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Estadistica1\Documents\estadisticas\trayectorias escolares\2025\E-J\SInObservaciones\"/>
    </mc:Choice>
  </mc:AlternateContent>
  <xr:revisionPtr revIDLastSave="0" documentId="8_{20C805D5-1BA1-4934-AB39-411ED136DBED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Agroindustrial" sheetId="1" r:id="rId1"/>
    <sheet name="Forestales" sheetId="2" r:id="rId2"/>
    <sheet name="Forestal" sheetId="3" r:id="rId3"/>
    <sheet name="Alimentos" sheetId="4" r:id="rId4"/>
    <sheet name="Alim Sust" sheetId="5" r:id="rId5"/>
    <sheet name="Veterinaria" sheetId="6" r:id="rId6"/>
    <sheet name="Prod. Sustentable" sheetId="7" r:id="rId7"/>
    <sheet name="Agronegocios" sheetId="8" r:id="rId8"/>
    <sheet name="Neg agropec" sheetId="9" r:id="rId9"/>
    <sheet name="Biotecnología" sheetId="10" r:id="rId10"/>
    <sheet name="Esp. Frutas" sheetId="11" r:id="rId11"/>
    <sheet name="Esp LECHE" sheetId="12" r:id="rId12"/>
    <sheet name="Mtria ALIMENTOS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7" roundtripDataSignature="AMtx7mhkTMQqyrRRdcrzIxDcJ6YvN+tFbw=="/>
    </ext>
  </extLst>
</workbook>
</file>

<file path=xl/calcChain.xml><?xml version="1.0" encoding="utf-8"?>
<calcChain xmlns="http://schemas.openxmlformats.org/spreadsheetml/2006/main">
  <c r="R650" i="6" l="1"/>
  <c r="R628" i="6"/>
  <c r="Q767" i="1"/>
  <c r="Q857" i="1"/>
  <c r="Q879" i="1"/>
  <c r="R468" i="6"/>
  <c r="R492" i="6"/>
  <c r="R716" i="6"/>
  <c r="R672" i="6"/>
  <c r="O675" i="6"/>
  <c r="L631" i="6"/>
  <c r="L609" i="6"/>
  <c r="N251" i="10"/>
  <c r="L251" i="10"/>
  <c r="K251" i="10"/>
  <c r="M251" i="10" s="1"/>
  <c r="N228" i="10"/>
  <c r="L228" i="10"/>
  <c r="K228" i="10"/>
  <c r="M228" i="10" s="1"/>
  <c r="N205" i="10"/>
  <c r="L205" i="10"/>
  <c r="K205" i="10"/>
  <c r="M205" i="10" s="1"/>
  <c r="N182" i="10"/>
  <c r="L182" i="10"/>
  <c r="K182" i="10"/>
  <c r="M182" i="10" s="1"/>
  <c r="N159" i="10"/>
  <c r="L159" i="10"/>
  <c r="K159" i="10"/>
  <c r="M159" i="10" s="1"/>
  <c r="N136" i="10"/>
  <c r="L136" i="10"/>
  <c r="K136" i="10"/>
  <c r="M136" i="10" s="1"/>
  <c r="K113" i="10"/>
  <c r="K90" i="10"/>
  <c r="K67" i="10"/>
  <c r="K44" i="10"/>
  <c r="R349" i="3" l="1"/>
  <c r="Q349" i="3"/>
  <c r="O917" i="6"/>
  <c r="M917" i="6"/>
  <c r="L917" i="6"/>
  <c r="N917" i="6" s="1"/>
  <c r="Q915" i="6"/>
  <c r="R914" i="6"/>
  <c r="R915" i="6" s="1"/>
  <c r="S910" i="6"/>
  <c r="R910" i="6"/>
  <c r="P910" i="6"/>
  <c r="S909" i="6"/>
  <c r="R909" i="6"/>
  <c r="P909" i="6"/>
  <c r="S908" i="6"/>
  <c r="R908" i="6"/>
  <c r="P908" i="6"/>
  <c r="S907" i="6"/>
  <c r="R907" i="6"/>
  <c r="P907" i="6"/>
  <c r="S906" i="6"/>
  <c r="R906" i="6"/>
  <c r="P906" i="6"/>
  <c r="S905" i="6"/>
  <c r="R905" i="6"/>
  <c r="P905" i="6"/>
  <c r="S904" i="6"/>
  <c r="R904" i="6"/>
  <c r="P904" i="6"/>
  <c r="S903" i="6"/>
  <c r="R903" i="6"/>
  <c r="P903" i="6"/>
  <c r="P902" i="6"/>
  <c r="Q901" i="6"/>
  <c r="R902" i="6" s="1"/>
  <c r="S902" i="6" s="1"/>
  <c r="N888" i="4"/>
  <c r="L888" i="4"/>
  <c r="K888" i="4"/>
  <c r="M888" i="4" s="1"/>
  <c r="P886" i="4"/>
  <c r="Q885" i="4"/>
  <c r="Q886" i="4" s="1"/>
  <c r="R880" i="4"/>
  <c r="Q880" i="4"/>
  <c r="O880" i="4"/>
  <c r="R879" i="4"/>
  <c r="Q879" i="4"/>
  <c r="O879" i="4"/>
  <c r="R878" i="4"/>
  <c r="Q878" i="4"/>
  <c r="O878" i="4"/>
  <c r="R877" i="4"/>
  <c r="Q877" i="4"/>
  <c r="O877" i="4"/>
  <c r="R876" i="4"/>
  <c r="Q876" i="4"/>
  <c r="O876" i="4"/>
  <c r="R875" i="4"/>
  <c r="Q875" i="4"/>
  <c r="O875" i="4"/>
  <c r="R874" i="4"/>
  <c r="Q874" i="4"/>
  <c r="O874" i="4"/>
  <c r="O873" i="4"/>
  <c r="P872" i="4"/>
  <c r="Q873" i="4" s="1"/>
  <c r="R873" i="4" s="1"/>
  <c r="P249" i="10"/>
  <c r="Q248" i="10"/>
  <c r="Q249" i="10" s="1"/>
  <c r="R242" i="10"/>
  <c r="Q242" i="10"/>
  <c r="O242" i="10"/>
  <c r="R241" i="10"/>
  <c r="Q241" i="10"/>
  <c r="O241" i="10"/>
  <c r="R240" i="10"/>
  <c r="Q240" i="10"/>
  <c r="O240" i="10"/>
  <c r="R239" i="10"/>
  <c r="Q239" i="10"/>
  <c r="O239" i="10"/>
  <c r="R238" i="10"/>
  <c r="Q238" i="10"/>
  <c r="O238" i="10"/>
  <c r="R237" i="10"/>
  <c r="Q237" i="10"/>
  <c r="O237" i="10"/>
  <c r="R236" i="10"/>
  <c r="Q236" i="10"/>
  <c r="O236" i="10"/>
  <c r="R235" i="10"/>
  <c r="Q235" i="10"/>
  <c r="O235" i="10"/>
  <c r="P234" i="10"/>
  <c r="S236" i="10" s="1"/>
  <c r="K704" i="7"/>
  <c r="P702" i="7"/>
  <c r="Q701" i="7"/>
  <c r="Q702" i="7" s="1"/>
  <c r="R694" i="7"/>
  <c r="Q694" i="7"/>
  <c r="O694" i="7"/>
  <c r="R693" i="7"/>
  <c r="Q693" i="7"/>
  <c r="O693" i="7"/>
  <c r="R692" i="7"/>
  <c r="Q692" i="7"/>
  <c r="O692" i="7"/>
  <c r="R691" i="7"/>
  <c r="Q691" i="7"/>
  <c r="O691" i="7"/>
  <c r="R690" i="7"/>
  <c r="Q690" i="7"/>
  <c r="O690" i="7"/>
  <c r="R689" i="7"/>
  <c r="Q689" i="7"/>
  <c r="O689" i="7"/>
  <c r="R688" i="7"/>
  <c r="Q688" i="7"/>
  <c r="O688" i="7"/>
  <c r="O687" i="7"/>
  <c r="P686" i="7"/>
  <c r="Q687" i="7" s="1"/>
  <c r="R687" i="7" s="1"/>
  <c r="N469" i="3"/>
  <c r="L469" i="3"/>
  <c r="K469" i="3"/>
  <c r="M469" i="3" s="1"/>
  <c r="P467" i="3"/>
  <c r="Q466" i="3"/>
  <c r="Q467" i="3" s="1"/>
  <c r="R461" i="3"/>
  <c r="Q461" i="3"/>
  <c r="O461" i="3"/>
  <c r="R460" i="3"/>
  <c r="Q460" i="3"/>
  <c r="O460" i="3"/>
  <c r="R459" i="3"/>
  <c r="Q459" i="3"/>
  <c r="O459" i="3"/>
  <c r="R458" i="3"/>
  <c r="Q458" i="3"/>
  <c r="O458" i="3"/>
  <c r="R457" i="3"/>
  <c r="Q457" i="3"/>
  <c r="O457" i="3"/>
  <c r="R456" i="3"/>
  <c r="Q456" i="3"/>
  <c r="O456" i="3"/>
  <c r="R455" i="3"/>
  <c r="Q455" i="3"/>
  <c r="O455" i="3"/>
  <c r="O454" i="3"/>
  <c r="S455" i="3"/>
  <c r="N1124" i="1"/>
  <c r="L1124" i="1"/>
  <c r="K1124" i="1"/>
  <c r="M1124" i="1" s="1"/>
  <c r="P1122" i="1"/>
  <c r="Q1121" i="1"/>
  <c r="Q1122" i="1" s="1"/>
  <c r="R1116" i="1"/>
  <c r="Q1116" i="1"/>
  <c r="O1116" i="1"/>
  <c r="R1115" i="1"/>
  <c r="Q1115" i="1"/>
  <c r="O1115" i="1"/>
  <c r="R1114" i="1"/>
  <c r="Q1114" i="1"/>
  <c r="O1114" i="1"/>
  <c r="R1113" i="1"/>
  <c r="Q1113" i="1"/>
  <c r="O1113" i="1"/>
  <c r="R1112" i="1"/>
  <c r="Q1112" i="1"/>
  <c r="O1112" i="1"/>
  <c r="R1111" i="1"/>
  <c r="Q1111" i="1"/>
  <c r="O1111" i="1"/>
  <c r="R1110" i="1"/>
  <c r="Q1110" i="1"/>
  <c r="O1110" i="1"/>
  <c r="O1109" i="1"/>
  <c r="P1108" i="1"/>
  <c r="S1110" i="1" s="1"/>
  <c r="S688" i="7" l="1"/>
  <c r="T903" i="6"/>
  <c r="S874" i="4"/>
  <c r="Q454" i="3"/>
  <c r="R454" i="3" s="1"/>
  <c r="Q1109" i="1"/>
  <c r="R1109" i="1" s="1"/>
  <c r="L586" i="6"/>
  <c r="L512" i="7"/>
  <c r="P226" i="10" l="1"/>
  <c r="Q225" i="10"/>
  <c r="Q226" i="10" s="1"/>
  <c r="R219" i="10"/>
  <c r="Q219" i="10"/>
  <c r="O219" i="10"/>
  <c r="R218" i="10"/>
  <c r="Q218" i="10"/>
  <c r="O218" i="10"/>
  <c r="R217" i="10"/>
  <c r="Q217" i="10"/>
  <c r="O217" i="10"/>
  <c r="R216" i="10"/>
  <c r="Q216" i="10"/>
  <c r="O216" i="10"/>
  <c r="R215" i="10"/>
  <c r="Q215" i="10"/>
  <c r="O215" i="10"/>
  <c r="R214" i="10"/>
  <c r="Q214" i="10"/>
  <c r="O214" i="10"/>
  <c r="R213" i="10"/>
  <c r="Q213" i="10"/>
  <c r="O213" i="10"/>
  <c r="O212" i="10"/>
  <c r="P211" i="10"/>
  <c r="Q212" i="10" s="1"/>
  <c r="R212" i="10" s="1"/>
  <c r="N184" i="9"/>
  <c r="L184" i="9"/>
  <c r="K184" i="9"/>
  <c r="M184" i="9" s="1"/>
  <c r="P182" i="9"/>
  <c r="Q181" i="9"/>
  <c r="Q182" i="9" s="1"/>
  <c r="R175" i="9"/>
  <c r="Q175" i="9"/>
  <c r="O175" i="9"/>
  <c r="R174" i="9"/>
  <c r="Q174" i="9"/>
  <c r="O174" i="9"/>
  <c r="R173" i="9"/>
  <c r="Q173" i="9"/>
  <c r="O173" i="9"/>
  <c r="R172" i="9"/>
  <c r="Q172" i="9"/>
  <c r="O172" i="9"/>
  <c r="R171" i="9"/>
  <c r="Q171" i="9"/>
  <c r="O171" i="9"/>
  <c r="R170" i="9"/>
  <c r="Q170" i="9"/>
  <c r="O170" i="9"/>
  <c r="R169" i="9"/>
  <c r="Q169" i="9"/>
  <c r="O169" i="9"/>
  <c r="O168" i="9"/>
  <c r="P167" i="9"/>
  <c r="S169" i="9" s="1"/>
  <c r="K680" i="7"/>
  <c r="P678" i="7"/>
  <c r="Q677" i="7"/>
  <c r="Q678" i="7" s="1"/>
  <c r="R670" i="7"/>
  <c r="Q670" i="7"/>
  <c r="O670" i="7"/>
  <c r="R669" i="7"/>
  <c r="Q669" i="7"/>
  <c r="O669" i="7"/>
  <c r="R668" i="7"/>
  <c r="Q668" i="7"/>
  <c r="O668" i="7"/>
  <c r="R667" i="7"/>
  <c r="Q667" i="7"/>
  <c r="O667" i="7"/>
  <c r="R666" i="7"/>
  <c r="Q666" i="7"/>
  <c r="O666" i="7"/>
  <c r="R665" i="7"/>
  <c r="Q665" i="7"/>
  <c r="O665" i="7"/>
  <c r="R664" i="7"/>
  <c r="Q664" i="7"/>
  <c r="O664" i="7"/>
  <c r="O663" i="7"/>
  <c r="P662" i="7"/>
  <c r="S664" i="7" s="1"/>
  <c r="O895" i="6"/>
  <c r="M895" i="6"/>
  <c r="L895" i="6"/>
  <c r="N895" i="6" s="1"/>
  <c r="Q893" i="6"/>
  <c r="R892" i="6"/>
  <c r="R893" i="6" s="1"/>
  <c r="S888" i="6"/>
  <c r="R888" i="6"/>
  <c r="P888" i="6"/>
  <c r="S887" i="6"/>
  <c r="R887" i="6"/>
  <c r="P887" i="6"/>
  <c r="S886" i="6"/>
  <c r="R886" i="6"/>
  <c r="P886" i="6"/>
  <c r="S885" i="6"/>
  <c r="R885" i="6"/>
  <c r="P885" i="6"/>
  <c r="S884" i="6"/>
  <c r="R884" i="6"/>
  <c r="P884" i="6"/>
  <c r="S883" i="6"/>
  <c r="R883" i="6"/>
  <c r="P883" i="6"/>
  <c r="S882" i="6"/>
  <c r="R882" i="6"/>
  <c r="P882" i="6"/>
  <c r="S881" i="6"/>
  <c r="R881" i="6"/>
  <c r="P881" i="6"/>
  <c r="R880" i="6"/>
  <c r="S880" i="6" s="1"/>
  <c r="P880" i="6"/>
  <c r="Q879" i="6"/>
  <c r="T881" i="6" s="1"/>
  <c r="Q663" i="7" l="1"/>
  <c r="R663" i="7" s="1"/>
  <c r="S213" i="10"/>
  <c r="Q168" i="9"/>
  <c r="R168" i="9" s="1"/>
  <c r="N355" i="5"/>
  <c r="L355" i="5"/>
  <c r="K355" i="5"/>
  <c r="M355" i="5" s="1"/>
  <c r="P353" i="5"/>
  <c r="Q352" i="5"/>
  <c r="Q353" i="5" s="1"/>
  <c r="R347" i="5"/>
  <c r="Q347" i="5"/>
  <c r="O347" i="5"/>
  <c r="R346" i="5"/>
  <c r="Q346" i="5"/>
  <c r="O346" i="5"/>
  <c r="R345" i="5"/>
  <c r="Q345" i="5"/>
  <c r="O345" i="5"/>
  <c r="R344" i="5"/>
  <c r="Q344" i="5"/>
  <c r="O344" i="5"/>
  <c r="R343" i="5"/>
  <c r="Q343" i="5"/>
  <c r="O343" i="5"/>
  <c r="R342" i="5"/>
  <c r="Q342" i="5"/>
  <c r="O342" i="5"/>
  <c r="R341" i="5"/>
  <c r="Q341" i="5"/>
  <c r="O341" i="5"/>
  <c r="O340" i="5"/>
  <c r="P339" i="5"/>
  <c r="S341" i="5" s="1"/>
  <c r="N866" i="4"/>
  <c r="L866" i="4"/>
  <c r="K866" i="4"/>
  <c r="M866" i="4" s="1"/>
  <c r="P864" i="4"/>
  <c r="Q863" i="4"/>
  <c r="Q864" i="4" s="1"/>
  <c r="R858" i="4"/>
  <c r="Q858" i="4"/>
  <c r="O858" i="4"/>
  <c r="R857" i="4"/>
  <c r="Q857" i="4"/>
  <c r="O857" i="4"/>
  <c r="R856" i="4"/>
  <c r="Q856" i="4"/>
  <c r="O856" i="4"/>
  <c r="R855" i="4"/>
  <c r="Q855" i="4"/>
  <c r="O855" i="4"/>
  <c r="R854" i="4"/>
  <c r="Q854" i="4"/>
  <c r="O854" i="4"/>
  <c r="R853" i="4"/>
  <c r="Q853" i="4"/>
  <c r="O853" i="4"/>
  <c r="R852" i="4"/>
  <c r="Q852" i="4"/>
  <c r="O852" i="4"/>
  <c r="Q851" i="4"/>
  <c r="R851" i="4" s="1"/>
  <c r="O851" i="4"/>
  <c r="P850" i="4"/>
  <c r="S852" i="4" s="1"/>
  <c r="N447" i="3"/>
  <c r="L447" i="3"/>
  <c r="K447" i="3"/>
  <c r="M447" i="3" s="1"/>
  <c r="P445" i="3"/>
  <c r="Q444" i="3"/>
  <c r="Q445" i="3" s="1"/>
  <c r="R439" i="3"/>
  <c r="Q439" i="3"/>
  <c r="O439" i="3"/>
  <c r="R438" i="3"/>
  <c r="Q438" i="3"/>
  <c r="O438" i="3"/>
  <c r="R437" i="3"/>
  <c r="Q437" i="3"/>
  <c r="O437" i="3"/>
  <c r="R436" i="3"/>
  <c r="Q436" i="3"/>
  <c r="O436" i="3"/>
  <c r="R435" i="3"/>
  <c r="Q435" i="3"/>
  <c r="O435" i="3"/>
  <c r="R434" i="3"/>
  <c r="Q434" i="3"/>
  <c r="O434" i="3"/>
  <c r="R433" i="3"/>
  <c r="Q433" i="3"/>
  <c r="O433" i="3"/>
  <c r="O432" i="3"/>
  <c r="P431" i="3"/>
  <c r="S433" i="3" s="1"/>
  <c r="N1102" i="1"/>
  <c r="L1102" i="1"/>
  <c r="K1102" i="1"/>
  <c r="M1102" i="1" s="1"/>
  <c r="P1100" i="1"/>
  <c r="Q1099" i="1"/>
  <c r="Q1100" i="1" s="1"/>
  <c r="R1094" i="1"/>
  <c r="Q1094" i="1"/>
  <c r="O1094" i="1"/>
  <c r="R1093" i="1"/>
  <c r="Q1093" i="1"/>
  <c r="O1093" i="1"/>
  <c r="R1092" i="1"/>
  <c r="Q1092" i="1"/>
  <c r="O1092" i="1"/>
  <c r="R1091" i="1"/>
  <c r="Q1091" i="1"/>
  <c r="O1091" i="1"/>
  <c r="R1090" i="1"/>
  <c r="Q1090" i="1"/>
  <c r="O1090" i="1"/>
  <c r="R1089" i="1"/>
  <c r="Q1089" i="1"/>
  <c r="O1089" i="1"/>
  <c r="R1088" i="1"/>
  <c r="Q1088" i="1"/>
  <c r="O1088" i="1"/>
  <c r="O1087" i="1"/>
  <c r="P1086" i="1"/>
  <c r="Q1087" i="1" s="1"/>
  <c r="R1087" i="1" s="1"/>
  <c r="Q340" i="5" l="1"/>
  <c r="R340" i="5" s="1"/>
  <c r="Q432" i="3"/>
  <c r="R432" i="3" s="1"/>
  <c r="S1088" i="1"/>
  <c r="K115" i="3"/>
  <c r="Q112" i="3" s="1"/>
  <c r="P203" i="10" l="1"/>
  <c r="Q202" i="10"/>
  <c r="Q203" i="10" s="1"/>
  <c r="R196" i="10"/>
  <c r="Q196" i="10"/>
  <c r="O196" i="10"/>
  <c r="R195" i="10"/>
  <c r="Q195" i="10"/>
  <c r="O195" i="10"/>
  <c r="R194" i="10"/>
  <c r="Q194" i="10"/>
  <c r="O194" i="10"/>
  <c r="R193" i="10"/>
  <c r="Q193" i="10"/>
  <c r="O193" i="10"/>
  <c r="R192" i="10"/>
  <c r="Q192" i="10"/>
  <c r="O192" i="10"/>
  <c r="R191" i="10"/>
  <c r="Q191" i="10"/>
  <c r="O191" i="10"/>
  <c r="R190" i="10"/>
  <c r="Q190" i="10"/>
  <c r="O190" i="10"/>
  <c r="O189" i="10"/>
  <c r="P188" i="10"/>
  <c r="S190" i="10" s="1"/>
  <c r="K656" i="7"/>
  <c r="P654" i="7"/>
  <c r="Q653" i="7"/>
  <c r="Q654" i="7" s="1"/>
  <c r="R646" i="7"/>
  <c r="Q646" i="7"/>
  <c r="O646" i="7"/>
  <c r="R645" i="7"/>
  <c r="Q645" i="7"/>
  <c r="O645" i="7"/>
  <c r="R644" i="7"/>
  <c r="Q644" i="7"/>
  <c r="O644" i="7"/>
  <c r="R643" i="7"/>
  <c r="Q643" i="7"/>
  <c r="O643" i="7"/>
  <c r="R642" i="7"/>
  <c r="Q642" i="7"/>
  <c r="O642" i="7"/>
  <c r="R641" i="7"/>
  <c r="Q641" i="7"/>
  <c r="O641" i="7"/>
  <c r="Q640" i="7"/>
  <c r="R640" i="7" s="1"/>
  <c r="O640" i="7"/>
  <c r="O639" i="7"/>
  <c r="P638" i="7"/>
  <c r="S640" i="7" s="1"/>
  <c r="O873" i="6"/>
  <c r="M873" i="6"/>
  <c r="L873" i="6"/>
  <c r="N873" i="6" s="1"/>
  <c r="Q871" i="6"/>
  <c r="R870" i="6"/>
  <c r="R871" i="6" s="1"/>
  <c r="S866" i="6"/>
  <c r="R866" i="6"/>
  <c r="P866" i="6"/>
  <c r="S865" i="6"/>
  <c r="R865" i="6"/>
  <c r="P865" i="6"/>
  <c r="S864" i="6"/>
  <c r="R864" i="6"/>
  <c r="P864" i="6"/>
  <c r="S863" i="6"/>
  <c r="R863" i="6"/>
  <c r="P863" i="6"/>
  <c r="S862" i="6"/>
  <c r="R862" i="6"/>
  <c r="P862" i="6"/>
  <c r="S861" i="6"/>
  <c r="R861" i="6"/>
  <c r="P861" i="6"/>
  <c r="S860" i="6"/>
  <c r="R860" i="6"/>
  <c r="P860" i="6"/>
  <c r="R859" i="6"/>
  <c r="S859" i="6" s="1"/>
  <c r="P859" i="6"/>
  <c r="P858" i="6"/>
  <c r="Q857" i="6"/>
  <c r="T859" i="6" s="1"/>
  <c r="Q639" i="7" l="1"/>
  <c r="R639" i="7" s="1"/>
  <c r="Q189" i="10"/>
  <c r="R189" i="10" s="1"/>
  <c r="R858" i="6"/>
  <c r="S858" i="6" s="1"/>
  <c r="N333" i="5"/>
  <c r="L333" i="5"/>
  <c r="K333" i="5"/>
  <c r="M333" i="5" s="1"/>
  <c r="P331" i="5"/>
  <c r="Q330" i="5"/>
  <c r="Q331" i="5" s="1"/>
  <c r="R325" i="5"/>
  <c r="Q325" i="5"/>
  <c r="O325" i="5"/>
  <c r="R324" i="5"/>
  <c r="Q324" i="5"/>
  <c r="O324" i="5"/>
  <c r="R323" i="5"/>
  <c r="Q323" i="5"/>
  <c r="O323" i="5"/>
  <c r="R322" i="5"/>
  <c r="Q322" i="5"/>
  <c r="O322" i="5"/>
  <c r="R321" i="5"/>
  <c r="Q321" i="5"/>
  <c r="O321" i="5"/>
  <c r="R320" i="5"/>
  <c r="Q320" i="5"/>
  <c r="O320" i="5"/>
  <c r="Q319" i="5"/>
  <c r="R319" i="5" s="1"/>
  <c r="O319" i="5"/>
  <c r="O318" i="5"/>
  <c r="P317" i="5"/>
  <c r="Q318" i="5" s="1"/>
  <c r="R318" i="5" s="1"/>
  <c r="N844" i="4"/>
  <c r="L844" i="4"/>
  <c r="K844" i="4"/>
  <c r="M844" i="4" s="1"/>
  <c r="P842" i="4"/>
  <c r="Q841" i="4"/>
  <c r="Q842" i="4" s="1"/>
  <c r="R836" i="4"/>
  <c r="Q836" i="4"/>
  <c r="O836" i="4"/>
  <c r="R835" i="4"/>
  <c r="Q835" i="4"/>
  <c r="O835" i="4"/>
  <c r="R834" i="4"/>
  <c r="Q834" i="4"/>
  <c r="O834" i="4"/>
  <c r="R833" i="4"/>
  <c r="Q833" i="4"/>
  <c r="O833" i="4"/>
  <c r="R832" i="4"/>
  <c r="Q832" i="4"/>
  <c r="O832" i="4"/>
  <c r="R831" i="4"/>
  <c r="Q831" i="4"/>
  <c r="O831" i="4"/>
  <c r="Q830" i="4"/>
  <c r="R830" i="4" s="1"/>
  <c r="O830" i="4"/>
  <c r="O829" i="4"/>
  <c r="P828" i="4"/>
  <c r="S830" i="4" s="1"/>
  <c r="N425" i="3"/>
  <c r="L425" i="3"/>
  <c r="K425" i="3"/>
  <c r="M425" i="3" s="1"/>
  <c r="P423" i="3"/>
  <c r="Q422" i="3"/>
  <c r="Q423" i="3" s="1"/>
  <c r="R417" i="3"/>
  <c r="Q417" i="3"/>
  <c r="O417" i="3"/>
  <c r="R416" i="3"/>
  <c r="Q416" i="3"/>
  <c r="O416" i="3"/>
  <c r="R415" i="3"/>
  <c r="Q415" i="3"/>
  <c r="O415" i="3"/>
  <c r="R414" i="3"/>
  <c r="Q414" i="3"/>
  <c r="O414" i="3"/>
  <c r="R413" i="3"/>
  <c r="Q413" i="3"/>
  <c r="O413" i="3"/>
  <c r="R412" i="3"/>
  <c r="Q412" i="3"/>
  <c r="O412" i="3"/>
  <c r="Q411" i="3"/>
  <c r="R411" i="3" s="1"/>
  <c r="O411" i="3"/>
  <c r="O410" i="3"/>
  <c r="P409" i="3"/>
  <c r="Q410" i="3" s="1"/>
  <c r="R410" i="3" s="1"/>
  <c r="N1080" i="1"/>
  <c r="L1080" i="1"/>
  <c r="K1080" i="1"/>
  <c r="M1080" i="1" s="1"/>
  <c r="P1078" i="1"/>
  <c r="Q1077" i="1"/>
  <c r="Q1078" i="1" s="1"/>
  <c r="R1072" i="1"/>
  <c r="Q1072" i="1"/>
  <c r="O1072" i="1"/>
  <c r="R1071" i="1"/>
  <c r="Q1071" i="1"/>
  <c r="O1071" i="1"/>
  <c r="R1070" i="1"/>
  <c r="Q1070" i="1"/>
  <c r="O1070" i="1"/>
  <c r="R1069" i="1"/>
  <c r="Q1069" i="1"/>
  <c r="O1069" i="1"/>
  <c r="R1068" i="1"/>
  <c r="Q1068" i="1"/>
  <c r="O1068" i="1"/>
  <c r="R1067" i="1"/>
  <c r="Q1067" i="1"/>
  <c r="O1067" i="1"/>
  <c r="Q1066" i="1"/>
  <c r="R1066" i="1" s="1"/>
  <c r="O1066" i="1"/>
  <c r="O1065" i="1"/>
  <c r="P1064" i="1"/>
  <c r="Q1065" i="1" s="1"/>
  <c r="R1065" i="1" s="1"/>
  <c r="Q829" i="4" l="1"/>
  <c r="R829" i="4" s="1"/>
  <c r="S319" i="5"/>
  <c r="S411" i="3"/>
  <c r="S1066" i="1"/>
  <c r="L494" i="6"/>
  <c r="P180" i="10" l="1"/>
  <c r="Q179" i="10"/>
  <c r="Q180" i="10" s="1"/>
  <c r="R173" i="10"/>
  <c r="Q173" i="10"/>
  <c r="O173" i="10"/>
  <c r="R172" i="10"/>
  <c r="Q172" i="10"/>
  <c r="O172" i="10"/>
  <c r="R171" i="10"/>
  <c r="Q171" i="10"/>
  <c r="O171" i="10"/>
  <c r="R170" i="10"/>
  <c r="Q170" i="10"/>
  <c r="O170" i="10"/>
  <c r="R169" i="10"/>
  <c r="Q169" i="10"/>
  <c r="O169" i="10"/>
  <c r="Q168" i="10"/>
  <c r="R168" i="10" s="1"/>
  <c r="O168" i="10"/>
  <c r="S167" i="10"/>
  <c r="Q167" i="10"/>
  <c r="R167" i="10" s="1"/>
  <c r="O167" i="10"/>
  <c r="Q166" i="10"/>
  <c r="R166" i="10" s="1"/>
  <c r="O166" i="10"/>
  <c r="P165" i="10"/>
  <c r="N161" i="9"/>
  <c r="L161" i="9"/>
  <c r="K161" i="9"/>
  <c r="M161" i="9" s="1"/>
  <c r="P159" i="9"/>
  <c r="Q158" i="9"/>
  <c r="Q159" i="9" s="1"/>
  <c r="R152" i="9"/>
  <c r="Q152" i="9"/>
  <c r="O152" i="9"/>
  <c r="R151" i="9"/>
  <c r="Q151" i="9"/>
  <c r="O151" i="9"/>
  <c r="R150" i="9"/>
  <c r="Q150" i="9"/>
  <c r="O150" i="9"/>
  <c r="R149" i="9"/>
  <c r="Q149" i="9"/>
  <c r="O149" i="9"/>
  <c r="R148" i="9"/>
  <c r="Q148" i="9"/>
  <c r="O148" i="9"/>
  <c r="Q147" i="9"/>
  <c r="R147" i="9" s="1"/>
  <c r="O147" i="9"/>
  <c r="S146" i="9"/>
  <c r="Q146" i="9"/>
  <c r="R146" i="9" s="1"/>
  <c r="O146" i="9"/>
  <c r="O145" i="9"/>
  <c r="P144" i="9"/>
  <c r="Q145" i="9" s="1"/>
  <c r="R145" i="9" s="1"/>
  <c r="K632" i="7"/>
  <c r="P630" i="7"/>
  <c r="Q629" i="7"/>
  <c r="Q630" i="7" s="1"/>
  <c r="R622" i="7"/>
  <c r="Q622" i="7"/>
  <c r="O622" i="7"/>
  <c r="R621" i="7"/>
  <c r="Q621" i="7"/>
  <c r="O621" i="7"/>
  <c r="R620" i="7"/>
  <c r="Q620" i="7"/>
  <c r="O620" i="7"/>
  <c r="R619" i="7"/>
  <c r="Q619" i="7"/>
  <c r="O619" i="7"/>
  <c r="R618" i="7"/>
  <c r="Q618" i="7"/>
  <c r="O618" i="7"/>
  <c r="Q617" i="7"/>
  <c r="R617" i="7" s="1"/>
  <c r="O617" i="7"/>
  <c r="Q616" i="7"/>
  <c r="R616" i="7" s="1"/>
  <c r="O616" i="7"/>
  <c r="O615" i="7"/>
  <c r="P614" i="7"/>
  <c r="Q615" i="7" s="1"/>
  <c r="R615" i="7" s="1"/>
  <c r="O851" i="6"/>
  <c r="M851" i="6"/>
  <c r="L851" i="6"/>
  <c r="N851" i="6" s="1"/>
  <c r="Q849" i="6"/>
  <c r="R848" i="6"/>
  <c r="R849" i="6" s="1"/>
  <c r="S844" i="6"/>
  <c r="R844" i="6"/>
  <c r="P844" i="6"/>
  <c r="S843" i="6"/>
  <c r="R843" i="6"/>
  <c r="P843" i="6"/>
  <c r="S842" i="6"/>
  <c r="R842" i="6"/>
  <c r="P842" i="6"/>
  <c r="S841" i="6"/>
  <c r="R841" i="6"/>
  <c r="P841" i="6"/>
  <c r="S840" i="6"/>
  <c r="R840" i="6"/>
  <c r="P840" i="6"/>
  <c r="S839" i="6"/>
  <c r="R839" i="6"/>
  <c r="P839" i="6"/>
  <c r="R838" i="6"/>
  <c r="S838" i="6" s="1"/>
  <c r="P838" i="6"/>
  <c r="S837" i="6"/>
  <c r="R837" i="6"/>
  <c r="P837" i="6"/>
  <c r="R836" i="6"/>
  <c r="S836" i="6" s="1"/>
  <c r="P836" i="6"/>
  <c r="Q835" i="6"/>
  <c r="T837" i="6" s="1"/>
  <c r="N311" i="5"/>
  <c r="L311" i="5"/>
  <c r="K311" i="5"/>
  <c r="M311" i="5" s="1"/>
  <c r="P309" i="5"/>
  <c r="Q308" i="5"/>
  <c r="Q309" i="5" s="1"/>
  <c r="R303" i="5"/>
  <c r="Q303" i="5"/>
  <c r="O303" i="5"/>
  <c r="R302" i="5"/>
  <c r="Q302" i="5"/>
  <c r="O302" i="5"/>
  <c r="R301" i="5"/>
  <c r="Q301" i="5"/>
  <c r="O301" i="5"/>
  <c r="R300" i="5"/>
  <c r="Q300" i="5"/>
  <c r="O300" i="5"/>
  <c r="R299" i="5"/>
  <c r="Q299" i="5"/>
  <c r="O299" i="5"/>
  <c r="Q298" i="5"/>
  <c r="R298" i="5" s="1"/>
  <c r="O298" i="5"/>
  <c r="Q297" i="5"/>
  <c r="R297" i="5" s="1"/>
  <c r="O297" i="5"/>
  <c r="O296" i="5"/>
  <c r="P295" i="5"/>
  <c r="S297" i="5" s="1"/>
  <c r="N822" i="4"/>
  <c r="L822" i="4"/>
  <c r="K822" i="4"/>
  <c r="M822" i="4" s="1"/>
  <c r="P820" i="4"/>
  <c r="Q819" i="4"/>
  <c r="Q820" i="4" s="1"/>
  <c r="R814" i="4"/>
  <c r="Q814" i="4"/>
  <c r="O814" i="4"/>
  <c r="R813" i="4"/>
  <c r="Q813" i="4"/>
  <c r="O813" i="4"/>
  <c r="R812" i="4"/>
  <c r="Q812" i="4"/>
  <c r="O812" i="4"/>
  <c r="R811" i="4"/>
  <c r="Q811" i="4"/>
  <c r="O811" i="4"/>
  <c r="R810" i="4"/>
  <c r="Q810" i="4"/>
  <c r="O810" i="4"/>
  <c r="Q809" i="4"/>
  <c r="R809" i="4" s="1"/>
  <c r="O809" i="4"/>
  <c r="Q808" i="4"/>
  <c r="R808" i="4" s="1"/>
  <c r="O808" i="4"/>
  <c r="O807" i="4"/>
  <c r="P806" i="4"/>
  <c r="S808" i="4" s="1"/>
  <c r="N403" i="3"/>
  <c r="L403" i="3"/>
  <c r="K403" i="3"/>
  <c r="M403" i="3" s="1"/>
  <c r="P401" i="3"/>
  <c r="Q400" i="3"/>
  <c r="Q401" i="3" s="1"/>
  <c r="R395" i="3"/>
  <c r="Q395" i="3"/>
  <c r="O395" i="3"/>
  <c r="R394" i="3"/>
  <c r="Q394" i="3"/>
  <c r="O394" i="3"/>
  <c r="R393" i="3"/>
  <c r="Q393" i="3"/>
  <c r="O393" i="3"/>
  <c r="R392" i="3"/>
  <c r="Q392" i="3"/>
  <c r="O392" i="3"/>
  <c r="R391" i="3"/>
  <c r="Q391" i="3"/>
  <c r="O391" i="3"/>
  <c r="Q390" i="3"/>
  <c r="R390" i="3" s="1"/>
  <c r="O390" i="3"/>
  <c r="S389" i="3"/>
  <c r="Q389" i="3"/>
  <c r="R389" i="3" s="1"/>
  <c r="O389" i="3"/>
  <c r="Q388" i="3"/>
  <c r="R388" i="3" s="1"/>
  <c r="O388" i="3"/>
  <c r="P387" i="3"/>
  <c r="N1058" i="1"/>
  <c r="L1058" i="1"/>
  <c r="K1058" i="1"/>
  <c r="M1058" i="1" s="1"/>
  <c r="P1056" i="1"/>
  <c r="Q1055" i="1"/>
  <c r="Q1056" i="1" s="1"/>
  <c r="R1050" i="1"/>
  <c r="Q1050" i="1"/>
  <c r="O1050" i="1"/>
  <c r="R1049" i="1"/>
  <c r="Q1049" i="1"/>
  <c r="O1049" i="1"/>
  <c r="R1048" i="1"/>
  <c r="Q1048" i="1"/>
  <c r="O1048" i="1"/>
  <c r="R1047" i="1"/>
  <c r="Q1047" i="1"/>
  <c r="O1047" i="1"/>
  <c r="R1046" i="1"/>
  <c r="Q1046" i="1"/>
  <c r="O1046" i="1"/>
  <c r="Q1045" i="1"/>
  <c r="R1045" i="1" s="1"/>
  <c r="O1045" i="1"/>
  <c r="Q1044" i="1"/>
  <c r="R1044" i="1" s="1"/>
  <c r="O1044" i="1"/>
  <c r="O1043" i="1"/>
  <c r="P1042" i="1"/>
  <c r="S1044" i="1" s="1"/>
  <c r="S616" i="7" l="1"/>
  <c r="Q1043" i="1"/>
  <c r="R1043" i="1" s="1"/>
  <c r="Q296" i="5"/>
  <c r="R296" i="5" s="1"/>
  <c r="Q807" i="4"/>
  <c r="R807" i="4" s="1"/>
  <c r="P157" i="10"/>
  <c r="Q156" i="10"/>
  <c r="Q157" i="10" s="1"/>
  <c r="R150" i="10"/>
  <c r="Q150" i="10"/>
  <c r="O150" i="10"/>
  <c r="R149" i="10"/>
  <c r="Q149" i="10"/>
  <c r="O149" i="10"/>
  <c r="R148" i="10"/>
  <c r="Q148" i="10"/>
  <c r="O148" i="10"/>
  <c r="R147" i="10"/>
  <c r="Q147" i="10"/>
  <c r="O147" i="10"/>
  <c r="Q146" i="10"/>
  <c r="R146" i="10" s="1"/>
  <c r="O146" i="10"/>
  <c r="Q145" i="10"/>
  <c r="R145" i="10" s="1"/>
  <c r="O145" i="10"/>
  <c r="Q144" i="10"/>
  <c r="R144" i="10" s="1"/>
  <c r="O144" i="10"/>
  <c r="O143" i="10"/>
  <c r="P142" i="10"/>
  <c r="S144" i="10" s="1"/>
  <c r="Q143" i="10" l="1"/>
  <c r="R143" i="10" s="1"/>
  <c r="K608" i="7"/>
  <c r="P606" i="7"/>
  <c r="Q605" i="7"/>
  <c r="Q606" i="7" s="1"/>
  <c r="R598" i="7"/>
  <c r="Q598" i="7"/>
  <c r="O598" i="7"/>
  <c r="R597" i="7"/>
  <c r="Q597" i="7"/>
  <c r="O597" i="7"/>
  <c r="R596" i="7"/>
  <c r="Q596" i="7"/>
  <c r="O596" i="7"/>
  <c r="R595" i="7"/>
  <c r="Q595" i="7"/>
  <c r="O595" i="7"/>
  <c r="Q594" i="7"/>
  <c r="R594" i="7" s="1"/>
  <c r="O594" i="7"/>
  <c r="Q593" i="7"/>
  <c r="R593" i="7" s="1"/>
  <c r="O593" i="7"/>
  <c r="Q592" i="7"/>
  <c r="R592" i="7" s="1"/>
  <c r="O592" i="7"/>
  <c r="O591" i="7"/>
  <c r="P590" i="7"/>
  <c r="S592" i="7" s="1"/>
  <c r="O829" i="6"/>
  <c r="M829" i="6"/>
  <c r="L829" i="6"/>
  <c r="N829" i="6" s="1"/>
  <c r="Q827" i="6"/>
  <c r="R826" i="6"/>
  <c r="R827" i="6" s="1"/>
  <c r="S822" i="6"/>
  <c r="R822" i="6"/>
  <c r="P822" i="6"/>
  <c r="S821" i="6"/>
  <c r="R821" i="6"/>
  <c r="P821" i="6"/>
  <c r="S820" i="6"/>
  <c r="R820" i="6"/>
  <c r="P820" i="6"/>
  <c r="S819" i="6"/>
  <c r="R819" i="6"/>
  <c r="P819" i="6"/>
  <c r="S818" i="6"/>
  <c r="R818" i="6"/>
  <c r="P818" i="6"/>
  <c r="R817" i="6"/>
  <c r="S817" i="6" s="1"/>
  <c r="P817" i="6"/>
  <c r="R816" i="6"/>
  <c r="S816" i="6" s="1"/>
  <c r="P816" i="6"/>
  <c r="R815" i="6"/>
  <c r="S815" i="6" s="1"/>
  <c r="P815" i="6"/>
  <c r="P814" i="6"/>
  <c r="Q813" i="6"/>
  <c r="T815" i="6" s="1"/>
  <c r="R814" i="6" l="1"/>
  <c r="S814" i="6" s="1"/>
  <c r="Q591" i="7"/>
  <c r="R591" i="7" s="1"/>
  <c r="N289" i="5"/>
  <c r="L289" i="5"/>
  <c r="K289" i="5"/>
  <c r="M289" i="5" s="1"/>
  <c r="P287" i="5"/>
  <c r="Q286" i="5"/>
  <c r="Q287" i="5" s="1"/>
  <c r="R281" i="5"/>
  <c r="Q281" i="5"/>
  <c r="O281" i="5"/>
  <c r="R280" i="5"/>
  <c r="Q280" i="5"/>
  <c r="O280" i="5"/>
  <c r="R279" i="5"/>
  <c r="Q279" i="5"/>
  <c r="O279" i="5"/>
  <c r="R278" i="5"/>
  <c r="Q278" i="5"/>
  <c r="O278" i="5"/>
  <c r="Q277" i="5"/>
  <c r="R277" i="5" s="1"/>
  <c r="O277" i="5"/>
  <c r="Q276" i="5"/>
  <c r="R276" i="5" s="1"/>
  <c r="O276" i="5"/>
  <c r="Q275" i="5"/>
  <c r="R275" i="5" s="1"/>
  <c r="O275" i="5"/>
  <c r="O274" i="5"/>
  <c r="P273" i="5"/>
  <c r="S275" i="5" s="1"/>
  <c r="N800" i="4"/>
  <c r="L800" i="4"/>
  <c r="K800" i="4"/>
  <c r="M800" i="4" s="1"/>
  <c r="P798" i="4"/>
  <c r="Q797" i="4"/>
  <c r="Q798" i="4" s="1"/>
  <c r="R792" i="4"/>
  <c r="Q792" i="4"/>
  <c r="O792" i="4"/>
  <c r="R791" i="4"/>
  <c r="Q791" i="4"/>
  <c r="O791" i="4"/>
  <c r="R790" i="4"/>
  <c r="Q790" i="4"/>
  <c r="O790" i="4"/>
  <c r="R789" i="4"/>
  <c r="Q789" i="4"/>
  <c r="O789" i="4"/>
  <c r="Q788" i="4"/>
  <c r="R788" i="4" s="1"/>
  <c r="O788" i="4"/>
  <c r="Q787" i="4"/>
  <c r="R787" i="4" s="1"/>
  <c r="O787" i="4"/>
  <c r="Q786" i="4"/>
  <c r="R786" i="4" s="1"/>
  <c r="O786" i="4"/>
  <c r="O785" i="4"/>
  <c r="P784" i="4"/>
  <c r="S786" i="4" s="1"/>
  <c r="N381" i="3"/>
  <c r="L381" i="3"/>
  <c r="K381" i="3"/>
  <c r="M381" i="3" s="1"/>
  <c r="P379" i="3"/>
  <c r="Q378" i="3"/>
  <c r="Q379" i="3" s="1"/>
  <c r="R373" i="3"/>
  <c r="Q373" i="3"/>
  <c r="O373" i="3"/>
  <c r="R372" i="3"/>
  <c r="Q372" i="3"/>
  <c r="O372" i="3"/>
  <c r="R371" i="3"/>
  <c r="Q371" i="3"/>
  <c r="O371" i="3"/>
  <c r="R370" i="3"/>
  <c r="Q370" i="3"/>
  <c r="O370" i="3"/>
  <c r="Q369" i="3"/>
  <c r="R369" i="3" s="1"/>
  <c r="O369" i="3"/>
  <c r="Q368" i="3"/>
  <c r="R368" i="3" s="1"/>
  <c r="O368" i="3"/>
  <c r="Q367" i="3"/>
  <c r="R367" i="3" s="1"/>
  <c r="O367" i="3"/>
  <c r="O366" i="3"/>
  <c r="P365" i="3"/>
  <c r="S367" i="3" s="1"/>
  <c r="N1036" i="1"/>
  <c r="L1036" i="1"/>
  <c r="K1036" i="1"/>
  <c r="M1036" i="1" s="1"/>
  <c r="P1034" i="1"/>
  <c r="Q1033" i="1"/>
  <c r="Q1034" i="1" s="1"/>
  <c r="R1028" i="1"/>
  <c r="Q1028" i="1"/>
  <c r="O1028" i="1"/>
  <c r="R1027" i="1"/>
  <c r="Q1027" i="1"/>
  <c r="O1027" i="1"/>
  <c r="R1026" i="1"/>
  <c r="Q1026" i="1"/>
  <c r="O1026" i="1"/>
  <c r="R1025" i="1"/>
  <c r="Q1025" i="1"/>
  <c r="O1025" i="1"/>
  <c r="Q1024" i="1"/>
  <c r="R1024" i="1" s="1"/>
  <c r="O1024" i="1"/>
  <c r="Q1023" i="1"/>
  <c r="R1023" i="1" s="1"/>
  <c r="O1023" i="1"/>
  <c r="Q1022" i="1"/>
  <c r="R1022" i="1" s="1"/>
  <c r="O1022" i="1"/>
  <c r="O1021" i="1"/>
  <c r="P1020" i="1"/>
  <c r="S1022" i="1" s="1"/>
  <c r="Q366" i="3" l="1"/>
  <c r="R366" i="3" s="1"/>
  <c r="Q1021" i="1"/>
  <c r="R1021" i="1" s="1"/>
  <c r="Q274" i="5"/>
  <c r="R274" i="5" s="1"/>
  <c r="Q785" i="4"/>
  <c r="R785" i="4" s="1"/>
  <c r="M609" i="6"/>
  <c r="M586" i="6"/>
  <c r="N609" i="6" l="1"/>
  <c r="R606" i="6"/>
  <c r="L560" i="7" l="1"/>
  <c r="L536" i="7"/>
  <c r="L488" i="7"/>
  <c r="L464" i="7"/>
  <c r="L440" i="7"/>
  <c r="L416" i="7"/>
  <c r="M631" i="6"/>
  <c r="G16" i="13"/>
  <c r="F16" i="13"/>
  <c r="E9" i="12"/>
  <c r="D9" i="12"/>
  <c r="E17" i="11"/>
  <c r="D17" i="11"/>
  <c r="E9" i="11"/>
  <c r="D9" i="11"/>
  <c r="P134" i="10"/>
  <c r="Q133" i="10"/>
  <c r="Q134" i="10" s="1"/>
  <c r="R127" i="10"/>
  <c r="Q127" i="10"/>
  <c r="O127" i="10"/>
  <c r="R126" i="10"/>
  <c r="Q126" i="10"/>
  <c r="O126" i="10"/>
  <c r="R125" i="10"/>
  <c r="Q125" i="10"/>
  <c r="O125" i="10"/>
  <c r="Q124" i="10"/>
  <c r="R124" i="10" s="1"/>
  <c r="O124" i="10"/>
  <c r="Q123" i="10"/>
  <c r="R123" i="10" s="1"/>
  <c r="O123" i="10"/>
  <c r="Q122" i="10"/>
  <c r="R122" i="10" s="1"/>
  <c r="O122" i="10"/>
  <c r="Q121" i="10"/>
  <c r="R121" i="10" s="1"/>
  <c r="O121" i="10"/>
  <c r="O120" i="10"/>
  <c r="P119" i="10"/>
  <c r="S121" i="10" s="1"/>
  <c r="N113" i="10"/>
  <c r="L113" i="10"/>
  <c r="M113" i="10"/>
  <c r="P111" i="10"/>
  <c r="Q110" i="10"/>
  <c r="Q111" i="10" s="1"/>
  <c r="R104" i="10"/>
  <c r="Q104" i="10"/>
  <c r="O104" i="10"/>
  <c r="R103" i="10"/>
  <c r="Q103" i="10"/>
  <c r="O103" i="10"/>
  <c r="Q102" i="10"/>
  <c r="R102" i="10" s="1"/>
  <c r="O102" i="10"/>
  <c r="Q101" i="10"/>
  <c r="R101" i="10" s="1"/>
  <c r="O101" i="10"/>
  <c r="Q100" i="10"/>
  <c r="R100" i="10" s="1"/>
  <c r="O100" i="10"/>
  <c r="Q99" i="10"/>
  <c r="R99" i="10" s="1"/>
  <c r="O99" i="10"/>
  <c r="Q98" i="10"/>
  <c r="R98" i="10" s="1"/>
  <c r="O98" i="10"/>
  <c r="Q97" i="10"/>
  <c r="R97" i="10" s="1"/>
  <c r="O97" i="10"/>
  <c r="P96" i="10"/>
  <c r="S98" i="10" s="1"/>
  <c r="N90" i="10"/>
  <c r="L90" i="10"/>
  <c r="M90" i="10"/>
  <c r="P88" i="10"/>
  <c r="Q87" i="10"/>
  <c r="Q88" i="10" s="1"/>
  <c r="R81" i="10"/>
  <c r="Q81" i="10"/>
  <c r="O81" i="10"/>
  <c r="Q80" i="10"/>
  <c r="R80" i="10" s="1"/>
  <c r="O80" i="10"/>
  <c r="Q79" i="10"/>
  <c r="R79" i="10" s="1"/>
  <c r="O79" i="10"/>
  <c r="Q78" i="10"/>
  <c r="R78" i="10" s="1"/>
  <c r="O78" i="10"/>
  <c r="Q77" i="10"/>
  <c r="R77" i="10" s="1"/>
  <c r="O77" i="10"/>
  <c r="Q76" i="10"/>
  <c r="R76" i="10" s="1"/>
  <c r="O76" i="10"/>
  <c r="Q75" i="10"/>
  <c r="R75" i="10" s="1"/>
  <c r="O75" i="10"/>
  <c r="O74" i="10"/>
  <c r="P73" i="10"/>
  <c r="S75" i="10" s="1"/>
  <c r="L67" i="10"/>
  <c r="N67" i="10" s="1"/>
  <c r="M67" i="10"/>
  <c r="P65" i="10"/>
  <c r="Q64" i="10"/>
  <c r="Q65" i="10" s="1"/>
  <c r="Q58" i="10"/>
  <c r="R58" i="10" s="1"/>
  <c r="O58" i="10"/>
  <c r="Q57" i="10"/>
  <c r="R57" i="10" s="1"/>
  <c r="O57" i="10"/>
  <c r="Q56" i="10"/>
  <c r="R56" i="10" s="1"/>
  <c r="O56" i="10"/>
  <c r="Q55" i="10"/>
  <c r="R55" i="10" s="1"/>
  <c r="O55" i="10"/>
  <c r="Q54" i="10"/>
  <c r="R54" i="10" s="1"/>
  <c r="O54" i="10"/>
  <c r="Q53" i="10"/>
  <c r="R53" i="10" s="1"/>
  <c r="O53" i="10"/>
  <c r="S52" i="10"/>
  <c r="R52" i="10"/>
  <c r="Q52" i="10"/>
  <c r="O52" i="10"/>
  <c r="O51" i="10"/>
  <c r="P50" i="10"/>
  <c r="Q51" i="10" s="1"/>
  <c r="R51" i="10" s="1"/>
  <c r="L44" i="10"/>
  <c r="M44" i="10"/>
  <c r="N44" i="10" s="1"/>
  <c r="P42" i="10"/>
  <c r="Q41" i="10"/>
  <c r="Q42" i="10" s="1"/>
  <c r="R35" i="10"/>
  <c r="Q35" i="10"/>
  <c r="O35" i="10"/>
  <c r="Q34" i="10"/>
  <c r="R34" i="10" s="1"/>
  <c r="O34" i="10"/>
  <c r="Q33" i="10"/>
  <c r="R33" i="10" s="1"/>
  <c r="O33" i="10"/>
  <c r="Q32" i="10"/>
  <c r="R32" i="10" s="1"/>
  <c r="O32" i="10"/>
  <c r="Q31" i="10"/>
  <c r="R31" i="10" s="1"/>
  <c r="O31" i="10"/>
  <c r="Q30" i="10"/>
  <c r="R30" i="10" s="1"/>
  <c r="O30" i="10"/>
  <c r="Q29" i="10"/>
  <c r="R29" i="10" s="1"/>
  <c r="O29" i="10"/>
  <c r="O28" i="10"/>
  <c r="P27" i="10"/>
  <c r="S29" i="10" s="1"/>
  <c r="L21" i="10"/>
  <c r="K21" i="10"/>
  <c r="M21" i="10" s="1"/>
  <c r="P19" i="10"/>
  <c r="Q18" i="10"/>
  <c r="Q19" i="10" s="1"/>
  <c r="Q12" i="10"/>
  <c r="R12" i="10" s="1"/>
  <c r="O12" i="10"/>
  <c r="R11" i="10"/>
  <c r="Q11" i="10"/>
  <c r="O11" i="10"/>
  <c r="Q10" i="10"/>
  <c r="R10" i="10" s="1"/>
  <c r="O10" i="10"/>
  <c r="Q9" i="10"/>
  <c r="R9" i="10" s="1"/>
  <c r="O9" i="10"/>
  <c r="Q8" i="10"/>
  <c r="R8" i="10" s="1"/>
  <c r="O8" i="10"/>
  <c r="Q7" i="10"/>
  <c r="R7" i="10" s="1"/>
  <c r="O7" i="10"/>
  <c r="Q6" i="10"/>
  <c r="R6" i="10" s="1"/>
  <c r="O6" i="10"/>
  <c r="O5" i="10"/>
  <c r="P4" i="10"/>
  <c r="S6" i="10" s="1"/>
  <c r="N138" i="9"/>
  <c r="L138" i="9"/>
  <c r="K138" i="9"/>
  <c r="M138" i="9" s="1"/>
  <c r="P136" i="9"/>
  <c r="Q135" i="9"/>
  <c r="Q136" i="9" s="1"/>
  <c r="R129" i="9"/>
  <c r="Q129" i="9"/>
  <c r="O129" i="9"/>
  <c r="R128" i="9"/>
  <c r="Q128" i="9"/>
  <c r="O128" i="9"/>
  <c r="R127" i="9"/>
  <c r="Q127" i="9"/>
  <c r="O127" i="9"/>
  <c r="Q126" i="9"/>
  <c r="R126" i="9" s="1"/>
  <c r="O126" i="9"/>
  <c r="Q125" i="9"/>
  <c r="R125" i="9" s="1"/>
  <c r="O125" i="9"/>
  <c r="Q124" i="9"/>
  <c r="R124" i="9" s="1"/>
  <c r="O124" i="9"/>
  <c r="Q123" i="9"/>
  <c r="R123" i="9" s="1"/>
  <c r="O123" i="9"/>
  <c r="O122" i="9"/>
  <c r="P121" i="9"/>
  <c r="S123" i="9" s="1"/>
  <c r="N115" i="9"/>
  <c r="M115" i="9"/>
  <c r="L115" i="9"/>
  <c r="K115" i="9"/>
  <c r="P113" i="9"/>
  <c r="Q112" i="9"/>
  <c r="Q113" i="9" s="1"/>
  <c r="R106" i="9"/>
  <c r="Q106" i="9"/>
  <c r="O106" i="9"/>
  <c r="R105" i="9"/>
  <c r="Q105" i="9"/>
  <c r="O105" i="9"/>
  <c r="R104" i="9"/>
  <c r="Q104" i="9"/>
  <c r="O104" i="9"/>
  <c r="Q103" i="9"/>
  <c r="R103" i="9" s="1"/>
  <c r="O103" i="9"/>
  <c r="Q102" i="9"/>
  <c r="R102" i="9" s="1"/>
  <c r="O102" i="9"/>
  <c r="Q101" i="9"/>
  <c r="R101" i="9" s="1"/>
  <c r="O101" i="9"/>
  <c r="R100" i="9"/>
  <c r="Q100" i="9"/>
  <c r="O100" i="9"/>
  <c r="O99" i="9"/>
  <c r="P98" i="9"/>
  <c r="N92" i="9"/>
  <c r="L92" i="9"/>
  <c r="K92" i="9"/>
  <c r="M92" i="9" s="1"/>
  <c r="P90" i="9"/>
  <c r="Q89" i="9"/>
  <c r="Q90" i="9" s="1"/>
  <c r="R83" i="9"/>
  <c r="Q83" i="9"/>
  <c r="O83" i="9"/>
  <c r="Q82" i="9"/>
  <c r="R82" i="9" s="1"/>
  <c r="O82" i="9"/>
  <c r="Q81" i="9"/>
  <c r="R81" i="9" s="1"/>
  <c r="O81" i="9"/>
  <c r="Q80" i="9"/>
  <c r="R80" i="9" s="1"/>
  <c r="O80" i="9"/>
  <c r="Q79" i="9"/>
  <c r="R79" i="9" s="1"/>
  <c r="O79" i="9"/>
  <c r="Q78" i="9"/>
  <c r="R78" i="9" s="1"/>
  <c r="O78" i="9"/>
  <c r="Q77" i="9"/>
  <c r="R77" i="9" s="1"/>
  <c r="O77" i="9"/>
  <c r="O76" i="9"/>
  <c r="P75" i="9"/>
  <c r="S77" i="9" s="1"/>
  <c r="L69" i="9"/>
  <c r="K69" i="9"/>
  <c r="M69" i="9" s="1"/>
  <c r="N69" i="9" s="1"/>
  <c r="P67" i="9"/>
  <c r="Q66" i="9"/>
  <c r="Q67" i="9" s="1"/>
  <c r="Q60" i="9"/>
  <c r="R60" i="9" s="1"/>
  <c r="O60" i="9"/>
  <c r="R59" i="9"/>
  <c r="Q59" i="9"/>
  <c r="O59" i="9"/>
  <c r="Q58" i="9"/>
  <c r="R58" i="9" s="1"/>
  <c r="O58" i="9"/>
  <c r="Q57" i="9"/>
  <c r="R57" i="9" s="1"/>
  <c r="O57" i="9"/>
  <c r="Q56" i="9"/>
  <c r="R56" i="9" s="1"/>
  <c r="O56" i="9"/>
  <c r="Q55" i="9"/>
  <c r="R55" i="9" s="1"/>
  <c r="O55" i="9"/>
  <c r="S54" i="9"/>
  <c r="Q54" i="9"/>
  <c r="R54" i="9" s="1"/>
  <c r="O54" i="9"/>
  <c r="Q53" i="9"/>
  <c r="R53" i="9" s="1"/>
  <c r="O53" i="9"/>
  <c r="L46" i="9"/>
  <c r="K46" i="9"/>
  <c r="M46" i="9" s="1"/>
  <c r="N46" i="9" s="1"/>
  <c r="P44" i="9"/>
  <c r="Q43" i="9"/>
  <c r="Q44" i="9" s="1"/>
  <c r="Q37" i="9"/>
  <c r="R37" i="9" s="1"/>
  <c r="O37" i="9"/>
  <c r="R36" i="9"/>
  <c r="Q36" i="9"/>
  <c r="O36" i="9"/>
  <c r="Q35" i="9"/>
  <c r="R35" i="9" s="1"/>
  <c r="O35" i="9"/>
  <c r="Q34" i="9"/>
  <c r="R34" i="9" s="1"/>
  <c r="O34" i="9"/>
  <c r="Q33" i="9"/>
  <c r="R33" i="9" s="1"/>
  <c r="O33" i="9"/>
  <c r="Q32" i="9"/>
  <c r="R32" i="9" s="1"/>
  <c r="O32" i="9"/>
  <c r="Q31" i="9"/>
  <c r="R31" i="9" s="1"/>
  <c r="O31" i="9"/>
  <c r="O30" i="9"/>
  <c r="P29" i="9"/>
  <c r="S31" i="9" s="1"/>
  <c r="N23" i="9"/>
  <c r="L23" i="9"/>
  <c r="K23" i="9"/>
  <c r="M23" i="9" s="1"/>
  <c r="P21" i="9"/>
  <c r="Q20" i="9"/>
  <c r="Q21" i="9" s="1"/>
  <c r="Q14" i="9"/>
  <c r="R14" i="9" s="1"/>
  <c r="O14" i="9"/>
  <c r="Q13" i="9"/>
  <c r="R13" i="9" s="1"/>
  <c r="O13" i="9"/>
  <c r="Q12" i="9"/>
  <c r="R12" i="9" s="1"/>
  <c r="O12" i="9"/>
  <c r="Q11" i="9"/>
  <c r="R11" i="9" s="1"/>
  <c r="O11" i="9"/>
  <c r="Q10" i="9"/>
  <c r="R10" i="9" s="1"/>
  <c r="O10" i="9"/>
  <c r="Q9" i="9"/>
  <c r="R9" i="9" s="1"/>
  <c r="O9" i="9"/>
  <c r="Q8" i="9"/>
  <c r="R8" i="9" s="1"/>
  <c r="O8" i="9"/>
  <c r="O7" i="9"/>
  <c r="P6" i="9"/>
  <c r="M230" i="8"/>
  <c r="N230" i="8" s="1"/>
  <c r="L230" i="8"/>
  <c r="K230" i="8"/>
  <c r="P228" i="8"/>
  <c r="Q227" i="8"/>
  <c r="Q228" i="8" s="1"/>
  <c r="Q221" i="8"/>
  <c r="R221" i="8" s="1"/>
  <c r="O221" i="8"/>
  <c r="Q220" i="8"/>
  <c r="R220" i="8" s="1"/>
  <c r="O220" i="8"/>
  <c r="R219" i="8"/>
  <c r="Q219" i="8"/>
  <c r="O219" i="8"/>
  <c r="Q218" i="8"/>
  <c r="R218" i="8" s="1"/>
  <c r="O218" i="8"/>
  <c r="Q217" i="8"/>
  <c r="R217" i="8" s="1"/>
  <c r="O217" i="8"/>
  <c r="R216" i="8"/>
  <c r="Q216" i="8"/>
  <c r="O216" i="8"/>
  <c r="S215" i="8"/>
  <c r="Q215" i="8"/>
  <c r="R215" i="8" s="1"/>
  <c r="O215" i="8"/>
  <c r="R214" i="8"/>
  <c r="Q214" i="8"/>
  <c r="O214" i="8"/>
  <c r="P213" i="8"/>
  <c r="L207" i="8"/>
  <c r="K207" i="8"/>
  <c r="M207" i="8" s="1"/>
  <c r="N207" i="8" s="1"/>
  <c r="P205" i="8"/>
  <c r="Q204" i="8"/>
  <c r="Q205" i="8" s="1"/>
  <c r="R198" i="8"/>
  <c r="Q198" i="8"/>
  <c r="O198" i="8"/>
  <c r="R197" i="8"/>
  <c r="Q197" i="8"/>
  <c r="O197" i="8"/>
  <c r="Q196" i="8"/>
  <c r="R196" i="8" s="1"/>
  <c r="O196" i="8"/>
  <c r="Q195" i="8"/>
  <c r="R195" i="8" s="1"/>
  <c r="O195" i="8"/>
  <c r="R194" i="8"/>
  <c r="Q194" i="8"/>
  <c r="O194" i="8"/>
  <c r="Q193" i="8"/>
  <c r="R193" i="8" s="1"/>
  <c r="O193" i="8"/>
  <c r="Q192" i="8"/>
  <c r="R192" i="8" s="1"/>
  <c r="O192" i="8"/>
  <c r="O191" i="8"/>
  <c r="P190" i="8"/>
  <c r="M184" i="8"/>
  <c r="N184" i="8" s="1"/>
  <c r="L184" i="8"/>
  <c r="K184" i="8"/>
  <c r="P182" i="8"/>
  <c r="Q181" i="8"/>
  <c r="Q182" i="8" s="1"/>
  <c r="Q175" i="8"/>
  <c r="R175" i="8" s="1"/>
  <c r="O175" i="8"/>
  <c r="R174" i="8"/>
  <c r="Q174" i="8"/>
  <c r="O174" i="8"/>
  <c r="Q173" i="8"/>
  <c r="R173" i="8" s="1"/>
  <c r="O173" i="8"/>
  <c r="Q172" i="8"/>
  <c r="R172" i="8" s="1"/>
  <c r="O172" i="8"/>
  <c r="Q171" i="8"/>
  <c r="R171" i="8" s="1"/>
  <c r="O171" i="8"/>
  <c r="R170" i="8"/>
  <c r="Q170" i="8"/>
  <c r="O170" i="8"/>
  <c r="S169" i="8"/>
  <c r="Q169" i="8"/>
  <c r="R169" i="8" s="1"/>
  <c r="O169" i="8"/>
  <c r="O168" i="8"/>
  <c r="P167" i="8"/>
  <c r="Q168" i="8" s="1"/>
  <c r="R168" i="8" s="1"/>
  <c r="L161" i="8"/>
  <c r="K161" i="8"/>
  <c r="M161" i="8" s="1"/>
  <c r="P159" i="8"/>
  <c r="Q158" i="8"/>
  <c r="Q159" i="8" s="1"/>
  <c r="Q152" i="8"/>
  <c r="R152" i="8" s="1"/>
  <c r="O152" i="8"/>
  <c r="Q151" i="8"/>
  <c r="R151" i="8" s="1"/>
  <c r="O151" i="8"/>
  <c r="Q150" i="8"/>
  <c r="R150" i="8" s="1"/>
  <c r="O150" i="8"/>
  <c r="Q149" i="8"/>
  <c r="R149" i="8" s="1"/>
  <c r="O149" i="8"/>
  <c r="Q148" i="8"/>
  <c r="R148" i="8" s="1"/>
  <c r="O148" i="8"/>
  <c r="Q147" i="8"/>
  <c r="R147" i="8" s="1"/>
  <c r="O147" i="8"/>
  <c r="Q146" i="8"/>
  <c r="R146" i="8" s="1"/>
  <c r="O146" i="8"/>
  <c r="O145" i="8"/>
  <c r="P144" i="8"/>
  <c r="S146" i="8" s="1"/>
  <c r="M138" i="8"/>
  <c r="N138" i="8" s="1"/>
  <c r="L138" i="8"/>
  <c r="K138" i="8"/>
  <c r="P136" i="8"/>
  <c r="Q135" i="8"/>
  <c r="Q136" i="8" s="1"/>
  <c r="Q129" i="8"/>
  <c r="R129" i="8" s="1"/>
  <c r="O129" i="8"/>
  <c r="R128" i="8"/>
  <c r="Q128" i="8"/>
  <c r="O128" i="8"/>
  <c r="Q127" i="8"/>
  <c r="R127" i="8" s="1"/>
  <c r="O127" i="8"/>
  <c r="Q126" i="8"/>
  <c r="R126" i="8" s="1"/>
  <c r="O126" i="8"/>
  <c r="Q125" i="8"/>
  <c r="R125" i="8" s="1"/>
  <c r="O125" i="8"/>
  <c r="R124" i="8"/>
  <c r="Q124" i="8"/>
  <c r="O124" i="8"/>
  <c r="S123" i="8"/>
  <c r="Q123" i="8"/>
  <c r="R123" i="8" s="1"/>
  <c r="O123" i="8"/>
  <c r="Q122" i="8"/>
  <c r="R122" i="8" s="1"/>
  <c r="O122" i="8"/>
  <c r="P121" i="8"/>
  <c r="L115" i="8"/>
  <c r="K115" i="8"/>
  <c r="M115" i="8" s="1"/>
  <c r="N115" i="8" s="1"/>
  <c r="P113" i="8"/>
  <c r="Q112" i="8"/>
  <c r="Q113" i="8" s="1"/>
  <c r="Q106" i="8"/>
  <c r="R106" i="8" s="1"/>
  <c r="O106" i="8"/>
  <c r="Q105" i="8"/>
  <c r="R105" i="8" s="1"/>
  <c r="O105" i="8"/>
  <c r="Q104" i="8"/>
  <c r="R104" i="8" s="1"/>
  <c r="O104" i="8"/>
  <c r="R103" i="8"/>
  <c r="Q103" i="8"/>
  <c r="O103" i="8"/>
  <c r="Q102" i="8"/>
  <c r="R102" i="8" s="1"/>
  <c r="O102" i="8"/>
  <c r="Q101" i="8"/>
  <c r="R101" i="8" s="1"/>
  <c r="O101" i="8"/>
  <c r="Q100" i="8"/>
  <c r="R100" i="8" s="1"/>
  <c r="O100" i="8"/>
  <c r="O99" i="8"/>
  <c r="P98" i="8"/>
  <c r="L92" i="8"/>
  <c r="N92" i="8" s="1"/>
  <c r="K92" i="8"/>
  <c r="M92" i="8" s="1"/>
  <c r="Q90" i="8"/>
  <c r="P90" i="8"/>
  <c r="Q89" i="8"/>
  <c r="Q83" i="8"/>
  <c r="R83" i="8" s="1"/>
  <c r="O83" i="8"/>
  <c r="Q82" i="8"/>
  <c r="R82" i="8" s="1"/>
  <c r="O82" i="8"/>
  <c r="R81" i="8"/>
  <c r="Q81" i="8"/>
  <c r="O81" i="8"/>
  <c r="R80" i="8"/>
  <c r="Q80" i="8"/>
  <c r="O80" i="8"/>
  <c r="R79" i="8"/>
  <c r="Q79" i="8"/>
  <c r="O79" i="8"/>
  <c r="Q78" i="8"/>
  <c r="R78" i="8" s="1"/>
  <c r="O78" i="8"/>
  <c r="Q77" i="8"/>
  <c r="R77" i="8" s="1"/>
  <c r="O77" i="8"/>
  <c r="Q76" i="8"/>
  <c r="R76" i="8" s="1"/>
  <c r="O76" i="8"/>
  <c r="P75" i="8"/>
  <c r="S77" i="8" s="1"/>
  <c r="L69" i="8"/>
  <c r="K69" i="8"/>
  <c r="M69" i="8" s="1"/>
  <c r="N69" i="8" s="1"/>
  <c r="P67" i="8"/>
  <c r="Q66" i="8"/>
  <c r="Q67" i="8" s="1"/>
  <c r="Q60" i="8"/>
  <c r="R60" i="8" s="1"/>
  <c r="O60" i="8"/>
  <c r="Q59" i="8"/>
  <c r="R59" i="8" s="1"/>
  <c r="O59" i="8"/>
  <c r="Q58" i="8"/>
  <c r="R58" i="8" s="1"/>
  <c r="O58" i="8"/>
  <c r="Q57" i="8"/>
  <c r="R57" i="8" s="1"/>
  <c r="O57" i="8"/>
  <c r="Q56" i="8"/>
  <c r="R56" i="8" s="1"/>
  <c r="O56" i="8"/>
  <c r="Q55" i="8"/>
  <c r="R55" i="8" s="1"/>
  <c r="O55" i="8"/>
  <c r="Q54" i="8"/>
  <c r="R54" i="8" s="1"/>
  <c r="O54" i="8"/>
  <c r="O53" i="8"/>
  <c r="P52" i="8"/>
  <c r="M46" i="8"/>
  <c r="N46" i="8" s="1"/>
  <c r="L46" i="8"/>
  <c r="K46" i="8"/>
  <c r="Q44" i="8"/>
  <c r="P44" i="8"/>
  <c r="Q43" i="8"/>
  <c r="Q37" i="8"/>
  <c r="R37" i="8" s="1"/>
  <c r="O37" i="8"/>
  <c r="Q36" i="8"/>
  <c r="R36" i="8" s="1"/>
  <c r="O36" i="8"/>
  <c r="R35" i="8"/>
  <c r="Q35" i="8"/>
  <c r="O35" i="8"/>
  <c r="Q34" i="8"/>
  <c r="R34" i="8" s="1"/>
  <c r="O34" i="8"/>
  <c r="Q33" i="8"/>
  <c r="R33" i="8" s="1"/>
  <c r="O33" i="8"/>
  <c r="Q32" i="8"/>
  <c r="R32" i="8" s="1"/>
  <c r="O32" i="8"/>
  <c r="S31" i="8"/>
  <c r="R31" i="8"/>
  <c r="Q31" i="8"/>
  <c r="O31" i="8"/>
  <c r="Q30" i="8"/>
  <c r="R30" i="8" s="1"/>
  <c r="O30" i="8"/>
  <c r="P29" i="8"/>
  <c r="L23" i="8"/>
  <c r="K23" i="8"/>
  <c r="M23" i="8" s="1"/>
  <c r="N23" i="8" s="1"/>
  <c r="P21" i="8"/>
  <c r="Q20" i="8"/>
  <c r="Q21" i="8" s="1"/>
  <c r="Q14" i="8"/>
  <c r="R14" i="8" s="1"/>
  <c r="O14" i="8"/>
  <c r="R13" i="8"/>
  <c r="Q13" i="8"/>
  <c r="O13" i="8"/>
  <c r="Q12" i="8"/>
  <c r="R12" i="8" s="1"/>
  <c r="O12" i="8"/>
  <c r="Q11" i="8"/>
  <c r="R11" i="8" s="1"/>
  <c r="O11" i="8"/>
  <c r="Q10" i="8"/>
  <c r="R10" i="8" s="1"/>
  <c r="O10" i="8"/>
  <c r="R9" i="8"/>
  <c r="Q9" i="8"/>
  <c r="O9" i="8"/>
  <c r="Q8" i="8"/>
  <c r="R8" i="8" s="1"/>
  <c r="O8" i="8"/>
  <c r="O7" i="8"/>
  <c r="P6" i="8"/>
  <c r="K584" i="7"/>
  <c r="P582" i="7"/>
  <c r="Q581" i="7"/>
  <c r="Q582" i="7" s="1"/>
  <c r="R574" i="7"/>
  <c r="Q574" i="7"/>
  <c r="O574" i="7"/>
  <c r="R573" i="7"/>
  <c r="Q573" i="7"/>
  <c r="O573" i="7"/>
  <c r="R572" i="7"/>
  <c r="Q572" i="7"/>
  <c r="O572" i="7"/>
  <c r="Q571" i="7"/>
  <c r="R571" i="7" s="1"/>
  <c r="O571" i="7"/>
  <c r="Q570" i="7"/>
  <c r="R570" i="7" s="1"/>
  <c r="O570" i="7"/>
  <c r="Q569" i="7"/>
  <c r="R569" i="7" s="1"/>
  <c r="O569" i="7"/>
  <c r="Q568" i="7"/>
  <c r="R568" i="7" s="1"/>
  <c r="O568" i="7"/>
  <c r="O567" i="7"/>
  <c r="P566" i="7"/>
  <c r="K560" i="7"/>
  <c r="M560" i="7" s="1"/>
  <c r="N560" i="7" s="1"/>
  <c r="P558" i="7"/>
  <c r="Q557" i="7"/>
  <c r="Q558" i="7" s="1"/>
  <c r="R550" i="7"/>
  <c r="Q550" i="7"/>
  <c r="O550" i="7"/>
  <c r="R549" i="7"/>
  <c r="Q549" i="7"/>
  <c r="O549" i="7"/>
  <c r="Q548" i="7"/>
  <c r="R548" i="7" s="1"/>
  <c r="O548" i="7"/>
  <c r="Q547" i="7"/>
  <c r="R547" i="7" s="1"/>
  <c r="O547" i="7"/>
  <c r="Q546" i="7"/>
  <c r="R546" i="7" s="1"/>
  <c r="O546" i="7"/>
  <c r="Q545" i="7"/>
  <c r="R545" i="7" s="1"/>
  <c r="O545" i="7"/>
  <c r="Q544" i="7"/>
  <c r="R544" i="7" s="1"/>
  <c r="O544" i="7"/>
  <c r="O543" i="7"/>
  <c r="P542" i="7"/>
  <c r="S544" i="7" s="1"/>
  <c r="K536" i="7"/>
  <c r="M536" i="7" s="1"/>
  <c r="N536" i="7" s="1"/>
  <c r="P534" i="7"/>
  <c r="Q533" i="7"/>
  <c r="Q534" i="7" s="1"/>
  <c r="R526" i="7"/>
  <c r="Q526" i="7"/>
  <c r="O526" i="7"/>
  <c r="Q525" i="7"/>
  <c r="R525" i="7" s="1"/>
  <c r="O525" i="7"/>
  <c r="Q524" i="7"/>
  <c r="R524" i="7" s="1"/>
  <c r="O524" i="7"/>
  <c r="Q523" i="7"/>
  <c r="R523" i="7" s="1"/>
  <c r="O523" i="7"/>
  <c r="Q522" i="7"/>
  <c r="R522" i="7" s="1"/>
  <c r="O522" i="7"/>
  <c r="Q521" i="7"/>
  <c r="R521" i="7" s="1"/>
  <c r="O521" i="7"/>
  <c r="Q520" i="7"/>
  <c r="R520" i="7" s="1"/>
  <c r="O520" i="7"/>
  <c r="O519" i="7"/>
  <c r="P518" i="7"/>
  <c r="S520" i="7" s="1"/>
  <c r="K512" i="7"/>
  <c r="M512" i="7" s="1"/>
  <c r="N512" i="7" s="1"/>
  <c r="P510" i="7"/>
  <c r="Q509" i="7"/>
  <c r="Q510" i="7" s="1"/>
  <c r="Q502" i="7"/>
  <c r="R502" i="7" s="1"/>
  <c r="O502" i="7"/>
  <c r="Q501" i="7"/>
  <c r="R501" i="7" s="1"/>
  <c r="O501" i="7"/>
  <c r="Q500" i="7"/>
  <c r="R500" i="7" s="1"/>
  <c r="O500" i="7"/>
  <c r="Q499" i="7"/>
  <c r="R499" i="7" s="1"/>
  <c r="O499" i="7"/>
  <c r="Q498" i="7"/>
  <c r="R498" i="7" s="1"/>
  <c r="O498" i="7"/>
  <c r="Q497" i="7"/>
  <c r="R497" i="7" s="1"/>
  <c r="O497" i="7"/>
  <c r="Q496" i="7"/>
  <c r="R496" i="7" s="1"/>
  <c r="O496" i="7"/>
  <c r="O495" i="7"/>
  <c r="P494" i="7"/>
  <c r="K488" i="7"/>
  <c r="M488" i="7" s="1"/>
  <c r="N488" i="7" s="1"/>
  <c r="P486" i="7"/>
  <c r="Q485" i="7"/>
  <c r="Q486" i="7" s="1"/>
  <c r="Q478" i="7"/>
  <c r="R478" i="7" s="1"/>
  <c r="O478" i="7"/>
  <c r="Q477" i="7"/>
  <c r="R477" i="7" s="1"/>
  <c r="O477" i="7"/>
  <c r="Q476" i="7"/>
  <c r="R476" i="7" s="1"/>
  <c r="O476" i="7"/>
  <c r="Q475" i="7"/>
  <c r="R475" i="7" s="1"/>
  <c r="O475" i="7"/>
  <c r="Q474" i="7"/>
  <c r="R474" i="7" s="1"/>
  <c r="O474" i="7"/>
  <c r="Q473" i="7"/>
  <c r="R473" i="7" s="1"/>
  <c r="O473" i="7"/>
  <c r="Q472" i="7"/>
  <c r="R472" i="7" s="1"/>
  <c r="O472" i="7"/>
  <c r="O471" i="7"/>
  <c r="P470" i="7"/>
  <c r="K464" i="7"/>
  <c r="M464" i="7" s="1"/>
  <c r="P462" i="7"/>
  <c r="Q461" i="7"/>
  <c r="Q462" i="7" s="1"/>
  <c r="Q454" i="7"/>
  <c r="R454" i="7" s="1"/>
  <c r="O454" i="7"/>
  <c r="Q453" i="7"/>
  <c r="R453" i="7" s="1"/>
  <c r="O453" i="7"/>
  <c r="Q452" i="7"/>
  <c r="R452" i="7" s="1"/>
  <c r="O452" i="7"/>
  <c r="Q451" i="7"/>
  <c r="R451" i="7" s="1"/>
  <c r="O451" i="7"/>
  <c r="Q450" i="7"/>
  <c r="R450" i="7" s="1"/>
  <c r="O450" i="7"/>
  <c r="Q449" i="7"/>
  <c r="R449" i="7" s="1"/>
  <c r="O449" i="7"/>
  <c r="Q448" i="7"/>
  <c r="R448" i="7" s="1"/>
  <c r="O448" i="7"/>
  <c r="O447" i="7"/>
  <c r="P446" i="7"/>
  <c r="K440" i="7"/>
  <c r="M440" i="7" s="1"/>
  <c r="P438" i="7"/>
  <c r="Q437" i="7"/>
  <c r="Q438" i="7" s="1"/>
  <c r="Q430" i="7"/>
  <c r="R430" i="7" s="1"/>
  <c r="O430" i="7"/>
  <c r="Q429" i="7"/>
  <c r="R429" i="7" s="1"/>
  <c r="O429" i="7"/>
  <c r="Q428" i="7"/>
  <c r="R428" i="7" s="1"/>
  <c r="O428" i="7"/>
  <c r="Q427" i="7"/>
  <c r="R427" i="7" s="1"/>
  <c r="O427" i="7"/>
  <c r="Q426" i="7"/>
  <c r="R426" i="7" s="1"/>
  <c r="O426" i="7"/>
  <c r="Q425" i="7"/>
  <c r="R425" i="7" s="1"/>
  <c r="O425" i="7"/>
  <c r="Q424" i="7"/>
  <c r="R424" i="7" s="1"/>
  <c r="O424" i="7"/>
  <c r="O423" i="7"/>
  <c r="P422" i="7"/>
  <c r="K416" i="7"/>
  <c r="M416" i="7" s="1"/>
  <c r="P414" i="7"/>
  <c r="Q413" i="7"/>
  <c r="Q414" i="7" s="1"/>
  <c r="Q406" i="7"/>
  <c r="R406" i="7" s="1"/>
  <c r="O406" i="7"/>
  <c r="Q405" i="7"/>
  <c r="R405" i="7" s="1"/>
  <c r="O405" i="7"/>
  <c r="Q404" i="7"/>
  <c r="R404" i="7" s="1"/>
  <c r="O404" i="7"/>
  <c r="Q403" i="7"/>
  <c r="R403" i="7" s="1"/>
  <c r="O403" i="7"/>
  <c r="Q402" i="7"/>
  <c r="R402" i="7" s="1"/>
  <c r="O402" i="7"/>
  <c r="Q401" i="7"/>
  <c r="R401" i="7" s="1"/>
  <c r="O401" i="7"/>
  <c r="Q400" i="7"/>
  <c r="R400" i="7" s="1"/>
  <c r="O400" i="7"/>
  <c r="O399" i="7"/>
  <c r="P398" i="7"/>
  <c r="L392" i="7"/>
  <c r="K392" i="7"/>
  <c r="M392" i="7" s="1"/>
  <c r="N392" i="7" s="1"/>
  <c r="P390" i="7"/>
  <c r="Q389" i="7"/>
  <c r="Q390" i="7" s="1"/>
  <c r="Q382" i="7"/>
  <c r="R382" i="7" s="1"/>
  <c r="O382" i="7"/>
  <c r="Q381" i="7"/>
  <c r="R381" i="7" s="1"/>
  <c r="O381" i="7"/>
  <c r="Q380" i="7"/>
  <c r="R380" i="7" s="1"/>
  <c r="O380" i="7"/>
  <c r="Q379" i="7"/>
  <c r="R379" i="7" s="1"/>
  <c r="O379" i="7"/>
  <c r="Q378" i="7"/>
  <c r="R378" i="7" s="1"/>
  <c r="O378" i="7"/>
  <c r="Q377" i="7"/>
  <c r="R377" i="7" s="1"/>
  <c r="O377" i="7"/>
  <c r="Q376" i="7"/>
  <c r="R376" i="7" s="1"/>
  <c r="O376" i="7"/>
  <c r="O375" i="7"/>
  <c r="P374" i="7"/>
  <c r="S376" i="7" s="1"/>
  <c r="L368" i="7"/>
  <c r="K368" i="7"/>
  <c r="M368" i="7" s="1"/>
  <c r="N368" i="7" s="1"/>
  <c r="P366" i="7"/>
  <c r="Q365" i="7"/>
  <c r="Q366" i="7" s="1"/>
  <c r="Q359" i="7"/>
  <c r="R359" i="7" s="1"/>
  <c r="O359" i="7"/>
  <c r="Q358" i="7"/>
  <c r="R358" i="7" s="1"/>
  <c r="O358" i="7"/>
  <c r="Q357" i="7"/>
  <c r="R357" i="7" s="1"/>
  <c r="O357" i="7"/>
  <c r="Q356" i="7"/>
  <c r="R356" i="7" s="1"/>
  <c r="O356" i="7"/>
  <c r="Q355" i="7"/>
  <c r="R355" i="7" s="1"/>
  <c r="O355" i="7"/>
  <c r="Q354" i="7"/>
  <c r="R354" i="7" s="1"/>
  <c r="O354" i="7"/>
  <c r="Q353" i="7"/>
  <c r="R353" i="7" s="1"/>
  <c r="O353" i="7"/>
  <c r="O352" i="7"/>
  <c r="P351" i="7"/>
  <c r="Q352" i="7" s="1"/>
  <c r="R352" i="7" s="1"/>
  <c r="L345" i="7"/>
  <c r="K345" i="7"/>
  <c r="M345" i="7" s="1"/>
  <c r="P343" i="7"/>
  <c r="Q342" i="7"/>
  <c r="Q343" i="7" s="1"/>
  <c r="Q336" i="7"/>
  <c r="R336" i="7" s="1"/>
  <c r="O336" i="7"/>
  <c r="Q335" i="7"/>
  <c r="R335" i="7" s="1"/>
  <c r="O335" i="7"/>
  <c r="Q334" i="7"/>
  <c r="R334" i="7" s="1"/>
  <c r="O334" i="7"/>
  <c r="Q333" i="7"/>
  <c r="R333" i="7" s="1"/>
  <c r="O333" i="7"/>
  <c r="Q332" i="7"/>
  <c r="R332" i="7" s="1"/>
  <c r="O332" i="7"/>
  <c r="Q331" i="7"/>
  <c r="R331" i="7" s="1"/>
  <c r="O331" i="7"/>
  <c r="Q330" i="7"/>
  <c r="R330" i="7" s="1"/>
  <c r="O330" i="7"/>
  <c r="O329" i="7"/>
  <c r="P328" i="7"/>
  <c r="L322" i="7"/>
  <c r="K322" i="7"/>
  <c r="M322" i="7" s="1"/>
  <c r="P320" i="7"/>
  <c r="Q319" i="7"/>
  <c r="Q320" i="7" s="1"/>
  <c r="Q313" i="7"/>
  <c r="R313" i="7" s="1"/>
  <c r="O313" i="7"/>
  <c r="Q312" i="7"/>
  <c r="R312" i="7" s="1"/>
  <c r="O312" i="7"/>
  <c r="Q311" i="7"/>
  <c r="R311" i="7" s="1"/>
  <c r="O311" i="7"/>
  <c r="Q310" i="7"/>
  <c r="R310" i="7" s="1"/>
  <c r="O310" i="7"/>
  <c r="Q309" i="7"/>
  <c r="R309" i="7" s="1"/>
  <c r="O309" i="7"/>
  <c r="Q308" i="7"/>
  <c r="R308" i="7" s="1"/>
  <c r="O308" i="7"/>
  <c r="Q307" i="7"/>
  <c r="R307" i="7" s="1"/>
  <c r="O307" i="7"/>
  <c r="O306" i="7"/>
  <c r="P305" i="7"/>
  <c r="L299" i="7"/>
  <c r="K299" i="7"/>
  <c r="M299" i="7" s="1"/>
  <c r="N299" i="7" s="1"/>
  <c r="P297" i="7"/>
  <c r="Q296" i="7"/>
  <c r="Q297" i="7" s="1"/>
  <c r="Q290" i="7"/>
  <c r="R290" i="7" s="1"/>
  <c r="O290" i="7"/>
  <c r="Q289" i="7"/>
  <c r="R289" i="7" s="1"/>
  <c r="O289" i="7"/>
  <c r="Q288" i="7"/>
  <c r="R288" i="7" s="1"/>
  <c r="O288" i="7"/>
  <c r="Q287" i="7"/>
  <c r="R287" i="7" s="1"/>
  <c r="O287" i="7"/>
  <c r="Q286" i="7"/>
  <c r="R286" i="7" s="1"/>
  <c r="O286" i="7"/>
  <c r="Q285" i="7"/>
  <c r="R285" i="7" s="1"/>
  <c r="O285" i="7"/>
  <c r="Q284" i="7"/>
  <c r="R284" i="7" s="1"/>
  <c r="O284" i="7"/>
  <c r="O283" i="7"/>
  <c r="P282" i="7"/>
  <c r="L276" i="7"/>
  <c r="K276" i="7"/>
  <c r="M276" i="7" s="1"/>
  <c r="P274" i="7"/>
  <c r="Q273" i="7"/>
  <c r="Q274" i="7" s="1"/>
  <c r="Q267" i="7"/>
  <c r="R267" i="7" s="1"/>
  <c r="O267" i="7"/>
  <c r="Q266" i="7"/>
  <c r="R266" i="7" s="1"/>
  <c r="O266" i="7"/>
  <c r="Q265" i="7"/>
  <c r="R265" i="7" s="1"/>
  <c r="O265" i="7"/>
  <c r="Q264" i="7"/>
  <c r="R264" i="7" s="1"/>
  <c r="O264" i="7"/>
  <c r="Q263" i="7"/>
  <c r="R263" i="7" s="1"/>
  <c r="O263" i="7"/>
  <c r="Q262" i="7"/>
  <c r="R262" i="7" s="1"/>
  <c r="O262" i="7"/>
  <c r="Q261" i="7"/>
  <c r="R261" i="7" s="1"/>
  <c r="O261" i="7"/>
  <c r="O260" i="7"/>
  <c r="P259" i="7"/>
  <c r="L253" i="7"/>
  <c r="K253" i="7"/>
  <c r="M253" i="7" s="1"/>
  <c r="P251" i="7"/>
  <c r="Q250" i="7"/>
  <c r="Q251" i="7" s="1"/>
  <c r="Q244" i="7"/>
  <c r="R244" i="7" s="1"/>
  <c r="O244" i="7"/>
  <c r="Q243" i="7"/>
  <c r="R243" i="7" s="1"/>
  <c r="O243" i="7"/>
  <c r="Q242" i="7"/>
  <c r="R242" i="7" s="1"/>
  <c r="O242" i="7"/>
  <c r="Q241" i="7"/>
  <c r="R241" i="7" s="1"/>
  <c r="O241" i="7"/>
  <c r="Q240" i="7"/>
  <c r="R240" i="7" s="1"/>
  <c r="O240" i="7"/>
  <c r="Q239" i="7"/>
  <c r="R239" i="7" s="1"/>
  <c r="O239" i="7"/>
  <c r="Q238" i="7"/>
  <c r="R238" i="7" s="1"/>
  <c r="O238" i="7"/>
  <c r="O237" i="7"/>
  <c r="P236" i="7"/>
  <c r="Q237" i="7" s="1"/>
  <c r="R237" i="7" s="1"/>
  <c r="L230" i="7"/>
  <c r="K230" i="7"/>
  <c r="M230" i="7" s="1"/>
  <c r="P228" i="7"/>
  <c r="Q227" i="7"/>
  <c r="Q228" i="7" s="1"/>
  <c r="Q221" i="7"/>
  <c r="R221" i="7" s="1"/>
  <c r="O221" i="7"/>
  <c r="Q220" i="7"/>
  <c r="R220" i="7" s="1"/>
  <c r="O220" i="7"/>
  <c r="Q219" i="7"/>
  <c r="R219" i="7" s="1"/>
  <c r="O219" i="7"/>
  <c r="Q218" i="7"/>
  <c r="R218" i="7" s="1"/>
  <c r="O218" i="7"/>
  <c r="Q217" i="7"/>
  <c r="R217" i="7" s="1"/>
  <c r="O217" i="7"/>
  <c r="Q216" i="7"/>
  <c r="R216" i="7" s="1"/>
  <c r="O216" i="7"/>
  <c r="Q215" i="7"/>
  <c r="R215" i="7" s="1"/>
  <c r="O215" i="7"/>
  <c r="O214" i="7"/>
  <c r="P213" i="7"/>
  <c r="L207" i="7"/>
  <c r="K207" i="7"/>
  <c r="M207" i="7" s="1"/>
  <c r="P205" i="7"/>
  <c r="Q204" i="7"/>
  <c r="Q205" i="7" s="1"/>
  <c r="Q198" i="7"/>
  <c r="R198" i="7" s="1"/>
  <c r="O198" i="7"/>
  <c r="Q197" i="7"/>
  <c r="R197" i="7" s="1"/>
  <c r="O197" i="7"/>
  <c r="Q196" i="7"/>
  <c r="R196" i="7" s="1"/>
  <c r="O196" i="7"/>
  <c r="Q195" i="7"/>
  <c r="R195" i="7" s="1"/>
  <c r="O195" i="7"/>
  <c r="Q194" i="7"/>
  <c r="R194" i="7" s="1"/>
  <c r="O194" i="7"/>
  <c r="Q193" i="7"/>
  <c r="R193" i="7" s="1"/>
  <c r="O193" i="7"/>
  <c r="Q192" i="7"/>
  <c r="R192" i="7" s="1"/>
  <c r="O192" i="7"/>
  <c r="O191" i="7"/>
  <c r="P190" i="7"/>
  <c r="S192" i="7" s="1"/>
  <c r="L184" i="7"/>
  <c r="K184" i="7"/>
  <c r="M184" i="7" s="1"/>
  <c r="P182" i="7"/>
  <c r="Q181" i="7"/>
  <c r="Q182" i="7" s="1"/>
  <c r="Q175" i="7"/>
  <c r="R175" i="7" s="1"/>
  <c r="O175" i="7"/>
  <c r="Q174" i="7"/>
  <c r="R174" i="7" s="1"/>
  <c r="O174" i="7"/>
  <c r="Q173" i="7"/>
  <c r="R173" i="7" s="1"/>
  <c r="O173" i="7"/>
  <c r="Q172" i="7"/>
  <c r="R172" i="7" s="1"/>
  <c r="O172" i="7"/>
  <c r="Q171" i="7"/>
  <c r="R171" i="7" s="1"/>
  <c r="O171" i="7"/>
  <c r="Q170" i="7"/>
  <c r="R170" i="7" s="1"/>
  <c r="O170" i="7"/>
  <c r="Q169" i="7"/>
  <c r="R169" i="7" s="1"/>
  <c r="O169" i="7"/>
  <c r="O168" i="7"/>
  <c r="P167" i="7"/>
  <c r="S169" i="7" s="1"/>
  <c r="L161" i="7"/>
  <c r="K161" i="7"/>
  <c r="M161" i="7" s="1"/>
  <c r="N161" i="7" s="1"/>
  <c r="P159" i="7"/>
  <c r="Q158" i="7"/>
  <c r="Q159" i="7" s="1"/>
  <c r="Q152" i="7"/>
  <c r="R152" i="7" s="1"/>
  <c r="O152" i="7"/>
  <c r="Q151" i="7"/>
  <c r="R151" i="7" s="1"/>
  <c r="O151" i="7"/>
  <c r="Q150" i="7"/>
  <c r="R150" i="7" s="1"/>
  <c r="O150" i="7"/>
  <c r="Q149" i="7"/>
  <c r="R149" i="7" s="1"/>
  <c r="O149" i="7"/>
  <c r="Q148" i="7"/>
  <c r="R148" i="7" s="1"/>
  <c r="O148" i="7"/>
  <c r="Q147" i="7"/>
  <c r="R147" i="7" s="1"/>
  <c r="O147" i="7"/>
  <c r="Q146" i="7"/>
  <c r="R146" i="7" s="1"/>
  <c r="O146" i="7"/>
  <c r="O145" i="7"/>
  <c r="P144" i="7"/>
  <c r="Q145" i="7" s="1"/>
  <c r="R145" i="7" s="1"/>
  <c r="L138" i="7"/>
  <c r="K138" i="7"/>
  <c r="M138" i="7" s="1"/>
  <c r="P136" i="7"/>
  <c r="Q135" i="7"/>
  <c r="Q136" i="7" s="1"/>
  <c r="Q129" i="7"/>
  <c r="R129" i="7" s="1"/>
  <c r="O129" i="7"/>
  <c r="Q128" i="7"/>
  <c r="R128" i="7" s="1"/>
  <c r="O128" i="7"/>
  <c r="Q127" i="7"/>
  <c r="R127" i="7" s="1"/>
  <c r="O127" i="7"/>
  <c r="Q126" i="7"/>
  <c r="R126" i="7" s="1"/>
  <c r="O126" i="7"/>
  <c r="Q125" i="7"/>
  <c r="R125" i="7" s="1"/>
  <c r="O125" i="7"/>
  <c r="Q124" i="7"/>
  <c r="R124" i="7" s="1"/>
  <c r="O124" i="7"/>
  <c r="Q123" i="7"/>
  <c r="R123" i="7" s="1"/>
  <c r="O123" i="7"/>
  <c r="O122" i="7"/>
  <c r="P121" i="7"/>
  <c r="L115" i="7"/>
  <c r="K115" i="7"/>
  <c r="M115" i="7" s="1"/>
  <c r="P113" i="7"/>
  <c r="Q112" i="7"/>
  <c r="Q113" i="7" s="1"/>
  <c r="Q106" i="7"/>
  <c r="R106" i="7" s="1"/>
  <c r="O106" i="7"/>
  <c r="Q105" i="7"/>
  <c r="R105" i="7" s="1"/>
  <c r="O105" i="7"/>
  <c r="Q104" i="7"/>
  <c r="R104" i="7" s="1"/>
  <c r="O104" i="7"/>
  <c r="Q103" i="7"/>
  <c r="R103" i="7" s="1"/>
  <c r="O103" i="7"/>
  <c r="Q102" i="7"/>
  <c r="R102" i="7" s="1"/>
  <c r="O102" i="7"/>
  <c r="Q101" i="7"/>
  <c r="R101" i="7" s="1"/>
  <c r="O101" i="7"/>
  <c r="Q100" i="7"/>
  <c r="R100" i="7" s="1"/>
  <c r="O100" i="7"/>
  <c r="O99" i="7"/>
  <c r="P98" i="7"/>
  <c r="S100" i="7" s="1"/>
  <c r="L92" i="7"/>
  <c r="K92" i="7"/>
  <c r="Q89" i="7" s="1"/>
  <c r="Q90" i="7" s="1"/>
  <c r="P90" i="7"/>
  <c r="Q83" i="7"/>
  <c r="R83" i="7" s="1"/>
  <c r="O83" i="7"/>
  <c r="Q82" i="7"/>
  <c r="R82" i="7" s="1"/>
  <c r="O82" i="7"/>
  <c r="Q81" i="7"/>
  <c r="R81" i="7" s="1"/>
  <c r="O81" i="7"/>
  <c r="Q80" i="7"/>
  <c r="R80" i="7" s="1"/>
  <c r="O80" i="7"/>
  <c r="Q79" i="7"/>
  <c r="R79" i="7" s="1"/>
  <c r="O79" i="7"/>
  <c r="Q78" i="7"/>
  <c r="R78" i="7" s="1"/>
  <c r="O78" i="7"/>
  <c r="Q77" i="7"/>
  <c r="R77" i="7" s="1"/>
  <c r="O77" i="7"/>
  <c r="O76" i="7"/>
  <c r="P75" i="7"/>
  <c r="Q76" i="7" s="1"/>
  <c r="R76" i="7" s="1"/>
  <c r="L69" i="7"/>
  <c r="K69" i="7"/>
  <c r="M69" i="7" s="1"/>
  <c r="N69" i="7" s="1"/>
  <c r="P67" i="7"/>
  <c r="Q60" i="7"/>
  <c r="R60" i="7" s="1"/>
  <c r="O60" i="7"/>
  <c r="Q59" i="7"/>
  <c r="R59" i="7" s="1"/>
  <c r="O59" i="7"/>
  <c r="Q58" i="7"/>
  <c r="R58" i="7" s="1"/>
  <c r="O58" i="7"/>
  <c r="Q57" i="7"/>
  <c r="R57" i="7" s="1"/>
  <c r="O57" i="7"/>
  <c r="Q56" i="7"/>
  <c r="R56" i="7" s="1"/>
  <c r="O56" i="7"/>
  <c r="Q55" i="7"/>
  <c r="R55" i="7" s="1"/>
  <c r="O55" i="7"/>
  <c r="Q54" i="7"/>
  <c r="R54" i="7" s="1"/>
  <c r="O54" i="7"/>
  <c r="O53" i="7"/>
  <c r="P52" i="7"/>
  <c r="L46" i="7"/>
  <c r="K46" i="7"/>
  <c r="M46" i="7" s="1"/>
  <c r="N46" i="7" s="1"/>
  <c r="P44" i="7"/>
  <c r="Q37" i="7"/>
  <c r="R37" i="7" s="1"/>
  <c r="O37" i="7"/>
  <c r="Q36" i="7"/>
  <c r="R36" i="7" s="1"/>
  <c r="O36" i="7"/>
  <c r="Q35" i="7"/>
  <c r="R35" i="7" s="1"/>
  <c r="O35" i="7"/>
  <c r="Q34" i="7"/>
  <c r="R34" i="7" s="1"/>
  <c r="O34" i="7"/>
  <c r="Q33" i="7"/>
  <c r="R33" i="7" s="1"/>
  <c r="O33" i="7"/>
  <c r="Q32" i="7"/>
  <c r="R32" i="7" s="1"/>
  <c r="O32" i="7"/>
  <c r="Q31" i="7"/>
  <c r="R31" i="7" s="1"/>
  <c r="O31" i="7"/>
  <c r="O30" i="7"/>
  <c r="P29" i="7"/>
  <c r="L23" i="7"/>
  <c r="K23" i="7"/>
  <c r="M23" i="7" s="1"/>
  <c r="P21" i="7"/>
  <c r="Q20" i="7"/>
  <c r="Q21" i="7" s="1"/>
  <c r="Q14" i="7"/>
  <c r="R14" i="7" s="1"/>
  <c r="O14" i="7"/>
  <c r="Q13" i="7"/>
  <c r="R13" i="7" s="1"/>
  <c r="O13" i="7"/>
  <c r="Q12" i="7"/>
  <c r="R12" i="7" s="1"/>
  <c r="O12" i="7"/>
  <c r="Q11" i="7"/>
  <c r="R11" i="7" s="1"/>
  <c r="O11" i="7"/>
  <c r="Q10" i="7"/>
  <c r="R10" i="7" s="1"/>
  <c r="O10" i="7"/>
  <c r="Q9" i="7"/>
  <c r="R9" i="7" s="1"/>
  <c r="O9" i="7"/>
  <c r="Q8" i="7"/>
  <c r="R8" i="7" s="1"/>
  <c r="O8" i="7"/>
  <c r="O7" i="7"/>
  <c r="P6" i="7"/>
  <c r="S8" i="7" s="1"/>
  <c r="O807" i="6"/>
  <c r="M807" i="6"/>
  <c r="L807" i="6"/>
  <c r="N807" i="6" s="1"/>
  <c r="Q805" i="6"/>
  <c r="R804" i="6"/>
  <c r="R805" i="6" s="1"/>
  <c r="S800" i="6"/>
  <c r="R800" i="6"/>
  <c r="P800" i="6"/>
  <c r="S799" i="6"/>
  <c r="R799" i="6"/>
  <c r="P799" i="6"/>
  <c r="S798" i="6"/>
  <c r="R798" i="6"/>
  <c r="P798" i="6"/>
  <c r="S797" i="6"/>
  <c r="R797" i="6"/>
  <c r="P797" i="6"/>
  <c r="R796" i="6"/>
  <c r="S796" i="6" s="1"/>
  <c r="P796" i="6"/>
  <c r="R795" i="6"/>
  <c r="S795" i="6" s="1"/>
  <c r="P795" i="6"/>
  <c r="R794" i="6"/>
  <c r="S794" i="6" s="1"/>
  <c r="P794" i="6"/>
  <c r="R793" i="6"/>
  <c r="S793" i="6" s="1"/>
  <c r="P793" i="6"/>
  <c r="P792" i="6"/>
  <c r="Q791" i="6"/>
  <c r="O785" i="6"/>
  <c r="N785" i="6"/>
  <c r="M785" i="6"/>
  <c r="L785" i="6"/>
  <c r="Q783" i="6"/>
  <c r="R782" i="6"/>
  <c r="R783" i="6" s="1"/>
  <c r="S778" i="6"/>
  <c r="R778" i="6"/>
  <c r="P778" i="6"/>
  <c r="S777" i="6"/>
  <c r="R777" i="6"/>
  <c r="P777" i="6"/>
  <c r="S776" i="6"/>
  <c r="R776" i="6"/>
  <c r="P776" i="6"/>
  <c r="R775" i="6"/>
  <c r="S775" i="6" s="1"/>
  <c r="P775" i="6"/>
  <c r="R774" i="6"/>
  <c r="S774" i="6" s="1"/>
  <c r="P774" i="6"/>
  <c r="R773" i="6"/>
  <c r="S773" i="6" s="1"/>
  <c r="P773" i="6"/>
  <c r="S772" i="6"/>
  <c r="R772" i="6"/>
  <c r="P772" i="6"/>
  <c r="R771" i="6"/>
  <c r="S771" i="6" s="1"/>
  <c r="P771" i="6"/>
  <c r="P770" i="6"/>
  <c r="Q769" i="6"/>
  <c r="T771" i="6" s="1"/>
  <c r="O763" i="6"/>
  <c r="M763" i="6"/>
  <c r="L763" i="6"/>
  <c r="N763" i="6" s="1"/>
  <c r="Q761" i="6"/>
  <c r="R760" i="6"/>
  <c r="R761" i="6" s="1"/>
  <c r="S756" i="6"/>
  <c r="R756" i="6"/>
  <c r="P756" i="6"/>
  <c r="S755" i="6"/>
  <c r="R755" i="6"/>
  <c r="P755" i="6"/>
  <c r="R754" i="6"/>
  <c r="S754" i="6" s="1"/>
  <c r="P754" i="6"/>
  <c r="R753" i="6"/>
  <c r="S753" i="6" s="1"/>
  <c r="P753" i="6"/>
  <c r="R752" i="6"/>
  <c r="S752" i="6" s="1"/>
  <c r="P752" i="6"/>
  <c r="R751" i="6"/>
  <c r="S751" i="6" s="1"/>
  <c r="P751" i="6"/>
  <c r="R750" i="6"/>
  <c r="S750" i="6" s="1"/>
  <c r="P750" i="6"/>
  <c r="R749" i="6"/>
  <c r="S749" i="6" s="1"/>
  <c r="P749" i="6"/>
  <c r="P748" i="6"/>
  <c r="Q747" i="6"/>
  <c r="T749" i="6" s="1"/>
  <c r="O741" i="6"/>
  <c r="N741" i="6"/>
  <c r="M741" i="6"/>
  <c r="L741" i="6"/>
  <c r="Q739" i="6"/>
  <c r="R738" i="6"/>
  <c r="R739" i="6" s="1"/>
  <c r="S734" i="6"/>
  <c r="R734" i="6"/>
  <c r="P734" i="6"/>
  <c r="R733" i="6"/>
  <c r="S733" i="6" s="1"/>
  <c r="P733" i="6"/>
  <c r="S732" i="6"/>
  <c r="R732" i="6"/>
  <c r="P732" i="6"/>
  <c r="R731" i="6"/>
  <c r="S731" i="6" s="1"/>
  <c r="P731" i="6"/>
  <c r="R730" i="6"/>
  <c r="S730" i="6" s="1"/>
  <c r="P730" i="6"/>
  <c r="R729" i="6"/>
  <c r="S729" i="6" s="1"/>
  <c r="P729" i="6"/>
  <c r="R728" i="6"/>
  <c r="S728" i="6" s="1"/>
  <c r="P728" i="6"/>
  <c r="R727" i="6"/>
  <c r="S727" i="6" s="1"/>
  <c r="P727" i="6"/>
  <c r="P726" i="6"/>
  <c r="Q725" i="6"/>
  <c r="T727" i="6" s="1"/>
  <c r="M719" i="6"/>
  <c r="L719" i="6"/>
  <c r="N719" i="6" s="1"/>
  <c r="O719" i="6" s="1"/>
  <c r="Q717" i="6"/>
  <c r="R717" i="6"/>
  <c r="R712" i="6"/>
  <c r="S712" i="6" s="1"/>
  <c r="P712" i="6"/>
  <c r="S711" i="6"/>
  <c r="R711" i="6"/>
  <c r="P711" i="6"/>
  <c r="R710" i="6"/>
  <c r="S710" i="6" s="1"/>
  <c r="P710" i="6"/>
  <c r="R709" i="6"/>
  <c r="S709" i="6" s="1"/>
  <c r="P709" i="6"/>
  <c r="R708" i="6"/>
  <c r="S708" i="6" s="1"/>
  <c r="P708" i="6"/>
  <c r="R707" i="6"/>
  <c r="S707" i="6" s="1"/>
  <c r="P707" i="6"/>
  <c r="S706" i="6"/>
  <c r="R706" i="6"/>
  <c r="P706" i="6"/>
  <c r="R705" i="6"/>
  <c r="S705" i="6" s="1"/>
  <c r="P705" i="6"/>
  <c r="P704" i="6"/>
  <c r="Q703" i="6"/>
  <c r="T705" i="6" s="1"/>
  <c r="N697" i="6"/>
  <c r="M697" i="6"/>
  <c r="L697" i="6"/>
  <c r="Q695" i="6"/>
  <c r="R694" i="6"/>
  <c r="R695" i="6" s="1"/>
  <c r="R690" i="6"/>
  <c r="S690" i="6" s="1"/>
  <c r="P690" i="6"/>
  <c r="R689" i="6"/>
  <c r="S689" i="6" s="1"/>
  <c r="P689" i="6"/>
  <c r="R688" i="6"/>
  <c r="S688" i="6" s="1"/>
  <c r="P688" i="6"/>
  <c r="R687" i="6"/>
  <c r="S687" i="6" s="1"/>
  <c r="P687" i="6"/>
  <c r="R686" i="6"/>
  <c r="S686" i="6" s="1"/>
  <c r="P686" i="6"/>
  <c r="R685" i="6"/>
  <c r="S685" i="6" s="1"/>
  <c r="P685" i="6"/>
  <c r="R684" i="6"/>
  <c r="S684" i="6" s="1"/>
  <c r="P684" i="6"/>
  <c r="R683" i="6"/>
  <c r="S683" i="6" s="1"/>
  <c r="P683" i="6"/>
  <c r="P682" i="6"/>
  <c r="Q681" i="6"/>
  <c r="T683" i="6" s="1"/>
  <c r="L675" i="6"/>
  <c r="N675" i="6" s="1"/>
  <c r="Q673" i="6"/>
  <c r="R673" i="6"/>
  <c r="R668" i="6"/>
  <c r="S668" i="6" s="1"/>
  <c r="P668" i="6"/>
  <c r="R667" i="6"/>
  <c r="S667" i="6" s="1"/>
  <c r="P667" i="6"/>
  <c r="R666" i="6"/>
  <c r="S666" i="6" s="1"/>
  <c r="P666" i="6"/>
  <c r="R665" i="6"/>
  <c r="S665" i="6" s="1"/>
  <c r="P665" i="6"/>
  <c r="R664" i="6"/>
  <c r="S664" i="6" s="1"/>
  <c r="P664" i="6"/>
  <c r="S663" i="6"/>
  <c r="R663" i="6"/>
  <c r="P663" i="6"/>
  <c r="R662" i="6"/>
  <c r="S662" i="6" s="1"/>
  <c r="P662" i="6"/>
  <c r="R661" i="6"/>
  <c r="S661" i="6" s="1"/>
  <c r="P661" i="6"/>
  <c r="P660" i="6"/>
  <c r="Q659" i="6"/>
  <c r="T661" i="6" s="1"/>
  <c r="M653" i="6"/>
  <c r="L653" i="6"/>
  <c r="Q651" i="6"/>
  <c r="R646" i="6"/>
  <c r="S646" i="6" s="1"/>
  <c r="P646" i="6"/>
  <c r="R645" i="6"/>
  <c r="S645" i="6" s="1"/>
  <c r="P645" i="6"/>
  <c r="R644" i="6"/>
  <c r="S644" i="6" s="1"/>
  <c r="P644" i="6"/>
  <c r="R643" i="6"/>
  <c r="S643" i="6" s="1"/>
  <c r="P643" i="6"/>
  <c r="R642" i="6"/>
  <c r="S642" i="6" s="1"/>
  <c r="P642" i="6"/>
  <c r="R641" i="6"/>
  <c r="S641" i="6" s="1"/>
  <c r="P641" i="6"/>
  <c r="S640" i="6"/>
  <c r="R640" i="6"/>
  <c r="P640" i="6"/>
  <c r="R639" i="6"/>
  <c r="S639" i="6" s="1"/>
  <c r="P639" i="6"/>
  <c r="P638" i="6"/>
  <c r="Q637" i="6"/>
  <c r="N631" i="6"/>
  <c r="Q629" i="6"/>
  <c r="R629" i="6"/>
  <c r="S624" i="6"/>
  <c r="R624" i="6"/>
  <c r="P624" i="6"/>
  <c r="R623" i="6"/>
  <c r="S623" i="6" s="1"/>
  <c r="P623" i="6"/>
  <c r="R622" i="6"/>
  <c r="S622" i="6" s="1"/>
  <c r="P622" i="6"/>
  <c r="R621" i="6"/>
  <c r="S621" i="6" s="1"/>
  <c r="P621" i="6"/>
  <c r="R620" i="6"/>
  <c r="S620" i="6" s="1"/>
  <c r="P620" i="6"/>
  <c r="R619" i="6"/>
  <c r="S619" i="6" s="1"/>
  <c r="P619" i="6"/>
  <c r="R618" i="6"/>
  <c r="S618" i="6" s="1"/>
  <c r="P618" i="6"/>
  <c r="R617" i="6"/>
  <c r="S617" i="6" s="1"/>
  <c r="P617" i="6"/>
  <c r="P616" i="6"/>
  <c r="Q615" i="6"/>
  <c r="O609" i="6"/>
  <c r="Q607" i="6"/>
  <c r="R607" i="6"/>
  <c r="R601" i="6"/>
  <c r="S601" i="6" s="1"/>
  <c r="P601" i="6"/>
  <c r="S600" i="6"/>
  <c r="R600" i="6"/>
  <c r="P600" i="6"/>
  <c r="R599" i="6"/>
  <c r="S599" i="6" s="1"/>
  <c r="P599" i="6"/>
  <c r="R598" i="6"/>
  <c r="S598" i="6" s="1"/>
  <c r="P598" i="6"/>
  <c r="R597" i="6"/>
  <c r="S597" i="6" s="1"/>
  <c r="P597" i="6"/>
  <c r="R596" i="6"/>
  <c r="S596" i="6" s="1"/>
  <c r="P596" i="6"/>
  <c r="R595" i="6"/>
  <c r="S595" i="6" s="1"/>
  <c r="P595" i="6"/>
  <c r="R594" i="6"/>
  <c r="S594" i="6" s="1"/>
  <c r="P594" i="6"/>
  <c r="P593" i="6"/>
  <c r="Q592" i="6"/>
  <c r="T594" i="6" s="1"/>
  <c r="Q584" i="6"/>
  <c r="R578" i="6"/>
  <c r="S578" i="6" s="1"/>
  <c r="P578" i="6"/>
  <c r="R577" i="6"/>
  <c r="S577" i="6" s="1"/>
  <c r="P577" i="6"/>
  <c r="R576" i="6"/>
  <c r="S576" i="6" s="1"/>
  <c r="P576" i="6"/>
  <c r="R575" i="6"/>
  <c r="S575" i="6" s="1"/>
  <c r="P575" i="6"/>
  <c r="R574" i="6"/>
  <c r="S574" i="6" s="1"/>
  <c r="P574" i="6"/>
  <c r="R573" i="6"/>
  <c r="S573" i="6" s="1"/>
  <c r="P573" i="6"/>
  <c r="R572" i="6"/>
  <c r="S572" i="6" s="1"/>
  <c r="P572" i="6"/>
  <c r="R571" i="6"/>
  <c r="S571" i="6" s="1"/>
  <c r="P571" i="6"/>
  <c r="P570" i="6"/>
  <c r="Q569" i="6"/>
  <c r="T571" i="6" s="1"/>
  <c r="M563" i="6"/>
  <c r="L563" i="6"/>
  <c r="R560" i="6" s="1"/>
  <c r="R561" i="6" s="1"/>
  <c r="Q561" i="6"/>
  <c r="R555" i="6"/>
  <c r="S555" i="6" s="1"/>
  <c r="P555" i="6"/>
  <c r="R554" i="6"/>
  <c r="S554" i="6" s="1"/>
  <c r="P554" i="6"/>
  <c r="R553" i="6"/>
  <c r="S553" i="6" s="1"/>
  <c r="P553" i="6"/>
  <c r="R552" i="6"/>
  <c r="S552" i="6" s="1"/>
  <c r="P552" i="6"/>
  <c r="R551" i="6"/>
  <c r="S551" i="6" s="1"/>
  <c r="P551" i="6"/>
  <c r="R550" i="6"/>
  <c r="S550" i="6" s="1"/>
  <c r="P550" i="6"/>
  <c r="R549" i="6"/>
  <c r="S549" i="6" s="1"/>
  <c r="P549" i="6"/>
  <c r="R548" i="6"/>
  <c r="S548" i="6" s="1"/>
  <c r="P548" i="6"/>
  <c r="P547" i="6"/>
  <c r="Q546" i="6"/>
  <c r="O540" i="6"/>
  <c r="M540" i="6"/>
  <c r="L540" i="6"/>
  <c r="Q538" i="6"/>
  <c r="R532" i="6"/>
  <c r="S532" i="6" s="1"/>
  <c r="P532" i="6"/>
  <c r="R531" i="6"/>
  <c r="S531" i="6" s="1"/>
  <c r="P531" i="6"/>
  <c r="R530" i="6"/>
  <c r="S530" i="6" s="1"/>
  <c r="P530" i="6"/>
  <c r="R529" i="6"/>
  <c r="S529" i="6" s="1"/>
  <c r="P529" i="6"/>
  <c r="R528" i="6"/>
  <c r="S528" i="6" s="1"/>
  <c r="P528" i="6"/>
  <c r="R527" i="6"/>
  <c r="S527" i="6" s="1"/>
  <c r="P527" i="6"/>
  <c r="R526" i="6"/>
  <c r="S526" i="6" s="1"/>
  <c r="P526" i="6"/>
  <c r="R525" i="6"/>
  <c r="S525" i="6" s="1"/>
  <c r="P525" i="6"/>
  <c r="P524" i="6"/>
  <c r="Q523" i="6"/>
  <c r="M517" i="6"/>
  <c r="L517" i="6"/>
  <c r="N517" i="6" s="1"/>
  <c r="O517" i="6" s="1"/>
  <c r="Q515" i="6"/>
  <c r="R509" i="6"/>
  <c r="S509" i="6" s="1"/>
  <c r="P509" i="6"/>
  <c r="S508" i="6"/>
  <c r="R508" i="6"/>
  <c r="P508" i="6"/>
  <c r="S507" i="6"/>
  <c r="R507" i="6"/>
  <c r="P507" i="6"/>
  <c r="R506" i="6"/>
  <c r="S506" i="6" s="1"/>
  <c r="P506" i="6"/>
  <c r="S505" i="6"/>
  <c r="R505" i="6"/>
  <c r="P505" i="6"/>
  <c r="R504" i="6"/>
  <c r="S504" i="6" s="1"/>
  <c r="P504" i="6"/>
  <c r="R503" i="6"/>
  <c r="S503" i="6" s="1"/>
  <c r="P503" i="6"/>
  <c r="R502" i="6"/>
  <c r="S502" i="6" s="1"/>
  <c r="P502" i="6"/>
  <c r="P501" i="6"/>
  <c r="Q500" i="6"/>
  <c r="N494" i="6"/>
  <c r="O494" i="6" s="1"/>
  <c r="M494" i="6"/>
  <c r="Q493" i="6"/>
  <c r="R493" i="6"/>
  <c r="S486" i="6"/>
  <c r="R486" i="6"/>
  <c r="P486" i="6"/>
  <c r="R485" i="6"/>
  <c r="S485" i="6" s="1"/>
  <c r="P485" i="6"/>
  <c r="R484" i="6"/>
  <c r="S484" i="6" s="1"/>
  <c r="P484" i="6"/>
  <c r="R483" i="6"/>
  <c r="S483" i="6" s="1"/>
  <c r="P483" i="6"/>
  <c r="S482" i="6"/>
  <c r="R482" i="6"/>
  <c r="P482" i="6"/>
  <c r="R481" i="6"/>
  <c r="S481" i="6" s="1"/>
  <c r="P481" i="6"/>
  <c r="R480" i="6"/>
  <c r="S480" i="6" s="1"/>
  <c r="P480" i="6"/>
  <c r="R479" i="6"/>
  <c r="S479" i="6" s="1"/>
  <c r="P479" i="6"/>
  <c r="P478" i="6"/>
  <c r="Q477" i="6"/>
  <c r="T479" i="6" s="1"/>
  <c r="N471" i="6"/>
  <c r="O471" i="6" s="1"/>
  <c r="M471" i="6"/>
  <c r="L471" i="6"/>
  <c r="Q469" i="6"/>
  <c r="R469" i="6"/>
  <c r="R463" i="6"/>
  <c r="S463" i="6" s="1"/>
  <c r="P463" i="6"/>
  <c r="S462" i="6"/>
  <c r="R462" i="6"/>
  <c r="P462" i="6"/>
  <c r="R461" i="6"/>
  <c r="S461" i="6" s="1"/>
  <c r="P461" i="6"/>
  <c r="R460" i="6"/>
  <c r="S460" i="6" s="1"/>
  <c r="P460" i="6"/>
  <c r="S459" i="6"/>
  <c r="R459" i="6"/>
  <c r="P459" i="6"/>
  <c r="R458" i="6"/>
  <c r="S458" i="6" s="1"/>
  <c r="P458" i="6"/>
  <c r="R457" i="6"/>
  <c r="S457" i="6" s="1"/>
  <c r="P457" i="6"/>
  <c r="R456" i="6"/>
  <c r="S456" i="6" s="1"/>
  <c r="P456" i="6"/>
  <c r="R455" i="6"/>
  <c r="S455" i="6" s="1"/>
  <c r="P455" i="6"/>
  <c r="Q454" i="6"/>
  <c r="T456" i="6" s="1"/>
  <c r="N448" i="6"/>
  <c r="M448" i="6"/>
  <c r="L448" i="6"/>
  <c r="Q446" i="6"/>
  <c r="R445" i="6"/>
  <c r="R446" i="6" s="1"/>
  <c r="S440" i="6"/>
  <c r="R440" i="6"/>
  <c r="P440" i="6"/>
  <c r="S439" i="6"/>
  <c r="R439" i="6"/>
  <c r="P439" i="6"/>
  <c r="R438" i="6"/>
  <c r="S438" i="6" s="1"/>
  <c r="P438" i="6"/>
  <c r="R437" i="6"/>
  <c r="S437" i="6" s="1"/>
  <c r="P437" i="6"/>
  <c r="S436" i="6"/>
  <c r="R436" i="6"/>
  <c r="P436" i="6"/>
  <c r="S435" i="6"/>
  <c r="R435" i="6"/>
  <c r="P435" i="6"/>
  <c r="R434" i="6"/>
  <c r="S434" i="6" s="1"/>
  <c r="P434" i="6"/>
  <c r="R433" i="6"/>
  <c r="S433" i="6" s="1"/>
  <c r="P433" i="6"/>
  <c r="P432" i="6"/>
  <c r="Q431" i="6"/>
  <c r="M425" i="6"/>
  <c r="L425" i="6"/>
  <c r="R422" i="6" s="1"/>
  <c r="R423" i="6" s="1"/>
  <c r="Q423" i="6"/>
  <c r="S417" i="6"/>
  <c r="R417" i="6"/>
  <c r="P417" i="6"/>
  <c r="R416" i="6"/>
  <c r="S416" i="6" s="1"/>
  <c r="P416" i="6"/>
  <c r="R415" i="6"/>
  <c r="S415" i="6" s="1"/>
  <c r="P415" i="6"/>
  <c r="R414" i="6"/>
  <c r="S414" i="6" s="1"/>
  <c r="P414" i="6"/>
  <c r="S413" i="6"/>
  <c r="R413" i="6"/>
  <c r="P413" i="6"/>
  <c r="R412" i="6"/>
  <c r="S412" i="6" s="1"/>
  <c r="P412" i="6"/>
  <c r="R411" i="6"/>
  <c r="S411" i="6" s="1"/>
  <c r="P411" i="6"/>
  <c r="R410" i="6"/>
  <c r="S410" i="6" s="1"/>
  <c r="P410" i="6"/>
  <c r="P409" i="6"/>
  <c r="Q408" i="6"/>
  <c r="N402" i="6"/>
  <c r="O402" i="6" s="1"/>
  <c r="M402" i="6"/>
  <c r="L402" i="6"/>
  <c r="R399" i="6" s="1"/>
  <c r="R400" i="6" s="1"/>
  <c r="Q400" i="6"/>
  <c r="R394" i="6"/>
  <c r="S394" i="6" s="1"/>
  <c r="P394" i="6"/>
  <c r="S393" i="6"/>
  <c r="R393" i="6"/>
  <c r="P393" i="6"/>
  <c r="R392" i="6"/>
  <c r="S392" i="6" s="1"/>
  <c r="P392" i="6"/>
  <c r="R391" i="6"/>
  <c r="S391" i="6" s="1"/>
  <c r="P391" i="6"/>
  <c r="S390" i="6"/>
  <c r="R390" i="6"/>
  <c r="P390" i="6"/>
  <c r="R389" i="6"/>
  <c r="S389" i="6" s="1"/>
  <c r="P389" i="6"/>
  <c r="R388" i="6"/>
  <c r="S388" i="6" s="1"/>
  <c r="P388" i="6"/>
  <c r="R387" i="6"/>
  <c r="S387" i="6" s="1"/>
  <c r="P387" i="6"/>
  <c r="R386" i="6"/>
  <c r="S386" i="6" s="1"/>
  <c r="P386" i="6"/>
  <c r="Q385" i="6"/>
  <c r="T387" i="6" s="1"/>
  <c r="M379" i="6"/>
  <c r="L379" i="6"/>
  <c r="N379" i="6" s="1"/>
  <c r="Q377" i="6"/>
  <c r="R376" i="6"/>
  <c r="R377" i="6" s="1"/>
  <c r="S371" i="6"/>
  <c r="R371" i="6"/>
  <c r="P371" i="6"/>
  <c r="R370" i="6"/>
  <c r="S370" i="6" s="1"/>
  <c r="P370" i="6"/>
  <c r="R369" i="6"/>
  <c r="S369" i="6" s="1"/>
  <c r="P369" i="6"/>
  <c r="R368" i="6"/>
  <c r="S368" i="6" s="1"/>
  <c r="P368" i="6"/>
  <c r="R367" i="6"/>
  <c r="S367" i="6" s="1"/>
  <c r="P367" i="6"/>
  <c r="S366" i="6"/>
  <c r="R366" i="6"/>
  <c r="P366" i="6"/>
  <c r="R365" i="6"/>
  <c r="S365" i="6" s="1"/>
  <c r="P365" i="6"/>
  <c r="R364" i="6"/>
  <c r="S364" i="6" s="1"/>
  <c r="P364" i="6"/>
  <c r="P363" i="6"/>
  <c r="Q362" i="6"/>
  <c r="M356" i="6"/>
  <c r="L356" i="6"/>
  <c r="Q354" i="6"/>
  <c r="R348" i="6"/>
  <c r="S348" i="6" s="1"/>
  <c r="P348" i="6"/>
  <c r="R347" i="6"/>
  <c r="S347" i="6" s="1"/>
  <c r="P347" i="6"/>
  <c r="R346" i="6"/>
  <c r="S346" i="6" s="1"/>
  <c r="P346" i="6"/>
  <c r="R345" i="6"/>
  <c r="S345" i="6" s="1"/>
  <c r="P345" i="6"/>
  <c r="R344" i="6"/>
  <c r="S344" i="6" s="1"/>
  <c r="P344" i="6"/>
  <c r="R343" i="6"/>
  <c r="S343" i="6" s="1"/>
  <c r="P343" i="6"/>
  <c r="R342" i="6"/>
  <c r="S342" i="6" s="1"/>
  <c r="P342" i="6"/>
  <c r="R341" i="6"/>
  <c r="S341" i="6" s="1"/>
  <c r="P341" i="6"/>
  <c r="P340" i="6"/>
  <c r="Q339" i="6"/>
  <c r="T341" i="6" s="1"/>
  <c r="N333" i="6"/>
  <c r="M333" i="6"/>
  <c r="L333" i="6"/>
  <c r="Q331" i="6"/>
  <c r="R330" i="6"/>
  <c r="R331" i="6" s="1"/>
  <c r="S325" i="6"/>
  <c r="R325" i="6"/>
  <c r="P325" i="6"/>
  <c r="R324" i="6"/>
  <c r="S324" i="6" s="1"/>
  <c r="P324" i="6"/>
  <c r="R323" i="6"/>
  <c r="S323" i="6" s="1"/>
  <c r="P323" i="6"/>
  <c r="R322" i="6"/>
  <c r="S322" i="6" s="1"/>
  <c r="P322" i="6"/>
  <c r="R321" i="6"/>
  <c r="S321" i="6" s="1"/>
  <c r="P321" i="6"/>
  <c r="R320" i="6"/>
  <c r="S320" i="6" s="1"/>
  <c r="P320" i="6"/>
  <c r="R319" i="6"/>
  <c r="S319" i="6" s="1"/>
  <c r="P319" i="6"/>
  <c r="R318" i="6"/>
  <c r="S318" i="6" s="1"/>
  <c r="P318" i="6"/>
  <c r="P317" i="6"/>
  <c r="Q316" i="6"/>
  <c r="M310" i="6"/>
  <c r="L310" i="6"/>
  <c r="Q308" i="6"/>
  <c r="R302" i="6"/>
  <c r="S302" i="6" s="1"/>
  <c r="P302" i="6"/>
  <c r="R301" i="6"/>
  <c r="S301" i="6" s="1"/>
  <c r="P301" i="6"/>
  <c r="R300" i="6"/>
  <c r="S300" i="6" s="1"/>
  <c r="P300" i="6"/>
  <c r="R299" i="6"/>
  <c r="S299" i="6" s="1"/>
  <c r="P299" i="6"/>
  <c r="R298" i="6"/>
  <c r="S298" i="6" s="1"/>
  <c r="P298" i="6"/>
  <c r="R297" i="6"/>
  <c r="S297" i="6" s="1"/>
  <c r="P297" i="6"/>
  <c r="R296" i="6"/>
  <c r="S296" i="6" s="1"/>
  <c r="P296" i="6"/>
  <c r="R295" i="6"/>
  <c r="S295" i="6" s="1"/>
  <c r="P295" i="6"/>
  <c r="P294" i="6"/>
  <c r="Q293" i="6"/>
  <c r="M287" i="6"/>
  <c r="L287" i="6"/>
  <c r="R284" i="6" s="1"/>
  <c r="R285" i="6" s="1"/>
  <c r="Q285" i="6"/>
  <c r="R279" i="6"/>
  <c r="S279" i="6" s="1"/>
  <c r="P279" i="6"/>
  <c r="R278" i="6"/>
  <c r="S278" i="6" s="1"/>
  <c r="P278" i="6"/>
  <c r="R277" i="6"/>
  <c r="S277" i="6" s="1"/>
  <c r="P277" i="6"/>
  <c r="R276" i="6"/>
  <c r="S276" i="6" s="1"/>
  <c r="P276" i="6"/>
  <c r="S275" i="6"/>
  <c r="R275" i="6"/>
  <c r="P275" i="6"/>
  <c r="R274" i="6"/>
  <c r="S274" i="6" s="1"/>
  <c r="P274" i="6"/>
  <c r="R273" i="6"/>
  <c r="S273" i="6" s="1"/>
  <c r="P273" i="6"/>
  <c r="R272" i="6"/>
  <c r="S272" i="6" s="1"/>
  <c r="P272" i="6"/>
  <c r="P271" i="6"/>
  <c r="Q270" i="6"/>
  <c r="N264" i="6"/>
  <c r="M264" i="6"/>
  <c r="L264" i="6"/>
  <c r="R261" i="6" s="1"/>
  <c r="R262" i="6" s="1"/>
  <c r="Q262" i="6"/>
  <c r="S256" i="6"/>
  <c r="R256" i="6"/>
  <c r="P256" i="6"/>
  <c r="S255" i="6"/>
  <c r="R255" i="6"/>
  <c r="P255" i="6"/>
  <c r="R254" i="6"/>
  <c r="S254" i="6" s="1"/>
  <c r="P254" i="6"/>
  <c r="R253" i="6"/>
  <c r="S253" i="6" s="1"/>
  <c r="P253" i="6"/>
  <c r="S252" i="6"/>
  <c r="R252" i="6"/>
  <c r="P252" i="6"/>
  <c r="R251" i="6"/>
  <c r="S251" i="6" s="1"/>
  <c r="P251" i="6"/>
  <c r="R250" i="6"/>
  <c r="S250" i="6" s="1"/>
  <c r="P250" i="6"/>
  <c r="R249" i="6"/>
  <c r="S249" i="6" s="1"/>
  <c r="P249" i="6"/>
  <c r="R248" i="6"/>
  <c r="S248" i="6" s="1"/>
  <c r="P248" i="6"/>
  <c r="Q247" i="6"/>
  <c r="T249" i="6" s="1"/>
  <c r="M241" i="6"/>
  <c r="L241" i="6"/>
  <c r="N241" i="6" s="1"/>
  <c r="Q239" i="6"/>
  <c r="R238" i="6"/>
  <c r="R239" i="6" s="1"/>
  <c r="S232" i="6"/>
  <c r="R232" i="6"/>
  <c r="P232" i="6"/>
  <c r="R231" i="6"/>
  <c r="S231" i="6" s="1"/>
  <c r="P231" i="6"/>
  <c r="R230" i="6"/>
  <c r="S230" i="6" s="1"/>
  <c r="P230" i="6"/>
  <c r="R229" i="6"/>
  <c r="S229" i="6" s="1"/>
  <c r="P229" i="6"/>
  <c r="R228" i="6"/>
  <c r="S228" i="6" s="1"/>
  <c r="P228" i="6"/>
  <c r="R227" i="6"/>
  <c r="S227" i="6" s="1"/>
  <c r="P227" i="6"/>
  <c r="R226" i="6"/>
  <c r="S226" i="6" s="1"/>
  <c r="P226" i="6"/>
  <c r="R225" i="6"/>
  <c r="S225" i="6" s="1"/>
  <c r="P225" i="6"/>
  <c r="P224" i="6"/>
  <c r="Q223" i="6"/>
  <c r="M217" i="6"/>
  <c r="L217" i="6"/>
  <c r="N217" i="6" s="1"/>
  <c r="O217" i="6" s="1"/>
  <c r="R210" i="6"/>
  <c r="S210" i="6" s="1"/>
  <c r="P210" i="6"/>
  <c r="R209" i="6"/>
  <c r="S209" i="6" s="1"/>
  <c r="P209" i="6"/>
  <c r="R208" i="6"/>
  <c r="S208" i="6" s="1"/>
  <c r="P208" i="6"/>
  <c r="R207" i="6"/>
  <c r="S207" i="6" s="1"/>
  <c r="P207" i="6"/>
  <c r="R206" i="6"/>
  <c r="S206" i="6" s="1"/>
  <c r="P206" i="6"/>
  <c r="R205" i="6"/>
  <c r="S205" i="6" s="1"/>
  <c r="P205" i="6"/>
  <c r="R204" i="6"/>
  <c r="S204" i="6" s="1"/>
  <c r="P204" i="6"/>
  <c r="S203" i="6"/>
  <c r="R203" i="6"/>
  <c r="P203" i="6"/>
  <c r="P202" i="6"/>
  <c r="Q201" i="6"/>
  <c r="R202" i="6" s="1"/>
  <c r="S202" i="6" s="1"/>
  <c r="M196" i="6"/>
  <c r="L196" i="6"/>
  <c r="R190" i="6"/>
  <c r="S190" i="6" s="1"/>
  <c r="P190" i="6"/>
  <c r="S189" i="6"/>
  <c r="R189" i="6"/>
  <c r="P189" i="6"/>
  <c r="R188" i="6"/>
  <c r="S188" i="6" s="1"/>
  <c r="P188" i="6"/>
  <c r="R187" i="6"/>
  <c r="S187" i="6" s="1"/>
  <c r="P187" i="6"/>
  <c r="R186" i="6"/>
  <c r="S186" i="6" s="1"/>
  <c r="P186" i="6"/>
  <c r="R185" i="6"/>
  <c r="S185" i="6" s="1"/>
  <c r="P185" i="6"/>
  <c r="R184" i="6"/>
  <c r="S184" i="6" s="1"/>
  <c r="P184" i="6"/>
  <c r="R183" i="6"/>
  <c r="S183" i="6" s="1"/>
  <c r="P183" i="6"/>
  <c r="P182" i="6"/>
  <c r="Q181" i="6"/>
  <c r="R182" i="6" s="1"/>
  <c r="S182" i="6" s="1"/>
  <c r="M176" i="6"/>
  <c r="L176" i="6"/>
  <c r="N176" i="6" s="1"/>
  <c r="O176" i="6" s="1"/>
  <c r="R170" i="6"/>
  <c r="S170" i="6" s="1"/>
  <c r="P170" i="6"/>
  <c r="R169" i="6"/>
  <c r="S169" i="6" s="1"/>
  <c r="P169" i="6"/>
  <c r="R168" i="6"/>
  <c r="S168" i="6" s="1"/>
  <c r="P168" i="6"/>
  <c r="S167" i="6"/>
  <c r="R167" i="6"/>
  <c r="P167" i="6"/>
  <c r="R166" i="6"/>
  <c r="S166" i="6" s="1"/>
  <c r="P166" i="6"/>
  <c r="R165" i="6"/>
  <c r="S165" i="6" s="1"/>
  <c r="P165" i="6"/>
  <c r="S164" i="6"/>
  <c r="R164" i="6"/>
  <c r="P164" i="6"/>
  <c r="R163" i="6"/>
  <c r="S163" i="6" s="1"/>
  <c r="P163" i="6"/>
  <c r="P162" i="6"/>
  <c r="Q161" i="6"/>
  <c r="R162" i="6" s="1"/>
  <c r="S162" i="6" s="1"/>
  <c r="N156" i="6"/>
  <c r="M156" i="6"/>
  <c r="L156" i="6"/>
  <c r="R150" i="6"/>
  <c r="S150" i="6" s="1"/>
  <c r="P150" i="6"/>
  <c r="R149" i="6"/>
  <c r="S149" i="6" s="1"/>
  <c r="P149" i="6"/>
  <c r="S148" i="6"/>
  <c r="R148" i="6"/>
  <c r="P148" i="6"/>
  <c r="R147" i="6"/>
  <c r="S147" i="6" s="1"/>
  <c r="P147" i="6"/>
  <c r="R146" i="6"/>
  <c r="S146" i="6" s="1"/>
  <c r="P146" i="6"/>
  <c r="R145" i="6"/>
  <c r="S145" i="6" s="1"/>
  <c r="P145" i="6"/>
  <c r="R144" i="6"/>
  <c r="S144" i="6" s="1"/>
  <c r="P144" i="6"/>
  <c r="R143" i="6"/>
  <c r="S143" i="6" s="1"/>
  <c r="P143" i="6"/>
  <c r="P142" i="6"/>
  <c r="Q141" i="6"/>
  <c r="M136" i="6"/>
  <c r="L136" i="6"/>
  <c r="N136" i="6" s="1"/>
  <c r="O136" i="6" s="1"/>
  <c r="R130" i="6"/>
  <c r="S130" i="6" s="1"/>
  <c r="P130" i="6"/>
  <c r="R129" i="6"/>
  <c r="S129" i="6" s="1"/>
  <c r="P129" i="6"/>
  <c r="S128" i="6"/>
  <c r="R128" i="6"/>
  <c r="P128" i="6"/>
  <c r="R127" i="6"/>
  <c r="S127" i="6" s="1"/>
  <c r="P127" i="6"/>
  <c r="R126" i="6"/>
  <c r="S126" i="6" s="1"/>
  <c r="P126" i="6"/>
  <c r="R125" i="6"/>
  <c r="S125" i="6" s="1"/>
  <c r="P125" i="6"/>
  <c r="R124" i="6"/>
  <c r="S124" i="6" s="1"/>
  <c r="P124" i="6"/>
  <c r="R123" i="6"/>
  <c r="S123" i="6" s="1"/>
  <c r="P123" i="6"/>
  <c r="P122" i="6"/>
  <c r="Q121" i="6"/>
  <c r="R122" i="6" s="1"/>
  <c r="S122" i="6" s="1"/>
  <c r="M116" i="6"/>
  <c r="L116" i="6"/>
  <c r="R111" i="6"/>
  <c r="S111" i="6" s="1"/>
  <c r="P111" i="6"/>
  <c r="R110" i="6"/>
  <c r="S110" i="6" s="1"/>
  <c r="P110" i="6"/>
  <c r="R109" i="6"/>
  <c r="S109" i="6" s="1"/>
  <c r="P109" i="6"/>
  <c r="R108" i="6"/>
  <c r="S108" i="6" s="1"/>
  <c r="P108" i="6"/>
  <c r="S107" i="6"/>
  <c r="R107" i="6"/>
  <c r="P107" i="6"/>
  <c r="R106" i="6"/>
  <c r="S106" i="6" s="1"/>
  <c r="P106" i="6"/>
  <c r="R105" i="6"/>
  <c r="S105" i="6" s="1"/>
  <c r="P105" i="6"/>
  <c r="R104" i="6"/>
  <c r="S104" i="6" s="1"/>
  <c r="P104" i="6"/>
  <c r="S103" i="6"/>
  <c r="P103" i="6"/>
  <c r="Q102" i="6"/>
  <c r="R103" i="6" s="1"/>
  <c r="M98" i="6"/>
  <c r="L98" i="6"/>
  <c r="R92" i="6"/>
  <c r="S92" i="6" s="1"/>
  <c r="P92" i="6"/>
  <c r="S91" i="6"/>
  <c r="R91" i="6"/>
  <c r="P91" i="6"/>
  <c r="S90" i="6"/>
  <c r="R90" i="6"/>
  <c r="P90" i="6"/>
  <c r="R89" i="6"/>
  <c r="S89" i="6" s="1"/>
  <c r="P89" i="6"/>
  <c r="R88" i="6"/>
  <c r="S88" i="6" s="1"/>
  <c r="P88" i="6"/>
  <c r="R87" i="6"/>
  <c r="S87" i="6" s="1"/>
  <c r="P87" i="6"/>
  <c r="R86" i="6"/>
  <c r="S86" i="6" s="1"/>
  <c r="P86" i="6"/>
  <c r="R85" i="6"/>
  <c r="S85" i="6" s="1"/>
  <c r="P85" i="6"/>
  <c r="P84" i="6"/>
  <c r="Q83" i="6"/>
  <c r="R84" i="6" s="1"/>
  <c r="S84" i="6" s="1"/>
  <c r="M79" i="6"/>
  <c r="L79" i="6"/>
  <c r="N79" i="6" s="1"/>
  <c r="O79" i="6" s="1"/>
  <c r="R74" i="6"/>
  <c r="S74" i="6" s="1"/>
  <c r="P74" i="6"/>
  <c r="R73" i="6"/>
  <c r="S73" i="6" s="1"/>
  <c r="P73" i="6"/>
  <c r="R72" i="6"/>
  <c r="S72" i="6" s="1"/>
  <c r="P72" i="6"/>
  <c r="R71" i="6"/>
  <c r="S71" i="6" s="1"/>
  <c r="P71" i="6"/>
  <c r="R70" i="6"/>
  <c r="S70" i="6" s="1"/>
  <c r="P70" i="6"/>
  <c r="R69" i="6"/>
  <c r="S69" i="6" s="1"/>
  <c r="P69" i="6"/>
  <c r="R68" i="6"/>
  <c r="S68" i="6" s="1"/>
  <c r="P68" i="6"/>
  <c r="R67" i="6"/>
  <c r="S67" i="6" s="1"/>
  <c r="P67" i="6"/>
  <c r="S66" i="6"/>
  <c r="P66" i="6"/>
  <c r="Q65" i="6"/>
  <c r="R66" i="6" s="1"/>
  <c r="M60" i="6"/>
  <c r="L60" i="6"/>
  <c r="N60" i="6" s="1"/>
  <c r="O60" i="6" s="1"/>
  <c r="R53" i="6"/>
  <c r="S53" i="6" s="1"/>
  <c r="P53" i="6"/>
  <c r="R52" i="6"/>
  <c r="S52" i="6" s="1"/>
  <c r="P52" i="6"/>
  <c r="S51" i="6"/>
  <c r="R51" i="6"/>
  <c r="P51" i="6"/>
  <c r="R50" i="6"/>
  <c r="S50" i="6" s="1"/>
  <c r="P50" i="6"/>
  <c r="R49" i="6"/>
  <c r="S49" i="6" s="1"/>
  <c r="P49" i="6"/>
  <c r="R48" i="6"/>
  <c r="S48" i="6" s="1"/>
  <c r="P48" i="6"/>
  <c r="S47" i="6"/>
  <c r="R47" i="6"/>
  <c r="P47" i="6"/>
  <c r="R46" i="6"/>
  <c r="S46" i="6" s="1"/>
  <c r="P46" i="6"/>
  <c r="P45" i="6"/>
  <c r="Q44" i="6"/>
  <c r="R45" i="6" s="1"/>
  <c r="S45" i="6" s="1"/>
  <c r="N40" i="6"/>
  <c r="M40" i="6"/>
  <c r="L40" i="6"/>
  <c r="R34" i="6"/>
  <c r="S34" i="6" s="1"/>
  <c r="P34" i="6"/>
  <c r="S33" i="6"/>
  <c r="R33" i="6"/>
  <c r="P33" i="6"/>
  <c r="R32" i="6"/>
  <c r="S32" i="6" s="1"/>
  <c r="P32" i="6"/>
  <c r="R31" i="6"/>
  <c r="S31" i="6" s="1"/>
  <c r="P31" i="6"/>
  <c r="R30" i="6"/>
  <c r="S30" i="6" s="1"/>
  <c r="P30" i="6"/>
  <c r="R29" i="6"/>
  <c r="S29" i="6" s="1"/>
  <c r="P29" i="6"/>
  <c r="R28" i="6"/>
  <c r="S28" i="6" s="1"/>
  <c r="P28" i="6"/>
  <c r="S27" i="6"/>
  <c r="R27" i="6"/>
  <c r="P27" i="6"/>
  <c r="P26" i="6"/>
  <c r="Q25" i="6"/>
  <c r="R26" i="6" s="1"/>
  <c r="S26" i="6" s="1"/>
  <c r="M20" i="6"/>
  <c r="L20" i="6"/>
  <c r="N20" i="6" s="1"/>
  <c r="O20" i="6" s="1"/>
  <c r="R14" i="6"/>
  <c r="S14" i="6" s="1"/>
  <c r="P14" i="6"/>
  <c r="R13" i="6"/>
  <c r="S13" i="6" s="1"/>
  <c r="P13" i="6"/>
  <c r="S12" i="6"/>
  <c r="R12" i="6"/>
  <c r="P12" i="6"/>
  <c r="R11" i="6"/>
  <c r="S11" i="6" s="1"/>
  <c r="P11" i="6"/>
  <c r="R10" i="6"/>
  <c r="S10" i="6" s="1"/>
  <c r="P10" i="6"/>
  <c r="S9" i="6"/>
  <c r="R9" i="6"/>
  <c r="P9" i="6"/>
  <c r="R8" i="6"/>
  <c r="S8" i="6" s="1"/>
  <c r="P8" i="6"/>
  <c r="R7" i="6"/>
  <c r="S7" i="6" s="1"/>
  <c r="P7" i="6"/>
  <c r="P6" i="6"/>
  <c r="Q5" i="6"/>
  <c r="N267" i="5"/>
  <c r="L267" i="5"/>
  <c r="K267" i="5"/>
  <c r="M267" i="5" s="1"/>
  <c r="P265" i="5"/>
  <c r="Q264" i="5"/>
  <c r="Q265" i="5" s="1"/>
  <c r="R259" i="5"/>
  <c r="Q259" i="5"/>
  <c r="O259" i="5"/>
  <c r="R258" i="5"/>
  <c r="Q258" i="5"/>
  <c r="O258" i="5"/>
  <c r="R257" i="5"/>
  <c r="Q257" i="5"/>
  <c r="O257" i="5"/>
  <c r="Q256" i="5"/>
  <c r="R256" i="5" s="1"/>
  <c r="O256" i="5"/>
  <c r="Q255" i="5"/>
  <c r="R255" i="5" s="1"/>
  <c r="O255" i="5"/>
  <c r="Q254" i="5"/>
  <c r="R254" i="5" s="1"/>
  <c r="O254" i="5"/>
  <c r="Q253" i="5"/>
  <c r="R253" i="5" s="1"/>
  <c r="O253" i="5"/>
  <c r="O252" i="5"/>
  <c r="P251" i="5"/>
  <c r="S253" i="5" s="1"/>
  <c r="N245" i="5"/>
  <c r="L245" i="5"/>
  <c r="K245" i="5"/>
  <c r="M245" i="5" s="1"/>
  <c r="P243" i="5"/>
  <c r="Q242" i="5"/>
  <c r="Q243" i="5" s="1"/>
  <c r="R237" i="5"/>
  <c r="Q237" i="5"/>
  <c r="O237" i="5"/>
  <c r="R236" i="5"/>
  <c r="Q236" i="5"/>
  <c r="O236" i="5"/>
  <c r="Q235" i="5"/>
  <c r="R235" i="5" s="1"/>
  <c r="O235" i="5"/>
  <c r="Q234" i="5"/>
  <c r="R234" i="5" s="1"/>
  <c r="O234" i="5"/>
  <c r="Q233" i="5"/>
  <c r="R233" i="5" s="1"/>
  <c r="O233" i="5"/>
  <c r="Q232" i="5"/>
  <c r="R232" i="5" s="1"/>
  <c r="O232" i="5"/>
  <c r="Q231" i="5"/>
  <c r="R231" i="5" s="1"/>
  <c r="O231" i="5"/>
  <c r="O230" i="5"/>
  <c r="P229" i="5"/>
  <c r="Q230" i="5" s="1"/>
  <c r="R230" i="5" s="1"/>
  <c r="N223" i="5"/>
  <c r="L223" i="5"/>
  <c r="K223" i="5"/>
  <c r="M223" i="5" s="1"/>
  <c r="P221" i="5"/>
  <c r="Q220" i="5"/>
  <c r="Q221" i="5" s="1"/>
  <c r="R215" i="5"/>
  <c r="Q215" i="5"/>
  <c r="O215" i="5"/>
  <c r="Q214" i="5"/>
  <c r="R214" i="5" s="1"/>
  <c r="O214" i="5"/>
  <c r="Q213" i="5"/>
  <c r="R213" i="5" s="1"/>
  <c r="O213" i="5"/>
  <c r="Q212" i="5"/>
  <c r="R212" i="5" s="1"/>
  <c r="O212" i="5"/>
  <c r="Q211" i="5"/>
  <c r="R211" i="5" s="1"/>
  <c r="O211" i="5"/>
  <c r="Q210" i="5"/>
  <c r="R210" i="5" s="1"/>
  <c r="O210" i="5"/>
  <c r="Q209" i="5"/>
  <c r="R209" i="5" s="1"/>
  <c r="O209" i="5"/>
  <c r="O208" i="5"/>
  <c r="P207" i="5"/>
  <c r="L201" i="5"/>
  <c r="N201" i="5" s="1"/>
  <c r="K201" i="5"/>
  <c r="M201" i="5" s="1"/>
  <c r="P199" i="5"/>
  <c r="Q198" i="5"/>
  <c r="Q199" i="5" s="1"/>
  <c r="Q193" i="5"/>
  <c r="R193" i="5" s="1"/>
  <c r="O193" i="5"/>
  <c r="Q192" i="5"/>
  <c r="R192" i="5" s="1"/>
  <c r="O192" i="5"/>
  <c r="Q191" i="5"/>
  <c r="R191" i="5" s="1"/>
  <c r="O191" i="5"/>
  <c r="Q190" i="5"/>
  <c r="R190" i="5" s="1"/>
  <c r="O190" i="5"/>
  <c r="Q189" i="5"/>
  <c r="R189" i="5" s="1"/>
  <c r="O189" i="5"/>
  <c r="Q188" i="5"/>
  <c r="R188" i="5" s="1"/>
  <c r="O188" i="5"/>
  <c r="Q187" i="5"/>
  <c r="R187" i="5" s="1"/>
  <c r="O187" i="5"/>
  <c r="O186" i="5"/>
  <c r="P185" i="5"/>
  <c r="S187" i="5" s="1"/>
  <c r="L179" i="5"/>
  <c r="K179" i="5"/>
  <c r="M179" i="5" s="1"/>
  <c r="P177" i="5"/>
  <c r="Q176" i="5"/>
  <c r="Q177" i="5" s="1"/>
  <c r="Q171" i="5"/>
  <c r="R171" i="5" s="1"/>
  <c r="O171" i="5"/>
  <c r="Q170" i="5"/>
  <c r="R170" i="5" s="1"/>
  <c r="O170" i="5"/>
  <c r="Q169" i="5"/>
  <c r="R169" i="5" s="1"/>
  <c r="O169" i="5"/>
  <c r="Q168" i="5"/>
  <c r="R168" i="5" s="1"/>
  <c r="O168" i="5"/>
  <c r="Q167" i="5"/>
  <c r="R167" i="5" s="1"/>
  <c r="O167" i="5"/>
  <c r="Q166" i="5"/>
  <c r="R166" i="5" s="1"/>
  <c r="O166" i="5"/>
  <c r="Q165" i="5"/>
  <c r="R165" i="5" s="1"/>
  <c r="O165" i="5"/>
  <c r="O164" i="5"/>
  <c r="P163" i="5"/>
  <c r="S165" i="5" s="1"/>
  <c r="L157" i="5"/>
  <c r="K157" i="5"/>
  <c r="M157" i="5" s="1"/>
  <c r="N157" i="5" s="1"/>
  <c r="P155" i="5"/>
  <c r="Q154" i="5"/>
  <c r="Q155" i="5" s="1"/>
  <c r="Q149" i="5"/>
  <c r="R149" i="5" s="1"/>
  <c r="O149" i="5"/>
  <c r="Q148" i="5"/>
  <c r="R148" i="5" s="1"/>
  <c r="O148" i="5"/>
  <c r="Q147" i="5"/>
  <c r="R147" i="5" s="1"/>
  <c r="O147" i="5"/>
  <c r="Q146" i="5"/>
  <c r="R146" i="5" s="1"/>
  <c r="O146" i="5"/>
  <c r="Q145" i="5"/>
  <c r="R145" i="5" s="1"/>
  <c r="O145" i="5"/>
  <c r="Q144" i="5"/>
  <c r="R144" i="5" s="1"/>
  <c r="O144" i="5"/>
  <c r="R143" i="5"/>
  <c r="Q143" i="5"/>
  <c r="O143" i="5"/>
  <c r="O142" i="5"/>
  <c r="P141" i="5"/>
  <c r="Q142" i="5" s="1"/>
  <c r="R142" i="5" s="1"/>
  <c r="L135" i="5"/>
  <c r="K135" i="5"/>
  <c r="M135" i="5" s="1"/>
  <c r="N135" i="5" s="1"/>
  <c r="P133" i="5"/>
  <c r="Q132" i="5"/>
  <c r="Q133" i="5" s="1"/>
  <c r="Q127" i="5"/>
  <c r="R127" i="5" s="1"/>
  <c r="O127" i="5"/>
  <c r="Q126" i="5"/>
  <c r="R126" i="5" s="1"/>
  <c r="O126" i="5"/>
  <c r="Q125" i="5"/>
  <c r="R125" i="5" s="1"/>
  <c r="O125" i="5"/>
  <c r="Q124" i="5"/>
  <c r="R124" i="5" s="1"/>
  <c r="O124" i="5"/>
  <c r="Q123" i="5"/>
  <c r="R123" i="5" s="1"/>
  <c r="O123" i="5"/>
  <c r="Q122" i="5"/>
  <c r="R122" i="5" s="1"/>
  <c r="O122" i="5"/>
  <c r="Q121" i="5"/>
  <c r="R121" i="5" s="1"/>
  <c r="O121" i="5"/>
  <c r="O120" i="5"/>
  <c r="P119" i="5"/>
  <c r="L113" i="5"/>
  <c r="K113" i="5"/>
  <c r="M113" i="5" s="1"/>
  <c r="N113" i="5" s="1"/>
  <c r="P111" i="5"/>
  <c r="Q110" i="5"/>
  <c r="Q111" i="5" s="1"/>
  <c r="Q105" i="5"/>
  <c r="R105" i="5" s="1"/>
  <c r="O105" i="5"/>
  <c r="Q104" i="5"/>
  <c r="R104" i="5" s="1"/>
  <c r="O104" i="5"/>
  <c r="Q103" i="5"/>
  <c r="R103" i="5" s="1"/>
  <c r="O103" i="5"/>
  <c r="Q102" i="5"/>
  <c r="R102" i="5" s="1"/>
  <c r="O102" i="5"/>
  <c r="Q101" i="5"/>
  <c r="R101" i="5" s="1"/>
  <c r="O101" i="5"/>
  <c r="Q100" i="5"/>
  <c r="R100" i="5" s="1"/>
  <c r="O100" i="5"/>
  <c r="Q99" i="5"/>
  <c r="R99" i="5" s="1"/>
  <c r="O99" i="5"/>
  <c r="O98" i="5"/>
  <c r="P97" i="5"/>
  <c r="L91" i="5"/>
  <c r="K91" i="5"/>
  <c r="M91" i="5" s="1"/>
  <c r="P89" i="5"/>
  <c r="Q88" i="5"/>
  <c r="Q89" i="5" s="1"/>
  <c r="Q83" i="5"/>
  <c r="R83" i="5" s="1"/>
  <c r="O83" i="5"/>
  <c r="Q82" i="5"/>
  <c r="R82" i="5" s="1"/>
  <c r="O82" i="5"/>
  <c r="Q81" i="5"/>
  <c r="R81" i="5" s="1"/>
  <c r="O81" i="5"/>
  <c r="Q80" i="5"/>
  <c r="R80" i="5" s="1"/>
  <c r="O80" i="5"/>
  <c r="Q79" i="5"/>
  <c r="R79" i="5" s="1"/>
  <c r="O79" i="5"/>
  <c r="Q78" i="5"/>
  <c r="R78" i="5" s="1"/>
  <c r="O78" i="5"/>
  <c r="Q77" i="5"/>
  <c r="R77" i="5" s="1"/>
  <c r="O77" i="5"/>
  <c r="O76" i="5"/>
  <c r="P75" i="5"/>
  <c r="S77" i="5" s="1"/>
  <c r="L69" i="5"/>
  <c r="K69" i="5"/>
  <c r="M69" i="5" s="1"/>
  <c r="N69" i="5" s="1"/>
  <c r="P67" i="5"/>
  <c r="Q66" i="5"/>
  <c r="Q67" i="5" s="1"/>
  <c r="Q60" i="5"/>
  <c r="R60" i="5" s="1"/>
  <c r="O60" i="5"/>
  <c r="Q59" i="5"/>
  <c r="R59" i="5" s="1"/>
  <c r="O59" i="5"/>
  <c r="Q58" i="5"/>
  <c r="R58" i="5" s="1"/>
  <c r="O58" i="5"/>
  <c r="Q57" i="5"/>
  <c r="R57" i="5" s="1"/>
  <c r="O57" i="5"/>
  <c r="Q56" i="5"/>
  <c r="R56" i="5" s="1"/>
  <c r="O56" i="5"/>
  <c r="Q55" i="5"/>
  <c r="R55" i="5" s="1"/>
  <c r="O55" i="5"/>
  <c r="Q54" i="5"/>
  <c r="R54" i="5" s="1"/>
  <c r="O54" i="5"/>
  <c r="O53" i="5"/>
  <c r="P52" i="5"/>
  <c r="L46" i="5"/>
  <c r="K46" i="5"/>
  <c r="M46" i="5" s="1"/>
  <c r="N46" i="5" s="1"/>
  <c r="Q44" i="5"/>
  <c r="P44" i="5"/>
  <c r="Q43" i="5"/>
  <c r="Q37" i="5"/>
  <c r="R37" i="5" s="1"/>
  <c r="O37" i="5"/>
  <c r="Q36" i="5"/>
  <c r="R36" i="5" s="1"/>
  <c r="O36" i="5"/>
  <c r="Q35" i="5"/>
  <c r="R35" i="5" s="1"/>
  <c r="O35" i="5"/>
  <c r="Q34" i="5"/>
  <c r="R34" i="5" s="1"/>
  <c r="O34" i="5"/>
  <c r="Q33" i="5"/>
  <c r="R33" i="5" s="1"/>
  <c r="O33" i="5"/>
  <c r="Q32" i="5"/>
  <c r="R32" i="5" s="1"/>
  <c r="O32" i="5"/>
  <c r="Q31" i="5"/>
  <c r="R31" i="5" s="1"/>
  <c r="O31" i="5"/>
  <c r="O30" i="5"/>
  <c r="P29" i="5"/>
  <c r="L23" i="5"/>
  <c r="K23" i="5"/>
  <c r="M23" i="5" s="1"/>
  <c r="N23" i="5" s="1"/>
  <c r="P21" i="5"/>
  <c r="Q20" i="5"/>
  <c r="Q21" i="5" s="1"/>
  <c r="Q14" i="5"/>
  <c r="R14" i="5" s="1"/>
  <c r="O14" i="5"/>
  <c r="Q13" i="5"/>
  <c r="R13" i="5" s="1"/>
  <c r="O13" i="5"/>
  <c r="Q12" i="5"/>
  <c r="R12" i="5" s="1"/>
  <c r="O12" i="5"/>
  <c r="Q11" i="5"/>
  <c r="R11" i="5" s="1"/>
  <c r="O11" i="5"/>
  <c r="Q10" i="5"/>
  <c r="R10" i="5" s="1"/>
  <c r="O10" i="5"/>
  <c r="Q9" i="5"/>
  <c r="R9" i="5" s="1"/>
  <c r="O9" i="5"/>
  <c r="Q8" i="5"/>
  <c r="R8" i="5" s="1"/>
  <c r="O8" i="5"/>
  <c r="O7" i="5"/>
  <c r="P6" i="5"/>
  <c r="N778" i="4"/>
  <c r="L778" i="4"/>
  <c r="K778" i="4"/>
  <c r="M778" i="4" s="1"/>
  <c r="P776" i="4"/>
  <c r="Q775" i="4"/>
  <c r="Q776" i="4" s="1"/>
  <c r="R770" i="4"/>
  <c r="Q770" i="4"/>
  <c r="O770" i="4"/>
  <c r="R769" i="4"/>
  <c r="Q769" i="4"/>
  <c r="O769" i="4"/>
  <c r="R768" i="4"/>
  <c r="Q768" i="4"/>
  <c r="O768" i="4"/>
  <c r="Q767" i="4"/>
  <c r="R767" i="4" s="1"/>
  <c r="O767" i="4"/>
  <c r="Q766" i="4"/>
  <c r="R766" i="4" s="1"/>
  <c r="O766" i="4"/>
  <c r="Q765" i="4"/>
  <c r="R765" i="4" s="1"/>
  <c r="O765" i="4"/>
  <c r="R764" i="4"/>
  <c r="Q764" i="4"/>
  <c r="O764" i="4"/>
  <c r="O763" i="4"/>
  <c r="P762" i="4"/>
  <c r="S764" i="4" s="1"/>
  <c r="N756" i="4"/>
  <c r="L756" i="4"/>
  <c r="K756" i="4"/>
  <c r="M756" i="4" s="1"/>
  <c r="Q754" i="4"/>
  <c r="P754" i="4"/>
  <c r="Q753" i="4"/>
  <c r="R748" i="4"/>
  <c r="Q748" i="4"/>
  <c r="O748" i="4"/>
  <c r="R747" i="4"/>
  <c r="Q747" i="4"/>
  <c r="O747" i="4"/>
  <c r="R746" i="4"/>
  <c r="Q746" i="4"/>
  <c r="O746" i="4"/>
  <c r="Q745" i="4"/>
  <c r="R745" i="4" s="1"/>
  <c r="O745" i="4"/>
  <c r="Q744" i="4"/>
  <c r="R744" i="4" s="1"/>
  <c r="O744" i="4"/>
  <c r="Q743" i="4"/>
  <c r="R743" i="4" s="1"/>
  <c r="O743" i="4"/>
  <c r="Q742" i="4"/>
  <c r="R742" i="4" s="1"/>
  <c r="O742" i="4"/>
  <c r="O741" i="4"/>
  <c r="P740" i="4"/>
  <c r="N734" i="4"/>
  <c r="L734" i="4"/>
  <c r="K734" i="4"/>
  <c r="M734" i="4" s="1"/>
  <c r="P732" i="4"/>
  <c r="Q731" i="4"/>
  <c r="Q732" i="4" s="1"/>
  <c r="R726" i="4"/>
  <c r="Q726" i="4"/>
  <c r="O726" i="4"/>
  <c r="Q725" i="4"/>
  <c r="R725" i="4" s="1"/>
  <c r="O725" i="4"/>
  <c r="Q724" i="4"/>
  <c r="R724" i="4" s="1"/>
  <c r="O724" i="4"/>
  <c r="Q723" i="4"/>
  <c r="R723" i="4" s="1"/>
  <c r="O723" i="4"/>
  <c r="Q722" i="4"/>
  <c r="R722" i="4" s="1"/>
  <c r="O722" i="4"/>
  <c r="Q721" i="4"/>
  <c r="R721" i="4" s="1"/>
  <c r="O721" i="4"/>
  <c r="Q720" i="4"/>
  <c r="R720" i="4" s="1"/>
  <c r="O720" i="4"/>
  <c r="O719" i="4"/>
  <c r="P718" i="4"/>
  <c r="N712" i="4"/>
  <c r="L712" i="4"/>
  <c r="K712" i="4"/>
  <c r="M712" i="4" s="1"/>
  <c r="P710" i="4"/>
  <c r="Q709" i="4"/>
  <c r="Q710" i="4" s="1"/>
  <c r="Q704" i="4"/>
  <c r="R704" i="4" s="1"/>
  <c r="O704" i="4"/>
  <c r="Q703" i="4"/>
  <c r="R703" i="4" s="1"/>
  <c r="O703" i="4"/>
  <c r="Q702" i="4"/>
  <c r="R702" i="4" s="1"/>
  <c r="O702" i="4"/>
  <c r="Q701" i="4"/>
  <c r="R701" i="4" s="1"/>
  <c r="O701" i="4"/>
  <c r="Q700" i="4"/>
  <c r="R700" i="4" s="1"/>
  <c r="O700" i="4"/>
  <c r="Q699" i="4"/>
  <c r="R699" i="4" s="1"/>
  <c r="O699" i="4"/>
  <c r="Q698" i="4"/>
  <c r="R698" i="4" s="1"/>
  <c r="O698" i="4"/>
  <c r="O697" i="4"/>
  <c r="P696" i="4"/>
  <c r="S698" i="4" s="1"/>
  <c r="L690" i="4"/>
  <c r="K690" i="4"/>
  <c r="M690" i="4" s="1"/>
  <c r="N690" i="4" s="1"/>
  <c r="P688" i="4"/>
  <c r="Q687" i="4"/>
  <c r="Q688" i="4" s="1"/>
  <c r="Q682" i="4"/>
  <c r="R682" i="4" s="1"/>
  <c r="O682" i="4"/>
  <c r="Q681" i="4"/>
  <c r="R681" i="4" s="1"/>
  <c r="O681" i="4"/>
  <c r="Q680" i="4"/>
  <c r="R680" i="4" s="1"/>
  <c r="O680" i="4"/>
  <c r="Q679" i="4"/>
  <c r="R679" i="4" s="1"/>
  <c r="O679" i="4"/>
  <c r="Q678" i="4"/>
  <c r="R678" i="4" s="1"/>
  <c r="O678" i="4"/>
  <c r="Q677" i="4"/>
  <c r="R677" i="4" s="1"/>
  <c r="O677" i="4"/>
  <c r="S676" i="4"/>
  <c r="Q676" i="4"/>
  <c r="R676" i="4" s="1"/>
  <c r="O676" i="4"/>
  <c r="O675" i="4"/>
  <c r="P674" i="4"/>
  <c r="Q675" i="4" s="1"/>
  <c r="R675" i="4" s="1"/>
  <c r="L668" i="4"/>
  <c r="K668" i="4"/>
  <c r="M668" i="4" s="1"/>
  <c r="N668" i="4" s="1"/>
  <c r="P666" i="4"/>
  <c r="Q665" i="4"/>
  <c r="Q666" i="4" s="1"/>
  <c r="R660" i="4"/>
  <c r="Q660" i="4"/>
  <c r="O660" i="4"/>
  <c r="Q659" i="4"/>
  <c r="R659" i="4" s="1"/>
  <c r="O659" i="4"/>
  <c r="Q658" i="4"/>
  <c r="R658" i="4" s="1"/>
  <c r="O658" i="4"/>
  <c r="Q657" i="4"/>
  <c r="R657" i="4" s="1"/>
  <c r="O657" i="4"/>
  <c r="Q656" i="4"/>
  <c r="R656" i="4" s="1"/>
  <c r="O656" i="4"/>
  <c r="Q655" i="4"/>
  <c r="R655" i="4" s="1"/>
  <c r="O655" i="4"/>
  <c r="S654" i="4"/>
  <c r="Q654" i="4"/>
  <c r="R654" i="4" s="1"/>
  <c r="O654" i="4"/>
  <c r="O653" i="4"/>
  <c r="P652" i="4"/>
  <c r="Q653" i="4" s="1"/>
  <c r="R653" i="4" s="1"/>
  <c r="L646" i="4"/>
  <c r="K646" i="4"/>
  <c r="M646" i="4" s="1"/>
  <c r="N646" i="4" s="1"/>
  <c r="P644" i="4"/>
  <c r="Q643" i="4"/>
  <c r="Q644" i="4" s="1"/>
  <c r="Q638" i="4"/>
  <c r="R638" i="4" s="1"/>
  <c r="O638" i="4"/>
  <c r="Q637" i="4"/>
  <c r="R637" i="4" s="1"/>
  <c r="O637" i="4"/>
  <c r="Q636" i="4"/>
  <c r="R636" i="4" s="1"/>
  <c r="O636" i="4"/>
  <c r="Q635" i="4"/>
  <c r="R635" i="4" s="1"/>
  <c r="O635" i="4"/>
  <c r="Q634" i="4"/>
  <c r="R634" i="4" s="1"/>
  <c r="O634" i="4"/>
  <c r="Q633" i="4"/>
  <c r="R633" i="4" s="1"/>
  <c r="O633" i="4"/>
  <c r="Q632" i="4"/>
  <c r="R632" i="4" s="1"/>
  <c r="O632" i="4"/>
  <c r="O631" i="4"/>
  <c r="P630" i="4"/>
  <c r="L624" i="4"/>
  <c r="K624" i="4"/>
  <c r="M624" i="4" s="1"/>
  <c r="N624" i="4" s="1"/>
  <c r="P622" i="4"/>
  <c r="Q621" i="4"/>
  <c r="Q622" i="4" s="1"/>
  <c r="Q616" i="4"/>
  <c r="R616" i="4" s="1"/>
  <c r="O616" i="4"/>
  <c r="Q615" i="4"/>
  <c r="R615" i="4" s="1"/>
  <c r="O615" i="4"/>
  <c r="Q614" i="4"/>
  <c r="R614" i="4" s="1"/>
  <c r="O614" i="4"/>
  <c r="Q613" i="4"/>
  <c r="R613" i="4" s="1"/>
  <c r="O613" i="4"/>
  <c r="Q612" i="4"/>
  <c r="R612" i="4" s="1"/>
  <c r="O612" i="4"/>
  <c r="Q611" i="4"/>
  <c r="R611" i="4" s="1"/>
  <c r="O611" i="4"/>
  <c r="Q610" i="4"/>
  <c r="R610" i="4" s="1"/>
  <c r="O610" i="4"/>
  <c r="O609" i="4"/>
  <c r="P608" i="4"/>
  <c r="S610" i="4" s="1"/>
  <c r="L602" i="4"/>
  <c r="K602" i="4"/>
  <c r="M602" i="4" s="1"/>
  <c r="P600" i="4"/>
  <c r="Q599" i="4"/>
  <c r="Q600" i="4" s="1"/>
  <c r="Q594" i="4"/>
  <c r="R594" i="4" s="1"/>
  <c r="O594" i="4"/>
  <c r="Q593" i="4"/>
  <c r="R593" i="4" s="1"/>
  <c r="O593" i="4"/>
  <c r="Q592" i="4"/>
  <c r="R592" i="4" s="1"/>
  <c r="O592" i="4"/>
  <c r="R591" i="4"/>
  <c r="Q591" i="4"/>
  <c r="O591" i="4"/>
  <c r="Q590" i="4"/>
  <c r="R590" i="4" s="1"/>
  <c r="O590" i="4"/>
  <c r="Q589" i="4"/>
  <c r="R589" i="4" s="1"/>
  <c r="O589" i="4"/>
  <c r="Q588" i="4"/>
  <c r="R588" i="4" s="1"/>
  <c r="O588" i="4"/>
  <c r="O587" i="4"/>
  <c r="P586" i="4"/>
  <c r="Q587" i="4" s="1"/>
  <c r="R587" i="4" s="1"/>
  <c r="L580" i="4"/>
  <c r="K580" i="4"/>
  <c r="M580" i="4" s="1"/>
  <c r="N580" i="4" s="1"/>
  <c r="P578" i="4"/>
  <c r="Q577" i="4"/>
  <c r="Q578" i="4" s="1"/>
  <c r="R571" i="4"/>
  <c r="Q571" i="4"/>
  <c r="O571" i="4"/>
  <c r="Q570" i="4"/>
  <c r="R570" i="4" s="1"/>
  <c r="O570" i="4"/>
  <c r="Q569" i="4"/>
  <c r="R569" i="4" s="1"/>
  <c r="O569" i="4"/>
  <c r="Q568" i="4"/>
  <c r="R568" i="4" s="1"/>
  <c r="O568" i="4"/>
  <c r="Q567" i="4"/>
  <c r="R567" i="4" s="1"/>
  <c r="O567" i="4"/>
  <c r="R566" i="4"/>
  <c r="Q566" i="4"/>
  <c r="O566" i="4"/>
  <c r="Q565" i="4"/>
  <c r="R565" i="4" s="1"/>
  <c r="O565" i="4"/>
  <c r="O564" i="4"/>
  <c r="P563" i="4"/>
  <c r="L557" i="4"/>
  <c r="K557" i="4"/>
  <c r="M557" i="4" s="1"/>
  <c r="P555" i="4"/>
  <c r="Q554" i="4"/>
  <c r="Q555" i="4" s="1"/>
  <c r="Q548" i="4"/>
  <c r="R548" i="4" s="1"/>
  <c r="O548" i="4"/>
  <c r="Q547" i="4"/>
  <c r="R547" i="4" s="1"/>
  <c r="O547" i="4"/>
  <c r="Q546" i="4"/>
  <c r="R546" i="4" s="1"/>
  <c r="O546" i="4"/>
  <c r="Q545" i="4"/>
  <c r="R545" i="4" s="1"/>
  <c r="O545" i="4"/>
  <c r="Q544" i="4"/>
  <c r="R544" i="4" s="1"/>
  <c r="O544" i="4"/>
  <c r="Q543" i="4"/>
  <c r="R543" i="4" s="1"/>
  <c r="O543" i="4"/>
  <c r="Q542" i="4"/>
  <c r="R542" i="4" s="1"/>
  <c r="O542" i="4"/>
  <c r="O541" i="4"/>
  <c r="P540" i="4"/>
  <c r="M534" i="4"/>
  <c r="N534" i="4" s="1"/>
  <c r="L534" i="4"/>
  <c r="K534" i="4"/>
  <c r="P532" i="4"/>
  <c r="Q531" i="4"/>
  <c r="Q532" i="4" s="1"/>
  <c r="Q525" i="4"/>
  <c r="R525" i="4" s="1"/>
  <c r="O525" i="4"/>
  <c r="Q524" i="4"/>
  <c r="R524" i="4" s="1"/>
  <c r="O524" i="4"/>
  <c r="Q523" i="4"/>
  <c r="R523" i="4" s="1"/>
  <c r="O523" i="4"/>
  <c r="Q522" i="4"/>
  <c r="R522" i="4" s="1"/>
  <c r="O522" i="4"/>
  <c r="Q521" i="4"/>
  <c r="R521" i="4" s="1"/>
  <c r="O521" i="4"/>
  <c r="Q520" i="4"/>
  <c r="R520" i="4" s="1"/>
  <c r="O520" i="4"/>
  <c r="Q519" i="4"/>
  <c r="R519" i="4" s="1"/>
  <c r="O519" i="4"/>
  <c r="O518" i="4"/>
  <c r="P517" i="4"/>
  <c r="L511" i="4"/>
  <c r="K511" i="4"/>
  <c r="M511" i="4" s="1"/>
  <c r="N511" i="4" s="1"/>
  <c r="P509" i="4"/>
  <c r="Q508" i="4"/>
  <c r="Q509" i="4" s="1"/>
  <c r="R502" i="4"/>
  <c r="Q502" i="4"/>
  <c r="O502" i="4"/>
  <c r="Q501" i="4"/>
  <c r="R501" i="4" s="1"/>
  <c r="O501" i="4"/>
  <c r="Q500" i="4"/>
  <c r="R500" i="4" s="1"/>
  <c r="O500" i="4"/>
  <c r="Q499" i="4"/>
  <c r="R499" i="4" s="1"/>
  <c r="O499" i="4"/>
  <c r="R498" i="4"/>
  <c r="Q498" i="4"/>
  <c r="O498" i="4"/>
  <c r="Q497" i="4"/>
  <c r="R497" i="4" s="1"/>
  <c r="O497" i="4"/>
  <c r="Q496" i="4"/>
  <c r="R496" i="4" s="1"/>
  <c r="O496" i="4"/>
  <c r="O495" i="4"/>
  <c r="P494" i="4"/>
  <c r="L488" i="4"/>
  <c r="K488" i="4"/>
  <c r="M488" i="4" s="1"/>
  <c r="N488" i="4" s="1"/>
  <c r="P486" i="4"/>
  <c r="Q485" i="4"/>
  <c r="Q486" i="4" s="1"/>
  <c r="Q479" i="4"/>
  <c r="R479" i="4" s="1"/>
  <c r="O479" i="4"/>
  <c r="Q478" i="4"/>
  <c r="R478" i="4" s="1"/>
  <c r="O478" i="4"/>
  <c r="Q477" i="4"/>
  <c r="R477" i="4" s="1"/>
  <c r="O477" i="4"/>
  <c r="Q476" i="4"/>
  <c r="R476" i="4" s="1"/>
  <c r="O476" i="4"/>
  <c r="Q475" i="4"/>
  <c r="R475" i="4" s="1"/>
  <c r="O475" i="4"/>
  <c r="Q474" i="4"/>
  <c r="R474" i="4" s="1"/>
  <c r="O474" i="4"/>
  <c r="S473" i="4"/>
  <c r="Q473" i="4"/>
  <c r="R473" i="4" s="1"/>
  <c r="O473" i="4"/>
  <c r="O472" i="4"/>
  <c r="P471" i="4"/>
  <c r="Q472" i="4" s="1"/>
  <c r="R472" i="4" s="1"/>
  <c r="L465" i="4"/>
  <c r="K465" i="4"/>
  <c r="M465" i="4" s="1"/>
  <c r="N465" i="4" s="1"/>
  <c r="P463" i="4"/>
  <c r="Q462" i="4"/>
  <c r="Q463" i="4" s="1"/>
  <c r="Q456" i="4"/>
  <c r="R456" i="4" s="1"/>
  <c r="O456" i="4"/>
  <c r="Q455" i="4"/>
  <c r="R455" i="4" s="1"/>
  <c r="O455" i="4"/>
  <c r="Q454" i="4"/>
  <c r="R454" i="4" s="1"/>
  <c r="O454" i="4"/>
  <c r="Q453" i="4"/>
  <c r="R453" i="4" s="1"/>
  <c r="O453" i="4"/>
  <c r="Q452" i="4"/>
  <c r="R452" i="4" s="1"/>
  <c r="O452" i="4"/>
  <c r="Q451" i="4"/>
  <c r="R451" i="4" s="1"/>
  <c r="O451" i="4"/>
  <c r="Q450" i="4"/>
  <c r="R450" i="4" s="1"/>
  <c r="O450" i="4"/>
  <c r="O449" i="4"/>
  <c r="P448" i="4"/>
  <c r="L442" i="4"/>
  <c r="K442" i="4"/>
  <c r="M442" i="4" s="1"/>
  <c r="N442" i="4" s="1"/>
  <c r="P440" i="4"/>
  <c r="Q439" i="4"/>
  <c r="Q440" i="4" s="1"/>
  <c r="Q433" i="4"/>
  <c r="R433" i="4" s="1"/>
  <c r="O433" i="4"/>
  <c r="Q432" i="4"/>
  <c r="R432" i="4" s="1"/>
  <c r="O432" i="4"/>
  <c r="Q431" i="4"/>
  <c r="R431" i="4" s="1"/>
  <c r="O431" i="4"/>
  <c r="Q430" i="4"/>
  <c r="R430" i="4" s="1"/>
  <c r="O430" i="4"/>
  <c r="Q429" i="4"/>
  <c r="R429" i="4" s="1"/>
  <c r="O429" i="4"/>
  <c r="Q428" i="4"/>
  <c r="R428" i="4" s="1"/>
  <c r="O428" i="4"/>
  <c r="Q427" i="4"/>
  <c r="R427" i="4" s="1"/>
  <c r="O427" i="4"/>
  <c r="O426" i="4"/>
  <c r="P425" i="4"/>
  <c r="S427" i="4" s="1"/>
  <c r="L419" i="4"/>
  <c r="K419" i="4"/>
  <c r="M419" i="4" s="1"/>
  <c r="P417" i="4"/>
  <c r="Q416" i="4"/>
  <c r="Q417" i="4" s="1"/>
  <c r="R410" i="4"/>
  <c r="Q410" i="4"/>
  <c r="O410" i="4"/>
  <c r="Q409" i="4"/>
  <c r="R409" i="4" s="1"/>
  <c r="O409" i="4"/>
  <c r="Q408" i="4"/>
  <c r="R408" i="4" s="1"/>
  <c r="O408" i="4"/>
  <c r="Q407" i="4"/>
  <c r="R407" i="4" s="1"/>
  <c r="O407" i="4"/>
  <c r="Q406" i="4"/>
  <c r="R406" i="4" s="1"/>
  <c r="O406" i="4"/>
  <c r="Q405" i="4"/>
  <c r="R405" i="4" s="1"/>
  <c r="O405" i="4"/>
  <c r="Q404" i="4"/>
  <c r="R404" i="4" s="1"/>
  <c r="O404" i="4"/>
  <c r="O403" i="4"/>
  <c r="P402" i="4"/>
  <c r="K396" i="4"/>
  <c r="Q393" i="4" s="1"/>
  <c r="Q384" i="4"/>
  <c r="R384" i="4" s="1"/>
  <c r="Q383" i="4"/>
  <c r="R383" i="4" s="1"/>
  <c r="Q382" i="4"/>
  <c r="R382" i="4" s="1"/>
  <c r="S381" i="4"/>
  <c r="Q381" i="4"/>
  <c r="R381" i="4" s="1"/>
  <c r="O381" i="4"/>
  <c r="O380" i="4"/>
  <c r="P379" i="4"/>
  <c r="Q380" i="4" s="1"/>
  <c r="R380" i="4" s="1"/>
  <c r="L373" i="4"/>
  <c r="K373" i="4"/>
  <c r="M373" i="4" s="1"/>
  <c r="N373" i="4" s="1"/>
  <c r="P371" i="4"/>
  <c r="Q370" i="4"/>
  <c r="Q371" i="4" s="1"/>
  <c r="Q364" i="4"/>
  <c r="R364" i="4" s="1"/>
  <c r="O364" i="4"/>
  <c r="Q363" i="4"/>
  <c r="R363" i="4" s="1"/>
  <c r="O363" i="4"/>
  <c r="R362" i="4"/>
  <c r="Q362" i="4"/>
  <c r="O362" i="4"/>
  <c r="Q361" i="4"/>
  <c r="R361" i="4" s="1"/>
  <c r="O361" i="4"/>
  <c r="Q360" i="4"/>
  <c r="R360" i="4" s="1"/>
  <c r="O360" i="4"/>
  <c r="Q359" i="4"/>
  <c r="R359" i="4" s="1"/>
  <c r="O359" i="4"/>
  <c r="Q358" i="4"/>
  <c r="R358" i="4" s="1"/>
  <c r="O358" i="4"/>
  <c r="O357" i="4"/>
  <c r="P356" i="4"/>
  <c r="L350" i="4"/>
  <c r="K350" i="4"/>
  <c r="M350" i="4" s="1"/>
  <c r="N350" i="4" s="1"/>
  <c r="P348" i="4"/>
  <c r="Q347" i="4"/>
  <c r="Q348" i="4" s="1"/>
  <c r="Q341" i="4"/>
  <c r="R341" i="4" s="1"/>
  <c r="O341" i="4"/>
  <c r="Q340" i="4"/>
  <c r="R340" i="4" s="1"/>
  <c r="O340" i="4"/>
  <c r="R339" i="4"/>
  <c r="Q339" i="4"/>
  <c r="O339" i="4"/>
  <c r="Q338" i="4"/>
  <c r="R338" i="4" s="1"/>
  <c r="O338" i="4"/>
  <c r="Q337" i="4"/>
  <c r="R337" i="4" s="1"/>
  <c r="O337" i="4"/>
  <c r="Q336" i="4"/>
  <c r="R336" i="4" s="1"/>
  <c r="O336" i="4"/>
  <c r="Q335" i="4"/>
  <c r="R335" i="4" s="1"/>
  <c r="O335" i="4"/>
  <c r="O334" i="4"/>
  <c r="P333" i="4"/>
  <c r="M327" i="4"/>
  <c r="N327" i="4" s="1"/>
  <c r="L327" i="4"/>
  <c r="K327" i="4"/>
  <c r="Q324" i="4" s="1"/>
  <c r="Q325" i="4" s="1"/>
  <c r="P325" i="4"/>
  <c r="Q318" i="4"/>
  <c r="R318" i="4" s="1"/>
  <c r="O318" i="4"/>
  <c r="Q317" i="4"/>
  <c r="R317" i="4" s="1"/>
  <c r="O317" i="4"/>
  <c r="Q316" i="4"/>
  <c r="R316" i="4" s="1"/>
  <c r="O316" i="4"/>
  <c r="Q315" i="4"/>
  <c r="R315" i="4" s="1"/>
  <c r="O315" i="4"/>
  <c r="Q314" i="4"/>
  <c r="R314" i="4" s="1"/>
  <c r="O314" i="4"/>
  <c r="Q313" i="4"/>
  <c r="R313" i="4" s="1"/>
  <c r="O313" i="4"/>
  <c r="S312" i="4"/>
  <c r="Q312" i="4"/>
  <c r="R312" i="4" s="1"/>
  <c r="O312" i="4"/>
  <c r="O311" i="4"/>
  <c r="P310" i="4"/>
  <c r="Q311" i="4" s="1"/>
  <c r="R311" i="4" s="1"/>
  <c r="L304" i="4"/>
  <c r="K304" i="4"/>
  <c r="M304" i="4" s="1"/>
  <c r="N304" i="4" s="1"/>
  <c r="P302" i="4"/>
  <c r="Q301" i="4"/>
  <c r="Q302" i="4" s="1"/>
  <c r="Q295" i="4"/>
  <c r="R295" i="4" s="1"/>
  <c r="O295" i="4"/>
  <c r="Q294" i="4"/>
  <c r="R294" i="4" s="1"/>
  <c r="O294" i="4"/>
  <c r="Q293" i="4"/>
  <c r="R293" i="4" s="1"/>
  <c r="O293" i="4"/>
  <c r="Q292" i="4"/>
  <c r="R292" i="4" s="1"/>
  <c r="O292" i="4"/>
  <c r="R291" i="4"/>
  <c r="Q291" i="4"/>
  <c r="O291" i="4"/>
  <c r="Q290" i="4"/>
  <c r="R290" i="4" s="1"/>
  <c r="O290" i="4"/>
  <c r="Q289" i="4"/>
  <c r="R289" i="4" s="1"/>
  <c r="O289" i="4"/>
  <c r="O288" i="4"/>
  <c r="P287" i="4"/>
  <c r="L281" i="4"/>
  <c r="K281" i="4"/>
  <c r="M281" i="4" s="1"/>
  <c r="Q279" i="4"/>
  <c r="P279" i="4"/>
  <c r="Q278" i="4"/>
  <c r="Q272" i="4"/>
  <c r="R272" i="4" s="1"/>
  <c r="O272" i="4"/>
  <c r="Q271" i="4"/>
  <c r="R271" i="4" s="1"/>
  <c r="O271" i="4"/>
  <c r="Q270" i="4"/>
  <c r="R270" i="4" s="1"/>
  <c r="O270" i="4"/>
  <c r="Q269" i="4"/>
  <c r="R269" i="4" s="1"/>
  <c r="O269" i="4"/>
  <c r="Q268" i="4"/>
  <c r="R268" i="4" s="1"/>
  <c r="O268" i="4"/>
  <c r="Q267" i="4"/>
  <c r="R267" i="4" s="1"/>
  <c r="O267" i="4"/>
  <c r="Q266" i="4"/>
  <c r="R266" i="4" s="1"/>
  <c r="O266" i="4"/>
  <c r="O265" i="4"/>
  <c r="P264" i="4"/>
  <c r="L258" i="4"/>
  <c r="K258" i="4"/>
  <c r="M258" i="4" s="1"/>
  <c r="N258" i="4" s="1"/>
  <c r="P256" i="4"/>
  <c r="Q255" i="4"/>
  <c r="Q256" i="4" s="1"/>
  <c r="Q249" i="4"/>
  <c r="R249" i="4" s="1"/>
  <c r="O249" i="4"/>
  <c r="Q248" i="4"/>
  <c r="R248" i="4" s="1"/>
  <c r="O248" i="4"/>
  <c r="Q247" i="4"/>
  <c r="R247" i="4" s="1"/>
  <c r="O247" i="4"/>
  <c r="Q246" i="4"/>
  <c r="R246" i="4" s="1"/>
  <c r="O246" i="4"/>
  <c r="Q245" i="4"/>
  <c r="R245" i="4" s="1"/>
  <c r="O245" i="4"/>
  <c r="Q244" i="4"/>
  <c r="R244" i="4" s="1"/>
  <c r="O244" i="4"/>
  <c r="Q243" i="4"/>
  <c r="R243" i="4" s="1"/>
  <c r="O243" i="4"/>
  <c r="O242" i="4"/>
  <c r="P241" i="4"/>
  <c r="S243" i="4" s="1"/>
  <c r="L235" i="4"/>
  <c r="K235" i="4"/>
  <c r="M235" i="4" s="1"/>
  <c r="P233" i="4"/>
  <c r="Q232" i="4"/>
  <c r="Q233" i="4" s="1"/>
  <c r="Q226" i="4"/>
  <c r="R226" i="4" s="1"/>
  <c r="O226" i="4"/>
  <c r="R225" i="4"/>
  <c r="Q225" i="4"/>
  <c r="O225" i="4"/>
  <c r="Q224" i="4"/>
  <c r="R224" i="4" s="1"/>
  <c r="O224" i="4"/>
  <c r="Q223" i="4"/>
  <c r="R223" i="4" s="1"/>
  <c r="O223" i="4"/>
  <c r="Q222" i="4"/>
  <c r="R222" i="4" s="1"/>
  <c r="O222" i="4"/>
  <c r="Q221" i="4"/>
  <c r="R221" i="4" s="1"/>
  <c r="O221" i="4"/>
  <c r="Q220" i="4"/>
  <c r="R220" i="4" s="1"/>
  <c r="O220" i="4"/>
  <c r="O219" i="4"/>
  <c r="P218" i="4"/>
  <c r="Q219" i="4" s="1"/>
  <c r="R219" i="4" s="1"/>
  <c r="L212" i="4"/>
  <c r="K212" i="4"/>
  <c r="M212" i="4" s="1"/>
  <c r="P210" i="4"/>
  <c r="Q209" i="4"/>
  <c r="Q210" i="4" s="1"/>
  <c r="Q203" i="4"/>
  <c r="R203" i="4" s="1"/>
  <c r="O203" i="4"/>
  <c r="Q202" i="4"/>
  <c r="R202" i="4" s="1"/>
  <c r="O202" i="4"/>
  <c r="Q201" i="4"/>
  <c r="R201" i="4" s="1"/>
  <c r="O201" i="4"/>
  <c r="Q200" i="4"/>
  <c r="R200" i="4" s="1"/>
  <c r="O200" i="4"/>
  <c r="Q199" i="4"/>
  <c r="R199" i="4" s="1"/>
  <c r="O199" i="4"/>
  <c r="Q198" i="4"/>
  <c r="R198" i="4" s="1"/>
  <c r="O198" i="4"/>
  <c r="Q197" i="4"/>
  <c r="R197" i="4" s="1"/>
  <c r="O197" i="4"/>
  <c r="O196" i="4"/>
  <c r="P195" i="4"/>
  <c r="L188" i="4"/>
  <c r="K188" i="4"/>
  <c r="M188" i="4" s="1"/>
  <c r="Q182" i="4"/>
  <c r="R182" i="4" s="1"/>
  <c r="O182" i="4"/>
  <c r="Q181" i="4"/>
  <c r="R181" i="4" s="1"/>
  <c r="O181" i="4"/>
  <c r="Q180" i="4"/>
  <c r="R180" i="4" s="1"/>
  <c r="O180" i="4"/>
  <c r="Q179" i="4"/>
  <c r="R179" i="4" s="1"/>
  <c r="O179" i="4"/>
  <c r="Q178" i="4"/>
  <c r="R178" i="4" s="1"/>
  <c r="O178" i="4"/>
  <c r="Q177" i="4"/>
  <c r="R177" i="4" s="1"/>
  <c r="O177" i="4"/>
  <c r="O176" i="4"/>
  <c r="P175" i="4"/>
  <c r="L171" i="4"/>
  <c r="K171" i="4"/>
  <c r="M171" i="4" s="1"/>
  <c r="Q168" i="4"/>
  <c r="R168" i="4" s="1"/>
  <c r="O168" i="4"/>
  <c r="R167" i="4"/>
  <c r="Q167" i="4"/>
  <c r="O167" i="4"/>
  <c r="Q166" i="4"/>
  <c r="R166" i="4" s="1"/>
  <c r="O166" i="4"/>
  <c r="Q165" i="4"/>
  <c r="R165" i="4" s="1"/>
  <c r="O165" i="4"/>
  <c r="Q164" i="4"/>
  <c r="R164" i="4" s="1"/>
  <c r="O164" i="4"/>
  <c r="Q163" i="4"/>
  <c r="R163" i="4" s="1"/>
  <c r="O163" i="4"/>
  <c r="Q162" i="4"/>
  <c r="R162" i="4" s="1"/>
  <c r="O162" i="4"/>
  <c r="O161" i="4"/>
  <c r="P160" i="4"/>
  <c r="Q161" i="4" s="1"/>
  <c r="R161" i="4" s="1"/>
  <c r="L156" i="4"/>
  <c r="K156" i="4"/>
  <c r="Q151" i="4"/>
  <c r="R151" i="4" s="1"/>
  <c r="O151" i="4"/>
  <c r="R150" i="4"/>
  <c r="Q150" i="4"/>
  <c r="O150" i="4"/>
  <c r="Q149" i="4"/>
  <c r="R149" i="4" s="1"/>
  <c r="O149" i="4"/>
  <c r="Q148" i="4"/>
  <c r="R148" i="4" s="1"/>
  <c r="O148" i="4"/>
  <c r="R147" i="4"/>
  <c r="Q147" i="4"/>
  <c r="O147" i="4"/>
  <c r="Q146" i="4"/>
  <c r="R146" i="4" s="1"/>
  <c r="O146" i="4"/>
  <c r="Q145" i="4"/>
  <c r="R145" i="4" s="1"/>
  <c r="O145" i="4"/>
  <c r="O144" i="4"/>
  <c r="P143" i="4"/>
  <c r="L139" i="4"/>
  <c r="K139" i="4"/>
  <c r="Q135" i="4"/>
  <c r="R135" i="4" s="1"/>
  <c r="O135" i="4"/>
  <c r="Q134" i="4"/>
  <c r="R134" i="4" s="1"/>
  <c r="O134" i="4"/>
  <c r="Q133" i="4"/>
  <c r="R133" i="4" s="1"/>
  <c r="O133" i="4"/>
  <c r="Q132" i="4"/>
  <c r="R132" i="4" s="1"/>
  <c r="O132" i="4"/>
  <c r="Q131" i="4"/>
  <c r="R131" i="4" s="1"/>
  <c r="O131" i="4"/>
  <c r="Q130" i="4"/>
  <c r="R130" i="4" s="1"/>
  <c r="O130" i="4"/>
  <c r="R129" i="4"/>
  <c r="Q129" i="4"/>
  <c r="O129" i="4"/>
  <c r="O128" i="4"/>
  <c r="P127" i="4"/>
  <c r="Q128" i="4" s="1"/>
  <c r="R128" i="4" s="1"/>
  <c r="L120" i="4"/>
  <c r="K120" i="4"/>
  <c r="M120" i="4" s="1"/>
  <c r="Q117" i="4"/>
  <c r="R117" i="4" s="1"/>
  <c r="O117" i="4"/>
  <c r="Q116" i="4"/>
  <c r="R116" i="4" s="1"/>
  <c r="O116" i="4"/>
  <c r="Q115" i="4"/>
  <c r="R115" i="4" s="1"/>
  <c r="O115" i="4"/>
  <c r="Q114" i="4"/>
  <c r="R114" i="4" s="1"/>
  <c r="O114" i="4"/>
  <c r="Q113" i="4"/>
  <c r="R113" i="4" s="1"/>
  <c r="O113" i="4"/>
  <c r="Q112" i="4"/>
  <c r="R112" i="4" s="1"/>
  <c r="O112" i="4"/>
  <c r="Q111" i="4"/>
  <c r="R111" i="4" s="1"/>
  <c r="O111" i="4"/>
  <c r="O110" i="4"/>
  <c r="P109" i="4"/>
  <c r="L105" i="4"/>
  <c r="K105" i="4"/>
  <c r="M105" i="4" s="1"/>
  <c r="N105" i="4" s="1"/>
  <c r="Q103" i="4"/>
  <c r="R103" i="4" s="1"/>
  <c r="O103" i="4"/>
  <c r="Q102" i="4"/>
  <c r="R102" i="4" s="1"/>
  <c r="O102" i="4"/>
  <c r="Q101" i="4"/>
  <c r="R101" i="4" s="1"/>
  <c r="O101" i="4"/>
  <c r="Q100" i="4"/>
  <c r="R100" i="4" s="1"/>
  <c r="O100" i="4"/>
  <c r="Q99" i="4"/>
  <c r="R99" i="4" s="1"/>
  <c r="O99" i="4"/>
  <c r="Q98" i="4"/>
  <c r="R98" i="4" s="1"/>
  <c r="O98" i="4"/>
  <c r="Q97" i="4"/>
  <c r="R97" i="4" s="1"/>
  <c r="O97" i="4"/>
  <c r="O96" i="4"/>
  <c r="P95" i="4"/>
  <c r="Q96" i="4" s="1"/>
  <c r="R96" i="4" s="1"/>
  <c r="L91" i="4"/>
  <c r="K91" i="4"/>
  <c r="M91" i="4" s="1"/>
  <c r="Q84" i="4"/>
  <c r="R84" i="4" s="1"/>
  <c r="O84" i="4"/>
  <c r="Q83" i="4"/>
  <c r="R83" i="4" s="1"/>
  <c r="O83" i="4"/>
  <c r="Q82" i="4"/>
  <c r="R82" i="4" s="1"/>
  <c r="O82" i="4"/>
  <c r="Q81" i="4"/>
  <c r="R81" i="4" s="1"/>
  <c r="O81" i="4"/>
  <c r="Q80" i="4"/>
  <c r="R80" i="4" s="1"/>
  <c r="O80" i="4"/>
  <c r="Q79" i="4"/>
  <c r="R79" i="4" s="1"/>
  <c r="O79" i="4"/>
  <c r="Q78" i="4"/>
  <c r="R78" i="4" s="1"/>
  <c r="O78" i="4"/>
  <c r="O77" i="4"/>
  <c r="P76" i="4"/>
  <c r="Q77" i="4" s="1"/>
  <c r="R77" i="4" s="1"/>
  <c r="Q66" i="4"/>
  <c r="R66" i="4" s="1"/>
  <c r="O66" i="4"/>
  <c r="R65" i="4"/>
  <c r="Q65" i="4"/>
  <c r="O65" i="4"/>
  <c r="O64" i="4"/>
  <c r="P63" i="4"/>
  <c r="L59" i="4"/>
  <c r="K59" i="4"/>
  <c r="M59" i="4" s="1"/>
  <c r="Q54" i="4"/>
  <c r="R54" i="4" s="1"/>
  <c r="O54" i="4"/>
  <c r="Q53" i="4"/>
  <c r="R53" i="4" s="1"/>
  <c r="O53" i="4"/>
  <c r="Q52" i="4"/>
  <c r="R52" i="4" s="1"/>
  <c r="O52" i="4"/>
  <c r="Q51" i="4"/>
  <c r="R51" i="4" s="1"/>
  <c r="O51" i="4"/>
  <c r="Q50" i="4"/>
  <c r="R50" i="4" s="1"/>
  <c r="O50" i="4"/>
  <c r="Q49" i="4"/>
  <c r="R49" i="4" s="1"/>
  <c r="O49" i="4"/>
  <c r="R48" i="4"/>
  <c r="Q48" i="4"/>
  <c r="O48" i="4"/>
  <c r="O47" i="4"/>
  <c r="P46" i="4"/>
  <c r="L42" i="4"/>
  <c r="K42" i="4"/>
  <c r="M42" i="4" s="1"/>
  <c r="N42" i="4" s="1"/>
  <c r="Q35" i="4"/>
  <c r="R35" i="4" s="1"/>
  <c r="O35" i="4"/>
  <c r="Q34" i="4"/>
  <c r="R34" i="4" s="1"/>
  <c r="O34" i="4"/>
  <c r="Q33" i="4"/>
  <c r="R33" i="4" s="1"/>
  <c r="O33" i="4"/>
  <c r="Q32" i="4"/>
  <c r="R32" i="4" s="1"/>
  <c r="O32" i="4"/>
  <c r="Q31" i="4"/>
  <c r="R31" i="4" s="1"/>
  <c r="O31" i="4"/>
  <c r="Q30" i="4"/>
  <c r="R30" i="4" s="1"/>
  <c r="O30" i="4"/>
  <c r="O29" i="4"/>
  <c r="AD28" i="4"/>
  <c r="P28" i="4"/>
  <c r="L24" i="4"/>
  <c r="K24" i="4"/>
  <c r="M24" i="4" s="1"/>
  <c r="Q12" i="4"/>
  <c r="R12" i="4" s="1"/>
  <c r="O12" i="4"/>
  <c r="Q11" i="4"/>
  <c r="R11" i="4" s="1"/>
  <c r="O11" i="4"/>
  <c r="Q10" i="4"/>
  <c r="R10" i="4" s="1"/>
  <c r="O10" i="4"/>
  <c r="Q9" i="4"/>
  <c r="R9" i="4" s="1"/>
  <c r="O9" i="4"/>
  <c r="Q8" i="4"/>
  <c r="R8" i="4" s="1"/>
  <c r="O8" i="4"/>
  <c r="Q7" i="4"/>
  <c r="R7" i="4" s="1"/>
  <c r="O7" i="4"/>
  <c r="O6" i="4"/>
  <c r="P5" i="4"/>
  <c r="Q6" i="4" s="1"/>
  <c r="R6" i="4" s="1"/>
  <c r="N359" i="3"/>
  <c r="L359" i="3"/>
  <c r="K359" i="3"/>
  <c r="M359" i="3" s="1"/>
  <c r="P357" i="3"/>
  <c r="Q356" i="3"/>
  <c r="Q357" i="3" s="1"/>
  <c r="R351" i="3"/>
  <c r="Q351" i="3"/>
  <c r="O351" i="3"/>
  <c r="R350" i="3"/>
  <c r="Q350" i="3"/>
  <c r="O350" i="3"/>
  <c r="O349" i="3"/>
  <c r="Q348" i="3"/>
  <c r="R348" i="3" s="1"/>
  <c r="O348" i="3"/>
  <c r="Q347" i="3"/>
  <c r="R347" i="3" s="1"/>
  <c r="O347" i="3"/>
  <c r="Q346" i="3"/>
  <c r="R346" i="3" s="1"/>
  <c r="O346" i="3"/>
  <c r="Q345" i="3"/>
  <c r="R345" i="3" s="1"/>
  <c r="O345" i="3"/>
  <c r="O344" i="3"/>
  <c r="P343" i="3"/>
  <c r="N337" i="3"/>
  <c r="L337" i="3"/>
  <c r="K337" i="3"/>
  <c r="M337" i="3" s="1"/>
  <c r="P335" i="3"/>
  <c r="Q334" i="3"/>
  <c r="Q335" i="3" s="1"/>
  <c r="R329" i="3"/>
  <c r="Q329" i="3"/>
  <c r="O329" i="3"/>
  <c r="R328" i="3"/>
  <c r="Q328" i="3"/>
  <c r="O328" i="3"/>
  <c r="Q327" i="3"/>
  <c r="R327" i="3" s="1"/>
  <c r="O327" i="3"/>
  <c r="Q326" i="3"/>
  <c r="R326" i="3" s="1"/>
  <c r="O326" i="3"/>
  <c r="Q325" i="3"/>
  <c r="R325" i="3" s="1"/>
  <c r="O325" i="3"/>
  <c r="Q324" i="3"/>
  <c r="R324" i="3" s="1"/>
  <c r="O324" i="3"/>
  <c r="Q323" i="3"/>
  <c r="R323" i="3" s="1"/>
  <c r="O323" i="3"/>
  <c r="O322" i="3"/>
  <c r="P321" i="3"/>
  <c r="S323" i="3" s="1"/>
  <c r="N315" i="3"/>
  <c r="L315" i="3"/>
  <c r="K315" i="3"/>
  <c r="M315" i="3" s="1"/>
  <c r="P313" i="3"/>
  <c r="Q312" i="3"/>
  <c r="Q313" i="3" s="1"/>
  <c r="R307" i="3"/>
  <c r="Q307" i="3"/>
  <c r="O307" i="3"/>
  <c r="Q306" i="3"/>
  <c r="R306" i="3" s="1"/>
  <c r="O306" i="3"/>
  <c r="Q305" i="3"/>
  <c r="R305" i="3" s="1"/>
  <c r="O305" i="3"/>
  <c r="Q304" i="3"/>
  <c r="R304" i="3" s="1"/>
  <c r="O304" i="3"/>
  <c r="Q303" i="3"/>
  <c r="R303" i="3" s="1"/>
  <c r="O303" i="3"/>
  <c r="Q302" i="3"/>
  <c r="R302" i="3" s="1"/>
  <c r="O302" i="3"/>
  <c r="R301" i="3"/>
  <c r="Q301" i="3"/>
  <c r="O301" i="3"/>
  <c r="O300" i="3"/>
  <c r="P299" i="3"/>
  <c r="N293" i="3"/>
  <c r="L293" i="3"/>
  <c r="K293" i="3"/>
  <c r="M293" i="3" s="1"/>
  <c r="P291" i="3"/>
  <c r="Q290" i="3"/>
  <c r="Q291" i="3" s="1"/>
  <c r="Q285" i="3"/>
  <c r="R285" i="3" s="1"/>
  <c r="O285" i="3"/>
  <c r="Q284" i="3"/>
  <c r="R284" i="3" s="1"/>
  <c r="O284" i="3"/>
  <c r="Q283" i="3"/>
  <c r="R283" i="3" s="1"/>
  <c r="O283" i="3"/>
  <c r="Q282" i="3"/>
  <c r="R282" i="3" s="1"/>
  <c r="O282" i="3"/>
  <c r="Q281" i="3"/>
  <c r="R281" i="3" s="1"/>
  <c r="O281" i="3"/>
  <c r="Q280" i="3"/>
  <c r="R280" i="3" s="1"/>
  <c r="O280" i="3"/>
  <c r="Q279" i="3"/>
  <c r="R279" i="3" s="1"/>
  <c r="O279" i="3"/>
  <c r="O278" i="3"/>
  <c r="P277" i="3"/>
  <c r="S279" i="3" s="1"/>
  <c r="L271" i="3"/>
  <c r="K271" i="3"/>
  <c r="M271" i="3" s="1"/>
  <c r="N271" i="3" s="1"/>
  <c r="P269" i="3"/>
  <c r="Q268" i="3"/>
  <c r="Q269" i="3" s="1"/>
  <c r="Q263" i="3"/>
  <c r="R263" i="3" s="1"/>
  <c r="O263" i="3"/>
  <c r="Q262" i="3"/>
  <c r="R262" i="3" s="1"/>
  <c r="O262" i="3"/>
  <c r="Q261" i="3"/>
  <c r="R261" i="3" s="1"/>
  <c r="O261" i="3"/>
  <c r="Q260" i="3"/>
  <c r="R260" i="3" s="1"/>
  <c r="O260" i="3"/>
  <c r="Q259" i="3"/>
  <c r="R259" i="3" s="1"/>
  <c r="O259" i="3"/>
  <c r="Q258" i="3"/>
  <c r="R258" i="3" s="1"/>
  <c r="O258" i="3"/>
  <c r="S257" i="3"/>
  <c r="Q257" i="3"/>
  <c r="R257" i="3" s="1"/>
  <c r="O257" i="3"/>
  <c r="Q256" i="3"/>
  <c r="R256" i="3" s="1"/>
  <c r="O256" i="3"/>
  <c r="P255" i="3"/>
  <c r="L249" i="3"/>
  <c r="K249" i="3"/>
  <c r="M249" i="3" s="1"/>
  <c r="N249" i="3" s="1"/>
  <c r="P247" i="3"/>
  <c r="Q246" i="3"/>
  <c r="Q247" i="3" s="1"/>
  <c r="Q241" i="3"/>
  <c r="R241" i="3" s="1"/>
  <c r="O241" i="3"/>
  <c r="Q240" i="3"/>
  <c r="R240" i="3" s="1"/>
  <c r="O240" i="3"/>
  <c r="Q239" i="3"/>
  <c r="R239" i="3" s="1"/>
  <c r="O239" i="3"/>
  <c r="Q238" i="3"/>
  <c r="R238" i="3" s="1"/>
  <c r="O238" i="3"/>
  <c r="Q237" i="3"/>
  <c r="R237" i="3" s="1"/>
  <c r="O237" i="3"/>
  <c r="Q236" i="3"/>
  <c r="R236" i="3" s="1"/>
  <c r="O236" i="3"/>
  <c r="Q235" i="3"/>
  <c r="R235" i="3" s="1"/>
  <c r="O235" i="3"/>
  <c r="O234" i="3"/>
  <c r="P233" i="3"/>
  <c r="S235" i="3" s="1"/>
  <c r="L227" i="3"/>
  <c r="K227" i="3"/>
  <c r="M227" i="3" s="1"/>
  <c r="N227" i="3" s="1"/>
  <c r="P225" i="3"/>
  <c r="Q224" i="3"/>
  <c r="Q225" i="3" s="1"/>
  <c r="Q219" i="3"/>
  <c r="R219" i="3" s="1"/>
  <c r="O219" i="3"/>
  <c r="Q218" i="3"/>
  <c r="R218" i="3" s="1"/>
  <c r="O218" i="3"/>
  <c r="Q217" i="3"/>
  <c r="R217" i="3" s="1"/>
  <c r="O217" i="3"/>
  <c r="Q216" i="3"/>
  <c r="R216" i="3" s="1"/>
  <c r="O216" i="3"/>
  <c r="Q215" i="3"/>
  <c r="R215" i="3" s="1"/>
  <c r="O215" i="3"/>
  <c r="Q214" i="3"/>
  <c r="R214" i="3" s="1"/>
  <c r="O214" i="3"/>
  <c r="Q213" i="3"/>
  <c r="R213" i="3" s="1"/>
  <c r="O213" i="3"/>
  <c r="O212" i="3"/>
  <c r="P211" i="3"/>
  <c r="L205" i="3"/>
  <c r="K205" i="3"/>
  <c r="M205" i="3" s="1"/>
  <c r="P203" i="3"/>
  <c r="Q202" i="3"/>
  <c r="Q203" i="3" s="1"/>
  <c r="Q197" i="3"/>
  <c r="R197" i="3" s="1"/>
  <c r="O197" i="3"/>
  <c r="Q196" i="3"/>
  <c r="R196" i="3" s="1"/>
  <c r="O196" i="3"/>
  <c r="Q195" i="3"/>
  <c r="R195" i="3" s="1"/>
  <c r="O195" i="3"/>
  <c r="Q194" i="3"/>
  <c r="R194" i="3" s="1"/>
  <c r="O194" i="3"/>
  <c r="Q193" i="3"/>
  <c r="R193" i="3" s="1"/>
  <c r="O193" i="3"/>
  <c r="Q192" i="3"/>
  <c r="R192" i="3" s="1"/>
  <c r="O192" i="3"/>
  <c r="Q191" i="3"/>
  <c r="R191" i="3" s="1"/>
  <c r="O191" i="3"/>
  <c r="Q190" i="3"/>
  <c r="R190" i="3" s="1"/>
  <c r="O190" i="3"/>
  <c r="P189" i="3"/>
  <c r="S191" i="3" s="1"/>
  <c r="L183" i="3"/>
  <c r="K183" i="3"/>
  <c r="M183" i="3" s="1"/>
  <c r="P181" i="3"/>
  <c r="Q180" i="3"/>
  <c r="Q181" i="3" s="1"/>
  <c r="Q175" i="3"/>
  <c r="R175" i="3" s="1"/>
  <c r="O175" i="3"/>
  <c r="Q174" i="3"/>
  <c r="R174" i="3" s="1"/>
  <c r="O174" i="3"/>
  <c r="Q173" i="3"/>
  <c r="R173" i="3" s="1"/>
  <c r="O173" i="3"/>
  <c r="Q172" i="3"/>
  <c r="R172" i="3" s="1"/>
  <c r="O172" i="3"/>
  <c r="Q171" i="3"/>
  <c r="R171" i="3" s="1"/>
  <c r="O171" i="3"/>
  <c r="Q170" i="3"/>
  <c r="R170" i="3" s="1"/>
  <c r="O170" i="3"/>
  <c r="S169" i="3"/>
  <c r="Q169" i="3"/>
  <c r="R169" i="3" s="1"/>
  <c r="O169" i="3"/>
  <c r="O168" i="3"/>
  <c r="P167" i="3"/>
  <c r="Q168" i="3" s="1"/>
  <c r="R168" i="3" s="1"/>
  <c r="L161" i="3"/>
  <c r="K161" i="3"/>
  <c r="M161" i="3" s="1"/>
  <c r="P159" i="3"/>
  <c r="Q158" i="3"/>
  <c r="Q159" i="3" s="1"/>
  <c r="Q152" i="3"/>
  <c r="R152" i="3" s="1"/>
  <c r="O152" i="3"/>
  <c r="Q151" i="3"/>
  <c r="R151" i="3" s="1"/>
  <c r="O151" i="3"/>
  <c r="Q150" i="3"/>
  <c r="R150" i="3" s="1"/>
  <c r="O150" i="3"/>
  <c r="Q149" i="3"/>
  <c r="R149" i="3" s="1"/>
  <c r="O149" i="3"/>
  <c r="Q148" i="3"/>
  <c r="R148" i="3" s="1"/>
  <c r="O148" i="3"/>
  <c r="Q147" i="3"/>
  <c r="R147" i="3" s="1"/>
  <c r="O147" i="3"/>
  <c r="Q146" i="3"/>
  <c r="R146" i="3" s="1"/>
  <c r="O146" i="3"/>
  <c r="O145" i="3"/>
  <c r="P144" i="3"/>
  <c r="L138" i="3"/>
  <c r="K138" i="3"/>
  <c r="M138" i="3" s="1"/>
  <c r="N138" i="3" s="1"/>
  <c r="P136" i="3"/>
  <c r="Q135" i="3"/>
  <c r="Q136" i="3" s="1"/>
  <c r="Q129" i="3"/>
  <c r="R129" i="3" s="1"/>
  <c r="O129" i="3"/>
  <c r="Q128" i="3"/>
  <c r="R128" i="3" s="1"/>
  <c r="O128" i="3"/>
  <c r="Q127" i="3"/>
  <c r="R127" i="3" s="1"/>
  <c r="O127" i="3"/>
  <c r="Q126" i="3"/>
  <c r="R126" i="3" s="1"/>
  <c r="O126" i="3"/>
  <c r="Q125" i="3"/>
  <c r="R125" i="3" s="1"/>
  <c r="O125" i="3"/>
  <c r="Q124" i="3"/>
  <c r="R124" i="3" s="1"/>
  <c r="O124" i="3"/>
  <c r="R123" i="3"/>
  <c r="Q123" i="3"/>
  <c r="O123" i="3"/>
  <c r="O122" i="3"/>
  <c r="P121" i="3"/>
  <c r="L115" i="3"/>
  <c r="M115" i="3"/>
  <c r="N115" i="3" s="1"/>
  <c r="P113" i="3"/>
  <c r="Q113" i="3"/>
  <c r="Q106" i="3"/>
  <c r="R106" i="3" s="1"/>
  <c r="O106" i="3"/>
  <c r="Q105" i="3"/>
  <c r="R105" i="3" s="1"/>
  <c r="O105" i="3"/>
  <c r="Q104" i="3"/>
  <c r="R104" i="3" s="1"/>
  <c r="O104" i="3"/>
  <c r="Q103" i="3"/>
  <c r="R103" i="3" s="1"/>
  <c r="O103" i="3"/>
  <c r="Q102" i="3"/>
  <c r="R102" i="3" s="1"/>
  <c r="O102" i="3"/>
  <c r="Q101" i="3"/>
  <c r="R101" i="3" s="1"/>
  <c r="O101" i="3"/>
  <c r="Q100" i="3"/>
  <c r="R100" i="3" s="1"/>
  <c r="O100" i="3"/>
  <c r="Q99" i="3"/>
  <c r="R99" i="3" s="1"/>
  <c r="O99" i="3"/>
  <c r="P98" i="3"/>
  <c r="S100" i="3" s="1"/>
  <c r="L92" i="3"/>
  <c r="K92" i="3"/>
  <c r="M92" i="3" s="1"/>
  <c r="N92" i="3" s="1"/>
  <c r="P90" i="3"/>
  <c r="Q89" i="3"/>
  <c r="Q90" i="3" s="1"/>
  <c r="Q83" i="3"/>
  <c r="R83" i="3" s="1"/>
  <c r="O83" i="3"/>
  <c r="Q82" i="3"/>
  <c r="R82" i="3" s="1"/>
  <c r="O82" i="3"/>
  <c r="Q81" i="3"/>
  <c r="R81" i="3" s="1"/>
  <c r="O81" i="3"/>
  <c r="Q80" i="3"/>
  <c r="R80" i="3" s="1"/>
  <c r="O80" i="3"/>
  <c r="Q79" i="3"/>
  <c r="R79" i="3" s="1"/>
  <c r="O79" i="3"/>
  <c r="Q78" i="3"/>
  <c r="R78" i="3" s="1"/>
  <c r="O78" i="3"/>
  <c r="Q77" i="3"/>
  <c r="R77" i="3" s="1"/>
  <c r="O77" i="3"/>
  <c r="Q76" i="3"/>
  <c r="R76" i="3" s="1"/>
  <c r="O76" i="3"/>
  <c r="P75" i="3"/>
  <c r="S77" i="3" s="1"/>
  <c r="L69" i="3"/>
  <c r="K69" i="3"/>
  <c r="M69" i="3" s="1"/>
  <c r="P67" i="3"/>
  <c r="Q66" i="3"/>
  <c r="Q67" i="3" s="1"/>
  <c r="Q60" i="3"/>
  <c r="R60" i="3" s="1"/>
  <c r="O60" i="3"/>
  <c r="Q59" i="3"/>
  <c r="R59" i="3" s="1"/>
  <c r="O59" i="3"/>
  <c r="Q58" i="3"/>
  <c r="R58" i="3" s="1"/>
  <c r="O58" i="3"/>
  <c r="Q57" i="3"/>
  <c r="R57" i="3" s="1"/>
  <c r="O57" i="3"/>
  <c r="Q56" i="3"/>
  <c r="R56" i="3" s="1"/>
  <c r="O56" i="3"/>
  <c r="Q55" i="3"/>
  <c r="R55" i="3" s="1"/>
  <c r="O55" i="3"/>
  <c r="Q54" i="3"/>
  <c r="R54" i="3" s="1"/>
  <c r="O54" i="3"/>
  <c r="O53" i="3"/>
  <c r="P52" i="3"/>
  <c r="S54" i="3" s="1"/>
  <c r="L46" i="3"/>
  <c r="K46" i="3"/>
  <c r="M46" i="3" s="1"/>
  <c r="N46" i="3" s="1"/>
  <c r="P44" i="3"/>
  <c r="Q43" i="3"/>
  <c r="Q44" i="3" s="1"/>
  <c r="Q37" i="3"/>
  <c r="R37" i="3" s="1"/>
  <c r="O37" i="3"/>
  <c r="Q36" i="3"/>
  <c r="R36" i="3" s="1"/>
  <c r="O36" i="3"/>
  <c r="Q35" i="3"/>
  <c r="R35" i="3" s="1"/>
  <c r="O35" i="3"/>
  <c r="Q34" i="3"/>
  <c r="R34" i="3" s="1"/>
  <c r="O34" i="3"/>
  <c r="Q33" i="3"/>
  <c r="R33" i="3" s="1"/>
  <c r="O33" i="3"/>
  <c r="Q32" i="3"/>
  <c r="R32" i="3" s="1"/>
  <c r="O32" i="3"/>
  <c r="Q31" i="3"/>
  <c r="R31" i="3" s="1"/>
  <c r="O31" i="3"/>
  <c r="O30" i="3"/>
  <c r="P29" i="3"/>
  <c r="S31" i="3" s="1"/>
  <c r="L23" i="3"/>
  <c r="K23" i="3"/>
  <c r="M23" i="3" s="1"/>
  <c r="P21" i="3"/>
  <c r="Q20" i="3"/>
  <c r="Q21" i="3" s="1"/>
  <c r="Q14" i="3"/>
  <c r="R14" i="3" s="1"/>
  <c r="O14" i="3"/>
  <c r="Q13" i="3"/>
  <c r="R13" i="3" s="1"/>
  <c r="O13" i="3"/>
  <c r="Q12" i="3"/>
  <c r="R12" i="3" s="1"/>
  <c r="O12" i="3"/>
  <c r="Q11" i="3"/>
  <c r="R11" i="3" s="1"/>
  <c r="O11" i="3"/>
  <c r="Q10" i="3"/>
  <c r="R10" i="3" s="1"/>
  <c r="O10" i="3"/>
  <c r="Q9" i="3"/>
  <c r="R9" i="3" s="1"/>
  <c r="O9" i="3"/>
  <c r="Q8" i="3"/>
  <c r="R8" i="3" s="1"/>
  <c r="O8" i="3"/>
  <c r="Q7" i="3"/>
  <c r="R7" i="3" s="1"/>
  <c r="O7" i="3"/>
  <c r="P6" i="3"/>
  <c r="S8" i="3" s="1"/>
  <c r="L435" i="2"/>
  <c r="K435" i="2"/>
  <c r="M435" i="2" s="1"/>
  <c r="N435" i="2" s="1"/>
  <c r="P433" i="2"/>
  <c r="Q432" i="2"/>
  <c r="Q433" i="2" s="1"/>
  <c r="Q426" i="2"/>
  <c r="R426" i="2" s="1"/>
  <c r="O426" i="2"/>
  <c r="Q425" i="2"/>
  <c r="R425" i="2" s="1"/>
  <c r="O425" i="2"/>
  <c r="Q424" i="2"/>
  <c r="R424" i="2" s="1"/>
  <c r="O424" i="2"/>
  <c r="Q423" i="2"/>
  <c r="R423" i="2" s="1"/>
  <c r="O423" i="2"/>
  <c r="Q422" i="2"/>
  <c r="R422" i="2" s="1"/>
  <c r="O422" i="2"/>
  <c r="Q421" i="2"/>
  <c r="R421" i="2" s="1"/>
  <c r="O421" i="2"/>
  <c r="S420" i="2"/>
  <c r="Q420" i="2"/>
  <c r="R420" i="2" s="1"/>
  <c r="O420" i="2"/>
  <c r="Q419" i="2"/>
  <c r="R419" i="2" s="1"/>
  <c r="O419" i="2"/>
  <c r="P418" i="2"/>
  <c r="L412" i="2"/>
  <c r="K412" i="2"/>
  <c r="M412" i="2" s="1"/>
  <c r="N412" i="2" s="1"/>
  <c r="P410" i="2"/>
  <c r="Q409" i="2"/>
  <c r="Q410" i="2" s="1"/>
  <c r="Q403" i="2"/>
  <c r="R403" i="2" s="1"/>
  <c r="O403" i="2"/>
  <c r="Q402" i="2"/>
  <c r="R402" i="2" s="1"/>
  <c r="O402" i="2"/>
  <c r="Q401" i="2"/>
  <c r="R401" i="2" s="1"/>
  <c r="O401" i="2"/>
  <c r="R400" i="2"/>
  <c r="Q400" i="2"/>
  <c r="O400" i="2"/>
  <c r="Q399" i="2"/>
  <c r="R399" i="2" s="1"/>
  <c r="O399" i="2"/>
  <c r="Q398" i="2"/>
  <c r="R398" i="2" s="1"/>
  <c r="O398" i="2"/>
  <c r="Q397" i="2"/>
  <c r="R397" i="2" s="1"/>
  <c r="O397" i="2"/>
  <c r="O396" i="2"/>
  <c r="P395" i="2"/>
  <c r="L389" i="2"/>
  <c r="K389" i="2"/>
  <c r="M389" i="2" s="1"/>
  <c r="N389" i="2" s="1"/>
  <c r="P387" i="2"/>
  <c r="Q386" i="2"/>
  <c r="Q387" i="2" s="1"/>
  <c r="Q380" i="2"/>
  <c r="R380" i="2" s="1"/>
  <c r="O380" i="2"/>
  <c r="Q379" i="2"/>
  <c r="R379" i="2" s="1"/>
  <c r="O379" i="2"/>
  <c r="Q378" i="2"/>
  <c r="R378" i="2" s="1"/>
  <c r="O378" i="2"/>
  <c r="R377" i="2"/>
  <c r="Q377" i="2"/>
  <c r="O377" i="2"/>
  <c r="Q376" i="2"/>
  <c r="R376" i="2" s="1"/>
  <c r="O376" i="2"/>
  <c r="Q375" i="2"/>
  <c r="R375" i="2" s="1"/>
  <c r="O375" i="2"/>
  <c r="Q374" i="2"/>
  <c r="R374" i="2" s="1"/>
  <c r="O374" i="2"/>
  <c r="O373" i="2"/>
  <c r="P372" i="2"/>
  <c r="S374" i="2" s="1"/>
  <c r="M366" i="2"/>
  <c r="N366" i="2" s="1"/>
  <c r="L366" i="2"/>
  <c r="K366" i="2"/>
  <c r="P364" i="2"/>
  <c r="Q363" i="2"/>
  <c r="Q364" i="2" s="1"/>
  <c r="Q357" i="2"/>
  <c r="R357" i="2" s="1"/>
  <c r="O357" i="2"/>
  <c r="Q356" i="2"/>
  <c r="R356" i="2" s="1"/>
  <c r="O356" i="2"/>
  <c r="Q355" i="2"/>
  <c r="R355" i="2" s="1"/>
  <c r="O355" i="2"/>
  <c r="Q354" i="2"/>
  <c r="R354" i="2" s="1"/>
  <c r="O354" i="2"/>
  <c r="R353" i="2"/>
  <c r="Q353" i="2"/>
  <c r="O353" i="2"/>
  <c r="Q352" i="2"/>
  <c r="R352" i="2" s="1"/>
  <c r="O352" i="2"/>
  <c r="R351" i="2"/>
  <c r="Q351" i="2"/>
  <c r="O351" i="2"/>
  <c r="O350" i="2"/>
  <c r="P349" i="2"/>
  <c r="Q350" i="2" s="1"/>
  <c r="R350" i="2" s="1"/>
  <c r="L343" i="2"/>
  <c r="K343" i="2"/>
  <c r="M343" i="2" s="1"/>
  <c r="N343" i="2" s="1"/>
  <c r="P341" i="2"/>
  <c r="Q340" i="2"/>
  <c r="Q341" i="2" s="1"/>
  <c r="Q334" i="2"/>
  <c r="R334" i="2" s="1"/>
  <c r="O334" i="2"/>
  <c r="R333" i="2"/>
  <c r="Q333" i="2"/>
  <c r="O333" i="2"/>
  <c r="Q332" i="2"/>
  <c r="R332" i="2" s="1"/>
  <c r="O332" i="2"/>
  <c r="R331" i="2"/>
  <c r="Q331" i="2"/>
  <c r="O331" i="2"/>
  <c r="R330" i="2"/>
  <c r="Q330" i="2"/>
  <c r="O330" i="2"/>
  <c r="Q329" i="2"/>
  <c r="R329" i="2" s="1"/>
  <c r="O329" i="2"/>
  <c r="Q328" i="2"/>
  <c r="R328" i="2" s="1"/>
  <c r="O328" i="2"/>
  <c r="O327" i="2"/>
  <c r="P326" i="2"/>
  <c r="Q327" i="2" s="1"/>
  <c r="R327" i="2" s="1"/>
  <c r="M320" i="2"/>
  <c r="N320" i="2" s="1"/>
  <c r="L320" i="2"/>
  <c r="K320" i="2"/>
  <c r="P318" i="2"/>
  <c r="Q317" i="2"/>
  <c r="Q318" i="2" s="1"/>
  <c r="R311" i="2"/>
  <c r="Q311" i="2"/>
  <c r="O311" i="2"/>
  <c r="Q310" i="2"/>
  <c r="R310" i="2" s="1"/>
  <c r="O310" i="2"/>
  <c r="Q309" i="2"/>
  <c r="R309" i="2" s="1"/>
  <c r="O309" i="2"/>
  <c r="Q308" i="2"/>
  <c r="R308" i="2" s="1"/>
  <c r="O308" i="2"/>
  <c r="Q307" i="2"/>
  <c r="R307" i="2" s="1"/>
  <c r="O307" i="2"/>
  <c r="Q306" i="2"/>
  <c r="R306" i="2" s="1"/>
  <c r="O306" i="2"/>
  <c r="S305" i="2"/>
  <c r="Q305" i="2"/>
  <c r="R305" i="2" s="1"/>
  <c r="O305" i="2"/>
  <c r="O304" i="2"/>
  <c r="P303" i="2"/>
  <c r="Q304" i="2" s="1"/>
  <c r="R304" i="2" s="1"/>
  <c r="L297" i="2"/>
  <c r="K297" i="2"/>
  <c r="M297" i="2" s="1"/>
  <c r="P295" i="2"/>
  <c r="Q288" i="2"/>
  <c r="R288" i="2" s="1"/>
  <c r="O288" i="2"/>
  <c r="Q287" i="2"/>
  <c r="R287" i="2" s="1"/>
  <c r="O287" i="2"/>
  <c r="Q286" i="2"/>
  <c r="R286" i="2" s="1"/>
  <c r="O286" i="2"/>
  <c r="Q285" i="2"/>
  <c r="R285" i="2" s="1"/>
  <c r="O285" i="2"/>
  <c r="Q284" i="2"/>
  <c r="R284" i="2" s="1"/>
  <c r="O284" i="2"/>
  <c r="Q283" i="2"/>
  <c r="R283" i="2" s="1"/>
  <c r="O283" i="2"/>
  <c r="Q282" i="2"/>
  <c r="R282" i="2" s="1"/>
  <c r="O282" i="2"/>
  <c r="O281" i="2"/>
  <c r="P280" i="2"/>
  <c r="S282" i="2" s="1"/>
  <c r="L274" i="2"/>
  <c r="K274" i="2"/>
  <c r="M274" i="2" s="1"/>
  <c r="P272" i="2"/>
  <c r="Q271" i="2"/>
  <c r="Q272" i="2" s="1"/>
  <c r="Q265" i="2"/>
  <c r="R265" i="2" s="1"/>
  <c r="O265" i="2"/>
  <c r="Q264" i="2"/>
  <c r="R264" i="2" s="1"/>
  <c r="O264" i="2"/>
  <c r="Q263" i="2"/>
  <c r="R263" i="2" s="1"/>
  <c r="O263" i="2"/>
  <c r="Q262" i="2"/>
  <c r="R262" i="2" s="1"/>
  <c r="O262" i="2"/>
  <c r="R261" i="2"/>
  <c r="Q261" i="2"/>
  <c r="O261" i="2"/>
  <c r="Q260" i="2"/>
  <c r="R260" i="2" s="1"/>
  <c r="O260" i="2"/>
  <c r="Q259" i="2"/>
  <c r="R259" i="2" s="1"/>
  <c r="O259" i="2"/>
  <c r="O258" i="2"/>
  <c r="P257" i="2"/>
  <c r="S259" i="2" s="1"/>
  <c r="L251" i="2"/>
  <c r="K251" i="2"/>
  <c r="Q248" i="2" s="1"/>
  <c r="Q249" i="2" s="1"/>
  <c r="P249" i="2"/>
  <c r="R242" i="2"/>
  <c r="Q242" i="2"/>
  <c r="O242" i="2"/>
  <c r="Q241" i="2"/>
  <c r="R241" i="2" s="1"/>
  <c r="O241" i="2"/>
  <c r="Q240" i="2"/>
  <c r="R240" i="2" s="1"/>
  <c r="O240" i="2"/>
  <c r="R239" i="2"/>
  <c r="Q239" i="2"/>
  <c r="O239" i="2"/>
  <c r="Q238" i="2"/>
  <c r="R238" i="2" s="1"/>
  <c r="O238" i="2"/>
  <c r="Q237" i="2"/>
  <c r="R237" i="2" s="1"/>
  <c r="O237" i="2"/>
  <c r="Q236" i="2"/>
  <c r="R236" i="2" s="1"/>
  <c r="O236" i="2"/>
  <c r="O235" i="2"/>
  <c r="P234" i="2"/>
  <c r="Q235" i="2" s="1"/>
  <c r="R235" i="2" s="1"/>
  <c r="M228" i="2"/>
  <c r="N228" i="2" s="1"/>
  <c r="L228" i="2"/>
  <c r="K228" i="2"/>
  <c r="P226" i="2"/>
  <c r="Q225" i="2"/>
  <c r="Q226" i="2" s="1"/>
  <c r="Q219" i="2"/>
  <c r="R219" i="2" s="1"/>
  <c r="O219" i="2"/>
  <c r="Q218" i="2"/>
  <c r="R218" i="2" s="1"/>
  <c r="O218" i="2"/>
  <c r="Q217" i="2"/>
  <c r="R217" i="2" s="1"/>
  <c r="O217" i="2"/>
  <c r="Q216" i="2"/>
  <c r="R216" i="2" s="1"/>
  <c r="O216" i="2"/>
  <c r="Q215" i="2"/>
  <c r="R215" i="2" s="1"/>
  <c r="O215" i="2"/>
  <c r="Q214" i="2"/>
  <c r="R214" i="2" s="1"/>
  <c r="O214" i="2"/>
  <c r="S213" i="2"/>
  <c r="Q213" i="2"/>
  <c r="R213" i="2" s="1"/>
  <c r="O213" i="2"/>
  <c r="O212" i="2"/>
  <c r="P211" i="2"/>
  <c r="Q212" i="2" s="1"/>
  <c r="R212" i="2" s="1"/>
  <c r="L205" i="2"/>
  <c r="K205" i="2"/>
  <c r="Q200" i="2"/>
  <c r="R200" i="2" s="1"/>
  <c r="O200" i="2"/>
  <c r="R199" i="2"/>
  <c r="Q199" i="2"/>
  <c r="O199" i="2"/>
  <c r="Q198" i="2"/>
  <c r="R198" i="2" s="1"/>
  <c r="O198" i="2"/>
  <c r="Q197" i="2"/>
  <c r="R197" i="2" s="1"/>
  <c r="O197" i="2"/>
  <c r="Q196" i="2"/>
  <c r="R196" i="2" s="1"/>
  <c r="O196" i="2"/>
  <c r="Q195" i="2"/>
  <c r="R195" i="2" s="1"/>
  <c r="O195" i="2"/>
  <c r="R194" i="2"/>
  <c r="Q194" i="2"/>
  <c r="O194" i="2"/>
  <c r="O193" i="2"/>
  <c r="P192" i="2"/>
  <c r="L187" i="2"/>
  <c r="K187" i="2"/>
  <c r="M187" i="2" s="1"/>
  <c r="N187" i="2" s="1"/>
  <c r="Q184" i="2"/>
  <c r="R184" i="2" s="1"/>
  <c r="O184" i="2"/>
  <c r="Q183" i="2"/>
  <c r="R183" i="2" s="1"/>
  <c r="O183" i="2"/>
  <c r="Q182" i="2"/>
  <c r="R182" i="2" s="1"/>
  <c r="O182" i="2"/>
  <c r="Q181" i="2"/>
  <c r="R181" i="2" s="1"/>
  <c r="O181" i="2"/>
  <c r="Q180" i="2"/>
  <c r="R180" i="2" s="1"/>
  <c r="O180" i="2"/>
  <c r="R179" i="2"/>
  <c r="Q179" i="2"/>
  <c r="O179" i="2"/>
  <c r="Q178" i="2"/>
  <c r="R178" i="2" s="1"/>
  <c r="O178" i="2"/>
  <c r="O177" i="2"/>
  <c r="P176" i="2"/>
  <c r="AE90" i="2" s="1"/>
  <c r="L171" i="2"/>
  <c r="K171" i="2"/>
  <c r="M171" i="2" s="1"/>
  <c r="N171" i="2" s="1"/>
  <c r="Q166" i="2"/>
  <c r="R166" i="2" s="1"/>
  <c r="O166" i="2"/>
  <c r="Q165" i="2"/>
  <c r="R165" i="2" s="1"/>
  <c r="O165" i="2"/>
  <c r="Q164" i="2"/>
  <c r="R164" i="2" s="1"/>
  <c r="O164" i="2"/>
  <c r="R163" i="2"/>
  <c r="Q163" i="2"/>
  <c r="O163" i="2"/>
  <c r="R162" i="2"/>
  <c r="Q162" i="2"/>
  <c r="O162" i="2"/>
  <c r="Q161" i="2"/>
  <c r="R161" i="2" s="1"/>
  <c r="O161" i="2"/>
  <c r="Q160" i="2"/>
  <c r="R160" i="2" s="1"/>
  <c r="O160" i="2"/>
  <c r="O159" i="2"/>
  <c r="P158" i="2"/>
  <c r="L154" i="2"/>
  <c r="K154" i="2"/>
  <c r="M154" i="2" s="1"/>
  <c r="Q149" i="2"/>
  <c r="R149" i="2" s="1"/>
  <c r="O149" i="2"/>
  <c r="Q148" i="2"/>
  <c r="R148" i="2" s="1"/>
  <c r="O148" i="2"/>
  <c r="Q147" i="2"/>
  <c r="R147" i="2" s="1"/>
  <c r="O147" i="2"/>
  <c r="Q146" i="2"/>
  <c r="R146" i="2" s="1"/>
  <c r="O146" i="2"/>
  <c r="Q145" i="2"/>
  <c r="R145" i="2" s="1"/>
  <c r="O145" i="2"/>
  <c r="Q144" i="2"/>
  <c r="R144" i="2" s="1"/>
  <c r="O144" i="2"/>
  <c r="Q143" i="2"/>
  <c r="R143" i="2" s="1"/>
  <c r="O143" i="2"/>
  <c r="O142" i="2"/>
  <c r="P141" i="2"/>
  <c r="L134" i="2"/>
  <c r="K134" i="2"/>
  <c r="M134" i="2" s="1"/>
  <c r="N134" i="2" s="1"/>
  <c r="Q131" i="2"/>
  <c r="R131" i="2" s="1"/>
  <c r="O131" i="2"/>
  <c r="Q130" i="2"/>
  <c r="R130" i="2" s="1"/>
  <c r="O130" i="2"/>
  <c r="Q129" i="2"/>
  <c r="R129" i="2" s="1"/>
  <c r="O129" i="2"/>
  <c r="Q128" i="2"/>
  <c r="R128" i="2" s="1"/>
  <c r="O128" i="2"/>
  <c r="Q127" i="2"/>
  <c r="R127" i="2" s="1"/>
  <c r="O127" i="2"/>
  <c r="Q126" i="2"/>
  <c r="R126" i="2" s="1"/>
  <c r="O126" i="2"/>
  <c r="Q125" i="2"/>
  <c r="R125" i="2" s="1"/>
  <c r="O125" i="2"/>
  <c r="O124" i="2"/>
  <c r="P123" i="2"/>
  <c r="Q124" i="2" s="1"/>
  <c r="R124" i="2" s="1"/>
  <c r="L116" i="2"/>
  <c r="K116" i="2"/>
  <c r="M116" i="2" s="1"/>
  <c r="N116" i="2" s="1"/>
  <c r="Q113" i="2"/>
  <c r="R113" i="2" s="1"/>
  <c r="O113" i="2"/>
  <c r="Q112" i="2"/>
  <c r="R112" i="2" s="1"/>
  <c r="O112" i="2"/>
  <c r="Q111" i="2"/>
  <c r="R111" i="2" s="1"/>
  <c r="O111" i="2"/>
  <c r="R110" i="2"/>
  <c r="Q110" i="2"/>
  <c r="O110" i="2"/>
  <c r="Q109" i="2"/>
  <c r="R109" i="2" s="1"/>
  <c r="O109" i="2"/>
  <c r="Q108" i="2"/>
  <c r="R108" i="2" s="1"/>
  <c r="O108" i="2"/>
  <c r="R107" i="2"/>
  <c r="Q107" i="2"/>
  <c r="O107" i="2"/>
  <c r="O106" i="2"/>
  <c r="P105" i="2"/>
  <c r="Q106" i="2" s="1"/>
  <c r="R106" i="2" s="1"/>
  <c r="M99" i="2"/>
  <c r="N99" i="2" s="1"/>
  <c r="L99" i="2"/>
  <c r="K99" i="2"/>
  <c r="Q95" i="2"/>
  <c r="R95" i="2" s="1"/>
  <c r="O95" i="2"/>
  <c r="Q94" i="2"/>
  <c r="R94" i="2" s="1"/>
  <c r="O94" i="2"/>
  <c r="Q93" i="2"/>
  <c r="R93" i="2" s="1"/>
  <c r="O93" i="2"/>
  <c r="R92" i="2"/>
  <c r="Q92" i="2"/>
  <c r="O92" i="2"/>
  <c r="Q91" i="2"/>
  <c r="R91" i="2" s="1"/>
  <c r="O91" i="2"/>
  <c r="AG90" i="2"/>
  <c r="Q90" i="2"/>
  <c r="O90" i="2"/>
  <c r="R89" i="2"/>
  <c r="Q89" i="2"/>
  <c r="O89" i="2"/>
  <c r="Q88" i="2"/>
  <c r="R88" i="2" s="1"/>
  <c r="O88" i="2"/>
  <c r="P87" i="2"/>
  <c r="L79" i="2"/>
  <c r="K79" i="2"/>
  <c r="M79" i="2" s="1"/>
  <c r="N79" i="2" s="1"/>
  <c r="Q74" i="2"/>
  <c r="R74" i="2" s="1"/>
  <c r="O74" i="2"/>
  <c r="Q73" i="2"/>
  <c r="R73" i="2" s="1"/>
  <c r="O73" i="2"/>
  <c r="Q72" i="2"/>
  <c r="R72" i="2" s="1"/>
  <c r="O72" i="2"/>
  <c r="Q71" i="2"/>
  <c r="R71" i="2" s="1"/>
  <c r="O71" i="2"/>
  <c r="R70" i="2"/>
  <c r="Q70" i="2"/>
  <c r="O70" i="2"/>
  <c r="Q69" i="2"/>
  <c r="O69" i="2"/>
  <c r="R68" i="2"/>
  <c r="Q68" i="2"/>
  <c r="O68" i="2"/>
  <c r="O67" i="2"/>
  <c r="P66" i="2"/>
  <c r="M58" i="2"/>
  <c r="L58" i="2"/>
  <c r="K58" i="2"/>
  <c r="Q53" i="2"/>
  <c r="R53" i="2" s="1"/>
  <c r="O53" i="2"/>
  <c r="Q52" i="2"/>
  <c r="R52" i="2" s="1"/>
  <c r="O52" i="2"/>
  <c r="Q51" i="2"/>
  <c r="R51" i="2" s="1"/>
  <c r="O51" i="2"/>
  <c r="Q50" i="2"/>
  <c r="R50" i="2" s="1"/>
  <c r="O50" i="2"/>
  <c r="Q49" i="2"/>
  <c r="R49" i="2" s="1"/>
  <c r="O49" i="2"/>
  <c r="Q48" i="2"/>
  <c r="R48" i="2" s="1"/>
  <c r="O48" i="2"/>
  <c r="Q47" i="2"/>
  <c r="O47" i="2"/>
  <c r="O46" i="2"/>
  <c r="P45" i="2"/>
  <c r="M41" i="2"/>
  <c r="L41" i="2"/>
  <c r="K41" i="2"/>
  <c r="Q35" i="2"/>
  <c r="R35" i="2" s="1"/>
  <c r="O35" i="2"/>
  <c r="Q34" i="2"/>
  <c r="R34" i="2" s="1"/>
  <c r="O34" i="2"/>
  <c r="R33" i="2"/>
  <c r="Q33" i="2"/>
  <c r="O33" i="2"/>
  <c r="Q32" i="2"/>
  <c r="O32" i="2"/>
  <c r="Q31" i="2"/>
  <c r="O31" i="2"/>
  <c r="Q30" i="2"/>
  <c r="O30" i="2"/>
  <c r="R29" i="2"/>
  <c r="Q29" i="2"/>
  <c r="O29" i="2"/>
  <c r="O28" i="2"/>
  <c r="P27" i="2"/>
  <c r="Q28" i="2" s="1"/>
  <c r="L23" i="2"/>
  <c r="K23" i="2"/>
  <c r="M23" i="2" s="1"/>
  <c r="R14" i="2"/>
  <c r="Q14" i="2"/>
  <c r="R13" i="2"/>
  <c r="Q13" i="2"/>
  <c r="O13" i="2"/>
  <c r="Q12" i="2"/>
  <c r="R12" i="2" s="1"/>
  <c r="O12" i="2"/>
  <c r="R11" i="2"/>
  <c r="Q11" i="2"/>
  <c r="O11" i="2"/>
  <c r="Q10" i="2"/>
  <c r="O10" i="2"/>
  <c r="Q9" i="2"/>
  <c r="O9" i="2"/>
  <c r="Q8" i="2"/>
  <c r="R8" i="2" s="1"/>
  <c r="O8" i="2"/>
  <c r="Q7" i="2"/>
  <c r="R7" i="2" s="1"/>
  <c r="O7" i="2"/>
  <c r="O6" i="2"/>
  <c r="P5" i="2"/>
  <c r="Q6" i="2" s="1"/>
  <c r="N1014" i="1"/>
  <c r="L1014" i="1"/>
  <c r="K1014" i="1"/>
  <c r="M1014" i="1" s="1"/>
  <c r="P1012" i="1"/>
  <c r="Q1011" i="1"/>
  <c r="Q1012" i="1" s="1"/>
  <c r="R1006" i="1"/>
  <c r="Q1006" i="1"/>
  <c r="O1006" i="1"/>
  <c r="R1005" i="1"/>
  <c r="Q1005" i="1"/>
  <c r="O1005" i="1"/>
  <c r="R1004" i="1"/>
  <c r="Q1004" i="1"/>
  <c r="O1004" i="1"/>
  <c r="Q1003" i="1"/>
  <c r="R1003" i="1" s="1"/>
  <c r="O1003" i="1"/>
  <c r="Q1002" i="1"/>
  <c r="R1002" i="1" s="1"/>
  <c r="O1002" i="1"/>
  <c r="Q1001" i="1"/>
  <c r="R1001" i="1" s="1"/>
  <c r="O1001" i="1"/>
  <c r="Q1000" i="1"/>
  <c r="R1000" i="1" s="1"/>
  <c r="O1000" i="1"/>
  <c r="O999" i="1"/>
  <c r="P998" i="1"/>
  <c r="S1000" i="1" s="1"/>
  <c r="N992" i="1"/>
  <c r="L992" i="1"/>
  <c r="K992" i="1"/>
  <c r="M992" i="1" s="1"/>
  <c r="P990" i="1"/>
  <c r="Q989" i="1"/>
  <c r="Q990" i="1" s="1"/>
  <c r="R984" i="1"/>
  <c r="Q984" i="1"/>
  <c r="O984" i="1"/>
  <c r="R983" i="1"/>
  <c r="Q983" i="1"/>
  <c r="O983" i="1"/>
  <c r="Q982" i="1"/>
  <c r="R982" i="1" s="1"/>
  <c r="O982" i="1"/>
  <c r="Q981" i="1"/>
  <c r="R981" i="1" s="1"/>
  <c r="O981" i="1"/>
  <c r="Q980" i="1"/>
  <c r="R980" i="1" s="1"/>
  <c r="O980" i="1"/>
  <c r="Q979" i="1"/>
  <c r="R979" i="1" s="1"/>
  <c r="O979" i="1"/>
  <c r="Q978" i="1"/>
  <c r="R978" i="1" s="1"/>
  <c r="O978" i="1"/>
  <c r="O977" i="1"/>
  <c r="P976" i="1"/>
  <c r="N970" i="1"/>
  <c r="L970" i="1"/>
  <c r="K970" i="1"/>
  <c r="M970" i="1" s="1"/>
  <c r="P968" i="1"/>
  <c r="Q967" i="1"/>
  <c r="Q968" i="1" s="1"/>
  <c r="R962" i="1"/>
  <c r="Q962" i="1"/>
  <c r="O962" i="1"/>
  <c r="Q961" i="1"/>
  <c r="R961" i="1" s="1"/>
  <c r="O961" i="1"/>
  <c r="Q960" i="1"/>
  <c r="R960" i="1" s="1"/>
  <c r="O960" i="1"/>
  <c r="Q959" i="1"/>
  <c r="R959" i="1" s="1"/>
  <c r="O959" i="1"/>
  <c r="Q958" i="1"/>
  <c r="R958" i="1" s="1"/>
  <c r="O958" i="1"/>
  <c r="Q957" i="1"/>
  <c r="R957" i="1" s="1"/>
  <c r="O957" i="1"/>
  <c r="Q956" i="1"/>
  <c r="R956" i="1" s="1"/>
  <c r="O956" i="1"/>
  <c r="O955" i="1"/>
  <c r="P954" i="1"/>
  <c r="L948" i="1"/>
  <c r="K948" i="1"/>
  <c r="M948" i="1" s="1"/>
  <c r="N948" i="1" s="1"/>
  <c r="Q946" i="1"/>
  <c r="P946" i="1"/>
  <c r="Q945" i="1"/>
  <c r="Q940" i="1"/>
  <c r="R940" i="1" s="1"/>
  <c r="O940" i="1"/>
  <c r="Q939" i="1"/>
  <c r="R939" i="1" s="1"/>
  <c r="O939" i="1"/>
  <c r="Q938" i="1"/>
  <c r="R938" i="1" s="1"/>
  <c r="O938" i="1"/>
  <c r="Q937" i="1"/>
  <c r="R937" i="1" s="1"/>
  <c r="O937" i="1"/>
  <c r="Q936" i="1"/>
  <c r="R936" i="1" s="1"/>
  <c r="O936" i="1"/>
  <c r="Q935" i="1"/>
  <c r="R935" i="1" s="1"/>
  <c r="O935" i="1"/>
  <c r="Q934" i="1"/>
  <c r="R934" i="1" s="1"/>
  <c r="O934" i="1"/>
  <c r="O933" i="1"/>
  <c r="P932" i="1"/>
  <c r="S934" i="1" s="1"/>
  <c r="L926" i="1"/>
  <c r="K926" i="1"/>
  <c r="M926" i="1" s="1"/>
  <c r="N926" i="1" s="1"/>
  <c r="P924" i="1"/>
  <c r="Q923" i="1"/>
  <c r="Q924" i="1" s="1"/>
  <c r="Q918" i="1"/>
  <c r="R918" i="1" s="1"/>
  <c r="O918" i="1"/>
  <c r="Q917" i="1"/>
  <c r="R917" i="1" s="1"/>
  <c r="O917" i="1"/>
  <c r="Q916" i="1"/>
  <c r="R916" i="1" s="1"/>
  <c r="O916" i="1"/>
  <c r="Q915" i="1"/>
  <c r="R915" i="1" s="1"/>
  <c r="O915" i="1"/>
  <c r="Q914" i="1"/>
  <c r="R914" i="1" s="1"/>
  <c r="O914" i="1"/>
  <c r="Q913" i="1"/>
  <c r="R913" i="1" s="1"/>
  <c r="O913" i="1"/>
  <c r="S912" i="1"/>
  <c r="Q912" i="1"/>
  <c r="R912" i="1" s="1"/>
  <c r="O912" i="1"/>
  <c r="O911" i="1"/>
  <c r="P910" i="1"/>
  <c r="Q911" i="1" s="1"/>
  <c r="R911" i="1" s="1"/>
  <c r="L904" i="1"/>
  <c r="K904" i="1"/>
  <c r="M904" i="1" s="1"/>
  <c r="N904" i="1" s="1"/>
  <c r="P902" i="1"/>
  <c r="Q901" i="1"/>
  <c r="Q902" i="1" s="1"/>
  <c r="Q896" i="1"/>
  <c r="R896" i="1" s="1"/>
  <c r="O896" i="1"/>
  <c r="Q895" i="1"/>
  <c r="R895" i="1" s="1"/>
  <c r="O895" i="1"/>
  <c r="Q894" i="1"/>
  <c r="R894" i="1" s="1"/>
  <c r="O894" i="1"/>
  <c r="Q893" i="1"/>
  <c r="R893" i="1" s="1"/>
  <c r="O893" i="1"/>
  <c r="Q892" i="1"/>
  <c r="R892" i="1" s="1"/>
  <c r="O892" i="1"/>
  <c r="Q891" i="1"/>
  <c r="R891" i="1" s="1"/>
  <c r="O891" i="1"/>
  <c r="Q890" i="1"/>
  <c r="R890" i="1" s="1"/>
  <c r="O890" i="1"/>
  <c r="O889" i="1"/>
  <c r="P888" i="1"/>
  <c r="L882" i="1"/>
  <c r="K882" i="1"/>
  <c r="M882" i="1" s="1"/>
  <c r="P880" i="1"/>
  <c r="Q880" i="1"/>
  <c r="R874" i="1"/>
  <c r="Q874" i="1"/>
  <c r="O874" i="1"/>
  <c r="Q873" i="1"/>
  <c r="R873" i="1" s="1"/>
  <c r="O873" i="1"/>
  <c r="Q872" i="1"/>
  <c r="R872" i="1" s="1"/>
  <c r="O872" i="1"/>
  <c r="Q871" i="1"/>
  <c r="R871" i="1" s="1"/>
  <c r="O871" i="1"/>
  <c r="R870" i="1"/>
  <c r="Q870" i="1"/>
  <c r="O870" i="1"/>
  <c r="Q869" i="1"/>
  <c r="R869" i="1" s="1"/>
  <c r="O869" i="1"/>
  <c r="Q868" i="1"/>
  <c r="R868" i="1" s="1"/>
  <c r="O868" i="1"/>
  <c r="O867" i="1"/>
  <c r="P866" i="1"/>
  <c r="S868" i="1" s="1"/>
  <c r="L860" i="1"/>
  <c r="K860" i="1"/>
  <c r="M860" i="1" s="1"/>
  <c r="N860" i="1" s="1"/>
  <c r="P858" i="1"/>
  <c r="Q858" i="1"/>
  <c r="Q852" i="1"/>
  <c r="R852" i="1" s="1"/>
  <c r="O852" i="1"/>
  <c r="Q851" i="1"/>
  <c r="R851" i="1" s="1"/>
  <c r="O851" i="1"/>
  <c r="Q850" i="1"/>
  <c r="R850" i="1" s="1"/>
  <c r="O850" i="1"/>
  <c r="Q849" i="1"/>
  <c r="R849" i="1" s="1"/>
  <c r="O849" i="1"/>
  <c r="R848" i="1"/>
  <c r="Q848" i="1"/>
  <c r="O848" i="1"/>
  <c r="Q847" i="1"/>
  <c r="R847" i="1" s="1"/>
  <c r="O847" i="1"/>
  <c r="S846" i="1"/>
  <c r="R846" i="1"/>
  <c r="Q846" i="1"/>
  <c r="O846" i="1"/>
  <c r="Q845" i="1"/>
  <c r="R845" i="1" s="1"/>
  <c r="O845" i="1"/>
  <c r="P844" i="1"/>
  <c r="L838" i="1"/>
  <c r="K838" i="1"/>
  <c r="M838" i="1" s="1"/>
  <c r="N838" i="1" s="1"/>
  <c r="P836" i="1"/>
  <c r="Q835" i="1"/>
  <c r="Q836" i="1" s="1"/>
  <c r="V834" i="1"/>
  <c r="Q830" i="1"/>
  <c r="R830" i="1" s="1"/>
  <c r="O830" i="1"/>
  <c r="Q829" i="1"/>
  <c r="R829" i="1" s="1"/>
  <c r="O829" i="1"/>
  <c r="Q828" i="1"/>
  <c r="R828" i="1" s="1"/>
  <c r="O828" i="1"/>
  <c r="Q827" i="1"/>
  <c r="R827" i="1" s="1"/>
  <c r="O827" i="1"/>
  <c r="Q826" i="1"/>
  <c r="R826" i="1" s="1"/>
  <c r="O826" i="1"/>
  <c r="Q825" i="1"/>
  <c r="R825" i="1" s="1"/>
  <c r="O825" i="1"/>
  <c r="Q824" i="1"/>
  <c r="R824" i="1" s="1"/>
  <c r="O824" i="1"/>
  <c r="O823" i="1"/>
  <c r="P822" i="1"/>
  <c r="S824" i="1" s="1"/>
  <c r="L816" i="1"/>
  <c r="Y825" i="1" s="1"/>
  <c r="K816" i="1"/>
  <c r="P814" i="1"/>
  <c r="Q807" i="1"/>
  <c r="R807" i="1" s="1"/>
  <c r="O807" i="1"/>
  <c r="Q806" i="1"/>
  <c r="R806" i="1" s="1"/>
  <c r="O806" i="1"/>
  <c r="Q805" i="1"/>
  <c r="R805" i="1" s="1"/>
  <c r="O805" i="1"/>
  <c r="Q804" i="1"/>
  <c r="R804" i="1" s="1"/>
  <c r="O804" i="1"/>
  <c r="Q803" i="1"/>
  <c r="R803" i="1" s="1"/>
  <c r="O803" i="1"/>
  <c r="Q802" i="1"/>
  <c r="R802" i="1" s="1"/>
  <c r="O802" i="1"/>
  <c r="Q801" i="1"/>
  <c r="R801" i="1" s="1"/>
  <c r="O801" i="1"/>
  <c r="O800" i="1"/>
  <c r="P799" i="1"/>
  <c r="L793" i="1"/>
  <c r="K793" i="1"/>
  <c r="M793" i="1" s="1"/>
  <c r="P791" i="1"/>
  <c r="V773" i="1" s="1"/>
  <c r="Q790" i="1"/>
  <c r="Q791" i="1" s="1"/>
  <c r="Q784" i="1"/>
  <c r="R784" i="1" s="1"/>
  <c r="O784" i="1"/>
  <c r="Q783" i="1"/>
  <c r="R783" i="1" s="1"/>
  <c r="O783" i="1"/>
  <c r="Q782" i="1"/>
  <c r="R782" i="1" s="1"/>
  <c r="O782" i="1"/>
  <c r="Q781" i="1"/>
  <c r="R781" i="1" s="1"/>
  <c r="O781" i="1"/>
  <c r="Q780" i="1"/>
  <c r="R780" i="1" s="1"/>
  <c r="O780" i="1"/>
  <c r="Q779" i="1"/>
  <c r="R779" i="1" s="1"/>
  <c r="O779" i="1"/>
  <c r="Q778" i="1"/>
  <c r="R778" i="1" s="1"/>
  <c r="O778" i="1"/>
  <c r="O777" i="1"/>
  <c r="P776" i="1"/>
  <c r="L770" i="1"/>
  <c r="K770" i="1"/>
  <c r="M770" i="1" s="1"/>
  <c r="P768" i="1"/>
  <c r="Q768" i="1"/>
  <c r="Q761" i="1"/>
  <c r="R761" i="1" s="1"/>
  <c r="O761" i="1"/>
  <c r="Q760" i="1"/>
  <c r="R760" i="1" s="1"/>
  <c r="O760" i="1"/>
  <c r="Q759" i="1"/>
  <c r="R759" i="1" s="1"/>
  <c r="O759" i="1"/>
  <c r="Q758" i="1"/>
  <c r="R758" i="1" s="1"/>
  <c r="O758" i="1"/>
  <c r="Q757" i="1"/>
  <c r="R757" i="1" s="1"/>
  <c r="O757" i="1"/>
  <c r="Q756" i="1"/>
  <c r="R756" i="1" s="1"/>
  <c r="O756" i="1"/>
  <c r="Q755" i="1"/>
  <c r="R755" i="1" s="1"/>
  <c r="O755" i="1"/>
  <c r="O754" i="1"/>
  <c r="P753" i="1"/>
  <c r="Q754" i="1" s="1"/>
  <c r="R754" i="1" s="1"/>
  <c r="L747" i="1"/>
  <c r="K747" i="1"/>
  <c r="M747" i="1" s="1"/>
  <c r="P745" i="1"/>
  <c r="Q744" i="1"/>
  <c r="Q745" i="1" s="1"/>
  <c r="Q738" i="1"/>
  <c r="R738" i="1" s="1"/>
  <c r="O738" i="1"/>
  <c r="Q737" i="1"/>
  <c r="R737" i="1" s="1"/>
  <c r="O737" i="1"/>
  <c r="Q736" i="1"/>
  <c r="R736" i="1" s="1"/>
  <c r="O736" i="1"/>
  <c r="Q735" i="1"/>
  <c r="R735" i="1" s="1"/>
  <c r="O735" i="1"/>
  <c r="Q734" i="1"/>
  <c r="R734" i="1" s="1"/>
  <c r="O734" i="1"/>
  <c r="Q733" i="1"/>
  <c r="R733" i="1" s="1"/>
  <c r="O733" i="1"/>
  <c r="Q732" i="1"/>
  <c r="R732" i="1" s="1"/>
  <c r="O732" i="1"/>
  <c r="O731" i="1"/>
  <c r="P730" i="1"/>
  <c r="T732" i="1" s="1"/>
  <c r="L724" i="1"/>
  <c r="K724" i="1"/>
  <c r="M724" i="1" s="1"/>
  <c r="P722" i="1"/>
  <c r="Q721" i="1"/>
  <c r="Q722" i="1" s="1"/>
  <c r="R715" i="1"/>
  <c r="Q715" i="1"/>
  <c r="O715" i="1"/>
  <c r="Q714" i="1"/>
  <c r="R714" i="1" s="1"/>
  <c r="O714" i="1"/>
  <c r="Q713" i="1"/>
  <c r="R713" i="1" s="1"/>
  <c r="O713" i="1"/>
  <c r="Q712" i="1"/>
  <c r="R712" i="1" s="1"/>
  <c r="O712" i="1"/>
  <c r="Q711" i="1"/>
  <c r="R711" i="1" s="1"/>
  <c r="O711" i="1"/>
  <c r="Q710" i="1"/>
  <c r="R710" i="1" s="1"/>
  <c r="O710" i="1"/>
  <c r="Q709" i="1"/>
  <c r="R709" i="1" s="1"/>
  <c r="O709" i="1"/>
  <c r="Q708" i="1"/>
  <c r="R708" i="1" s="1"/>
  <c r="O708" i="1"/>
  <c r="P707" i="1"/>
  <c r="T709" i="1" s="1"/>
  <c r="L701" i="1"/>
  <c r="K701" i="1"/>
  <c r="M701" i="1" s="1"/>
  <c r="N701" i="1" s="1"/>
  <c r="P699" i="1"/>
  <c r="Q698" i="1"/>
  <c r="Q699" i="1" s="1"/>
  <c r="Q692" i="1"/>
  <c r="R692" i="1" s="1"/>
  <c r="O692" i="1"/>
  <c r="Q691" i="1"/>
  <c r="R691" i="1" s="1"/>
  <c r="O691" i="1"/>
  <c r="Q690" i="1"/>
  <c r="R690" i="1" s="1"/>
  <c r="O690" i="1"/>
  <c r="Q689" i="1"/>
  <c r="R689" i="1" s="1"/>
  <c r="O689" i="1"/>
  <c r="Q688" i="1"/>
  <c r="R688" i="1" s="1"/>
  <c r="O688" i="1"/>
  <c r="Q687" i="1"/>
  <c r="R687" i="1" s="1"/>
  <c r="O687" i="1"/>
  <c r="Q686" i="1"/>
  <c r="R686" i="1" s="1"/>
  <c r="O686" i="1"/>
  <c r="Q685" i="1"/>
  <c r="R685" i="1" s="1"/>
  <c r="O685" i="1"/>
  <c r="P684" i="1"/>
  <c r="T686" i="1" s="1"/>
  <c r="L678" i="1"/>
  <c r="K678" i="1"/>
  <c r="M678" i="1" s="1"/>
  <c r="P676" i="1"/>
  <c r="Q675" i="1"/>
  <c r="Q676" i="1" s="1"/>
  <c r="Q669" i="1"/>
  <c r="R669" i="1" s="1"/>
  <c r="O669" i="1"/>
  <c r="Q668" i="1"/>
  <c r="R668" i="1" s="1"/>
  <c r="O668" i="1"/>
  <c r="Q667" i="1"/>
  <c r="R667" i="1" s="1"/>
  <c r="O667" i="1"/>
  <c r="R666" i="1"/>
  <c r="Q666" i="1"/>
  <c r="O666" i="1"/>
  <c r="Q665" i="1"/>
  <c r="R665" i="1" s="1"/>
  <c r="O665" i="1"/>
  <c r="Q664" i="1"/>
  <c r="R664" i="1" s="1"/>
  <c r="O664" i="1"/>
  <c r="Q663" i="1"/>
  <c r="R663" i="1" s="1"/>
  <c r="O663" i="1"/>
  <c r="O662" i="1"/>
  <c r="P661" i="1"/>
  <c r="Q662" i="1" s="1"/>
  <c r="R662" i="1" s="1"/>
  <c r="L655" i="1"/>
  <c r="K655" i="1"/>
  <c r="M655" i="1" s="1"/>
  <c r="N655" i="1" s="1"/>
  <c r="P653" i="1"/>
  <c r="Q652" i="1"/>
  <c r="Q653" i="1" s="1"/>
  <c r="Q646" i="1"/>
  <c r="R646" i="1" s="1"/>
  <c r="O646" i="1"/>
  <c r="Q645" i="1"/>
  <c r="R645" i="1" s="1"/>
  <c r="O645" i="1"/>
  <c r="Q644" i="1"/>
  <c r="R644" i="1" s="1"/>
  <c r="O644" i="1"/>
  <c r="Q643" i="1"/>
  <c r="R643" i="1" s="1"/>
  <c r="O643" i="1"/>
  <c r="Q642" i="1"/>
  <c r="R642" i="1" s="1"/>
  <c r="O642" i="1"/>
  <c r="Q641" i="1"/>
  <c r="R641" i="1" s="1"/>
  <c r="O641" i="1"/>
  <c r="Q640" i="1"/>
  <c r="R640" i="1" s="1"/>
  <c r="O640" i="1"/>
  <c r="O639" i="1"/>
  <c r="P638" i="1"/>
  <c r="T640" i="1" s="1"/>
  <c r="L632" i="1"/>
  <c r="K632" i="1"/>
  <c r="M632" i="1" s="1"/>
  <c r="P630" i="1"/>
  <c r="Q629" i="1"/>
  <c r="Q630" i="1" s="1"/>
  <c r="Q623" i="1"/>
  <c r="R623" i="1" s="1"/>
  <c r="O623" i="1"/>
  <c r="R622" i="1"/>
  <c r="Q622" i="1"/>
  <c r="O622" i="1"/>
  <c r="Q621" i="1"/>
  <c r="R621" i="1" s="1"/>
  <c r="O621" i="1"/>
  <c r="Q620" i="1"/>
  <c r="R620" i="1" s="1"/>
  <c r="O620" i="1"/>
  <c r="Q619" i="1"/>
  <c r="R619" i="1" s="1"/>
  <c r="O619" i="1"/>
  <c r="Q618" i="1"/>
  <c r="R618" i="1" s="1"/>
  <c r="O618" i="1"/>
  <c r="Q617" i="1"/>
  <c r="R617" i="1" s="1"/>
  <c r="O617" i="1"/>
  <c r="O616" i="1"/>
  <c r="P615" i="1"/>
  <c r="T617" i="1" s="1"/>
  <c r="M609" i="1"/>
  <c r="L609" i="1"/>
  <c r="K609" i="1"/>
  <c r="P607" i="1"/>
  <c r="Q606" i="1"/>
  <c r="Q607" i="1" s="1"/>
  <c r="Q600" i="1"/>
  <c r="R600" i="1" s="1"/>
  <c r="O600" i="1"/>
  <c r="Q599" i="1"/>
  <c r="R599" i="1" s="1"/>
  <c r="O599" i="1"/>
  <c r="Q598" i="1"/>
  <c r="R598" i="1" s="1"/>
  <c r="O598" i="1"/>
  <c r="Q597" i="1"/>
  <c r="R597" i="1" s="1"/>
  <c r="O597" i="1"/>
  <c r="Q596" i="1"/>
  <c r="R596" i="1" s="1"/>
  <c r="O596" i="1"/>
  <c r="Q595" i="1"/>
  <c r="R595" i="1" s="1"/>
  <c r="O595" i="1"/>
  <c r="T594" i="1"/>
  <c r="Q594" i="1"/>
  <c r="R594" i="1" s="1"/>
  <c r="O594" i="1"/>
  <c r="Q593" i="1"/>
  <c r="R593" i="1" s="1"/>
  <c r="O593" i="1"/>
  <c r="P592" i="1"/>
  <c r="L586" i="1"/>
  <c r="K586" i="1"/>
  <c r="M586" i="1" s="1"/>
  <c r="N586" i="1" s="1"/>
  <c r="P584" i="1"/>
  <c r="Q583" i="1"/>
  <c r="Q584" i="1" s="1"/>
  <c r="Q577" i="1"/>
  <c r="R577" i="1" s="1"/>
  <c r="O577" i="1"/>
  <c r="Q576" i="1"/>
  <c r="R576" i="1" s="1"/>
  <c r="O576" i="1"/>
  <c r="Q575" i="1"/>
  <c r="R575" i="1" s="1"/>
  <c r="O575" i="1"/>
  <c r="Q574" i="1"/>
  <c r="R574" i="1" s="1"/>
  <c r="O574" i="1"/>
  <c r="Q573" i="1"/>
  <c r="R573" i="1" s="1"/>
  <c r="O573" i="1"/>
  <c r="Q572" i="1"/>
  <c r="R572" i="1" s="1"/>
  <c r="O572" i="1"/>
  <c r="Q571" i="1"/>
  <c r="R571" i="1" s="1"/>
  <c r="O571" i="1"/>
  <c r="O570" i="1"/>
  <c r="P569" i="1"/>
  <c r="Q570" i="1" s="1"/>
  <c r="R570" i="1" s="1"/>
  <c r="L563" i="1"/>
  <c r="K563" i="1"/>
  <c r="M563" i="1" s="1"/>
  <c r="P561" i="1"/>
  <c r="Q554" i="1"/>
  <c r="R554" i="1" s="1"/>
  <c r="O554" i="1"/>
  <c r="Q553" i="1"/>
  <c r="R553" i="1" s="1"/>
  <c r="O553" i="1"/>
  <c r="R552" i="1"/>
  <c r="Q552" i="1"/>
  <c r="O552" i="1"/>
  <c r="Q551" i="1"/>
  <c r="R551" i="1" s="1"/>
  <c r="O551" i="1"/>
  <c r="R550" i="1"/>
  <c r="Q550" i="1"/>
  <c r="O550" i="1"/>
  <c r="Q549" i="1"/>
  <c r="R549" i="1" s="1"/>
  <c r="O549" i="1"/>
  <c r="Q548" i="1"/>
  <c r="R548" i="1" s="1"/>
  <c r="O548" i="1"/>
  <c r="O547" i="1"/>
  <c r="P546" i="1"/>
  <c r="T548" i="1" s="1"/>
  <c r="L540" i="1"/>
  <c r="K540" i="1"/>
  <c r="P538" i="1"/>
  <c r="Q531" i="1"/>
  <c r="R531" i="1" s="1"/>
  <c r="O531" i="1"/>
  <c r="Q530" i="1"/>
  <c r="R530" i="1" s="1"/>
  <c r="O530" i="1"/>
  <c r="Q529" i="1"/>
  <c r="R529" i="1" s="1"/>
  <c r="O529" i="1"/>
  <c r="Q528" i="1"/>
  <c r="R528" i="1" s="1"/>
  <c r="O528" i="1"/>
  <c r="Q527" i="1"/>
  <c r="R527" i="1" s="1"/>
  <c r="O527" i="1"/>
  <c r="Q526" i="1"/>
  <c r="R526" i="1" s="1"/>
  <c r="O526" i="1"/>
  <c r="Q525" i="1"/>
  <c r="R525" i="1" s="1"/>
  <c r="O525" i="1"/>
  <c r="Q524" i="1"/>
  <c r="R524" i="1" s="1"/>
  <c r="O524" i="1"/>
  <c r="P523" i="1"/>
  <c r="S525" i="1" s="1"/>
  <c r="L517" i="1"/>
  <c r="K517" i="1"/>
  <c r="M517" i="1" s="1"/>
  <c r="N517" i="1" s="1"/>
  <c r="P515" i="1"/>
  <c r="Q514" i="1"/>
  <c r="Q515" i="1" s="1"/>
  <c r="Q508" i="1"/>
  <c r="R508" i="1" s="1"/>
  <c r="O508" i="1"/>
  <c r="Q507" i="1"/>
  <c r="R507" i="1" s="1"/>
  <c r="O507" i="1"/>
  <c r="Q506" i="1"/>
  <c r="R506" i="1" s="1"/>
  <c r="O506" i="1"/>
  <c r="Q505" i="1"/>
  <c r="R505" i="1" s="1"/>
  <c r="O505" i="1"/>
  <c r="Q504" i="1"/>
  <c r="R504" i="1" s="1"/>
  <c r="O504" i="1"/>
  <c r="Q503" i="1"/>
  <c r="R503" i="1" s="1"/>
  <c r="O503" i="1"/>
  <c r="Q502" i="1"/>
  <c r="R502" i="1" s="1"/>
  <c r="O502" i="1"/>
  <c r="Q501" i="1"/>
  <c r="R501" i="1" s="1"/>
  <c r="O501" i="1"/>
  <c r="P500" i="1"/>
  <c r="S502" i="1" s="1"/>
  <c r="L494" i="1"/>
  <c r="K494" i="1"/>
  <c r="M494" i="1" s="1"/>
  <c r="N494" i="1" s="1"/>
  <c r="P492" i="1"/>
  <c r="Q491" i="1"/>
  <c r="Q492" i="1" s="1"/>
  <c r="Q485" i="1"/>
  <c r="R485" i="1" s="1"/>
  <c r="O485" i="1"/>
  <c r="Q484" i="1"/>
  <c r="R484" i="1" s="1"/>
  <c r="O484" i="1"/>
  <c r="Q483" i="1"/>
  <c r="R483" i="1" s="1"/>
  <c r="O483" i="1"/>
  <c r="Q482" i="1"/>
  <c r="R482" i="1" s="1"/>
  <c r="O482" i="1"/>
  <c r="Q481" i="1"/>
  <c r="R481" i="1" s="1"/>
  <c r="O481" i="1"/>
  <c r="Q480" i="1"/>
  <c r="R480" i="1" s="1"/>
  <c r="O480" i="1"/>
  <c r="Q479" i="1"/>
  <c r="R479" i="1" s="1"/>
  <c r="O479" i="1"/>
  <c r="O478" i="1"/>
  <c r="P477" i="1"/>
  <c r="Q478" i="1" s="1"/>
  <c r="R478" i="1" s="1"/>
  <c r="L471" i="1"/>
  <c r="K471" i="1"/>
  <c r="M471" i="1" s="1"/>
  <c r="N471" i="1" s="1"/>
  <c r="P469" i="1"/>
  <c r="Q468" i="1"/>
  <c r="Q469" i="1" s="1"/>
  <c r="Q462" i="1"/>
  <c r="R462" i="1" s="1"/>
  <c r="O462" i="1"/>
  <c r="Q461" i="1"/>
  <c r="R461" i="1" s="1"/>
  <c r="O461" i="1"/>
  <c r="Q460" i="1"/>
  <c r="R460" i="1" s="1"/>
  <c r="O460" i="1"/>
  <c r="Q459" i="1"/>
  <c r="R459" i="1" s="1"/>
  <c r="O459" i="1"/>
  <c r="Q458" i="1"/>
  <c r="R458" i="1" s="1"/>
  <c r="O458" i="1"/>
  <c r="Q457" i="1"/>
  <c r="R457" i="1" s="1"/>
  <c r="O457" i="1"/>
  <c r="Q456" i="1"/>
  <c r="R456" i="1" s="1"/>
  <c r="O456" i="1"/>
  <c r="O455" i="1"/>
  <c r="P454" i="1"/>
  <c r="S456" i="1" s="1"/>
  <c r="T446" i="1"/>
  <c r="U445" i="1"/>
  <c r="U446" i="1" s="1"/>
  <c r="L445" i="1"/>
  <c r="K445" i="1"/>
  <c r="M445" i="1" s="1"/>
  <c r="Q442" i="1"/>
  <c r="R442" i="1" s="1"/>
  <c r="O442" i="1"/>
  <c r="Q441" i="1"/>
  <c r="R441" i="1" s="1"/>
  <c r="O441" i="1"/>
  <c r="Q440" i="1"/>
  <c r="R440" i="1" s="1"/>
  <c r="O440" i="1"/>
  <c r="Q439" i="1"/>
  <c r="R439" i="1" s="1"/>
  <c r="O439" i="1"/>
  <c r="Q438" i="1"/>
  <c r="R438" i="1" s="1"/>
  <c r="O438" i="1"/>
  <c r="R437" i="1"/>
  <c r="Q437" i="1"/>
  <c r="O437" i="1"/>
  <c r="Q436" i="1"/>
  <c r="R436" i="1" s="1"/>
  <c r="O436" i="1"/>
  <c r="O435" i="1"/>
  <c r="P434" i="1"/>
  <c r="Q435" i="1" s="1"/>
  <c r="R435" i="1" s="1"/>
  <c r="L429" i="1"/>
  <c r="K429" i="1"/>
  <c r="T428" i="1"/>
  <c r="Q424" i="1"/>
  <c r="R424" i="1" s="1"/>
  <c r="O424" i="1"/>
  <c r="Q423" i="1"/>
  <c r="R423" i="1" s="1"/>
  <c r="O423" i="1"/>
  <c r="Q422" i="1"/>
  <c r="R422" i="1" s="1"/>
  <c r="O422" i="1"/>
  <c r="Q421" i="1"/>
  <c r="R421" i="1" s="1"/>
  <c r="O421" i="1"/>
  <c r="Q420" i="1"/>
  <c r="R420" i="1" s="1"/>
  <c r="O420" i="1"/>
  <c r="Q419" i="1"/>
  <c r="R419" i="1" s="1"/>
  <c r="O419" i="1"/>
  <c r="Q418" i="1"/>
  <c r="R418" i="1" s="1"/>
  <c r="O418" i="1"/>
  <c r="O417" i="1"/>
  <c r="P416" i="1"/>
  <c r="Q417" i="1" s="1"/>
  <c r="R417" i="1" s="1"/>
  <c r="L411" i="1"/>
  <c r="K411" i="1"/>
  <c r="M411" i="1" s="1"/>
  <c r="N411" i="1" s="1"/>
  <c r="T410" i="1"/>
  <c r="Q406" i="1"/>
  <c r="R406" i="1" s="1"/>
  <c r="O406" i="1"/>
  <c r="Q405" i="1"/>
  <c r="R405" i="1" s="1"/>
  <c r="O405" i="1"/>
  <c r="Q404" i="1"/>
  <c r="R404" i="1" s="1"/>
  <c r="O404" i="1"/>
  <c r="Q403" i="1"/>
  <c r="R403" i="1" s="1"/>
  <c r="O403" i="1"/>
  <c r="Q402" i="1"/>
  <c r="R402" i="1" s="1"/>
  <c r="O402" i="1"/>
  <c r="Q401" i="1"/>
  <c r="R401" i="1" s="1"/>
  <c r="O401" i="1"/>
  <c r="Q400" i="1"/>
  <c r="R400" i="1" s="1"/>
  <c r="O400" i="1"/>
  <c r="O399" i="1"/>
  <c r="P398" i="1"/>
  <c r="Q399" i="1" s="1"/>
  <c r="R399" i="1" s="1"/>
  <c r="T395" i="1"/>
  <c r="U394" i="1"/>
  <c r="U395" i="1" s="1"/>
  <c r="L394" i="1"/>
  <c r="K394" i="1"/>
  <c r="M394" i="1" s="1"/>
  <c r="R390" i="1"/>
  <c r="Q390" i="1"/>
  <c r="O390" i="1"/>
  <c r="Q389" i="1"/>
  <c r="R389" i="1" s="1"/>
  <c r="O389" i="1"/>
  <c r="Q388" i="1"/>
  <c r="R388" i="1" s="1"/>
  <c r="O388" i="1"/>
  <c r="Q387" i="1"/>
  <c r="R387" i="1" s="1"/>
  <c r="O387" i="1"/>
  <c r="Q386" i="1"/>
  <c r="R386" i="1" s="1"/>
  <c r="O386" i="1"/>
  <c r="Q385" i="1"/>
  <c r="R385" i="1" s="1"/>
  <c r="O385" i="1"/>
  <c r="O384" i="1"/>
  <c r="P383" i="1"/>
  <c r="Q384" i="1" s="1"/>
  <c r="R384" i="1" s="1"/>
  <c r="L378" i="1"/>
  <c r="M377" i="1"/>
  <c r="L377" i="1"/>
  <c r="K377" i="1"/>
  <c r="U373" i="1" s="1"/>
  <c r="U374" i="1" s="1"/>
  <c r="T374" i="1"/>
  <c r="Q370" i="1"/>
  <c r="R370" i="1" s="1"/>
  <c r="O370" i="1"/>
  <c r="Q369" i="1"/>
  <c r="R369" i="1" s="1"/>
  <c r="O369" i="1"/>
  <c r="Q368" i="1"/>
  <c r="R368" i="1" s="1"/>
  <c r="O368" i="1"/>
  <c r="Q367" i="1"/>
  <c r="R367" i="1" s="1"/>
  <c r="O367" i="1"/>
  <c r="Q366" i="1"/>
  <c r="R366" i="1" s="1"/>
  <c r="O366" i="1"/>
  <c r="Q365" i="1"/>
  <c r="R365" i="1" s="1"/>
  <c r="O365" i="1"/>
  <c r="Q364" i="1"/>
  <c r="R364" i="1" s="1"/>
  <c r="O364" i="1"/>
  <c r="O363" i="1"/>
  <c r="P362" i="1"/>
  <c r="AV68" i="1" s="1"/>
  <c r="L358" i="1"/>
  <c r="K358" i="1"/>
  <c r="M358" i="1" s="1"/>
  <c r="Q354" i="1"/>
  <c r="R354" i="1" s="1"/>
  <c r="O354" i="1"/>
  <c r="Q353" i="1"/>
  <c r="R353" i="1" s="1"/>
  <c r="O353" i="1"/>
  <c r="R352" i="1"/>
  <c r="Q352" i="1"/>
  <c r="O352" i="1"/>
  <c r="Q351" i="1"/>
  <c r="R351" i="1" s="1"/>
  <c r="O351" i="1"/>
  <c r="Q350" i="1"/>
  <c r="R350" i="1" s="1"/>
  <c r="O350" i="1"/>
  <c r="Q349" i="1"/>
  <c r="R349" i="1" s="1"/>
  <c r="O349" i="1"/>
  <c r="O348" i="1"/>
  <c r="P347" i="1"/>
  <c r="Q348" i="1" s="1"/>
  <c r="R348" i="1" s="1"/>
  <c r="L339" i="1"/>
  <c r="K339" i="1"/>
  <c r="M339" i="1" s="1"/>
  <c r="N339" i="1" s="1"/>
  <c r="Q334" i="1"/>
  <c r="R334" i="1" s="1"/>
  <c r="O334" i="1"/>
  <c r="Q333" i="1"/>
  <c r="R333" i="1" s="1"/>
  <c r="O333" i="1"/>
  <c r="Q332" i="1"/>
  <c r="R332" i="1" s="1"/>
  <c r="O332" i="1"/>
  <c r="Q331" i="1"/>
  <c r="R331" i="1" s="1"/>
  <c r="O331" i="1"/>
  <c r="Q330" i="1"/>
  <c r="R330" i="1" s="1"/>
  <c r="O330" i="1"/>
  <c r="Q329" i="1"/>
  <c r="R329" i="1" s="1"/>
  <c r="O329" i="1"/>
  <c r="Q328" i="1"/>
  <c r="R328" i="1" s="1"/>
  <c r="O328" i="1"/>
  <c r="O327" i="1"/>
  <c r="P326" i="1"/>
  <c r="Q327" i="1" s="1"/>
  <c r="R327" i="1" s="1"/>
  <c r="L322" i="1"/>
  <c r="K322" i="1"/>
  <c r="M322" i="1" s="1"/>
  <c r="N322" i="1" s="1"/>
  <c r="Q316" i="1"/>
  <c r="R316" i="1" s="1"/>
  <c r="O316" i="1"/>
  <c r="Q315" i="1"/>
  <c r="R315" i="1" s="1"/>
  <c r="O315" i="1"/>
  <c r="Q314" i="1"/>
  <c r="R314" i="1" s="1"/>
  <c r="O314" i="1"/>
  <c r="Q313" i="1"/>
  <c r="R313" i="1" s="1"/>
  <c r="O313" i="1"/>
  <c r="Q312" i="1"/>
  <c r="R312" i="1" s="1"/>
  <c r="O312" i="1"/>
  <c r="Q311" i="1"/>
  <c r="R311" i="1" s="1"/>
  <c r="O311" i="1"/>
  <c r="Q310" i="1"/>
  <c r="R310" i="1" s="1"/>
  <c r="O310" i="1"/>
  <c r="O309" i="1"/>
  <c r="P308" i="1"/>
  <c r="Q309" i="1" s="1"/>
  <c r="R309" i="1" s="1"/>
  <c r="L303" i="1"/>
  <c r="K303" i="1"/>
  <c r="M303" i="1" s="1"/>
  <c r="Q300" i="1"/>
  <c r="R300" i="1" s="1"/>
  <c r="O300" i="1"/>
  <c r="Q299" i="1"/>
  <c r="R299" i="1" s="1"/>
  <c r="O299" i="1"/>
  <c r="Q298" i="1"/>
  <c r="R298" i="1" s="1"/>
  <c r="O298" i="1"/>
  <c r="Q297" i="1"/>
  <c r="R297" i="1" s="1"/>
  <c r="O297" i="1"/>
  <c r="Q296" i="1"/>
  <c r="R296" i="1" s="1"/>
  <c r="O296" i="1"/>
  <c r="Q295" i="1"/>
  <c r="R295" i="1" s="1"/>
  <c r="O295" i="1"/>
  <c r="Q294" i="1"/>
  <c r="R294" i="1" s="1"/>
  <c r="O294" i="1"/>
  <c r="O293" i="1"/>
  <c r="P292" i="1"/>
  <c r="AP68" i="1" s="1"/>
  <c r="L286" i="1"/>
  <c r="K286" i="1"/>
  <c r="M286" i="1" s="1"/>
  <c r="N286" i="1" s="1"/>
  <c r="Q282" i="1"/>
  <c r="R282" i="1" s="1"/>
  <c r="O282" i="1"/>
  <c r="Q281" i="1"/>
  <c r="R281" i="1" s="1"/>
  <c r="O281" i="1"/>
  <c r="Q280" i="1"/>
  <c r="R280" i="1" s="1"/>
  <c r="O280" i="1"/>
  <c r="Q279" i="1"/>
  <c r="R279" i="1" s="1"/>
  <c r="O279" i="1"/>
  <c r="Q278" i="1"/>
  <c r="R278" i="1" s="1"/>
  <c r="O278" i="1"/>
  <c r="Q277" i="1"/>
  <c r="R277" i="1" s="1"/>
  <c r="O277" i="1"/>
  <c r="Q276" i="1"/>
  <c r="AN32" i="1" s="1"/>
  <c r="O276" i="1"/>
  <c r="AN7" i="1" s="1"/>
  <c r="O275" i="1"/>
  <c r="P274" i="1"/>
  <c r="Q275" i="1" s="1"/>
  <c r="L269" i="1"/>
  <c r="K269" i="1"/>
  <c r="M269" i="1" s="1"/>
  <c r="N269" i="1" s="1"/>
  <c r="Q265" i="1"/>
  <c r="R265" i="1" s="1"/>
  <c r="O265" i="1"/>
  <c r="Q264" i="1"/>
  <c r="R264" i="1" s="1"/>
  <c r="O264" i="1"/>
  <c r="Q263" i="1"/>
  <c r="R263" i="1" s="1"/>
  <c r="O263" i="1"/>
  <c r="Q262" i="1"/>
  <c r="R262" i="1" s="1"/>
  <c r="O262" i="1"/>
  <c r="Q261" i="1"/>
  <c r="R261" i="1" s="1"/>
  <c r="O261" i="1"/>
  <c r="Q260" i="1"/>
  <c r="R260" i="1" s="1"/>
  <c r="O260" i="1"/>
  <c r="Q259" i="1"/>
  <c r="R259" i="1" s="1"/>
  <c r="O259" i="1"/>
  <c r="O258" i="1"/>
  <c r="P257" i="1"/>
  <c r="Q258" i="1" s="1"/>
  <c r="R258" i="1" s="1"/>
  <c r="L253" i="1"/>
  <c r="K253" i="1"/>
  <c r="M253" i="1" s="1"/>
  <c r="Q249" i="1"/>
  <c r="R249" i="1" s="1"/>
  <c r="O249" i="1"/>
  <c r="Q248" i="1"/>
  <c r="R248" i="1" s="1"/>
  <c r="O248" i="1"/>
  <c r="Q247" i="1"/>
  <c r="R247" i="1" s="1"/>
  <c r="O247" i="1"/>
  <c r="Q246" i="1"/>
  <c r="R246" i="1" s="1"/>
  <c r="O246" i="1"/>
  <c r="Q245" i="1"/>
  <c r="R245" i="1" s="1"/>
  <c r="AM58" i="1" s="1"/>
  <c r="O245" i="1"/>
  <c r="Q244" i="1"/>
  <c r="R244" i="1" s="1"/>
  <c r="AM57" i="1" s="1"/>
  <c r="O244" i="1"/>
  <c r="Q243" i="1"/>
  <c r="R243" i="1" s="1"/>
  <c r="AM56" i="1" s="1"/>
  <c r="O243" i="1"/>
  <c r="AM7" i="1" s="1"/>
  <c r="O242" i="1"/>
  <c r="P241" i="1"/>
  <c r="Q242" i="1" s="1"/>
  <c r="L237" i="1"/>
  <c r="K237" i="1"/>
  <c r="M237" i="1" s="1"/>
  <c r="N237" i="1" s="1"/>
  <c r="Q233" i="1"/>
  <c r="R233" i="1" s="1"/>
  <c r="O233" i="1"/>
  <c r="Q232" i="1"/>
  <c r="R232" i="1" s="1"/>
  <c r="O232" i="1"/>
  <c r="Q231" i="1"/>
  <c r="R231" i="1" s="1"/>
  <c r="O231" i="1"/>
  <c r="Q230" i="1"/>
  <c r="R230" i="1" s="1"/>
  <c r="AL59" i="1" s="1"/>
  <c r="O230" i="1"/>
  <c r="AL10" i="1" s="1"/>
  <c r="Q229" i="1"/>
  <c r="AL34" i="1" s="1"/>
  <c r="O229" i="1"/>
  <c r="Q228" i="1"/>
  <c r="R228" i="1" s="1"/>
  <c r="AL57" i="1" s="1"/>
  <c r="O228" i="1"/>
  <c r="Q227" i="1"/>
  <c r="R227" i="1" s="1"/>
  <c r="AL56" i="1" s="1"/>
  <c r="O227" i="1"/>
  <c r="AL7" i="1" s="1"/>
  <c r="O226" i="1"/>
  <c r="P225" i="1"/>
  <c r="AL68" i="1" s="1"/>
  <c r="L221" i="1"/>
  <c r="K221" i="1"/>
  <c r="M221" i="1" s="1"/>
  <c r="N221" i="1" s="1"/>
  <c r="Q218" i="1"/>
  <c r="R218" i="1" s="1"/>
  <c r="O218" i="1"/>
  <c r="Q217" i="1"/>
  <c r="R217" i="1" s="1"/>
  <c r="O217" i="1"/>
  <c r="Q216" i="1"/>
  <c r="R216" i="1" s="1"/>
  <c r="AK60" i="1" s="1"/>
  <c r="O216" i="1"/>
  <c r="AK11" i="1" s="1"/>
  <c r="Q215" i="1"/>
  <c r="AK35" i="1" s="1"/>
  <c r="O215" i="1"/>
  <c r="AK10" i="1" s="1"/>
  <c r="Q214" i="1"/>
  <c r="AK34" i="1" s="1"/>
  <c r="O214" i="1"/>
  <c r="Q213" i="1"/>
  <c r="R213" i="1" s="1"/>
  <c r="AK57" i="1" s="1"/>
  <c r="O213" i="1"/>
  <c r="Q212" i="1"/>
  <c r="R212" i="1" s="1"/>
  <c r="AK56" i="1" s="1"/>
  <c r="O212" i="1"/>
  <c r="O211" i="1"/>
  <c r="AK6" i="1" s="1"/>
  <c r="P210" i="1"/>
  <c r="Q211" i="1" s="1"/>
  <c r="AK31" i="1" s="1"/>
  <c r="L206" i="1"/>
  <c r="K206" i="1"/>
  <c r="M206" i="1" s="1"/>
  <c r="Q200" i="1"/>
  <c r="R200" i="1" s="1"/>
  <c r="O200" i="1"/>
  <c r="Q199" i="1"/>
  <c r="R199" i="1" s="1"/>
  <c r="AJ61" i="1" s="1"/>
  <c r="O199" i="1"/>
  <c r="AJ12" i="1" s="1"/>
  <c r="Q198" i="1"/>
  <c r="AJ36" i="1" s="1"/>
  <c r="O198" i="1"/>
  <c r="Q197" i="1"/>
  <c r="R197" i="1" s="1"/>
  <c r="AJ59" i="1" s="1"/>
  <c r="O197" i="1"/>
  <c r="Q196" i="1"/>
  <c r="AJ34" i="1" s="1"/>
  <c r="O196" i="1"/>
  <c r="AJ9" i="1" s="1"/>
  <c r="Q195" i="1"/>
  <c r="AJ33" i="1" s="1"/>
  <c r="O195" i="1"/>
  <c r="AJ8" i="1" s="1"/>
  <c r="Q194" i="1"/>
  <c r="AJ32" i="1" s="1"/>
  <c r="O194" i="1"/>
  <c r="AJ7" i="1" s="1"/>
  <c r="O193" i="1"/>
  <c r="AJ6" i="1" s="1"/>
  <c r="P192" i="1"/>
  <c r="Q193" i="1" s="1"/>
  <c r="R193" i="1" s="1"/>
  <c r="AJ55" i="1" s="1"/>
  <c r="L188" i="1"/>
  <c r="T15" i="1" s="1"/>
  <c r="K188" i="1"/>
  <c r="M188" i="1" s="1"/>
  <c r="Q185" i="1"/>
  <c r="AI38" i="1" s="1"/>
  <c r="O185" i="1"/>
  <c r="AI13" i="1" s="1"/>
  <c r="Q184" i="1"/>
  <c r="R184" i="1" s="1"/>
  <c r="AI61" i="1" s="1"/>
  <c r="O184" i="1"/>
  <c r="Q183" i="1"/>
  <c r="R183" i="1" s="1"/>
  <c r="AI60" i="1" s="1"/>
  <c r="O183" i="1"/>
  <c r="Q182" i="1"/>
  <c r="R182" i="1" s="1"/>
  <c r="AI59" i="1" s="1"/>
  <c r="O182" i="1"/>
  <c r="Q181" i="1"/>
  <c r="AI34" i="1" s="1"/>
  <c r="O181" i="1"/>
  <c r="AI9" i="1" s="1"/>
  <c r="Q180" i="1"/>
  <c r="AI33" i="1" s="1"/>
  <c r="O180" i="1"/>
  <c r="AI8" i="1" s="1"/>
  <c r="Q179" i="1"/>
  <c r="R179" i="1" s="1"/>
  <c r="AI56" i="1" s="1"/>
  <c r="O179" i="1"/>
  <c r="O178" i="1"/>
  <c r="P177" i="1"/>
  <c r="AI68" i="1" s="1"/>
  <c r="L173" i="1"/>
  <c r="T14" i="1" s="1"/>
  <c r="K173" i="1"/>
  <c r="M173" i="1" s="1"/>
  <c r="R171" i="1"/>
  <c r="Q171" i="1"/>
  <c r="R170" i="1"/>
  <c r="AH62" i="1" s="1"/>
  <c r="Q170" i="1"/>
  <c r="O170" i="1"/>
  <c r="AH13" i="1" s="1"/>
  <c r="Q169" i="1"/>
  <c r="R169" i="1" s="1"/>
  <c r="AH61" i="1" s="1"/>
  <c r="O169" i="1"/>
  <c r="Q168" i="1"/>
  <c r="AH36" i="1" s="1"/>
  <c r="O168" i="1"/>
  <c r="AH11" i="1" s="1"/>
  <c r="Q167" i="1"/>
  <c r="R167" i="1" s="1"/>
  <c r="AH59" i="1" s="1"/>
  <c r="O167" i="1"/>
  <c r="AH10" i="1" s="1"/>
  <c r="Q166" i="1"/>
  <c r="AH34" i="1" s="1"/>
  <c r="O166" i="1"/>
  <c r="Q165" i="1"/>
  <c r="R165" i="1" s="1"/>
  <c r="AH57" i="1" s="1"/>
  <c r="O165" i="1"/>
  <c r="AH8" i="1" s="1"/>
  <c r="Q164" i="1"/>
  <c r="AH32" i="1" s="1"/>
  <c r="O164" i="1"/>
  <c r="O163" i="1"/>
  <c r="AH6" i="1" s="1"/>
  <c r="P162" i="1"/>
  <c r="Q163" i="1" s="1"/>
  <c r="R163" i="1" s="1"/>
  <c r="AH55" i="1" s="1"/>
  <c r="L158" i="1"/>
  <c r="T13" i="1" s="1"/>
  <c r="K158" i="1"/>
  <c r="M158" i="1" s="1"/>
  <c r="Q155" i="1"/>
  <c r="AG38" i="1" s="1"/>
  <c r="O155" i="1"/>
  <c r="R154" i="1"/>
  <c r="AG61" i="1" s="1"/>
  <c r="Q154" i="1"/>
  <c r="O154" i="1"/>
  <c r="AG12" i="1" s="1"/>
  <c r="Q153" i="1"/>
  <c r="R153" i="1" s="1"/>
  <c r="AG60" i="1" s="1"/>
  <c r="O153" i="1"/>
  <c r="AG11" i="1" s="1"/>
  <c r="Q152" i="1"/>
  <c r="R152" i="1" s="1"/>
  <c r="AG59" i="1" s="1"/>
  <c r="O152" i="1"/>
  <c r="AG10" i="1" s="1"/>
  <c r="Q151" i="1"/>
  <c r="AG34" i="1" s="1"/>
  <c r="O151" i="1"/>
  <c r="AG9" i="1" s="1"/>
  <c r="Q150" i="1"/>
  <c r="R150" i="1" s="1"/>
  <c r="AG57" i="1" s="1"/>
  <c r="O150" i="1"/>
  <c r="AG8" i="1" s="1"/>
  <c r="Q149" i="1"/>
  <c r="R149" i="1" s="1"/>
  <c r="AG56" i="1" s="1"/>
  <c r="O149" i="1"/>
  <c r="AG7" i="1" s="1"/>
  <c r="O148" i="1"/>
  <c r="AG6" i="1" s="1"/>
  <c r="P147" i="1"/>
  <c r="AG68" i="1" s="1"/>
  <c r="H142" i="1"/>
  <c r="P140" i="1"/>
  <c r="O140" i="1"/>
  <c r="Q140" i="1" s="1"/>
  <c r="L139" i="1"/>
  <c r="T12" i="1" s="1"/>
  <c r="K139" i="1"/>
  <c r="M139" i="1" s="1"/>
  <c r="Q135" i="1"/>
  <c r="AF37" i="1" s="1"/>
  <c r="O135" i="1"/>
  <c r="AF12" i="1" s="1"/>
  <c r="Q134" i="1"/>
  <c r="R134" i="1" s="1"/>
  <c r="AF60" i="1" s="1"/>
  <c r="O134" i="1"/>
  <c r="AF11" i="1" s="1"/>
  <c r="R133" i="1"/>
  <c r="AF59" i="1" s="1"/>
  <c r="Q133" i="1"/>
  <c r="O133" i="1"/>
  <c r="AF10" i="1" s="1"/>
  <c r="Q132" i="1"/>
  <c r="R132" i="1" s="1"/>
  <c r="AF58" i="1" s="1"/>
  <c r="O132" i="1"/>
  <c r="AF9" i="1" s="1"/>
  <c r="Q131" i="1"/>
  <c r="R131" i="1" s="1"/>
  <c r="AF57" i="1" s="1"/>
  <c r="O131" i="1"/>
  <c r="AF8" i="1" s="1"/>
  <c r="Q130" i="1"/>
  <c r="R130" i="1" s="1"/>
  <c r="AF56" i="1" s="1"/>
  <c r="O130" i="1"/>
  <c r="AF7" i="1" s="1"/>
  <c r="O129" i="1"/>
  <c r="AF6" i="1" s="1"/>
  <c r="P128" i="1"/>
  <c r="Q129" i="1" s="1"/>
  <c r="L119" i="1"/>
  <c r="T11" i="1" s="1"/>
  <c r="K119" i="1"/>
  <c r="H122" i="1" s="1"/>
  <c r="Q116" i="1"/>
  <c r="R116" i="1" s="1"/>
  <c r="AE63" i="1" s="1"/>
  <c r="Q115" i="1"/>
  <c r="AE38" i="1" s="1"/>
  <c r="O115" i="1"/>
  <c r="Q114" i="1"/>
  <c r="AE37" i="1" s="1"/>
  <c r="O114" i="1"/>
  <c r="AE12" i="1" s="1"/>
  <c r="Q113" i="1"/>
  <c r="R113" i="1" s="1"/>
  <c r="AE60" i="1" s="1"/>
  <c r="O113" i="1"/>
  <c r="AE11" i="1" s="1"/>
  <c r="Q112" i="1"/>
  <c r="R112" i="1" s="1"/>
  <c r="AE59" i="1" s="1"/>
  <c r="O112" i="1"/>
  <c r="AE10" i="1" s="1"/>
  <c r="Q111" i="1"/>
  <c r="AE34" i="1" s="1"/>
  <c r="O111" i="1"/>
  <c r="R110" i="1"/>
  <c r="AE57" i="1" s="1"/>
  <c r="Q110" i="1"/>
  <c r="AE33" i="1" s="1"/>
  <c r="O110" i="1"/>
  <c r="AE8" i="1" s="1"/>
  <c r="Q109" i="1"/>
  <c r="R109" i="1" s="1"/>
  <c r="AE56" i="1" s="1"/>
  <c r="O109" i="1"/>
  <c r="O108" i="1"/>
  <c r="AE6" i="1" s="1"/>
  <c r="P107" i="1"/>
  <c r="AE68" i="1" s="1"/>
  <c r="F102" i="1"/>
  <c r="Q97" i="1"/>
  <c r="R97" i="1" s="1"/>
  <c r="L97" i="1"/>
  <c r="T10" i="1" s="1"/>
  <c r="K97" i="1"/>
  <c r="H100" i="1" s="1"/>
  <c r="Q93" i="1"/>
  <c r="R93" i="1" s="1"/>
  <c r="AD64" i="1" s="1"/>
  <c r="Q92" i="1"/>
  <c r="AD39" i="1" s="1"/>
  <c r="Q91" i="1"/>
  <c r="AD38" i="1" s="1"/>
  <c r="O91" i="1"/>
  <c r="AD13" i="1" s="1"/>
  <c r="Q90" i="1"/>
  <c r="R90" i="1" s="1"/>
  <c r="AD61" i="1" s="1"/>
  <c r="O90" i="1"/>
  <c r="AD12" i="1" s="1"/>
  <c r="Q89" i="1"/>
  <c r="R89" i="1" s="1"/>
  <c r="AD60" i="1" s="1"/>
  <c r="O89" i="1"/>
  <c r="AD11" i="1" s="1"/>
  <c r="Q88" i="1"/>
  <c r="R88" i="1" s="1"/>
  <c r="AD59" i="1" s="1"/>
  <c r="O88" i="1"/>
  <c r="Q87" i="1"/>
  <c r="R87" i="1" s="1"/>
  <c r="AD58" i="1" s="1"/>
  <c r="O87" i="1"/>
  <c r="Q86" i="1"/>
  <c r="R86" i="1" s="1"/>
  <c r="AD57" i="1" s="1"/>
  <c r="O86" i="1"/>
  <c r="AD8" i="1" s="1"/>
  <c r="Q85" i="1"/>
  <c r="R85" i="1" s="1"/>
  <c r="AD56" i="1" s="1"/>
  <c r="O85" i="1"/>
  <c r="O84" i="1"/>
  <c r="AD6" i="1" s="1"/>
  <c r="P83" i="1"/>
  <c r="Q84" i="1" s="1"/>
  <c r="AD31" i="1" s="1"/>
  <c r="L73" i="1"/>
  <c r="T9" i="1" s="1"/>
  <c r="K73" i="1"/>
  <c r="M73" i="1" s="1"/>
  <c r="R70" i="1"/>
  <c r="Q70" i="1"/>
  <c r="Q69" i="1"/>
  <c r="R69" i="1" s="1"/>
  <c r="AZ68" i="1"/>
  <c r="AX68" i="1"/>
  <c r="AW68" i="1"/>
  <c r="AO68" i="1"/>
  <c r="AM68" i="1"/>
  <c r="AJ68" i="1"/>
  <c r="AH68" i="1"/>
  <c r="Q68" i="1"/>
  <c r="R68" i="1" s="1"/>
  <c r="Q67" i="1"/>
  <c r="AC38" i="1" s="1"/>
  <c r="O67" i="1"/>
  <c r="AC13" i="1" s="1"/>
  <c r="Q66" i="1"/>
  <c r="R66" i="1" s="1"/>
  <c r="AC61" i="1" s="1"/>
  <c r="O66" i="1"/>
  <c r="Q65" i="1"/>
  <c r="R65" i="1" s="1"/>
  <c r="AC60" i="1" s="1"/>
  <c r="O65" i="1"/>
  <c r="AC11" i="1" s="1"/>
  <c r="Q64" i="1"/>
  <c r="AC35" i="1" s="1"/>
  <c r="O64" i="1"/>
  <c r="Q63" i="1"/>
  <c r="R63" i="1" s="1"/>
  <c r="AC58" i="1" s="1"/>
  <c r="O63" i="1"/>
  <c r="AC9" i="1" s="1"/>
  <c r="AF62" i="1"/>
  <c r="Q62" i="1"/>
  <c r="R62" i="1" s="1"/>
  <c r="AC57" i="1" s="1"/>
  <c r="O62" i="1"/>
  <c r="AC8" i="1" s="1"/>
  <c r="R61" i="1"/>
  <c r="AC56" i="1" s="1"/>
  <c r="Q61" i="1"/>
  <c r="O61" i="1"/>
  <c r="AC7" i="1" s="1"/>
  <c r="O60" i="1"/>
  <c r="P59" i="1"/>
  <c r="AC68" i="1" s="1"/>
  <c r="L48" i="1"/>
  <c r="T8" i="1" s="1"/>
  <c r="K48" i="1"/>
  <c r="F54" i="1" s="1"/>
  <c r="Q44" i="1"/>
  <c r="R44" i="1" s="1"/>
  <c r="Q43" i="1"/>
  <c r="R43" i="1" s="1"/>
  <c r="Q42" i="1"/>
  <c r="R42" i="1" s="1"/>
  <c r="Q41" i="1"/>
  <c r="AB38" i="1" s="1"/>
  <c r="O41" i="1"/>
  <c r="AB13" i="1" s="1"/>
  <c r="Q40" i="1"/>
  <c r="AB37" i="1" s="1"/>
  <c r="O40" i="1"/>
  <c r="Q39" i="1"/>
  <c r="R39" i="1" s="1"/>
  <c r="AB60" i="1" s="1"/>
  <c r="O39" i="1"/>
  <c r="AB11" i="1" s="1"/>
  <c r="AH38" i="1"/>
  <c r="AF38" i="1"/>
  <c r="Q38" i="1"/>
  <c r="AB35" i="1" s="1"/>
  <c r="O38" i="1"/>
  <c r="AB10" i="1" s="1"/>
  <c r="AJ37" i="1"/>
  <c r="AG37" i="1"/>
  <c r="Q37" i="1"/>
  <c r="AB34" i="1" s="1"/>
  <c r="O37" i="1"/>
  <c r="AG36" i="1"/>
  <c r="AE36" i="1"/>
  <c r="AC36" i="1"/>
  <c r="Q36" i="1"/>
  <c r="AB33" i="1" s="1"/>
  <c r="O36" i="1"/>
  <c r="AB8" i="1" s="1"/>
  <c r="AF35" i="1"/>
  <c r="Q35" i="1"/>
  <c r="R35" i="1" s="1"/>
  <c r="AB56" i="1" s="1"/>
  <c r="O35" i="1"/>
  <c r="AB7" i="1" s="1"/>
  <c r="AF34" i="1"/>
  <c r="O34" i="1"/>
  <c r="AB6" i="1" s="1"/>
  <c r="AM33" i="1"/>
  <c r="AK33" i="1"/>
  <c r="AH33" i="1"/>
  <c r="AG33" i="1"/>
  <c r="P33" i="1"/>
  <c r="AB68" i="1" s="1"/>
  <c r="AM32" i="1"/>
  <c r="AD32" i="1"/>
  <c r="AC32" i="1"/>
  <c r="AB32" i="1"/>
  <c r="L21" i="1"/>
  <c r="T7" i="1" s="1"/>
  <c r="K21" i="1"/>
  <c r="F28" i="1" s="1"/>
  <c r="T16" i="1"/>
  <c r="Q16" i="1"/>
  <c r="R16" i="1" s="1"/>
  <c r="Q15" i="1"/>
  <c r="R15" i="1" s="1"/>
  <c r="Q14" i="1"/>
  <c r="R14" i="1" s="1"/>
  <c r="AG13" i="1"/>
  <c r="AF13" i="1"/>
  <c r="AE13" i="1"/>
  <c r="Q13" i="1"/>
  <c r="R13" i="1" s="1"/>
  <c r="AA62" i="1" s="1"/>
  <c r="O13" i="1"/>
  <c r="AA13" i="1" s="1"/>
  <c r="AI12" i="1"/>
  <c r="AH12" i="1"/>
  <c r="AC12" i="1"/>
  <c r="AB12" i="1"/>
  <c r="Q12" i="1"/>
  <c r="AA37" i="1" s="1"/>
  <c r="O12" i="1"/>
  <c r="AA12" i="1" s="1"/>
  <c r="AJ11" i="1"/>
  <c r="AI11" i="1"/>
  <c r="Q11" i="1"/>
  <c r="AA36" i="1" s="1"/>
  <c r="O11" i="1"/>
  <c r="AA11" i="1" s="1"/>
  <c r="AJ10" i="1"/>
  <c r="AI10" i="1"/>
  <c r="AD10" i="1"/>
  <c r="AC10" i="1"/>
  <c r="Q10" i="1"/>
  <c r="AA35" i="1" s="1"/>
  <c r="O10" i="1"/>
  <c r="AA10" i="1" s="1"/>
  <c r="AM9" i="1"/>
  <c r="AL9" i="1"/>
  <c r="AK9" i="1"/>
  <c r="AH9" i="1"/>
  <c r="AE9" i="1"/>
  <c r="AD9" i="1"/>
  <c r="AB9" i="1"/>
  <c r="Q9" i="1"/>
  <c r="AA34" i="1" s="1"/>
  <c r="O9" i="1"/>
  <c r="AA9" i="1" s="1"/>
  <c r="AM8" i="1"/>
  <c r="AL8" i="1"/>
  <c r="AK8" i="1"/>
  <c r="Q8" i="1"/>
  <c r="AA33" i="1" s="1"/>
  <c r="O8" i="1"/>
  <c r="AA8" i="1" s="1"/>
  <c r="AK7" i="1"/>
  <c r="AI7" i="1"/>
  <c r="AH7" i="1"/>
  <c r="AE7" i="1"/>
  <c r="AD7" i="1"/>
  <c r="Q7" i="1"/>
  <c r="AA32" i="1" s="1"/>
  <c r="O7" i="1"/>
  <c r="AA7" i="1" s="1"/>
  <c r="AO6" i="1"/>
  <c r="AN6" i="1"/>
  <c r="AM6" i="1"/>
  <c r="AL6" i="1"/>
  <c r="AI6" i="1"/>
  <c r="AC6" i="1"/>
  <c r="O6" i="1"/>
  <c r="AA6" i="1" s="1"/>
  <c r="P5" i="1"/>
  <c r="Q6" i="1" s="1"/>
  <c r="N115" i="7" l="1"/>
  <c r="N253" i="7"/>
  <c r="N322" i="7"/>
  <c r="S353" i="7"/>
  <c r="N345" i="7"/>
  <c r="Q543" i="7"/>
  <c r="R543" i="7" s="1"/>
  <c r="N230" i="7"/>
  <c r="S238" i="7"/>
  <c r="S77" i="7"/>
  <c r="Q283" i="7"/>
  <c r="R283" i="7" s="1"/>
  <c r="Q168" i="7"/>
  <c r="R168" i="7" s="1"/>
  <c r="Q66" i="7"/>
  <c r="Q67" i="7" s="1"/>
  <c r="N207" i="7"/>
  <c r="Q375" i="7"/>
  <c r="R375" i="7" s="1"/>
  <c r="S146" i="7"/>
  <c r="Q519" i="7"/>
  <c r="R519" i="7" s="1"/>
  <c r="S143" i="5"/>
  <c r="Q7" i="5"/>
  <c r="R7" i="5" s="1"/>
  <c r="N91" i="5"/>
  <c r="N91" i="4"/>
  <c r="N120" i="4"/>
  <c r="Q242" i="4"/>
  <c r="R242" i="4" s="1"/>
  <c r="Q47" i="4"/>
  <c r="R47" i="4" s="1"/>
  <c r="S220" i="4"/>
  <c r="Q763" i="4"/>
  <c r="R763" i="4" s="1"/>
  <c r="S588" i="4"/>
  <c r="N69" i="3"/>
  <c r="N183" i="3"/>
  <c r="Q234" i="3"/>
  <c r="R234" i="3" s="1"/>
  <c r="N23" i="3"/>
  <c r="Q322" i="3"/>
  <c r="R322" i="3" s="1"/>
  <c r="Q53" i="3"/>
  <c r="R53" i="3" s="1"/>
  <c r="Q278" i="3"/>
  <c r="R278" i="3" s="1"/>
  <c r="N609" i="1"/>
  <c r="Q639" i="1"/>
  <c r="R639" i="1" s="1"/>
  <c r="Q867" i="1"/>
  <c r="R867" i="1" s="1"/>
  <c r="AD36" i="1"/>
  <c r="AK68" i="1"/>
  <c r="Q108" i="1"/>
  <c r="AE31" i="1" s="1"/>
  <c r="N445" i="1"/>
  <c r="Q560" i="1"/>
  <c r="Q561" i="1" s="1"/>
  <c r="Q823" i="1"/>
  <c r="R823" i="1" s="1"/>
  <c r="N377" i="1"/>
  <c r="AK36" i="1"/>
  <c r="AI32" i="1"/>
  <c r="R8" i="1"/>
  <c r="AA57" i="1" s="1"/>
  <c r="AK32" i="1"/>
  <c r="R9" i="1"/>
  <c r="AA58" i="1" s="1"/>
  <c r="S479" i="1"/>
  <c r="Q999" i="1"/>
  <c r="R999" i="1" s="1"/>
  <c r="N563" i="1"/>
  <c r="AY68" i="1"/>
  <c r="R12" i="1"/>
  <c r="AA61" i="1" s="1"/>
  <c r="AE35" i="1"/>
  <c r="Q363" i="1"/>
  <c r="R363" i="1" s="1"/>
  <c r="Q933" i="1"/>
  <c r="R933" i="1" s="1"/>
  <c r="AD35" i="1"/>
  <c r="AH37" i="1"/>
  <c r="M119" i="1"/>
  <c r="AL32" i="1"/>
  <c r="AJ35" i="1"/>
  <c r="AI37" i="1"/>
  <c r="R67" i="1"/>
  <c r="AC62" i="1" s="1"/>
  <c r="N253" i="1"/>
  <c r="N882" i="1"/>
  <c r="N188" i="1"/>
  <c r="T81" i="1" s="1"/>
  <c r="T48" i="1"/>
  <c r="T47" i="1"/>
  <c r="N173" i="1"/>
  <c r="T80" i="1" s="1"/>
  <c r="T45" i="1"/>
  <c r="N139" i="1"/>
  <c r="T78" i="1" s="1"/>
  <c r="AM31" i="1"/>
  <c r="R242" i="1"/>
  <c r="AM55" i="1" s="1"/>
  <c r="N356" i="6"/>
  <c r="O356" i="6" s="1"/>
  <c r="R353" i="6"/>
  <c r="R354" i="6" s="1"/>
  <c r="S424" i="7"/>
  <c r="Q423" i="7"/>
  <c r="R423" i="7" s="1"/>
  <c r="AL33" i="1"/>
  <c r="R40" i="1"/>
  <c r="AB61" i="1" s="1"/>
  <c r="N119" i="1"/>
  <c r="T77" i="1" s="1"/>
  <c r="N158" i="1"/>
  <c r="T79" i="1" s="1"/>
  <c r="R166" i="1"/>
  <c r="AH58" i="1" s="1"/>
  <c r="R180" i="1"/>
  <c r="AI57" i="1" s="1"/>
  <c r="R195" i="1"/>
  <c r="AJ57" i="1" s="1"/>
  <c r="N303" i="1"/>
  <c r="N394" i="1"/>
  <c r="U409" i="1"/>
  <c r="U410" i="1" s="1"/>
  <c r="N161" i="3"/>
  <c r="M139" i="4"/>
  <c r="N139" i="4" s="1"/>
  <c r="O40" i="6"/>
  <c r="R307" i="6"/>
  <c r="R308" i="6" s="1"/>
  <c r="N310" i="6"/>
  <c r="Q741" i="4"/>
  <c r="R741" i="4" s="1"/>
  <c r="S742" i="4"/>
  <c r="T318" i="6"/>
  <c r="R317" i="6"/>
  <c r="S317" i="6" s="1"/>
  <c r="T410" i="6"/>
  <c r="R409" i="6"/>
  <c r="S409" i="6" s="1"/>
  <c r="S568" i="7"/>
  <c r="Q567" i="7"/>
  <c r="R567" i="7" s="1"/>
  <c r="R7" i="1"/>
  <c r="AA56" i="1" s="1"/>
  <c r="AD34" i="1"/>
  <c r="AI35" i="1"/>
  <c r="AI36" i="1"/>
  <c r="R41" i="1"/>
  <c r="AB62" i="1" s="1"/>
  <c r="AN68" i="1"/>
  <c r="R91" i="1"/>
  <c r="AD62" i="1" s="1"/>
  <c r="R196" i="1"/>
  <c r="AJ58" i="1" s="1"/>
  <c r="R214" i="1"/>
  <c r="AK58" i="1" s="1"/>
  <c r="T755" i="1"/>
  <c r="R30" i="2"/>
  <c r="M205" i="2"/>
  <c r="N205" i="2" s="1"/>
  <c r="N274" i="2"/>
  <c r="N287" i="6"/>
  <c r="O287" i="6" s="1"/>
  <c r="S261" i="7"/>
  <c r="Q260" i="7"/>
  <c r="R260" i="7" s="1"/>
  <c r="S54" i="8"/>
  <c r="Q53" i="8"/>
  <c r="R53" i="8" s="1"/>
  <c r="Q731" i="1"/>
  <c r="R731" i="1" s="1"/>
  <c r="AQ68" i="1"/>
  <c r="R114" i="1"/>
  <c r="AE61" i="1" s="1"/>
  <c r="R168" i="1"/>
  <c r="AH60" i="1" s="1"/>
  <c r="M816" i="1"/>
  <c r="N816" i="1" s="1"/>
  <c r="Q813" i="1"/>
  <c r="Q814" i="1" s="1"/>
  <c r="S146" i="3"/>
  <c r="Q145" i="3"/>
  <c r="R145" i="3" s="1"/>
  <c r="Q196" i="4"/>
  <c r="R196" i="4" s="1"/>
  <c r="S197" i="4"/>
  <c r="Q288" i="4"/>
  <c r="R288" i="4" s="1"/>
  <c r="S289" i="4"/>
  <c r="Q495" i="4"/>
  <c r="R495" i="4" s="1"/>
  <c r="O156" i="6"/>
  <c r="T272" i="6"/>
  <c r="R271" i="6"/>
  <c r="S271" i="6" s="1"/>
  <c r="O697" i="6"/>
  <c r="S472" i="7"/>
  <c r="Q471" i="7"/>
  <c r="R471" i="7" s="1"/>
  <c r="Q99" i="9"/>
  <c r="R99" i="9" s="1"/>
  <c r="S100" i="9"/>
  <c r="R11" i="1"/>
  <c r="AA60" i="1" s="1"/>
  <c r="R92" i="1"/>
  <c r="AD63" i="1" s="1"/>
  <c r="R10" i="1"/>
  <c r="AA59" i="1" s="1"/>
  <c r="AF33" i="1"/>
  <c r="AR68" i="1"/>
  <c r="R135" i="1"/>
  <c r="AF61" i="1" s="1"/>
  <c r="R164" i="1"/>
  <c r="AH56" i="1" s="1"/>
  <c r="Q226" i="1"/>
  <c r="Q547" i="1"/>
  <c r="R547" i="1" s="1"/>
  <c r="N793" i="1"/>
  <c r="N41" i="2"/>
  <c r="AK27" i="2" s="1"/>
  <c r="Q258" i="2"/>
  <c r="R258" i="2" s="1"/>
  <c r="S345" i="3"/>
  <c r="Q344" i="3"/>
  <c r="R344" i="3" s="1"/>
  <c r="N171" i="4"/>
  <c r="Q252" i="5"/>
  <c r="R252" i="5" s="1"/>
  <c r="R6" i="6"/>
  <c r="S6" i="6" s="1"/>
  <c r="Q120" i="10"/>
  <c r="R120" i="10" s="1"/>
  <c r="Q110" i="4"/>
  <c r="R110" i="4" s="1"/>
  <c r="Q564" i="4"/>
  <c r="R564" i="4" s="1"/>
  <c r="S565" i="4"/>
  <c r="AG35" i="1"/>
  <c r="N653" i="6"/>
  <c r="O653" i="6" s="1"/>
  <c r="R651" i="6"/>
  <c r="AT68" i="1"/>
  <c r="Q455" i="1"/>
  <c r="R455" i="1" s="1"/>
  <c r="S956" i="1"/>
  <c r="Q955" i="1"/>
  <c r="R955" i="1" s="1"/>
  <c r="R32" i="2"/>
  <c r="R90" i="2"/>
  <c r="Q403" i="4"/>
  <c r="R403" i="4" s="1"/>
  <c r="S404" i="4"/>
  <c r="S448" i="7"/>
  <c r="Q447" i="7"/>
  <c r="R447" i="7" s="1"/>
  <c r="Q145" i="8"/>
  <c r="R145" i="8" s="1"/>
  <c r="R229" i="1"/>
  <c r="AL58" i="1" s="1"/>
  <c r="R36" i="1"/>
  <c r="AB57" i="1" s="1"/>
  <c r="T46" i="1"/>
  <c r="R115" i="1"/>
  <c r="AE62" i="1" s="1"/>
  <c r="R198" i="1"/>
  <c r="AJ60" i="1" s="1"/>
  <c r="N678" i="1"/>
  <c r="S801" i="1"/>
  <c r="Q800" i="1"/>
  <c r="R800" i="1" s="1"/>
  <c r="Q193" i="2"/>
  <c r="R193" i="2" s="1"/>
  <c r="AF90" i="2"/>
  <c r="N235" i="4"/>
  <c r="T793" i="6"/>
  <c r="R792" i="6"/>
  <c r="S792" i="6" s="1"/>
  <c r="AL35" i="1"/>
  <c r="AD68" i="1"/>
  <c r="R194" i="1"/>
  <c r="AJ56" i="1" s="1"/>
  <c r="S778" i="1"/>
  <c r="Q777" i="1"/>
  <c r="R777" i="1" s="1"/>
  <c r="N23" i="7"/>
  <c r="S54" i="7"/>
  <c r="Q53" i="7"/>
  <c r="R53" i="7" s="1"/>
  <c r="S8" i="9"/>
  <c r="Q7" i="9"/>
  <c r="R7" i="9" s="1"/>
  <c r="N425" i="6"/>
  <c r="O425" i="6" s="1"/>
  <c r="AB36" i="1"/>
  <c r="AF68" i="1"/>
  <c r="R111" i="1"/>
  <c r="AE58" i="1" s="1"/>
  <c r="N358" i="1"/>
  <c r="T571" i="1"/>
  <c r="Q616" i="1"/>
  <c r="R616" i="1" s="1"/>
  <c r="N297" i="2"/>
  <c r="N24" i="4"/>
  <c r="Q53" i="5"/>
  <c r="R53" i="5" s="1"/>
  <c r="S54" i="5"/>
  <c r="N138" i="7"/>
  <c r="S330" i="7"/>
  <c r="Q329" i="7"/>
  <c r="R329" i="7" s="1"/>
  <c r="N23" i="2"/>
  <c r="AK26" i="2" s="1"/>
  <c r="N154" i="2"/>
  <c r="S351" i="2"/>
  <c r="N281" i="4"/>
  <c r="N557" i="4"/>
  <c r="N179" i="5"/>
  <c r="S231" i="5"/>
  <c r="O631" i="6"/>
  <c r="N440" i="7"/>
  <c r="N464" i="7"/>
  <c r="N21" i="10"/>
  <c r="R9" i="2"/>
  <c r="N212" i="4"/>
  <c r="R340" i="6"/>
  <c r="S340" i="6" s="1"/>
  <c r="M92" i="7"/>
  <c r="N92" i="7" s="1"/>
  <c r="Q28" i="10"/>
  <c r="R28" i="10" s="1"/>
  <c r="Q5" i="10"/>
  <c r="R5" i="10" s="1"/>
  <c r="N747" i="1"/>
  <c r="N770" i="1"/>
  <c r="N205" i="3"/>
  <c r="Q29" i="4"/>
  <c r="R29" i="4" s="1"/>
  <c r="R570" i="6"/>
  <c r="S570" i="6" s="1"/>
  <c r="N586" i="6"/>
  <c r="O586" i="6" s="1"/>
  <c r="R583" i="6"/>
  <c r="R584" i="6" s="1"/>
  <c r="N416" i="7"/>
  <c r="N563" i="6"/>
  <c r="O563" i="6" s="1"/>
  <c r="Q76" i="9"/>
  <c r="R76" i="9" s="1"/>
  <c r="Q122" i="9"/>
  <c r="R122" i="9" s="1"/>
  <c r="Q30" i="9"/>
  <c r="R30" i="9" s="1"/>
  <c r="R275" i="1"/>
  <c r="AN55" i="1" s="1"/>
  <c r="AN31" i="1"/>
  <c r="R6" i="1"/>
  <c r="AA55" i="1" s="1"/>
  <c r="AA31" i="1"/>
  <c r="R129" i="1"/>
  <c r="AF55" i="1" s="1"/>
  <c r="AF31" i="1"/>
  <c r="N206" i="1"/>
  <c r="T82" i="1" s="1"/>
  <c r="T49" i="1"/>
  <c r="N73" i="1"/>
  <c r="T44" i="1"/>
  <c r="T42" i="1"/>
  <c r="T364" i="6"/>
  <c r="R363" i="6"/>
  <c r="S363" i="6" s="1"/>
  <c r="R537" i="6"/>
  <c r="R538" i="6" s="1"/>
  <c r="N540" i="6"/>
  <c r="AH31" i="1"/>
  <c r="AE32" i="1"/>
  <c r="R38" i="1"/>
  <c r="AB59" i="1" s="1"/>
  <c r="M48" i="1"/>
  <c r="R64" i="1"/>
  <c r="AC59" i="1" s="1"/>
  <c r="H76" i="1"/>
  <c r="R211" i="1"/>
  <c r="AK55" i="1" s="1"/>
  <c r="R215" i="1"/>
  <c r="AK59" i="1" s="1"/>
  <c r="Q293" i="1"/>
  <c r="U427" i="1"/>
  <c r="U428" i="1" s="1"/>
  <c r="M429" i="1"/>
  <c r="N632" i="1"/>
  <c r="S978" i="1"/>
  <c r="Q977" i="1"/>
  <c r="R977" i="1" s="1"/>
  <c r="T225" i="6"/>
  <c r="R224" i="6"/>
  <c r="S224" i="6" s="1"/>
  <c r="R181" i="1"/>
  <c r="AI58" i="1" s="1"/>
  <c r="M21" i="1"/>
  <c r="AF32" i="1"/>
  <c r="AC33" i="1"/>
  <c r="Q34" i="1"/>
  <c r="AA38" i="1"/>
  <c r="AA68" i="1"/>
  <c r="Q148" i="1"/>
  <c r="Q178" i="1"/>
  <c r="S890" i="1"/>
  <c r="Q889" i="1"/>
  <c r="R889" i="1" s="1"/>
  <c r="R6" i="2"/>
  <c r="T502" i="6"/>
  <c r="R501" i="6"/>
  <c r="S501" i="6" s="1"/>
  <c r="R37" i="1"/>
  <c r="AB58" i="1" s="1"/>
  <c r="R155" i="1"/>
  <c r="AG62" i="1" s="1"/>
  <c r="AD33" i="1"/>
  <c r="AC37" i="1"/>
  <c r="M540" i="1"/>
  <c r="N540" i="1" s="1"/>
  <c r="Q537" i="1"/>
  <c r="Q538" i="1" s="1"/>
  <c r="R84" i="1"/>
  <c r="AD55" i="1" s="1"/>
  <c r="AJ31" i="1"/>
  <c r="AG32" i="1"/>
  <c r="AH35" i="1"/>
  <c r="H24" i="1"/>
  <c r="AM34" i="1"/>
  <c r="AF36" i="1"/>
  <c r="AD37" i="1"/>
  <c r="Q60" i="1"/>
  <c r="M97" i="1"/>
  <c r="R69" i="2"/>
  <c r="S335" i="4"/>
  <c r="Q334" i="4"/>
  <c r="R334" i="4" s="1"/>
  <c r="Q719" i="4"/>
  <c r="R719" i="4" s="1"/>
  <c r="S720" i="4"/>
  <c r="H51" i="1"/>
  <c r="AC34" i="1"/>
  <c r="N58" i="2"/>
  <c r="AK28" i="2" s="1"/>
  <c r="S397" i="2"/>
  <c r="Q396" i="2"/>
  <c r="R396" i="2" s="1"/>
  <c r="R28" i="2"/>
  <c r="T295" i="6"/>
  <c r="R294" i="6"/>
  <c r="S294" i="6" s="1"/>
  <c r="T433" i="6"/>
  <c r="R432" i="6"/>
  <c r="S432" i="6" s="1"/>
  <c r="S99" i="5"/>
  <c r="Q98" i="5"/>
  <c r="R98" i="5" s="1"/>
  <c r="S215" i="7"/>
  <c r="Q214" i="7"/>
  <c r="R214" i="7" s="1"/>
  <c r="R185" i="1"/>
  <c r="AI62" i="1" s="1"/>
  <c r="T663" i="1"/>
  <c r="Q142" i="2"/>
  <c r="R142" i="2" s="1"/>
  <c r="R151" i="1"/>
  <c r="AG58" i="1" s="1"/>
  <c r="R276" i="1"/>
  <c r="AN56" i="1" s="1"/>
  <c r="N724" i="1"/>
  <c r="R10" i="2"/>
  <c r="Q46" i="2"/>
  <c r="Q265" i="4"/>
  <c r="R265" i="4" s="1"/>
  <c r="S266" i="4"/>
  <c r="Q159" i="2"/>
  <c r="R159" i="2" s="1"/>
  <c r="Q64" i="4"/>
  <c r="R64" i="4" s="1"/>
  <c r="N419" i="4"/>
  <c r="Q609" i="4"/>
  <c r="R609" i="4" s="1"/>
  <c r="S213" i="3"/>
  <c r="Q212" i="3"/>
  <c r="R212" i="3" s="1"/>
  <c r="Q357" i="4"/>
  <c r="R357" i="4" s="1"/>
  <c r="S358" i="4"/>
  <c r="Q631" i="4"/>
  <c r="R631" i="4" s="1"/>
  <c r="S632" i="4"/>
  <c r="N98" i="6"/>
  <c r="O98" i="6" s="1"/>
  <c r="R524" i="6"/>
  <c r="S524" i="6" s="1"/>
  <c r="R47" i="2"/>
  <c r="Q67" i="2"/>
  <c r="S236" i="2"/>
  <c r="M251" i="2"/>
  <c r="N251" i="2" s="1"/>
  <c r="S328" i="2"/>
  <c r="AB28" i="4"/>
  <c r="Q120" i="5"/>
  <c r="R120" i="5" s="1"/>
  <c r="S121" i="5"/>
  <c r="O241" i="6"/>
  <c r="O310" i="6"/>
  <c r="O379" i="6"/>
  <c r="O448" i="6"/>
  <c r="Q281" i="2"/>
  <c r="R281" i="2" s="1"/>
  <c r="Q294" i="2"/>
  <c r="Q295" i="2" s="1"/>
  <c r="Q373" i="2"/>
  <c r="R373" i="2" s="1"/>
  <c r="Q426" i="4"/>
  <c r="R426" i="4" s="1"/>
  <c r="Q449" i="4"/>
  <c r="R449" i="4" s="1"/>
  <c r="S450" i="4"/>
  <c r="N196" i="6"/>
  <c r="O196" i="6" s="1"/>
  <c r="S100" i="8"/>
  <c r="Q99" i="8"/>
  <c r="R99" i="8" s="1"/>
  <c r="S301" i="3"/>
  <c r="Q300" i="3"/>
  <c r="R300" i="3" s="1"/>
  <c r="N116" i="6"/>
  <c r="O116" i="6" s="1"/>
  <c r="N188" i="4"/>
  <c r="O264" i="6"/>
  <c r="O333" i="6"/>
  <c r="R31" i="2"/>
  <c r="Q144" i="4"/>
  <c r="R144" i="4" s="1"/>
  <c r="AC28" i="4"/>
  <c r="M156" i="4"/>
  <c r="N156" i="4" s="1"/>
  <c r="Q186" i="5"/>
  <c r="R186" i="5" s="1"/>
  <c r="Q177" i="2"/>
  <c r="R177" i="2" s="1"/>
  <c r="Q518" i="4"/>
  <c r="R518" i="4" s="1"/>
  <c r="Q541" i="4"/>
  <c r="R541" i="4" s="1"/>
  <c r="S542" i="4"/>
  <c r="Q30" i="3"/>
  <c r="R30" i="3" s="1"/>
  <c r="N59" i="4"/>
  <c r="N602" i="4"/>
  <c r="Q697" i="4"/>
  <c r="R697" i="4" s="1"/>
  <c r="R478" i="6"/>
  <c r="S478" i="6" s="1"/>
  <c r="S123" i="3"/>
  <c r="Q122" i="3"/>
  <c r="R122" i="3" s="1"/>
  <c r="AE28" i="4"/>
  <c r="Q176" i="4"/>
  <c r="R176" i="4" s="1"/>
  <c r="Q30" i="5"/>
  <c r="R30" i="5" s="1"/>
  <c r="S31" i="5"/>
  <c r="Q208" i="5"/>
  <c r="R208" i="5" s="1"/>
  <c r="S209" i="5"/>
  <c r="T617" i="6"/>
  <c r="R616" i="6"/>
  <c r="S616" i="6" s="1"/>
  <c r="S31" i="7"/>
  <c r="Q30" i="7"/>
  <c r="R30" i="7" s="1"/>
  <c r="S192" i="8"/>
  <c r="Q191" i="8"/>
  <c r="R191" i="8" s="1"/>
  <c r="R514" i="6"/>
  <c r="R515" i="6" s="1"/>
  <c r="S400" i="7"/>
  <c r="Q399" i="7"/>
  <c r="R399" i="7" s="1"/>
  <c r="Q76" i="5"/>
  <c r="R76" i="5" s="1"/>
  <c r="Q164" i="5"/>
  <c r="R164" i="5" s="1"/>
  <c r="S123" i="7"/>
  <c r="Q122" i="7"/>
  <c r="R122" i="7" s="1"/>
  <c r="N161" i="8"/>
  <c r="R142" i="6"/>
  <c r="S142" i="6" s="1"/>
  <c r="R547" i="6"/>
  <c r="S547" i="6" s="1"/>
  <c r="T639" i="6"/>
  <c r="R638" i="6"/>
  <c r="S638" i="6" s="1"/>
  <c r="N276" i="7"/>
  <c r="R593" i="6"/>
  <c r="S593" i="6" s="1"/>
  <c r="Q306" i="7"/>
  <c r="R306" i="7" s="1"/>
  <c r="S496" i="7"/>
  <c r="Q495" i="7"/>
  <c r="R495" i="7" s="1"/>
  <c r="S8" i="8"/>
  <c r="Q7" i="8"/>
  <c r="R7" i="8" s="1"/>
  <c r="N184" i="7"/>
  <c r="Q43" i="7"/>
  <c r="Q44" i="7" s="1"/>
  <c r="Q74" i="10"/>
  <c r="R74" i="10" s="1"/>
  <c r="R660" i="6"/>
  <c r="S660" i="6" s="1"/>
  <c r="R682" i="6"/>
  <c r="S682" i="6" s="1"/>
  <c r="R704" i="6"/>
  <c r="S704" i="6" s="1"/>
  <c r="R726" i="6"/>
  <c r="S726" i="6" s="1"/>
  <c r="R748" i="6"/>
  <c r="S748" i="6" s="1"/>
  <c r="R770" i="6"/>
  <c r="S770" i="6" s="1"/>
  <c r="Q7" i="7"/>
  <c r="R7" i="7" s="1"/>
  <c r="Q99" i="7"/>
  <c r="R99" i="7" s="1"/>
  <c r="Q191" i="7"/>
  <c r="R191" i="7" s="1"/>
  <c r="R108" i="1" l="1"/>
  <c r="AE55" i="1" s="1"/>
  <c r="R226" i="1"/>
  <c r="AL55" i="1" s="1"/>
  <c r="AL31" i="1"/>
  <c r="R67" i="2"/>
  <c r="T40" i="1"/>
  <c r="N21" i="1"/>
  <c r="T73" i="1" s="1"/>
  <c r="T75" i="1"/>
  <c r="T74" i="1"/>
  <c r="R46" i="2"/>
  <c r="T41" i="1"/>
  <c r="N48" i="1"/>
  <c r="R178" i="1"/>
  <c r="AI55" i="1" s="1"/>
  <c r="AI31" i="1"/>
  <c r="AG31" i="1"/>
  <c r="R148" i="1"/>
  <c r="AG55" i="1" s="1"/>
  <c r="N97" i="1"/>
  <c r="T76" i="1" s="1"/>
  <c r="T43" i="1"/>
  <c r="AC31" i="1"/>
  <c r="R60" i="1"/>
  <c r="AC55" i="1" s="1"/>
  <c r="AB31" i="1"/>
  <c r="R34" i="1"/>
  <c r="AB55" i="1" s="1"/>
  <c r="AO31" i="1"/>
  <c r="R293" i="1"/>
  <c r="AO55" i="1" s="1"/>
</calcChain>
</file>

<file path=xl/sharedStrings.xml><?xml version="1.0" encoding="utf-8"?>
<sst xmlns="http://schemas.openxmlformats.org/spreadsheetml/2006/main" count="6773" uniqueCount="134">
  <si>
    <t>Generación 9701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</si>
  <si>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</si>
  <si>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</si>
  <si>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</si>
  <si>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</si>
  <si>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</si>
  <si>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</si>
  <si>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</si>
  <si>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</si>
  <si>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</si>
  <si>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</si>
  <si>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</si>
  <si>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Ciclos</t>
  </si>
  <si>
    <t>0001</t>
  </si>
  <si>
    <t>0002</t>
  </si>
  <si>
    <t>0101</t>
  </si>
  <si>
    <t>0102</t>
  </si>
  <si>
    <t>0201</t>
  </si>
  <si>
    <t>0202</t>
  </si>
  <si>
    <t>0301</t>
  </si>
  <si>
    <t>0401</t>
  </si>
  <si>
    <t>0402</t>
  </si>
  <si>
    <t xml:space="preserve"> </t>
  </si>
  <si>
    <t>1 a 2</t>
  </si>
  <si>
    <t>2 a 3</t>
  </si>
  <si>
    <t>3 a 4</t>
  </si>
  <si>
    <t>4 a 5</t>
  </si>
  <si>
    <t>5 a 6</t>
  </si>
  <si>
    <t>6 a 7</t>
  </si>
  <si>
    <t>7 a 8</t>
  </si>
  <si>
    <t>8 a 9</t>
  </si>
  <si>
    <t>0302</t>
  </si>
  <si>
    <t xml:space="preserve">Total: </t>
  </si>
  <si>
    <t>Total de titulados</t>
  </si>
  <si>
    <t>2004</t>
  </si>
  <si>
    <t>Indice de titulación al 2003</t>
  </si>
  <si>
    <t>Tiempos Medios de egreso</t>
  </si>
  <si>
    <t>Índice de Retención</t>
  </si>
  <si>
    <t>Generación 9702</t>
  </si>
  <si>
    <t>Índice de Deserción</t>
  </si>
  <si>
    <t>2003</t>
  </si>
  <si>
    <t>Generación 9801</t>
  </si>
  <si>
    <t>Índice de retencion del 1º al 2º Ciclo (Año)</t>
  </si>
  <si>
    <t>0501</t>
  </si>
  <si>
    <t>0502</t>
  </si>
  <si>
    <t>0601</t>
  </si>
  <si>
    <t>0602</t>
  </si>
  <si>
    <t>0701</t>
  </si>
  <si>
    <t>0702</t>
  </si>
  <si>
    <t>0801</t>
  </si>
  <si>
    <t>0802</t>
  </si>
  <si>
    <t>0902</t>
  </si>
  <si>
    <t>Sin ingreso</t>
  </si>
  <si>
    <t>Total</t>
  </si>
  <si>
    <t>Generación 9802</t>
  </si>
  <si>
    <t>Generación 9901</t>
  </si>
  <si>
    <t>Generación 9902</t>
  </si>
  <si>
    <t>Generación 0001</t>
  </si>
  <si>
    <t>Generación 0002</t>
  </si>
  <si>
    <t>Generación 0101</t>
  </si>
  <si>
    <t>Generación 0102</t>
  </si>
  <si>
    <t>Generación 0201</t>
  </si>
  <si>
    <t>Generación 0202</t>
  </si>
  <si>
    <t>Generación 0301</t>
  </si>
  <si>
    <t>Generación 0302</t>
  </si>
  <si>
    <t>Generación 0401</t>
  </si>
  <si>
    <t>0901</t>
  </si>
  <si>
    <t>Generación 0402</t>
  </si>
  <si>
    <t>Generación 0501</t>
  </si>
  <si>
    <t>1001</t>
  </si>
  <si>
    <t>1002</t>
  </si>
  <si>
    <t>1101</t>
  </si>
  <si>
    <t>1102</t>
  </si>
  <si>
    <t>Generación 0502</t>
  </si>
  <si>
    <t>Generación 0601</t>
  </si>
  <si>
    <t>NO TUVIERON INGRESOS</t>
  </si>
  <si>
    <t>Generación 0602</t>
  </si>
  <si>
    <t>Generación 0702</t>
  </si>
  <si>
    <t>1201</t>
  </si>
  <si>
    <t>1202</t>
  </si>
  <si>
    <t>1301</t>
  </si>
  <si>
    <t>Titulados</t>
  </si>
  <si>
    <t>1302</t>
  </si>
  <si>
    <t>Tit. Terminal</t>
  </si>
  <si>
    <t>Tit. Egreso</t>
  </si>
  <si>
    <t>1401</t>
  </si>
  <si>
    <t>1402</t>
  </si>
  <si>
    <t>Titulación</t>
  </si>
  <si>
    <t>Generación 0801</t>
  </si>
  <si>
    <t>Generación 0802</t>
  </si>
  <si>
    <t>Generación 0901</t>
  </si>
  <si>
    <t>1501</t>
  </si>
  <si>
    <t>Generación 0902</t>
  </si>
  <si>
    <r>
      <rPr>
        <b/>
        <sz val="10"/>
        <color theme="1"/>
        <rFont val="Open Sans"/>
      </rPr>
      <t xml:space="preserve">Generación 1001 </t>
    </r>
    <r>
      <rPr>
        <b/>
        <sz val="10"/>
        <color rgb="FFFF0000"/>
        <rFont val="MS Sans Serif"/>
      </rPr>
      <t>NO TUVO INGRESOS</t>
    </r>
  </si>
  <si>
    <t>Cohorte Generacional:</t>
  </si>
  <si>
    <t>Semestre</t>
  </si>
  <si>
    <t>Índice de abandono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</si>
  <si>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</si>
  <si>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</si>
  <si>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</si>
  <si>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</si>
  <si>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</si>
  <si>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</si>
  <si>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</si>
  <si>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</si>
  <si>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</si>
  <si>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</si>
  <si>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1502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</si>
  <si>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</si>
  <si>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</si>
  <si>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</si>
  <si>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</si>
  <si>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</si>
  <si>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</si>
  <si>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</si>
  <si>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</si>
  <si>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</si>
  <si>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</si>
  <si>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</si>
  <si>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</si>
  <si>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</si>
  <si>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</si>
  <si>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Rezago Educarivo</t>
  </si>
  <si>
    <t>Retencion 1° a 2°</t>
  </si>
  <si>
    <t>Generación 0701</t>
  </si>
  <si>
    <t>10º</t>
  </si>
  <si>
    <t>10°</t>
  </si>
  <si>
    <t>1501 Último semestre en que se ofertó</t>
  </si>
  <si>
    <t>2301</t>
  </si>
  <si>
    <t>2302</t>
  </si>
  <si>
    <t>2401</t>
  </si>
  <si>
    <t>2402</t>
  </si>
  <si>
    <t>2501</t>
  </si>
  <si>
    <t>Alumnos que no cursaron materias en 4to, pero si en 5to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</si>
</sst>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0"/>
      <color rgb="FF0000FF"/>
      <name val="Arial"/>
      <family val="2"/>
    </font>
    <font>
      <b/>
      <sz val="10"/>
      <color theme="1"/>
      <name val="Open Sans"/>
    </font>
    <font>
      <b/>
      <sz val="10"/>
      <color rgb="FFFF0000"/>
      <name val="Arial"/>
      <family val="2"/>
    </font>
    <font>
      <b/>
      <sz val="10"/>
      <color rgb="FFFF0000"/>
      <name val="Open Sans"/>
    </font>
    <font>
      <sz val="10"/>
      <color rgb="FFFF0000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MS Sans Serif"/>
    </font>
    <font>
      <sz val="11"/>
      <color rgb="FFFF0000"/>
      <name val="Arial"/>
      <family val="2"/>
    </font>
    <font>
      <sz val="11"/>
      <name val="Arial"/>
      <family val="2"/>
    </font>
    <font>
      <sz val="10"/>
      <color rgb="FF000000"/>
      <name val="Arial"/>
      <scheme val="minor"/>
    </font>
    <font>
      <i/>
      <sz val="11"/>
      <color theme="1"/>
      <name val="Arial"/>
      <family val="2"/>
    </font>
    <font>
      <sz val="14"/>
      <name val="Arial"/>
      <family val="2"/>
    </font>
    <font>
      <sz val="11"/>
      <color rgb="FF000000"/>
      <name val="Arial"/>
      <family val="2"/>
      <scheme val="minor"/>
    </font>
    <font>
      <b/>
      <sz val="20"/>
      <color rgb="FF00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BFBFBF"/>
        <bgColor rgb="FFBFBFBF"/>
      </patternFill>
    </fill>
    <fill>
      <patternFill patternType="solid">
        <fgColor rgb="FFECECEC"/>
        <bgColor rgb="FFECECE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BFBFBF"/>
      </patternFill>
    </fill>
  </fills>
  <borders count="29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250">
    <xf numFmtId="0" fontId="0" fillId="0" borderId="0" xfId="0"/>
    <xf numFmtId="10" fontId="1" fillId="0" borderId="0" xfId="0" applyNumberFormat="1" applyFont="1"/>
    <xf numFmtId="10" fontId="2" fillId="0" borderId="2" xfId="0" applyNumberFormat="1" applyFont="1" applyBorder="1" applyAlignment="1">
      <alignment wrapText="1"/>
    </xf>
    <xf numFmtId="9" fontId="2" fillId="0" borderId="0" xfId="0" applyNumberFormat="1" applyFont="1"/>
    <xf numFmtId="0" fontId="2" fillId="0" borderId="3" xfId="0" applyFont="1" applyBorder="1"/>
    <xf numFmtId="0" fontId="1" fillId="0" borderId="3" xfId="0" applyFont="1" applyBorder="1"/>
    <xf numFmtId="0" fontId="2" fillId="2" borderId="4" xfId="0" applyFont="1" applyFill="1" applyBorder="1"/>
    <xf numFmtId="0" fontId="1" fillId="0" borderId="2" xfId="0" applyFont="1" applyBorder="1"/>
    <xf numFmtId="0" fontId="1" fillId="2" borderId="2" xfId="0" applyFont="1" applyFill="1" applyBorder="1"/>
    <xf numFmtId="0" fontId="2" fillId="0" borderId="0" xfId="0" applyFont="1" applyAlignment="1">
      <alignment horizontal="center"/>
    </xf>
    <xf numFmtId="164" fontId="1" fillId="0" borderId="0" xfId="0" applyNumberFormat="1" applyFont="1"/>
    <xf numFmtId="0" fontId="4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/>
    <xf numFmtId="9" fontId="1" fillId="0" borderId="0" xfId="0" applyNumberFormat="1" applyFont="1"/>
    <xf numFmtId="0" fontId="6" fillId="0" borderId="0" xfId="0" applyFont="1"/>
    <xf numFmtId="0" fontId="1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10" fontId="14" fillId="0" borderId="6" xfId="0" applyNumberFormat="1" applyFont="1" applyBorder="1" applyAlignment="1">
      <alignment horizontal="center"/>
    </xf>
    <xf numFmtId="1" fontId="15" fillId="5" borderId="18" xfId="0" applyNumberFormat="1" applyFont="1" applyFill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/>
    </xf>
    <xf numFmtId="10" fontId="14" fillId="0" borderId="20" xfId="0" applyNumberFormat="1" applyFont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10" fontId="14" fillId="0" borderId="15" xfId="0" applyNumberFormat="1" applyFont="1" applyBorder="1" applyAlignment="1">
      <alignment horizontal="center"/>
    </xf>
    <xf numFmtId="10" fontId="14" fillId="0" borderId="2" xfId="0" applyNumberFormat="1" applyFont="1" applyBorder="1" applyAlignment="1">
      <alignment horizontal="center" vertical="center"/>
    </xf>
    <xf numFmtId="10" fontId="14" fillId="0" borderId="2" xfId="0" applyNumberFormat="1" applyFont="1" applyBorder="1" applyAlignment="1">
      <alignment horizontal="center"/>
    </xf>
    <xf numFmtId="10" fontId="16" fillId="0" borderId="0" xfId="0" applyNumberFormat="1" applyFont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164" fontId="14" fillId="0" borderId="20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/>
    </xf>
    <xf numFmtId="10" fontId="1" fillId="0" borderId="14" xfId="0" applyNumberFormat="1" applyFont="1" applyBorder="1"/>
    <xf numFmtId="0" fontId="1" fillId="0" borderId="14" xfId="0" applyFont="1" applyBorder="1"/>
    <xf numFmtId="0" fontId="1" fillId="0" borderId="20" xfId="0" applyFont="1" applyBorder="1"/>
    <xf numFmtId="0" fontId="12" fillId="0" borderId="2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7" fillId="0" borderId="0" xfId="0" applyFont="1"/>
    <xf numFmtId="0" fontId="12" fillId="0" borderId="0" xfId="0" applyFont="1" applyAlignment="1">
      <alignment horizontal="center" vertical="center"/>
    </xf>
    <xf numFmtId="10" fontId="14" fillId="0" borderId="16" xfId="0" applyNumberFormat="1" applyFont="1" applyBorder="1"/>
    <xf numFmtId="10" fontId="14" fillId="0" borderId="17" xfId="0" applyNumberFormat="1" applyFont="1" applyBorder="1"/>
    <xf numFmtId="0" fontId="14" fillId="0" borderId="17" xfId="0" applyFont="1" applyBorder="1"/>
    <xf numFmtId="10" fontId="14" fillId="0" borderId="7" xfId="0" applyNumberFormat="1" applyFont="1" applyBorder="1"/>
    <xf numFmtId="10" fontId="14" fillId="0" borderId="0" xfId="0" applyNumberFormat="1" applyFont="1"/>
    <xf numFmtId="0" fontId="14" fillId="0" borderId="19" xfId="0" applyFont="1" applyBorder="1"/>
    <xf numFmtId="0" fontId="14" fillId="0" borderId="0" xfId="0" applyFont="1"/>
    <xf numFmtId="10" fontId="14" fillId="0" borderId="0" xfId="0" applyNumberFormat="1" applyFont="1" applyAlignment="1">
      <alignment horizontal="center" vertical="center"/>
    </xf>
    <xf numFmtId="10" fontId="14" fillId="0" borderId="19" xfId="0" applyNumberFormat="1" applyFont="1" applyBorder="1"/>
    <xf numFmtId="0" fontId="14" fillId="5" borderId="18" xfId="0" applyFont="1" applyFill="1" applyBorder="1" applyAlignment="1">
      <alignment horizontal="center" vertical="center"/>
    </xf>
    <xf numFmtId="164" fontId="14" fillId="0" borderId="7" xfId="0" applyNumberFormat="1" applyFont="1" applyBorder="1"/>
    <xf numFmtId="10" fontId="14" fillId="0" borderId="22" xfId="0" applyNumberFormat="1" applyFont="1" applyBorder="1"/>
    <xf numFmtId="0" fontId="15" fillId="2" borderId="2" xfId="0" applyFont="1" applyFill="1" applyBorder="1" applyAlignment="1">
      <alignment horizontal="center" vertical="center"/>
    </xf>
    <xf numFmtId="10" fontId="14" fillId="0" borderId="14" xfId="0" applyNumberFormat="1" applyFont="1" applyBorder="1"/>
    <xf numFmtId="0" fontId="14" fillId="0" borderId="14" xfId="0" applyFont="1" applyBorder="1"/>
    <xf numFmtId="9" fontId="0" fillId="0" borderId="0" xfId="0" applyNumberFormat="1"/>
    <xf numFmtId="0" fontId="13" fillId="0" borderId="27" xfId="0" applyFont="1" applyBorder="1" applyAlignment="1">
      <alignment horizontal="center"/>
    </xf>
    <xf numFmtId="10" fontId="14" fillId="8" borderId="15" xfId="0" applyNumberFormat="1" applyFont="1" applyFill="1" applyBorder="1" applyAlignment="1">
      <alignment horizontal="center"/>
    </xf>
    <xf numFmtId="1" fontId="15" fillId="9" borderId="18" xfId="0" applyNumberFormat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10" fontId="14" fillId="8" borderId="20" xfId="0" applyNumberFormat="1" applyFont="1" applyFill="1" applyBorder="1" applyAlignment="1">
      <alignment horizontal="center" vertical="center"/>
    </xf>
    <xf numFmtId="10" fontId="22" fillId="0" borderId="0" xfId="0" applyNumberFormat="1" applyFont="1" applyAlignment="1">
      <alignment horizontal="center" vertical="center"/>
    </xf>
    <xf numFmtId="10" fontId="22" fillId="0" borderId="0" xfId="0" applyNumberFormat="1" applyFont="1" applyAlignment="1">
      <alignment horizontal="center"/>
    </xf>
    <xf numFmtId="10" fontId="22" fillId="0" borderId="21" xfId="0" applyNumberFormat="1" applyFont="1" applyBorder="1" applyAlignment="1">
      <alignment horizontal="center"/>
    </xf>
    <xf numFmtId="10" fontId="2" fillId="0" borderId="16" xfId="0" applyNumberFormat="1" applyFont="1" applyBorder="1" applyAlignment="1">
      <alignment horizontal="center"/>
    </xf>
    <xf numFmtId="10" fontId="2" fillId="0" borderId="22" xfId="0" applyNumberFormat="1" applyFont="1" applyBorder="1" applyAlignment="1">
      <alignment horizontal="center"/>
    </xf>
    <xf numFmtId="10" fontId="2" fillId="0" borderId="21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28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10" fontId="14" fillId="7" borderId="8" xfId="0" applyNumberFormat="1" applyFont="1" applyFill="1" applyBorder="1"/>
    <xf numFmtId="0" fontId="14" fillId="7" borderId="8" xfId="0" applyFont="1" applyFill="1" applyBorder="1"/>
    <xf numFmtId="164" fontId="14" fillId="7" borderId="8" xfId="0" applyNumberFormat="1" applyFont="1" applyFill="1" applyBorder="1"/>
    <xf numFmtId="10" fontId="14" fillId="7" borderId="26" xfId="0" applyNumberFormat="1" applyFont="1" applyFill="1" applyBorder="1"/>
    <xf numFmtId="0" fontId="13" fillId="0" borderId="2" xfId="0" applyFont="1" applyBorder="1" applyAlignment="1">
      <alignment horizontal="center" vertical="center"/>
    </xf>
    <xf numFmtId="10" fontId="14" fillId="0" borderId="6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10" fontId="14" fillId="0" borderId="15" xfId="0" applyNumberFormat="1" applyFont="1" applyBorder="1" applyAlignment="1">
      <alignment horizontal="center" vertical="center"/>
    </xf>
    <xf numFmtId="10" fontId="22" fillId="0" borderId="21" xfId="0" applyNumberFormat="1" applyFont="1" applyBorder="1" applyAlignment="1">
      <alignment horizontal="center" vertical="center"/>
    </xf>
    <xf numFmtId="10" fontId="2" fillId="0" borderId="16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10" fontId="2" fillId="0" borderId="21" xfId="0" applyNumberFormat="1" applyFont="1" applyBorder="1" applyAlignment="1">
      <alignment horizontal="center" vertical="center"/>
    </xf>
    <xf numFmtId="10" fontId="2" fillId="0" borderId="22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10" fontId="2" fillId="0" borderId="20" xfId="0" applyNumberFormat="1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164" fontId="19" fillId="0" borderId="14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0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0" fontId="1" fillId="0" borderId="6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1" fontId="2" fillId="3" borderId="8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9" fontId="1" fillId="0" borderId="0" xfId="0" applyNumberFormat="1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8" fillId="0" borderId="0" xfId="0" applyNumberFormat="1" applyFont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10" fontId="14" fillId="0" borderId="16" xfId="0" applyNumberFormat="1" applyFont="1" applyBorder="1" applyAlignment="1">
      <alignment horizontal="center" vertical="center"/>
    </xf>
    <xf numFmtId="10" fontId="14" fillId="0" borderId="17" xfId="0" applyNumberFormat="1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0" fontId="14" fillId="0" borderId="19" xfId="0" applyNumberFormat="1" applyFont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0" fontId="14" fillId="0" borderId="22" xfId="0" applyNumberFormat="1" applyFont="1" applyBorder="1" applyAlignment="1">
      <alignment horizontal="center" vertical="center"/>
    </xf>
    <xf numFmtId="10" fontId="14" fillId="0" borderId="14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10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9" fontId="15" fillId="0" borderId="0" xfId="0" applyNumberFormat="1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0" fontId="14" fillId="0" borderId="21" xfId="0" applyNumberFormat="1" applyFont="1" applyBorder="1" applyAlignment="1">
      <alignment horizontal="center" vertical="center"/>
    </xf>
    <xf numFmtId="10" fontId="14" fillId="8" borderId="15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0" fontId="12" fillId="0" borderId="0" xfId="0" applyNumberFormat="1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49" fontId="2" fillId="4" borderId="8" xfId="0" applyNumberFormat="1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2" fontId="1" fillId="4" borderId="8" xfId="0" applyNumberFormat="1" applyFont="1" applyFill="1" applyBorder="1" applyAlignment="1">
      <alignment horizontal="center" vertical="center"/>
    </xf>
    <xf numFmtId="9" fontId="1" fillId="4" borderId="8" xfId="0" applyNumberFormat="1" applyFont="1" applyFill="1" applyBorder="1" applyAlignment="1">
      <alignment horizontal="center" vertical="center"/>
    </xf>
    <xf numFmtId="10" fontId="1" fillId="0" borderId="13" xfId="0" applyNumberFormat="1" applyFont="1" applyBorder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164" fontId="14" fillId="0" borderId="8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0" fontId="1" fillId="0" borderId="12" xfId="0" applyNumberFormat="1" applyFont="1" applyBorder="1" applyAlignment="1">
      <alignment horizontal="center" vertical="center"/>
    </xf>
    <xf numFmtId="10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/>
    </xf>
    <xf numFmtId="9" fontId="1" fillId="0" borderId="12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4" fillId="0" borderId="16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0" fontId="1" fillId="0" borderId="21" xfId="0" applyNumberFormat="1" applyFont="1" applyBorder="1" applyAlignment="1">
      <alignment horizontal="center" vertical="center"/>
    </xf>
    <xf numFmtId="10" fontId="1" fillId="0" borderId="20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164" fontId="20" fillId="0" borderId="14" xfId="0" applyNumberFormat="1" applyFont="1" applyBorder="1" applyAlignment="1">
      <alignment horizontal="center" vertical="center"/>
    </xf>
    <xf numFmtId="10" fontId="1" fillId="0" borderId="16" xfId="0" applyNumberFormat="1" applyFont="1" applyBorder="1" applyAlignment="1">
      <alignment horizontal="center" vertical="center"/>
    </xf>
    <xf numFmtId="10" fontId="1" fillId="0" borderId="22" xfId="0" applyNumberFormat="1" applyFont="1" applyBorder="1" applyAlignment="1">
      <alignment horizontal="center" vertical="center"/>
    </xf>
    <xf numFmtId="10" fontId="16" fillId="0" borderId="21" xfId="0" applyNumberFormat="1" applyFont="1" applyBorder="1" applyAlignment="1">
      <alignment horizontal="center" vertical="center"/>
    </xf>
    <xf numFmtId="10" fontId="14" fillId="7" borderId="8" xfId="0" applyNumberFormat="1" applyFont="1" applyFill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64" fontId="14" fillId="7" borderId="8" xfId="0" applyNumberFormat="1" applyFont="1" applyFill="1" applyBorder="1" applyAlignment="1">
      <alignment horizontal="center" vertical="center"/>
    </xf>
    <xf numFmtId="10" fontId="14" fillId="7" borderId="26" xfId="0" applyNumberFormat="1" applyFont="1" applyFill="1" applyBorder="1" applyAlignment="1">
      <alignment horizontal="center" vertical="center"/>
    </xf>
    <xf numFmtId="10" fontId="1" fillId="0" borderId="17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0" fontId="1" fillId="0" borderId="7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0" fontId="1" fillId="0" borderId="19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0" fontId="1" fillId="7" borderId="8" xfId="0" applyNumberFormat="1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164" fontId="1" fillId="7" borderId="8" xfId="0" applyNumberFormat="1" applyFont="1" applyFill="1" applyBorder="1" applyAlignment="1">
      <alignment horizontal="center" vertical="center"/>
    </xf>
    <xf numFmtId="10" fontId="1" fillId="7" borderId="26" xfId="0" applyNumberFormat="1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9" fontId="0" fillId="0" borderId="0" xfId="1" applyFont="1" applyAlignment="1">
      <alignment horizontal="center" vertical="center"/>
    </xf>
    <xf numFmtId="0" fontId="0" fillId="0" borderId="8" xfId="0" applyBorder="1"/>
    <xf numFmtId="0" fontId="0" fillId="0" borderId="0" xfId="0" applyAlignment="1">
      <alignment horizontal="left" vertical="center"/>
    </xf>
    <xf numFmtId="0" fontId="12" fillId="0" borderId="28" xfId="0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10" fontId="2" fillId="0" borderId="11" xfId="0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wrapText="1"/>
    </xf>
    <xf numFmtId="0" fontId="3" fillId="0" borderId="15" xfId="0" applyFont="1" applyBorder="1"/>
    <xf numFmtId="0" fontId="10" fillId="0" borderId="14" xfId="0" applyFont="1" applyBorder="1" applyAlignment="1">
      <alignment horizontal="center"/>
    </xf>
    <xf numFmtId="0" fontId="3" fillId="0" borderId="14" xfId="0" applyFont="1" applyBorder="1"/>
    <xf numFmtId="0" fontId="3" fillId="0" borderId="5" xfId="0" applyFont="1" applyBorder="1"/>
    <xf numFmtId="0" fontId="3" fillId="0" borderId="6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Eficiencia Terminal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Agroindustrial!$S$7:$S$16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Agroindustrial!$T$7:$T$16</c:f>
              <c:numCache>
                <c:formatCode>0.00%</c:formatCode>
                <c:ptCount val="10"/>
                <c:pt idx="0">
                  <c:v>0.4</c:v>
                </c:pt>
                <c:pt idx="1">
                  <c:v>0.32608695652173914</c:v>
                </c:pt>
                <c:pt idx="2">
                  <c:v>0</c:v>
                </c:pt>
                <c:pt idx="3">
                  <c:v>0.33333333333333331</c:v>
                </c:pt>
                <c:pt idx="4">
                  <c:v>0.2</c:v>
                </c:pt>
                <c:pt idx="5">
                  <c:v>0.42105263157894735</c:v>
                </c:pt>
                <c:pt idx="6">
                  <c:v>9.0909090909090912E-2</c:v>
                </c:pt>
                <c:pt idx="7">
                  <c:v>0.27586206896551724</c:v>
                </c:pt>
                <c:pt idx="8">
                  <c:v>6.6666666666666666E-2</c:v>
                </c:pt>
                <c:pt idx="9">
                  <c:v>0.41379310344827586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9C8-4152-87FD-06017E613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7367589"/>
        <c:axId val="275202992"/>
      </c:lineChart>
      <c:catAx>
        <c:axId val="200736758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275202992"/>
        <c:crosses val="autoZero"/>
        <c:auto val="1"/>
        <c:lblAlgn val="ctr"/>
        <c:lblOffset val="100"/>
        <c:noMultiLvlLbl val="1"/>
      </c:catAx>
      <c:valAx>
        <c:axId val="275202992"/>
        <c:scaling>
          <c:orientation val="minMax"/>
          <c:max val="0.5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2007367589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Eficiencia de Egreso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Agroindustrial!$S$40:$S$49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Agroindustrial!$T$40:$T$49</c:f>
              <c:numCache>
                <c:formatCode>0%</c:formatCode>
                <c:ptCount val="10"/>
                <c:pt idx="0">
                  <c:v>0.6</c:v>
                </c:pt>
                <c:pt idx="1">
                  <c:v>0.5</c:v>
                </c:pt>
                <c:pt idx="2">
                  <c:v>0.22222222222222221</c:v>
                </c:pt>
                <c:pt idx="3">
                  <c:v>0.51515151515151514</c:v>
                </c:pt>
                <c:pt idx="4" formatCode="0.00%">
                  <c:v>0.22222222222222221</c:v>
                </c:pt>
                <c:pt idx="5" formatCode="0.00%">
                  <c:v>0.42105263157894735</c:v>
                </c:pt>
                <c:pt idx="6" formatCode="0.00%">
                  <c:v>9.0909090909090912E-2</c:v>
                </c:pt>
                <c:pt idx="7" formatCode="0.00%">
                  <c:v>0.37931034482758619</c:v>
                </c:pt>
                <c:pt idx="8" formatCode="0.00%">
                  <c:v>0.2</c:v>
                </c:pt>
                <c:pt idx="9" formatCode="0.00%">
                  <c:v>0.44827586206896552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763-41EF-A2C1-C8023F6D1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4100393"/>
        <c:axId val="302626881"/>
      </c:lineChart>
      <c:catAx>
        <c:axId val="182410039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302626881"/>
        <c:crosses val="autoZero"/>
        <c:auto val="1"/>
        <c:lblAlgn val="ctr"/>
        <c:lblOffset val="100"/>
        <c:noMultiLvlLbl val="1"/>
      </c:catAx>
      <c:valAx>
        <c:axId val="302626881"/>
        <c:scaling>
          <c:orientation val="minMax"/>
          <c:max val="0.7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824100393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900" b="1" i="0">
                <a:solidFill>
                  <a:srgbClr val="000000"/>
                </a:solidFill>
                <a:latin typeface="Calibri"/>
              </a:defRPr>
            </a:pPr>
            <a:r>
              <a:rPr lang="es-MX" sz="900" b="1" i="0">
                <a:solidFill>
                  <a:srgbClr val="000000"/>
                </a:solidFill>
                <a:latin typeface="Calibri"/>
              </a:rPr>
              <a:t>Rezago Educativo  Ing. Agroindustrial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Agroindustrial!$S$73:$S$82</c:f>
              <c:strCache>
                <c:ptCount val="10"/>
                <c:pt idx="0">
                  <c:v>9701</c:v>
                </c:pt>
                <c:pt idx="1">
                  <c:v>9702</c:v>
                </c:pt>
                <c:pt idx="2">
                  <c:v>9801</c:v>
                </c:pt>
                <c:pt idx="3">
                  <c:v>9802</c:v>
                </c:pt>
                <c:pt idx="4">
                  <c:v>9901</c:v>
                </c:pt>
                <c:pt idx="5">
                  <c:v>9902</c:v>
                </c:pt>
                <c:pt idx="6">
                  <c:v>0001</c:v>
                </c:pt>
                <c:pt idx="7">
                  <c:v>0002</c:v>
                </c:pt>
                <c:pt idx="8">
                  <c:v>0101</c:v>
                </c:pt>
                <c:pt idx="9">
                  <c:v>0102</c:v>
                </c:pt>
              </c:strCache>
            </c:strRef>
          </c:cat>
          <c:val>
            <c:numRef>
              <c:f>Agroindustrial!$T$73:$T$82</c:f>
              <c:numCache>
                <c:formatCode>0.00%</c:formatCode>
                <c:ptCount val="10"/>
                <c:pt idx="0">
                  <c:v>0.19999999999999996</c:v>
                </c:pt>
                <c:pt idx="1">
                  <c:v>0.22222222222222221</c:v>
                </c:pt>
                <c:pt idx="2">
                  <c:v>0.22222222222222221</c:v>
                </c:pt>
                <c:pt idx="3">
                  <c:v>0.18181818181818182</c:v>
                </c:pt>
                <c:pt idx="4" formatCode="0%">
                  <c:v>0.26666666666666666</c:v>
                </c:pt>
                <c:pt idx="5">
                  <c:v>0</c:v>
                </c:pt>
                <c:pt idx="6">
                  <c:v>0</c:v>
                </c:pt>
                <c:pt idx="7">
                  <c:v>0.10344827586206895</c:v>
                </c:pt>
                <c:pt idx="8">
                  <c:v>0.13333333333333336</c:v>
                </c:pt>
                <c:pt idx="9">
                  <c:v>3.4482758620689669E-2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235-43CE-B290-57E44242E5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8135164"/>
        <c:axId val="98413877"/>
      </c:lineChart>
      <c:catAx>
        <c:axId val="17081351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98413877"/>
        <c:crosses val="autoZero"/>
        <c:auto val="1"/>
        <c:lblAlgn val="ctr"/>
        <c:lblOffset val="100"/>
        <c:noMultiLvlLbl val="1"/>
      </c:catAx>
      <c:valAx>
        <c:axId val="98413877"/>
        <c:scaling>
          <c:orientation val="minMax"/>
          <c:max val="0.5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708135164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Eficiencia Terminal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Forestales!$T$26:$T$28</c:f>
              <c:numCache>
                <c:formatCode>General</c:formatCode>
                <c:ptCount val="3"/>
              </c:numCache>
            </c:numRef>
          </c:cat>
          <c:val>
            <c:numRef>
              <c:f>Forestales!$U$26:$U$28</c:f>
              <c:numCache>
                <c:formatCode>0.00%</c:formatCode>
                <c:ptCount val="3"/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505-4E51-84D2-8EC48A767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7907620"/>
        <c:axId val="1109048607"/>
      </c:lineChart>
      <c:catAx>
        <c:axId val="10079076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09048607"/>
        <c:crosses val="autoZero"/>
        <c:auto val="1"/>
        <c:lblAlgn val="ctr"/>
        <c:lblOffset val="100"/>
        <c:noMultiLvlLbl val="1"/>
      </c:catAx>
      <c:valAx>
        <c:axId val="110904860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007907620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Eficiencia de Egreso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Forestales!$AA$26:$AA$28</c:f>
              <c:numCache>
                <c:formatCode>General</c:formatCode>
                <c:ptCount val="3"/>
              </c:numCache>
            </c:numRef>
          </c:cat>
          <c:val>
            <c:numRef>
              <c:f>Forestales!$AB$26:$AB$28</c:f>
              <c:numCache>
                <c:formatCode>0.00%</c:formatCode>
                <c:ptCount val="3"/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64C-4629-85A4-2CFE6956F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9033554"/>
        <c:axId val="1756865397"/>
      </c:lineChart>
      <c:catAx>
        <c:axId val="117903355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756865397"/>
        <c:crosses val="autoZero"/>
        <c:auto val="1"/>
        <c:lblAlgn val="ctr"/>
        <c:lblOffset val="100"/>
        <c:noMultiLvlLbl val="1"/>
      </c:catAx>
      <c:valAx>
        <c:axId val="175686539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79033554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800" b="1" i="0">
                <a:solidFill>
                  <a:srgbClr val="000000"/>
                </a:solidFill>
                <a:latin typeface="Calibri"/>
              </a:defRPr>
            </a:pPr>
            <a:r>
              <a:rPr lang="es-MX" sz="800" b="1" i="0">
                <a:solidFill>
                  <a:srgbClr val="000000"/>
                </a:solidFill>
                <a:latin typeface="Calibri"/>
              </a:rPr>
              <a:t>Rezago Ing. Forestal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9525" cmpd="sng">
              <a:solidFill>
                <a:srgbClr val="000080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Forestales!$AJ$26:$AJ$28</c:f>
              <c:strCache>
                <c:ptCount val="3"/>
                <c:pt idx="0">
                  <c:v>0002</c:v>
                </c:pt>
                <c:pt idx="1">
                  <c:v>0101</c:v>
                </c:pt>
                <c:pt idx="2">
                  <c:v>0102</c:v>
                </c:pt>
              </c:strCache>
            </c:strRef>
          </c:cat>
          <c:val>
            <c:numRef>
              <c:f>Forestales!$AK$26:$AK$28</c:f>
              <c:numCache>
                <c:formatCode>0.00%</c:formatCode>
                <c:ptCount val="3"/>
                <c:pt idx="0">
                  <c:v>0.33333333333333337</c:v>
                </c:pt>
                <c:pt idx="1">
                  <c:v>0.5</c:v>
                </c:pt>
                <c:pt idx="2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351-4F31-885B-1421B2181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6109081"/>
        <c:axId val="1122402500"/>
      </c:lineChart>
      <c:catAx>
        <c:axId val="8561090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8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es-MX" sz="800" b="1" i="0">
                    <a:solidFill>
                      <a:srgbClr val="000000"/>
                    </a:solidFill>
                    <a:latin typeface="Calibri"/>
                  </a:rPr>
                  <a:t>Generaciones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1122402500"/>
        <c:crosses val="autoZero"/>
        <c:auto val="1"/>
        <c:lblAlgn val="ctr"/>
        <c:lblOffset val="100"/>
        <c:noMultiLvlLbl val="1"/>
      </c:catAx>
      <c:valAx>
        <c:axId val="11224025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MX"/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Calibri"/>
              </a:defRPr>
            </a:pPr>
            <a:endParaRPr lang="es-MX"/>
          </a:p>
        </c:txPr>
        <c:crossAx val="856109081"/>
        <c:crosses val="autoZero"/>
        <c:crossBetween val="between"/>
      </c:valAx>
    </c:plotArea>
    <c:plotVisOnly val="1"/>
    <c:dispBlanksAs val="zero"/>
    <c:showDLblsOverMax val="1"/>
  </c:chart>
  <c:spPr>
    <a:solidFill>
      <a:srgbClr val="FFFFFF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123825</xdr:colOff>
      <xdr:row>4</xdr:row>
      <xdr:rowOff>95250</xdr:rowOff>
    </xdr:from>
    <xdr:ext cx="3286125" cy="4733925"/>
    <xdr:graphicFrame macro="">
      <xdr:nvGraphicFramePr>
        <xdr:cNvPr id="1758120832" name="Chart 1" descr="Chart 0">
          <a:extLst>
            <a:ext uri="{FF2B5EF4-FFF2-40B4-BE49-F238E27FC236}">
              <a16:creationId xmlns:a16="http://schemas.microsoft.com/office/drawing/2014/main" id="{00000000-0008-0000-0000-000080CBCA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20</xdr:col>
      <xdr:colOff>390525</xdr:colOff>
      <xdr:row>43</xdr:row>
      <xdr:rowOff>152400</xdr:rowOff>
    </xdr:from>
    <xdr:ext cx="3190875" cy="3952875"/>
    <xdr:graphicFrame macro="">
      <xdr:nvGraphicFramePr>
        <xdr:cNvPr id="1378895428" name="Chart 2" descr="Chart 1">
          <a:extLst>
            <a:ext uri="{FF2B5EF4-FFF2-40B4-BE49-F238E27FC236}">
              <a16:creationId xmlns:a16="http://schemas.microsoft.com/office/drawing/2014/main" id="{00000000-0008-0000-0000-0000444630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20</xdr:col>
      <xdr:colOff>333375</xdr:colOff>
      <xdr:row>72</xdr:row>
      <xdr:rowOff>57150</xdr:rowOff>
    </xdr:from>
    <xdr:ext cx="3267075" cy="3419475"/>
    <xdr:graphicFrame macro="">
      <xdr:nvGraphicFramePr>
        <xdr:cNvPr id="1604524612" name="Chart 3" descr="Chart 2">
          <a:extLst>
            <a:ext uri="{FF2B5EF4-FFF2-40B4-BE49-F238E27FC236}">
              <a16:creationId xmlns:a16="http://schemas.microsoft.com/office/drawing/2014/main" id="{00000000-0008-0000-0000-0000441AA3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22</xdr:row>
      <xdr:rowOff>57150</xdr:rowOff>
    </xdr:from>
    <xdr:ext cx="2752725" cy="1657350"/>
    <xdr:graphicFrame macro="">
      <xdr:nvGraphicFramePr>
        <xdr:cNvPr id="1481044731" name="Chart 4" descr="Chart 0">
          <a:extLst>
            <a:ext uri="{FF2B5EF4-FFF2-40B4-BE49-F238E27FC236}">
              <a16:creationId xmlns:a16="http://schemas.microsoft.com/office/drawing/2014/main" id="{00000000-0008-0000-0100-0000FBF246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28</xdr:col>
      <xdr:colOff>200025</xdr:colOff>
      <xdr:row>13</xdr:row>
      <xdr:rowOff>114300</xdr:rowOff>
    </xdr:from>
    <xdr:ext cx="2762250" cy="2962275"/>
    <xdr:graphicFrame macro="">
      <xdr:nvGraphicFramePr>
        <xdr:cNvPr id="610954690" name="Chart 5" descr="Chart 1">
          <a:extLst>
            <a:ext uri="{FF2B5EF4-FFF2-40B4-BE49-F238E27FC236}">
              <a16:creationId xmlns:a16="http://schemas.microsoft.com/office/drawing/2014/main" id="{00000000-0008-0000-0100-0000C26D6A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37</xdr:col>
      <xdr:colOff>0</xdr:colOff>
      <xdr:row>22</xdr:row>
      <xdr:rowOff>0</xdr:rowOff>
    </xdr:from>
    <xdr:ext cx="2771775" cy="1828800"/>
    <xdr:graphicFrame macro="">
      <xdr:nvGraphicFramePr>
        <xdr:cNvPr id="1396176929" name="Chart 6" descr="Chart 2">
          <a:extLst>
            <a:ext uri="{FF2B5EF4-FFF2-40B4-BE49-F238E27FC236}">
              <a16:creationId xmlns:a16="http://schemas.microsoft.com/office/drawing/2014/main" id="{00000000-0008-0000-0100-000021F837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BC20793"/>
  <sheetViews>
    <sheetView tabSelected="1" topLeftCell="A859" workbookViewId="0">
      <selection activeCell="B866" sqref="B866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bestFit="1" customWidth="1"/>
    <col min="12" max="18" width="12.85546875" style="75" customWidth="1"/>
    <col min="19" max="55" width="10" style="75" customWidth="1"/>
    <col min="56" max="16384" width="12.5703125" style="75"/>
  </cols>
  <sheetData>
    <row r="1" spans="1:42" ht="12.75" customHeight="1" x14ac:dyDescent="0.2">
      <c r="L1" s="85"/>
      <c r="M1" s="85"/>
      <c r="O1" s="85"/>
    </row>
    <row r="2" spans="1:42" ht="12.75" customHeight="1" x14ac:dyDescent="0.2">
      <c r="A2" s="130" t="s">
        <v>0</v>
      </c>
      <c r="L2" s="85"/>
      <c r="M2" s="85"/>
      <c r="O2" s="85"/>
    </row>
    <row r="3" spans="1:42" ht="25.5" customHeight="1" x14ac:dyDescent="0.2">
      <c r="B3" s="229" t="s">
        <v>1</v>
      </c>
      <c r="C3" s="230"/>
      <c r="D3" s="230"/>
      <c r="E3" s="230"/>
      <c r="F3" s="230"/>
      <c r="G3" s="230"/>
      <c r="H3" s="230"/>
      <c r="I3" s="230"/>
      <c r="J3" s="230"/>
      <c r="L3" s="115" t="s">
        <v>2</v>
      </c>
      <c r="M3" s="115" t="s">
        <v>3</v>
      </c>
      <c r="N3" s="116" t="s">
        <v>4</v>
      </c>
      <c r="O3" s="115" t="s">
        <v>5</v>
      </c>
      <c r="P3" s="117" t="s">
        <v>6</v>
      </c>
      <c r="Q3" s="117" t="s">
        <v>7</v>
      </c>
      <c r="R3" s="118" t="s">
        <v>8</v>
      </c>
      <c r="AA3" s="119" t="s">
        <v>5</v>
      </c>
      <c r="AB3" s="119"/>
      <c r="AC3" s="119"/>
      <c r="AD3" s="119"/>
      <c r="AE3" s="119"/>
      <c r="AF3" s="119"/>
      <c r="AG3" s="119"/>
      <c r="AH3" s="119"/>
      <c r="AI3" s="119"/>
      <c r="AJ3" s="119"/>
    </row>
    <row r="4" spans="1:42" ht="12.75" customHeight="1" x14ac:dyDescent="0.2">
      <c r="A4" s="120" t="s">
        <v>9</v>
      </c>
      <c r="B4" s="121">
        <v>1</v>
      </c>
      <c r="C4" s="121">
        <v>2</v>
      </c>
      <c r="D4" s="121">
        <v>3</v>
      </c>
      <c r="E4" s="121">
        <v>4</v>
      </c>
      <c r="F4" s="121">
        <v>5</v>
      </c>
      <c r="G4" s="121">
        <v>6</v>
      </c>
      <c r="H4" s="121">
        <v>7</v>
      </c>
      <c r="I4" s="121">
        <v>8</v>
      </c>
      <c r="J4" s="121">
        <v>9</v>
      </c>
      <c r="K4" s="76" t="s">
        <v>10</v>
      </c>
      <c r="L4" s="122"/>
      <c r="M4" s="122"/>
      <c r="N4" s="123"/>
      <c r="O4" s="124"/>
      <c r="P4" s="125"/>
      <c r="Q4" s="125"/>
      <c r="R4" s="85"/>
      <c r="AA4" s="231" t="s">
        <v>11</v>
      </c>
      <c r="AB4" s="232"/>
      <c r="AC4" s="232"/>
      <c r="AD4" s="232"/>
      <c r="AE4" s="232"/>
      <c r="AF4" s="232"/>
      <c r="AG4" s="232"/>
      <c r="AH4" s="232"/>
      <c r="AI4" s="232"/>
      <c r="AJ4" s="232"/>
    </row>
    <row r="5" spans="1:42" ht="12.75" customHeight="1" x14ac:dyDescent="0.2">
      <c r="A5" s="29">
        <v>9701</v>
      </c>
      <c r="B5" s="29">
        <v>15</v>
      </c>
      <c r="C5" s="29"/>
      <c r="D5" s="29"/>
      <c r="E5" s="29"/>
      <c r="F5" s="29"/>
      <c r="G5" s="29"/>
      <c r="H5" s="29"/>
      <c r="I5" s="29"/>
      <c r="J5" s="29"/>
      <c r="K5" s="77"/>
      <c r="L5" s="122"/>
      <c r="M5" s="122"/>
      <c r="N5" s="123"/>
      <c r="O5" s="124"/>
      <c r="P5" s="127">
        <f>B5</f>
        <v>15</v>
      </c>
      <c r="Q5" s="125"/>
      <c r="R5" s="85"/>
      <c r="Z5" s="107" t="s">
        <v>12</v>
      </c>
      <c r="AA5" s="130">
        <v>9701</v>
      </c>
      <c r="AB5" s="157">
        <v>9702</v>
      </c>
      <c r="AC5" s="157">
        <v>9801</v>
      </c>
      <c r="AD5" s="157">
        <v>9802</v>
      </c>
      <c r="AE5" s="157">
        <v>9901</v>
      </c>
      <c r="AF5" s="157">
        <v>9902</v>
      </c>
      <c r="AG5" s="108" t="s">
        <v>13</v>
      </c>
      <c r="AH5" s="108" t="s">
        <v>14</v>
      </c>
      <c r="AI5" s="108" t="s">
        <v>15</v>
      </c>
      <c r="AJ5" s="108" t="s">
        <v>16</v>
      </c>
      <c r="AK5" s="108" t="s">
        <v>17</v>
      </c>
      <c r="AL5" s="108" t="s">
        <v>18</v>
      </c>
      <c r="AM5" s="108" t="s">
        <v>19</v>
      </c>
      <c r="AN5" s="108" t="s">
        <v>20</v>
      </c>
      <c r="AO5" s="108" t="s">
        <v>21</v>
      </c>
      <c r="AP5" s="108" t="s">
        <v>22</v>
      </c>
    </row>
    <row r="6" spans="1:42" ht="12.75" customHeight="1" x14ac:dyDescent="0.2">
      <c r="A6" s="29">
        <v>9702</v>
      </c>
      <c r="B6" s="29">
        <v>1</v>
      </c>
      <c r="C6" s="29">
        <v>11</v>
      </c>
      <c r="D6" s="29"/>
      <c r="E6" s="29"/>
      <c r="F6" s="29"/>
      <c r="G6" s="29"/>
      <c r="H6" s="29"/>
      <c r="I6" s="29"/>
      <c r="J6" s="29"/>
      <c r="K6" s="77"/>
      <c r="L6" s="122"/>
      <c r="M6" s="122"/>
      <c r="N6" s="123"/>
      <c r="O6" s="124">
        <f>C6/B5</f>
        <v>0.73333333333333328</v>
      </c>
      <c r="P6" s="128">
        <v>12</v>
      </c>
      <c r="Q6" s="129">
        <f t="shared" ref="Q6:Q16" si="0">P6/P5</f>
        <v>0.8</v>
      </c>
      <c r="R6" s="85">
        <f t="shared" ref="R6:R16" si="1">100%-Q6</f>
        <v>0.19999999999999996</v>
      </c>
      <c r="S6" s="130" t="s">
        <v>2</v>
      </c>
      <c r="Z6" s="29" t="s">
        <v>23</v>
      </c>
      <c r="AA6" s="129">
        <f t="shared" ref="AA6:AA13" si="2">O6</f>
        <v>0.73333333333333328</v>
      </c>
      <c r="AB6" s="129">
        <f t="shared" ref="AB6:AB13" si="3">O34</f>
        <v>0.78260869565217395</v>
      </c>
      <c r="AC6" s="129">
        <f t="shared" ref="AC6:AC13" si="4">O60</f>
        <v>0.33333333333333331</v>
      </c>
      <c r="AD6" s="129">
        <f t="shared" ref="AD6:AD13" si="5">O84</f>
        <v>0.63636363636363635</v>
      </c>
      <c r="AE6" s="129">
        <f t="shared" ref="AE6:AE13" si="6">O108</f>
        <v>0.53333333333333333</v>
      </c>
      <c r="AF6" s="129">
        <f t="shared" ref="AF6:AF13" si="7">O129</f>
        <v>0.73684210526315785</v>
      </c>
      <c r="AG6" s="129">
        <f t="shared" ref="AG6:AG13" si="8">O148</f>
        <v>0.36363636363636365</v>
      </c>
      <c r="AH6" s="129">
        <f t="shared" ref="AH6:AH13" si="9">O163</f>
        <v>0.68965517241379315</v>
      </c>
      <c r="AI6" s="129">
        <f t="shared" ref="AI6:AI13" si="10">O178</f>
        <v>0.53333333333333333</v>
      </c>
      <c r="AJ6" s="129">
        <f t="shared" ref="AJ6:AJ12" si="11">O193</f>
        <v>0.65517241379310343</v>
      </c>
      <c r="AK6" s="85">
        <f t="shared" ref="AK6:AK11" si="12">O211</f>
        <v>0.44444444444444442</v>
      </c>
      <c r="AL6" s="85">
        <f t="shared" ref="AL6:AL10" si="13">O226</f>
        <v>0.61764705882352944</v>
      </c>
      <c r="AM6" s="85">
        <f t="shared" ref="AM6:AM9" si="14">O242</f>
        <v>0.875</v>
      </c>
      <c r="AN6" s="85">
        <f t="shared" ref="AN6:AN7" si="15">O275</f>
        <v>0.2</v>
      </c>
      <c r="AO6" s="85">
        <f>O293</f>
        <v>0.7857142857142857</v>
      </c>
      <c r="AP6" s="85" t="s">
        <v>22</v>
      </c>
    </row>
    <row r="7" spans="1:42" ht="12.75" customHeight="1" x14ac:dyDescent="0.2">
      <c r="A7" s="29">
        <v>9801</v>
      </c>
      <c r="B7" s="29"/>
      <c r="C7" s="29">
        <v>1</v>
      </c>
      <c r="D7" s="29">
        <v>10</v>
      </c>
      <c r="E7" s="29"/>
      <c r="F7" s="29"/>
      <c r="G7" s="29"/>
      <c r="H7" s="29"/>
      <c r="I7" s="29"/>
      <c r="J7" s="29"/>
      <c r="K7" s="77"/>
      <c r="L7" s="122"/>
      <c r="M7" s="122"/>
      <c r="N7" s="123"/>
      <c r="O7" s="124">
        <f>D7/C6</f>
        <v>0.90909090909090906</v>
      </c>
      <c r="P7" s="128">
        <v>11</v>
      </c>
      <c r="Q7" s="129">
        <f t="shared" si="0"/>
        <v>0.91666666666666663</v>
      </c>
      <c r="R7" s="85">
        <f t="shared" si="1"/>
        <v>8.333333333333337E-2</v>
      </c>
      <c r="S7" s="82">
        <v>9701</v>
      </c>
      <c r="T7" s="85">
        <f>L21</f>
        <v>0.4</v>
      </c>
      <c r="Z7" s="29" t="s">
        <v>24</v>
      </c>
      <c r="AA7" s="129">
        <f t="shared" si="2"/>
        <v>0.90909090909090906</v>
      </c>
      <c r="AB7" s="129">
        <f t="shared" si="3"/>
        <v>0.88888888888888884</v>
      </c>
      <c r="AC7" s="129">
        <f t="shared" si="4"/>
        <v>1</v>
      </c>
      <c r="AD7" s="129">
        <f t="shared" si="5"/>
        <v>0.76190476190476186</v>
      </c>
      <c r="AE7" s="129">
        <f t="shared" si="6"/>
        <v>0.75</v>
      </c>
      <c r="AF7" s="129">
        <f t="shared" si="7"/>
        <v>0.7857142857142857</v>
      </c>
      <c r="AG7" s="129">
        <f t="shared" si="8"/>
        <v>1</v>
      </c>
      <c r="AH7" s="129">
        <f t="shared" si="9"/>
        <v>0.85</v>
      </c>
      <c r="AI7" s="129">
        <f t="shared" si="10"/>
        <v>0.625</v>
      </c>
      <c r="AJ7" s="129">
        <f t="shared" si="11"/>
        <v>0.73684210526315785</v>
      </c>
      <c r="AK7" s="85">
        <f t="shared" si="12"/>
        <v>0.75</v>
      </c>
      <c r="AL7" s="85">
        <f t="shared" si="13"/>
        <v>0.66666666666666663</v>
      </c>
      <c r="AM7" s="85">
        <f t="shared" si="14"/>
        <v>0.7142857142857143</v>
      </c>
      <c r="AN7" s="85">
        <f t="shared" si="15"/>
        <v>1</v>
      </c>
    </row>
    <row r="8" spans="1:42" ht="12.75" customHeight="1" x14ac:dyDescent="0.2">
      <c r="A8" s="29">
        <v>9802</v>
      </c>
      <c r="B8" s="29"/>
      <c r="C8" s="29"/>
      <c r="D8" s="29"/>
      <c r="E8" s="29">
        <v>9</v>
      </c>
      <c r="F8" s="29"/>
      <c r="G8" s="29"/>
      <c r="H8" s="29"/>
      <c r="I8" s="29"/>
      <c r="J8" s="29"/>
      <c r="K8" s="77"/>
      <c r="L8" s="122"/>
      <c r="M8" s="122"/>
      <c r="N8" s="123"/>
      <c r="O8" s="124">
        <f>E8/D7</f>
        <v>0.9</v>
      </c>
      <c r="P8" s="128">
        <v>11</v>
      </c>
      <c r="Q8" s="129">
        <f t="shared" si="0"/>
        <v>1</v>
      </c>
      <c r="R8" s="85">
        <f t="shared" si="1"/>
        <v>0</v>
      </c>
      <c r="S8" s="82">
        <v>9702</v>
      </c>
      <c r="T8" s="85">
        <f>L48</f>
        <v>0.32608695652173914</v>
      </c>
      <c r="Z8" s="29" t="s">
        <v>25</v>
      </c>
      <c r="AA8" s="129">
        <f t="shared" si="2"/>
        <v>0.9</v>
      </c>
      <c r="AB8" s="129">
        <f t="shared" si="3"/>
        <v>0.65625</v>
      </c>
      <c r="AC8" s="129">
        <f t="shared" si="4"/>
        <v>0.66666666666666663</v>
      </c>
      <c r="AD8" s="129">
        <f t="shared" si="5"/>
        <v>0.875</v>
      </c>
      <c r="AE8" s="129">
        <f t="shared" si="6"/>
        <v>1</v>
      </c>
      <c r="AF8" s="129">
        <f t="shared" si="7"/>
        <v>1</v>
      </c>
      <c r="AG8" s="129">
        <f t="shared" si="8"/>
        <v>0.75</v>
      </c>
      <c r="AH8" s="129">
        <f t="shared" si="9"/>
        <v>0.82352941176470584</v>
      </c>
      <c r="AI8" s="129">
        <f t="shared" si="10"/>
        <v>1</v>
      </c>
      <c r="AJ8" s="129">
        <f t="shared" si="11"/>
        <v>0.9285714285714286</v>
      </c>
      <c r="AK8" s="85">
        <f t="shared" si="12"/>
        <v>1</v>
      </c>
      <c r="AL8" s="85">
        <f t="shared" si="13"/>
        <v>0.9285714285714286</v>
      </c>
      <c r="AM8" s="85">
        <f t="shared" si="14"/>
        <v>0.8</v>
      </c>
      <c r="AN8" s="85" t="s">
        <v>22</v>
      </c>
    </row>
    <row r="9" spans="1:42" ht="12.75" customHeight="1" x14ac:dyDescent="0.2">
      <c r="A9" s="29">
        <v>9901</v>
      </c>
      <c r="B9" s="29"/>
      <c r="C9" s="29"/>
      <c r="D9" s="29"/>
      <c r="E9" s="29"/>
      <c r="F9" s="29">
        <v>9</v>
      </c>
      <c r="G9" s="29"/>
      <c r="H9" s="29"/>
      <c r="I9" s="29"/>
      <c r="J9" s="29"/>
      <c r="K9" s="77"/>
      <c r="L9" s="122"/>
      <c r="M9" s="122"/>
      <c r="N9" s="123"/>
      <c r="O9" s="124">
        <f>F9/E8</f>
        <v>1</v>
      </c>
      <c r="P9" s="128">
        <v>11</v>
      </c>
      <c r="Q9" s="129">
        <f t="shared" si="0"/>
        <v>1</v>
      </c>
      <c r="R9" s="85">
        <f t="shared" si="1"/>
        <v>0</v>
      </c>
      <c r="S9" s="82">
        <v>9801</v>
      </c>
      <c r="T9" s="85">
        <f>L73</f>
        <v>0</v>
      </c>
      <c r="Z9" s="29" t="s">
        <v>26</v>
      </c>
      <c r="AA9" s="129">
        <f t="shared" si="2"/>
        <v>1</v>
      </c>
      <c r="AB9" s="129">
        <f t="shared" si="3"/>
        <v>0.7142857142857143</v>
      </c>
      <c r="AC9" s="129">
        <f t="shared" si="4"/>
        <v>1</v>
      </c>
      <c r="AD9" s="129">
        <f t="shared" si="5"/>
        <v>0.8571428571428571</v>
      </c>
      <c r="AE9" s="129">
        <f t="shared" si="6"/>
        <v>0.5</v>
      </c>
      <c r="AF9" s="129">
        <f t="shared" si="7"/>
        <v>1</v>
      </c>
      <c r="AG9" s="129">
        <f t="shared" si="8"/>
        <v>0.66666666666666663</v>
      </c>
      <c r="AH9" s="129">
        <f t="shared" si="9"/>
        <v>0.9285714285714286</v>
      </c>
      <c r="AI9" s="129">
        <f t="shared" si="10"/>
        <v>1</v>
      </c>
      <c r="AJ9" s="129">
        <f t="shared" si="11"/>
        <v>1</v>
      </c>
      <c r="AK9" s="85">
        <f t="shared" si="12"/>
        <v>1</v>
      </c>
      <c r="AL9" s="85">
        <f t="shared" si="13"/>
        <v>1</v>
      </c>
      <c r="AM9" s="85">
        <f t="shared" si="14"/>
        <v>0.75</v>
      </c>
    </row>
    <row r="10" spans="1:42" ht="12.75" customHeight="1" x14ac:dyDescent="0.2">
      <c r="A10" s="29">
        <v>9902</v>
      </c>
      <c r="B10" s="29"/>
      <c r="C10" s="29"/>
      <c r="D10" s="29"/>
      <c r="E10" s="29"/>
      <c r="F10" s="29"/>
      <c r="G10" s="29">
        <v>7</v>
      </c>
      <c r="H10" s="29"/>
      <c r="I10" s="29"/>
      <c r="J10" s="29"/>
      <c r="K10" s="77"/>
      <c r="L10" s="122"/>
      <c r="M10" s="122"/>
      <c r="N10" s="123"/>
      <c r="O10" s="124">
        <f>G10/F9</f>
        <v>0.77777777777777779</v>
      </c>
      <c r="P10" s="128">
        <v>9</v>
      </c>
      <c r="Q10" s="129">
        <f t="shared" si="0"/>
        <v>0.81818181818181823</v>
      </c>
      <c r="R10" s="85">
        <f t="shared" si="1"/>
        <v>0.18181818181818177</v>
      </c>
      <c r="S10" s="82">
        <v>9802</v>
      </c>
      <c r="T10" s="85">
        <f>L97</f>
        <v>0.33333333333333331</v>
      </c>
      <c r="Z10" s="29" t="s">
        <v>27</v>
      </c>
      <c r="AA10" s="129">
        <f t="shared" si="2"/>
        <v>0.77777777777777779</v>
      </c>
      <c r="AB10" s="129">
        <f t="shared" si="3"/>
        <v>1</v>
      </c>
      <c r="AC10" s="129">
        <f t="shared" si="4"/>
        <v>1</v>
      </c>
      <c r="AD10" s="129">
        <f t="shared" si="5"/>
        <v>1</v>
      </c>
      <c r="AE10" s="129">
        <f t="shared" si="6"/>
        <v>1</v>
      </c>
      <c r="AF10" s="129">
        <f t="shared" si="7"/>
        <v>0.72727272727272729</v>
      </c>
      <c r="AG10" s="129">
        <f t="shared" si="8"/>
        <v>0.5</v>
      </c>
      <c r="AH10" s="129">
        <f t="shared" si="9"/>
        <v>0.84615384615384615</v>
      </c>
      <c r="AI10" s="129">
        <f t="shared" si="10"/>
        <v>0.8</v>
      </c>
      <c r="AJ10" s="129">
        <f t="shared" si="11"/>
        <v>1</v>
      </c>
      <c r="AK10" s="85">
        <f t="shared" si="12"/>
        <v>1</v>
      </c>
      <c r="AL10" s="85">
        <f t="shared" si="13"/>
        <v>1</v>
      </c>
      <c r="AM10" s="85" t="s">
        <v>22</v>
      </c>
    </row>
    <row r="11" spans="1:42" ht="12.75" customHeight="1" x14ac:dyDescent="0.2">
      <c r="A11" s="126" t="s">
        <v>13</v>
      </c>
      <c r="B11" s="29"/>
      <c r="C11" s="29"/>
      <c r="D11" s="29"/>
      <c r="E11" s="29"/>
      <c r="F11" s="29"/>
      <c r="G11" s="29"/>
      <c r="H11" s="29">
        <v>6</v>
      </c>
      <c r="I11" s="29"/>
      <c r="J11" s="29"/>
      <c r="K11" s="77"/>
      <c r="L11" s="122"/>
      <c r="M11" s="122"/>
      <c r="N11" s="123"/>
      <c r="O11" s="124">
        <f>H11/G10</f>
        <v>0.8571428571428571</v>
      </c>
      <c r="P11" s="128">
        <v>9</v>
      </c>
      <c r="Q11" s="129">
        <f t="shared" si="0"/>
        <v>1</v>
      </c>
      <c r="R11" s="85">
        <f t="shared" si="1"/>
        <v>0</v>
      </c>
      <c r="S11" s="82">
        <v>9901</v>
      </c>
      <c r="T11" s="85">
        <f>L119</f>
        <v>0.2</v>
      </c>
      <c r="Z11" s="126" t="s">
        <v>28</v>
      </c>
      <c r="AA11" s="129">
        <f t="shared" si="2"/>
        <v>0.8571428571428571</v>
      </c>
      <c r="AB11" s="129">
        <f t="shared" si="3"/>
        <v>1</v>
      </c>
      <c r="AC11" s="129">
        <f t="shared" si="4"/>
        <v>1</v>
      </c>
      <c r="AD11" s="129">
        <f t="shared" si="5"/>
        <v>0.91666666666666663</v>
      </c>
      <c r="AE11" s="129">
        <f t="shared" si="6"/>
        <v>1</v>
      </c>
      <c r="AF11" s="129">
        <f t="shared" si="7"/>
        <v>1</v>
      </c>
      <c r="AG11" s="129">
        <f t="shared" si="8"/>
        <v>1</v>
      </c>
      <c r="AH11" s="129">
        <f t="shared" si="9"/>
        <v>1</v>
      </c>
      <c r="AI11" s="129">
        <f t="shared" si="10"/>
        <v>1</v>
      </c>
      <c r="AJ11" s="129">
        <f t="shared" si="11"/>
        <v>1</v>
      </c>
      <c r="AK11" s="85">
        <f t="shared" si="12"/>
        <v>1</v>
      </c>
      <c r="AL11" s="85" t="s">
        <v>22</v>
      </c>
    </row>
    <row r="12" spans="1:42" ht="12.75" customHeight="1" x14ac:dyDescent="0.2">
      <c r="A12" s="126" t="s">
        <v>14</v>
      </c>
      <c r="B12" s="29"/>
      <c r="C12" s="29"/>
      <c r="D12" s="29"/>
      <c r="E12" s="29"/>
      <c r="F12" s="29"/>
      <c r="G12" s="29"/>
      <c r="H12" s="29"/>
      <c r="I12" s="29">
        <v>6</v>
      </c>
      <c r="J12" s="29"/>
      <c r="K12" s="77"/>
      <c r="L12" s="122"/>
      <c r="M12" s="122"/>
      <c r="N12" s="123"/>
      <c r="O12" s="124">
        <f>I12/H11</f>
        <v>1</v>
      </c>
      <c r="P12" s="128">
        <v>9</v>
      </c>
      <c r="Q12" s="129">
        <f t="shared" si="0"/>
        <v>1</v>
      </c>
      <c r="R12" s="85">
        <f t="shared" si="1"/>
        <v>0</v>
      </c>
      <c r="S12" s="82">
        <v>9902</v>
      </c>
      <c r="T12" s="85">
        <f>L139</f>
        <v>0.42105263157894735</v>
      </c>
      <c r="Z12" s="126" t="s">
        <v>29</v>
      </c>
      <c r="AA12" s="129">
        <f t="shared" si="2"/>
        <v>1</v>
      </c>
      <c r="AB12" s="129">
        <f t="shared" si="3"/>
        <v>1</v>
      </c>
      <c r="AC12" s="129">
        <f t="shared" si="4"/>
        <v>1</v>
      </c>
      <c r="AD12" s="129">
        <f t="shared" si="5"/>
        <v>1</v>
      </c>
      <c r="AE12" s="129">
        <f t="shared" si="6"/>
        <v>1</v>
      </c>
      <c r="AF12" s="129">
        <f t="shared" si="7"/>
        <v>1</v>
      </c>
      <c r="AG12" s="129">
        <f t="shared" si="8"/>
        <v>1</v>
      </c>
      <c r="AH12" s="129">
        <f t="shared" si="9"/>
        <v>0.90909090909090906</v>
      </c>
      <c r="AI12" s="129">
        <f t="shared" si="10"/>
        <v>0.25</v>
      </c>
      <c r="AJ12" s="129">
        <f t="shared" si="11"/>
        <v>0.92307692307692313</v>
      </c>
      <c r="AK12" s="85" t="s">
        <v>22</v>
      </c>
      <c r="AL12" s="85" t="s">
        <v>22</v>
      </c>
    </row>
    <row r="13" spans="1:42" ht="12.75" customHeight="1" x14ac:dyDescent="0.2">
      <c r="A13" s="126" t="s">
        <v>15</v>
      </c>
      <c r="B13" s="29"/>
      <c r="C13" s="29"/>
      <c r="D13" s="29"/>
      <c r="E13" s="29"/>
      <c r="F13" s="29"/>
      <c r="G13" s="29"/>
      <c r="H13" s="29"/>
      <c r="I13" s="29"/>
      <c r="J13" s="29">
        <v>6</v>
      </c>
      <c r="K13" s="77">
        <v>6</v>
      </c>
      <c r="L13" s="122"/>
      <c r="M13" s="122"/>
      <c r="N13" s="123"/>
      <c r="O13" s="124">
        <f>J13/I12</f>
        <v>1</v>
      </c>
      <c r="P13" s="128">
        <v>9</v>
      </c>
      <c r="Q13" s="129">
        <f t="shared" si="0"/>
        <v>1</v>
      </c>
      <c r="R13" s="85">
        <f t="shared" si="1"/>
        <v>0</v>
      </c>
      <c r="S13" s="81" t="s">
        <v>13</v>
      </c>
      <c r="T13" s="85">
        <f>L158</f>
        <v>9.0909090909090912E-2</v>
      </c>
      <c r="Z13" s="126" t="s">
        <v>30</v>
      </c>
      <c r="AA13" s="129">
        <f t="shared" si="2"/>
        <v>1</v>
      </c>
      <c r="AB13" s="129">
        <f t="shared" si="3"/>
        <v>1</v>
      </c>
      <c r="AC13" s="129">
        <f t="shared" si="4"/>
        <v>1</v>
      </c>
      <c r="AD13" s="129">
        <f t="shared" si="5"/>
        <v>1</v>
      </c>
      <c r="AE13" s="129">
        <f t="shared" si="6"/>
        <v>1</v>
      </c>
      <c r="AF13" s="129">
        <f t="shared" si="7"/>
        <v>0</v>
      </c>
      <c r="AG13" s="129">
        <f t="shared" si="8"/>
        <v>1</v>
      </c>
      <c r="AH13" s="129">
        <f t="shared" si="9"/>
        <v>1</v>
      </c>
      <c r="AI13" s="129">
        <f t="shared" si="10"/>
        <v>1</v>
      </c>
      <c r="AJ13" s="129" t="s">
        <v>22</v>
      </c>
      <c r="AK13" s="85" t="s">
        <v>22</v>
      </c>
    </row>
    <row r="14" spans="1:42" ht="12.75" customHeight="1" x14ac:dyDescent="0.2">
      <c r="A14" s="126" t="s">
        <v>16</v>
      </c>
      <c r="B14" s="29"/>
      <c r="C14" s="29"/>
      <c r="D14" s="29"/>
      <c r="E14" s="29"/>
      <c r="F14" s="29"/>
      <c r="G14" s="29"/>
      <c r="H14" s="29"/>
      <c r="I14" s="29"/>
      <c r="J14" s="29">
        <v>3</v>
      </c>
      <c r="K14" s="77">
        <v>2</v>
      </c>
      <c r="L14" s="122"/>
      <c r="M14" s="122"/>
      <c r="N14" s="123"/>
      <c r="O14" s="124"/>
      <c r="P14" s="128">
        <v>3</v>
      </c>
      <c r="Q14" s="129">
        <f t="shared" si="0"/>
        <v>0.33333333333333331</v>
      </c>
      <c r="R14" s="85">
        <f t="shared" si="1"/>
        <v>0.66666666666666674</v>
      </c>
      <c r="S14" s="81" t="s">
        <v>14</v>
      </c>
      <c r="T14" s="85">
        <f>L173</f>
        <v>0.27586206896551724</v>
      </c>
    </row>
    <row r="15" spans="1:42" ht="12.75" customHeight="1" x14ac:dyDescent="0.2">
      <c r="A15" s="126" t="s">
        <v>17</v>
      </c>
      <c r="B15" s="29"/>
      <c r="C15" s="29"/>
      <c r="D15" s="29"/>
      <c r="E15" s="29"/>
      <c r="F15" s="29"/>
      <c r="G15" s="29"/>
      <c r="H15" s="29"/>
      <c r="I15" s="29"/>
      <c r="J15" s="29">
        <v>1</v>
      </c>
      <c r="K15" s="77">
        <v>1</v>
      </c>
      <c r="L15" s="122"/>
      <c r="M15" s="122"/>
      <c r="N15" s="123"/>
      <c r="O15" s="124"/>
      <c r="P15" s="128">
        <v>1</v>
      </c>
      <c r="Q15" s="129">
        <f t="shared" si="0"/>
        <v>0.33333333333333331</v>
      </c>
      <c r="R15" s="85">
        <f t="shared" si="1"/>
        <v>0.66666666666666674</v>
      </c>
      <c r="S15" s="81" t="s">
        <v>15</v>
      </c>
      <c r="T15" s="85">
        <f>L188</f>
        <v>6.6666666666666666E-2</v>
      </c>
    </row>
    <row r="16" spans="1:42" ht="12.75" customHeight="1" x14ac:dyDescent="0.2">
      <c r="A16" s="126" t="s">
        <v>18</v>
      </c>
      <c r="B16" s="29"/>
      <c r="C16" s="29"/>
      <c r="D16" s="29"/>
      <c r="E16" s="29"/>
      <c r="F16" s="29"/>
      <c r="G16" s="29"/>
      <c r="H16" s="29"/>
      <c r="I16" s="29"/>
      <c r="J16" s="29"/>
      <c r="K16" s="77"/>
      <c r="L16" s="122"/>
      <c r="M16" s="122"/>
      <c r="N16" s="123"/>
      <c r="O16" s="124"/>
      <c r="P16" s="128"/>
      <c r="Q16" s="129">
        <f t="shared" si="0"/>
        <v>0</v>
      </c>
      <c r="R16" s="85">
        <f t="shared" si="1"/>
        <v>1</v>
      </c>
      <c r="S16" s="81" t="s">
        <v>16</v>
      </c>
      <c r="T16" s="85">
        <f>L206</f>
        <v>0.41379310344827586</v>
      </c>
    </row>
    <row r="17" spans="1:41" ht="12.75" customHeight="1" x14ac:dyDescent="0.2">
      <c r="A17" s="109" t="s">
        <v>19</v>
      </c>
      <c r="B17" s="81"/>
      <c r="C17" s="81"/>
      <c r="D17" s="81"/>
      <c r="E17" s="81"/>
      <c r="F17" s="81"/>
      <c r="G17" s="81"/>
      <c r="H17" s="81"/>
      <c r="I17" s="81"/>
      <c r="J17" s="81"/>
      <c r="K17" s="78"/>
      <c r="L17" s="85"/>
      <c r="M17" s="85"/>
      <c r="N17" s="81"/>
      <c r="O17" s="85"/>
    </row>
    <row r="18" spans="1:41" ht="12.75" customHeight="1" x14ac:dyDescent="0.2">
      <c r="A18" s="109" t="s">
        <v>31</v>
      </c>
      <c r="B18" s="81"/>
      <c r="C18" s="81"/>
      <c r="D18" s="81"/>
      <c r="E18" s="81"/>
      <c r="F18" s="81"/>
      <c r="G18" s="81"/>
      <c r="H18" s="81"/>
      <c r="I18" s="81"/>
      <c r="J18" s="81"/>
      <c r="K18" s="78"/>
      <c r="L18" s="85"/>
      <c r="M18" s="85"/>
      <c r="N18" s="81"/>
      <c r="O18" s="85"/>
    </row>
    <row r="19" spans="1:41" ht="12.75" customHeight="1" x14ac:dyDescent="0.2">
      <c r="A19" s="109" t="s">
        <v>20</v>
      </c>
      <c r="B19" s="81"/>
      <c r="C19" s="81"/>
      <c r="D19" s="81"/>
      <c r="E19" s="81"/>
      <c r="F19" s="81"/>
      <c r="G19" s="81"/>
      <c r="H19" s="81"/>
      <c r="I19" s="81"/>
      <c r="J19" s="81"/>
      <c r="K19" s="78"/>
      <c r="L19" s="85"/>
      <c r="M19" s="85"/>
      <c r="N19" s="81"/>
      <c r="O19" s="85"/>
    </row>
    <row r="20" spans="1:41" ht="12.75" customHeight="1" x14ac:dyDescent="0.2">
      <c r="A20" s="109" t="s">
        <v>21</v>
      </c>
      <c r="B20" s="81"/>
      <c r="C20" s="81"/>
      <c r="D20" s="81"/>
      <c r="E20" s="81"/>
      <c r="F20" s="81"/>
      <c r="G20" s="81"/>
      <c r="H20" s="81"/>
      <c r="I20" s="81"/>
      <c r="J20" s="81">
        <v>1</v>
      </c>
      <c r="K20" s="78"/>
      <c r="L20" s="85"/>
      <c r="M20" s="85"/>
      <c r="N20" s="81"/>
      <c r="O20" s="85"/>
      <c r="P20" s="82">
        <v>1</v>
      </c>
    </row>
    <row r="21" spans="1:41" ht="12.75" customHeight="1" x14ac:dyDescent="0.2">
      <c r="A21" s="109"/>
      <c r="J21" s="164" t="s">
        <v>32</v>
      </c>
      <c r="K21" s="79">
        <f>SUM(K13:K16)</f>
        <v>9</v>
      </c>
      <c r="L21" s="85">
        <f>K13/B5</f>
        <v>0.4</v>
      </c>
      <c r="M21" s="133">
        <f>K21/B5</f>
        <v>0.6</v>
      </c>
      <c r="N21" s="85">
        <f>M21-L21</f>
        <v>0.19999999999999996</v>
      </c>
      <c r="O21" s="85"/>
    </row>
    <row r="22" spans="1:41" ht="12.75" customHeight="1" x14ac:dyDescent="0.2">
      <c r="A22" s="233" t="s">
        <v>33</v>
      </c>
      <c r="B22" s="232"/>
      <c r="C22" s="232"/>
      <c r="D22" s="232"/>
      <c r="L22" s="85"/>
      <c r="M22" s="85"/>
      <c r="O22" s="85"/>
    </row>
    <row r="23" spans="1:41" ht="12.75" customHeight="1" x14ac:dyDescent="0.2">
      <c r="A23" s="109" t="s">
        <v>34</v>
      </c>
      <c r="B23" s="82">
        <v>4</v>
      </c>
      <c r="L23" s="85"/>
      <c r="M23" s="85"/>
      <c r="O23" s="85"/>
    </row>
    <row r="24" spans="1:41" ht="12.75" customHeight="1" x14ac:dyDescent="0.2">
      <c r="A24" s="234" t="s">
        <v>35</v>
      </c>
      <c r="B24" s="232"/>
      <c r="C24" s="232"/>
      <c r="D24" s="232"/>
      <c r="E24" s="232"/>
      <c r="F24" s="232"/>
      <c r="G24" s="232"/>
      <c r="H24" s="165">
        <f>(B23/K21)*100%</f>
        <v>0.44444444444444442</v>
      </c>
      <c r="L24" s="85"/>
      <c r="M24" s="85"/>
      <c r="O24" s="85"/>
    </row>
    <row r="25" spans="1:41" ht="12.75" customHeight="1" x14ac:dyDescent="0.2">
      <c r="L25" s="85"/>
      <c r="M25" s="85"/>
      <c r="O25" s="85"/>
    </row>
    <row r="26" spans="1:41" ht="12.75" customHeight="1" x14ac:dyDescent="0.2">
      <c r="L26" s="85"/>
      <c r="M26" s="85"/>
      <c r="O26" s="85"/>
    </row>
    <row r="27" spans="1:41" ht="12.75" customHeight="1" x14ac:dyDescent="0.2">
      <c r="L27" s="85"/>
      <c r="M27" s="85"/>
      <c r="O27" s="85"/>
    </row>
    <row r="28" spans="1:41" ht="12.75" customHeight="1" x14ac:dyDescent="0.2">
      <c r="A28" s="166" t="s">
        <v>36</v>
      </c>
      <c r="B28" s="166"/>
      <c r="C28" s="166"/>
      <c r="D28" s="167"/>
      <c r="E28" s="167"/>
      <c r="F28" s="82">
        <f>((K13*9)+(K14*10)+(K15*11))/K21</f>
        <v>9.4444444444444446</v>
      </c>
      <c r="H28" s="157"/>
      <c r="L28" s="85"/>
      <c r="M28" s="85"/>
      <c r="O28" s="85"/>
      <c r="Z28" s="130"/>
      <c r="AA28" s="119" t="s">
        <v>37</v>
      </c>
      <c r="AB28" s="119"/>
      <c r="AC28" s="119"/>
      <c r="AD28" s="119"/>
      <c r="AE28" s="119"/>
      <c r="AF28" s="119"/>
      <c r="AG28" s="119"/>
      <c r="AH28" s="119"/>
      <c r="AI28" s="119"/>
      <c r="AJ28" s="119"/>
    </row>
    <row r="29" spans="1:41" ht="12.75" customHeight="1" x14ac:dyDescent="0.2">
      <c r="L29" s="85"/>
      <c r="M29" s="85"/>
      <c r="O29" s="85"/>
      <c r="AA29" s="231" t="s">
        <v>11</v>
      </c>
      <c r="AB29" s="232"/>
      <c r="AC29" s="232"/>
      <c r="AD29" s="232"/>
      <c r="AE29" s="232"/>
      <c r="AF29" s="232"/>
      <c r="AG29" s="232"/>
      <c r="AH29" s="232"/>
      <c r="AI29" s="232"/>
      <c r="AJ29" s="232"/>
    </row>
    <row r="30" spans="1:41" ht="12.75" customHeight="1" x14ac:dyDescent="0.2">
      <c r="A30" s="130" t="s">
        <v>38</v>
      </c>
      <c r="L30" s="85"/>
      <c r="M30" s="85"/>
      <c r="O30" s="85"/>
      <c r="Z30" s="107" t="s">
        <v>12</v>
      </c>
      <c r="AA30" s="130">
        <v>9701</v>
      </c>
      <c r="AB30" s="157">
        <v>9702</v>
      </c>
      <c r="AC30" s="157">
        <v>9801</v>
      </c>
      <c r="AD30" s="157">
        <v>9802</v>
      </c>
      <c r="AE30" s="157">
        <v>9901</v>
      </c>
      <c r="AF30" s="157">
        <v>9902</v>
      </c>
      <c r="AG30" s="108" t="s">
        <v>13</v>
      </c>
      <c r="AH30" s="108" t="s">
        <v>14</v>
      </c>
      <c r="AI30" s="108" t="s">
        <v>15</v>
      </c>
      <c r="AJ30" s="108" t="s">
        <v>16</v>
      </c>
      <c r="AK30" s="108" t="s">
        <v>17</v>
      </c>
      <c r="AL30" s="108" t="s">
        <v>18</v>
      </c>
      <c r="AM30" s="108" t="s">
        <v>19</v>
      </c>
      <c r="AN30" s="108" t="s">
        <v>20</v>
      </c>
      <c r="AO30" s="108" t="s">
        <v>21</v>
      </c>
    </row>
    <row r="31" spans="1:41" ht="25.5" customHeight="1" x14ac:dyDescent="0.2">
      <c r="B31" s="229" t="s">
        <v>1</v>
      </c>
      <c r="C31" s="230"/>
      <c r="D31" s="230"/>
      <c r="E31" s="230"/>
      <c r="F31" s="230"/>
      <c r="G31" s="230"/>
      <c r="H31" s="230"/>
      <c r="I31" s="230"/>
      <c r="J31" s="230"/>
      <c r="L31" s="115" t="s">
        <v>2</v>
      </c>
      <c r="M31" s="115" t="s">
        <v>3</v>
      </c>
      <c r="N31" s="116" t="s">
        <v>4</v>
      </c>
      <c r="O31" s="115" t="s">
        <v>5</v>
      </c>
      <c r="P31" s="117" t="s">
        <v>6</v>
      </c>
      <c r="Q31" s="117" t="s">
        <v>7</v>
      </c>
      <c r="R31" s="118" t="s">
        <v>8</v>
      </c>
      <c r="Z31" s="29" t="s">
        <v>23</v>
      </c>
      <c r="AA31" s="129">
        <f t="shared" ref="AA31:AA38" si="16">Q6</f>
        <v>0.8</v>
      </c>
      <c r="AB31" s="129">
        <f t="shared" ref="AB31:AB38" si="17">Q34</f>
        <v>0.78260869565217395</v>
      </c>
      <c r="AC31" s="129">
        <f t="shared" ref="AC31:AC38" si="18">Q60</f>
        <v>0.33333333333333331</v>
      </c>
      <c r="AD31" s="129">
        <f t="shared" ref="AD31:AD39" si="19">Q84</f>
        <v>0.66666666666666663</v>
      </c>
      <c r="AE31" s="129">
        <f t="shared" ref="AE31:AE38" si="20">Q108</f>
        <v>0.53333333333333333</v>
      </c>
      <c r="AF31" s="129">
        <f t="shared" ref="AF31:AF38" si="21">Q129</f>
        <v>0.73684210526315785</v>
      </c>
      <c r="AG31" s="129">
        <f t="shared" ref="AG31:AG38" si="22">Q148</f>
        <v>0.36363636363636365</v>
      </c>
      <c r="AH31" s="129">
        <f t="shared" ref="AH31:AH38" si="23">Q163</f>
        <v>0.68965517241379315</v>
      </c>
      <c r="AI31" s="129">
        <f t="shared" ref="AI31:AI38" si="24">Q178</f>
        <v>0.73333333333333328</v>
      </c>
      <c r="AJ31" s="129">
        <f t="shared" ref="AJ31:AJ37" si="25">Q193</f>
        <v>0.65517241379310343</v>
      </c>
      <c r="AK31" s="129">
        <f t="shared" ref="AK31:AK36" si="26">Q211</f>
        <v>0.55555555555555558</v>
      </c>
      <c r="AL31" s="129">
        <f t="shared" ref="AL31:AL35" si="27">Q226</f>
        <v>0.61764705882352944</v>
      </c>
      <c r="AM31" s="129">
        <f t="shared" ref="AM31:AM34" si="28">Q242</f>
        <v>0.875</v>
      </c>
      <c r="AN31" s="129">
        <f t="shared" ref="AN31:AN32" si="29">Q275</f>
        <v>0.2</v>
      </c>
      <c r="AO31" s="129">
        <f>Q293</f>
        <v>0.7857142857142857</v>
      </c>
    </row>
    <row r="32" spans="1:41" ht="12.75" customHeight="1" x14ac:dyDescent="0.2">
      <c r="A32" s="120" t="s">
        <v>9</v>
      </c>
      <c r="B32" s="121">
        <v>1</v>
      </c>
      <c r="C32" s="121">
        <v>2</v>
      </c>
      <c r="D32" s="121">
        <v>3</v>
      </c>
      <c r="E32" s="121">
        <v>4</v>
      </c>
      <c r="F32" s="121">
        <v>5</v>
      </c>
      <c r="G32" s="121">
        <v>6</v>
      </c>
      <c r="H32" s="121">
        <v>7</v>
      </c>
      <c r="I32" s="121">
        <v>8</v>
      </c>
      <c r="J32" s="121">
        <v>9</v>
      </c>
      <c r="K32" s="76" t="s">
        <v>10</v>
      </c>
      <c r="L32" s="122"/>
      <c r="M32" s="122"/>
      <c r="N32" s="123"/>
      <c r="O32" s="124"/>
      <c r="P32" s="125"/>
      <c r="Q32" s="125"/>
      <c r="R32" s="85"/>
      <c r="Z32" s="29" t="s">
        <v>24</v>
      </c>
      <c r="AA32" s="129">
        <f t="shared" si="16"/>
        <v>0.91666666666666663</v>
      </c>
      <c r="AB32" s="129">
        <f t="shared" si="17"/>
        <v>0.91666666666666663</v>
      </c>
      <c r="AC32" s="129">
        <f t="shared" si="18"/>
        <v>1</v>
      </c>
      <c r="AD32" s="129">
        <f t="shared" si="19"/>
        <v>0.90909090909090906</v>
      </c>
      <c r="AE32" s="129">
        <f t="shared" si="20"/>
        <v>1</v>
      </c>
      <c r="AF32" s="129">
        <f t="shared" si="21"/>
        <v>0.8571428571428571</v>
      </c>
      <c r="AG32" s="129">
        <f t="shared" si="22"/>
        <v>1</v>
      </c>
      <c r="AH32" s="129">
        <f t="shared" si="23"/>
        <v>0.9</v>
      </c>
      <c r="AI32" s="129">
        <f t="shared" si="24"/>
        <v>0.81818181818181823</v>
      </c>
      <c r="AJ32" s="129">
        <f t="shared" si="25"/>
        <v>0.84210526315789469</v>
      </c>
      <c r="AK32" s="129">
        <f t="shared" si="26"/>
        <v>0.8</v>
      </c>
      <c r="AL32" s="129">
        <f t="shared" si="27"/>
        <v>0.80952380952380953</v>
      </c>
      <c r="AM32" s="129">
        <f t="shared" si="28"/>
        <v>0.8571428571428571</v>
      </c>
      <c r="AN32" s="129">
        <f t="shared" si="29"/>
        <v>1</v>
      </c>
    </row>
    <row r="33" spans="1:40" ht="12.75" customHeight="1" x14ac:dyDescent="0.2">
      <c r="A33" s="29">
        <v>9702</v>
      </c>
      <c r="B33" s="29">
        <v>46</v>
      </c>
      <c r="C33" s="29"/>
      <c r="D33" s="29"/>
      <c r="E33" s="29"/>
      <c r="F33" s="29"/>
      <c r="G33" s="29"/>
      <c r="H33" s="29"/>
      <c r="I33" s="29"/>
      <c r="J33" s="29"/>
      <c r="K33" s="77"/>
      <c r="L33" s="122"/>
      <c r="M33" s="122"/>
      <c r="N33" s="123"/>
      <c r="O33" s="124"/>
      <c r="P33" s="127">
        <f>B33</f>
        <v>46</v>
      </c>
      <c r="Q33" s="125"/>
      <c r="R33" s="85"/>
      <c r="Z33" s="29" t="s">
        <v>25</v>
      </c>
      <c r="AA33" s="129">
        <f t="shared" si="16"/>
        <v>1</v>
      </c>
      <c r="AB33" s="129">
        <f t="shared" si="17"/>
        <v>0.90909090909090906</v>
      </c>
      <c r="AC33" s="129">
        <f t="shared" si="18"/>
        <v>0.66666666666666663</v>
      </c>
      <c r="AD33" s="129">
        <f t="shared" si="19"/>
        <v>1.05</v>
      </c>
      <c r="AE33" s="129">
        <f t="shared" si="20"/>
        <v>1.375</v>
      </c>
      <c r="AF33" s="129">
        <f t="shared" si="21"/>
        <v>1</v>
      </c>
      <c r="AG33" s="129">
        <f t="shared" si="22"/>
        <v>1</v>
      </c>
      <c r="AH33" s="129">
        <f t="shared" si="23"/>
        <v>0.83333333333333337</v>
      </c>
      <c r="AI33" s="129">
        <f t="shared" si="24"/>
        <v>0.55555555555555558</v>
      </c>
      <c r="AJ33" s="129">
        <f t="shared" si="25"/>
        <v>1</v>
      </c>
      <c r="AK33" s="129">
        <f t="shared" si="26"/>
        <v>1</v>
      </c>
      <c r="AL33" s="129">
        <f t="shared" si="27"/>
        <v>0.94117647058823528</v>
      </c>
      <c r="AM33" s="129">
        <f t="shared" si="28"/>
        <v>0.83333333333333337</v>
      </c>
      <c r="AN33" s="129" t="s">
        <v>22</v>
      </c>
    </row>
    <row r="34" spans="1:40" ht="12.75" customHeight="1" x14ac:dyDescent="0.2">
      <c r="A34" s="29">
        <v>9801</v>
      </c>
      <c r="B34" s="29"/>
      <c r="C34" s="29">
        <v>36</v>
      </c>
      <c r="D34" s="29"/>
      <c r="E34" s="29"/>
      <c r="F34" s="29"/>
      <c r="G34" s="29"/>
      <c r="H34" s="29"/>
      <c r="I34" s="29"/>
      <c r="J34" s="29"/>
      <c r="K34" s="77"/>
      <c r="L34" s="122"/>
      <c r="M34" s="122"/>
      <c r="N34" s="123"/>
      <c r="O34" s="124">
        <f>C34/B33</f>
        <v>0.78260869565217395</v>
      </c>
      <c r="P34" s="128">
        <v>36</v>
      </c>
      <c r="Q34" s="129">
        <f t="shared" ref="Q34:Q44" si="30">P34/P33</f>
        <v>0.78260869565217395</v>
      </c>
      <c r="R34" s="85">
        <f t="shared" ref="R34:R44" si="31">100%-Q34</f>
        <v>0.21739130434782605</v>
      </c>
      <c r="Z34" s="29" t="s">
        <v>26</v>
      </c>
      <c r="AA34" s="129">
        <f t="shared" si="16"/>
        <v>1</v>
      </c>
      <c r="AB34" s="129">
        <f t="shared" si="17"/>
        <v>0.83333333333333337</v>
      </c>
      <c r="AC34" s="129">
        <f t="shared" si="18"/>
        <v>1</v>
      </c>
      <c r="AD34" s="129">
        <f t="shared" si="19"/>
        <v>1.6666666666666667</v>
      </c>
      <c r="AE34" s="129">
        <f t="shared" si="20"/>
        <v>0.63636363636363635</v>
      </c>
      <c r="AF34" s="129">
        <f t="shared" si="21"/>
        <v>1</v>
      </c>
      <c r="AG34" s="129">
        <f t="shared" si="22"/>
        <v>1</v>
      </c>
      <c r="AH34" s="129">
        <f t="shared" si="23"/>
        <v>0.8666666666666667</v>
      </c>
      <c r="AI34" s="129">
        <f t="shared" si="24"/>
        <v>1</v>
      </c>
      <c r="AJ34" s="129">
        <f t="shared" si="25"/>
        <v>0.9375</v>
      </c>
      <c r="AK34" s="129">
        <f t="shared" si="26"/>
        <v>1</v>
      </c>
      <c r="AL34" s="129">
        <f t="shared" si="27"/>
        <v>1.0625</v>
      </c>
      <c r="AM34" s="129">
        <f t="shared" si="28"/>
        <v>0.8</v>
      </c>
    </row>
    <row r="35" spans="1:40" ht="12.75" customHeight="1" x14ac:dyDescent="0.2">
      <c r="A35" s="29">
        <v>9802</v>
      </c>
      <c r="B35" s="29"/>
      <c r="C35" s="29"/>
      <c r="D35" s="29">
        <v>32</v>
      </c>
      <c r="E35" s="29"/>
      <c r="F35" s="29"/>
      <c r="G35" s="29"/>
      <c r="H35" s="29"/>
      <c r="I35" s="29"/>
      <c r="J35" s="29"/>
      <c r="K35" s="77"/>
      <c r="L35" s="122"/>
      <c r="M35" s="122"/>
      <c r="N35" s="123"/>
      <c r="O35" s="124">
        <f>D35/C34</f>
        <v>0.88888888888888884</v>
      </c>
      <c r="P35" s="128">
        <v>33</v>
      </c>
      <c r="Q35" s="129">
        <f t="shared" si="30"/>
        <v>0.91666666666666663</v>
      </c>
      <c r="R35" s="85">
        <f t="shared" si="31"/>
        <v>8.333333333333337E-2</v>
      </c>
      <c r="Z35" s="29" t="s">
        <v>27</v>
      </c>
      <c r="AA35" s="129">
        <f t="shared" si="16"/>
        <v>0.81818181818181823</v>
      </c>
      <c r="AB35" s="129">
        <f t="shared" si="17"/>
        <v>1</v>
      </c>
      <c r="AC35" s="129">
        <f t="shared" si="18"/>
        <v>1</v>
      </c>
      <c r="AD35" s="129">
        <f t="shared" si="19"/>
        <v>0.48571428571428571</v>
      </c>
      <c r="AE35" s="129">
        <f t="shared" si="20"/>
        <v>1</v>
      </c>
      <c r="AF35" s="129">
        <f t="shared" si="21"/>
        <v>0.83333333333333337</v>
      </c>
      <c r="AG35" s="129">
        <f t="shared" si="22"/>
        <v>0.5</v>
      </c>
      <c r="AH35" s="129">
        <f t="shared" si="23"/>
        <v>1</v>
      </c>
      <c r="AI35" s="129">
        <f t="shared" si="24"/>
        <v>1</v>
      </c>
      <c r="AJ35" s="129">
        <f t="shared" si="25"/>
        <v>1</v>
      </c>
      <c r="AK35" s="129">
        <f t="shared" si="26"/>
        <v>1</v>
      </c>
      <c r="AL35" s="129">
        <f t="shared" si="27"/>
        <v>0.94117647058823528</v>
      </c>
      <c r="AM35" s="129" t="s">
        <v>22</v>
      </c>
    </row>
    <row r="36" spans="1:40" ht="12.75" customHeight="1" x14ac:dyDescent="0.2">
      <c r="A36" s="29">
        <v>9901</v>
      </c>
      <c r="B36" s="29"/>
      <c r="C36" s="29"/>
      <c r="D36" s="29"/>
      <c r="E36" s="29">
        <v>21</v>
      </c>
      <c r="F36" s="29"/>
      <c r="G36" s="29"/>
      <c r="H36" s="29"/>
      <c r="I36" s="29"/>
      <c r="J36" s="29"/>
      <c r="K36" s="77"/>
      <c r="L36" s="122"/>
      <c r="M36" s="122"/>
      <c r="N36" s="123"/>
      <c r="O36" s="124">
        <f>E36/D35</f>
        <v>0.65625</v>
      </c>
      <c r="P36" s="128">
        <v>30</v>
      </c>
      <c r="Q36" s="129">
        <f t="shared" si="30"/>
        <v>0.90909090909090906</v>
      </c>
      <c r="R36" s="85">
        <f t="shared" si="31"/>
        <v>9.0909090909090939E-2</v>
      </c>
      <c r="Z36" s="126" t="s">
        <v>28</v>
      </c>
      <c r="AA36" s="129">
        <f t="shared" si="16"/>
        <v>1</v>
      </c>
      <c r="AB36" s="129">
        <f t="shared" si="17"/>
        <v>1</v>
      </c>
      <c r="AC36" s="129">
        <f t="shared" si="18"/>
        <v>1</v>
      </c>
      <c r="AD36" s="129">
        <f t="shared" si="19"/>
        <v>1</v>
      </c>
      <c r="AE36" s="129">
        <f t="shared" si="20"/>
        <v>1</v>
      </c>
      <c r="AF36" s="129">
        <f t="shared" si="21"/>
        <v>0.9</v>
      </c>
      <c r="AG36" s="129">
        <f t="shared" si="22"/>
        <v>0.5</v>
      </c>
      <c r="AH36" s="129">
        <f t="shared" si="23"/>
        <v>0.92307692307692313</v>
      </c>
      <c r="AI36" s="129">
        <f t="shared" si="24"/>
        <v>0.8</v>
      </c>
      <c r="AJ36" s="129">
        <f t="shared" si="25"/>
        <v>0.8666666666666667</v>
      </c>
      <c r="AK36" s="129">
        <f t="shared" si="26"/>
        <v>0.75</v>
      </c>
      <c r="AL36" s="129" t="s">
        <v>22</v>
      </c>
    </row>
    <row r="37" spans="1:40" ht="12.75" customHeight="1" x14ac:dyDescent="0.2">
      <c r="A37" s="29">
        <v>9902</v>
      </c>
      <c r="B37" s="29"/>
      <c r="C37" s="29"/>
      <c r="D37" s="29"/>
      <c r="E37" s="29"/>
      <c r="F37" s="29">
        <v>15</v>
      </c>
      <c r="G37" s="29"/>
      <c r="H37" s="29"/>
      <c r="I37" s="29"/>
      <c r="J37" s="29"/>
      <c r="K37" s="77"/>
      <c r="L37" s="122"/>
      <c r="M37" s="122"/>
      <c r="N37" s="123"/>
      <c r="O37" s="124">
        <f>F37/E36</f>
        <v>0.7142857142857143</v>
      </c>
      <c r="P37" s="128">
        <v>25</v>
      </c>
      <c r="Q37" s="129">
        <f t="shared" si="30"/>
        <v>0.83333333333333337</v>
      </c>
      <c r="R37" s="85">
        <f t="shared" si="31"/>
        <v>0.16666666666666663</v>
      </c>
      <c r="Z37" s="126" t="s">
        <v>29</v>
      </c>
      <c r="AA37" s="129">
        <f t="shared" si="16"/>
        <v>1</v>
      </c>
      <c r="AB37" s="129">
        <f t="shared" si="17"/>
        <v>0.96</v>
      </c>
      <c r="AC37" s="129">
        <f t="shared" si="18"/>
        <v>1</v>
      </c>
      <c r="AD37" s="129">
        <f t="shared" si="19"/>
        <v>1</v>
      </c>
      <c r="AE37" s="129">
        <f t="shared" si="20"/>
        <v>1</v>
      </c>
      <c r="AF37" s="129">
        <f t="shared" si="21"/>
        <v>0.88888888888888884</v>
      </c>
      <c r="AG37" s="129">
        <f t="shared" si="22"/>
        <v>3</v>
      </c>
      <c r="AH37" s="129">
        <f t="shared" si="23"/>
        <v>1</v>
      </c>
      <c r="AI37" s="129">
        <f t="shared" si="24"/>
        <v>0.75</v>
      </c>
      <c r="AJ37" s="129">
        <f t="shared" si="25"/>
        <v>0.92307692307692313</v>
      </c>
      <c r="AK37" s="129" t="s">
        <v>22</v>
      </c>
    </row>
    <row r="38" spans="1:40" ht="12.75" customHeight="1" x14ac:dyDescent="0.2">
      <c r="A38" s="126" t="s">
        <v>13</v>
      </c>
      <c r="B38" s="29"/>
      <c r="C38" s="29"/>
      <c r="D38" s="29"/>
      <c r="E38" s="29"/>
      <c r="F38" s="29"/>
      <c r="G38" s="29">
        <v>15</v>
      </c>
      <c r="H38" s="29"/>
      <c r="I38" s="29"/>
      <c r="J38" s="29"/>
      <c r="K38" s="77"/>
      <c r="L38" s="122"/>
      <c r="M38" s="122"/>
      <c r="N38" s="123"/>
      <c r="O38" s="124">
        <f>G38/F37</f>
        <v>1</v>
      </c>
      <c r="P38" s="128">
        <v>25</v>
      </c>
      <c r="Q38" s="129">
        <f t="shared" si="30"/>
        <v>1</v>
      </c>
      <c r="R38" s="85">
        <f t="shared" si="31"/>
        <v>0</v>
      </c>
      <c r="Z38" s="126" t="s">
        <v>30</v>
      </c>
      <c r="AA38" s="129">
        <f t="shared" si="16"/>
        <v>1</v>
      </c>
      <c r="AB38" s="129">
        <f t="shared" si="17"/>
        <v>0.95833333333333337</v>
      </c>
      <c r="AC38" s="129">
        <f t="shared" si="18"/>
        <v>1</v>
      </c>
      <c r="AD38" s="129">
        <f t="shared" si="19"/>
        <v>1</v>
      </c>
      <c r="AE38" s="129">
        <f t="shared" si="20"/>
        <v>0.8571428571428571</v>
      </c>
      <c r="AF38" s="129">
        <f t="shared" si="21"/>
        <v>0</v>
      </c>
      <c r="AG38" s="129">
        <f t="shared" si="22"/>
        <v>1</v>
      </c>
      <c r="AH38" s="129">
        <f t="shared" si="23"/>
        <v>0.91666666666666663</v>
      </c>
      <c r="AI38" s="129">
        <f t="shared" si="24"/>
        <v>1</v>
      </c>
      <c r="AJ38" s="129" t="s">
        <v>22</v>
      </c>
      <c r="AK38" s="129" t="s">
        <v>22</v>
      </c>
    </row>
    <row r="39" spans="1:40" ht="12.75" customHeight="1" x14ac:dyDescent="0.2">
      <c r="A39" s="126" t="s">
        <v>14</v>
      </c>
      <c r="B39" s="29"/>
      <c r="C39" s="29"/>
      <c r="D39" s="29"/>
      <c r="E39" s="29"/>
      <c r="F39" s="29"/>
      <c r="G39" s="29"/>
      <c r="H39" s="29">
        <v>15</v>
      </c>
      <c r="I39" s="29"/>
      <c r="J39" s="29"/>
      <c r="K39" s="77"/>
      <c r="L39" s="122"/>
      <c r="M39" s="122"/>
      <c r="N39" s="123"/>
      <c r="O39" s="124">
        <f>H39/G38</f>
        <v>1</v>
      </c>
      <c r="P39" s="128">
        <v>25</v>
      </c>
      <c r="Q39" s="129">
        <f t="shared" si="30"/>
        <v>1</v>
      </c>
      <c r="R39" s="85">
        <f t="shared" si="31"/>
        <v>0</v>
      </c>
      <c r="S39" s="130" t="s">
        <v>3</v>
      </c>
      <c r="AD39" s="129">
        <f t="shared" si="19"/>
        <v>0.52941176470588236</v>
      </c>
      <c r="AE39" s="129"/>
      <c r="AF39" s="129"/>
      <c r="AG39" s="129"/>
    </row>
    <row r="40" spans="1:40" ht="12.75" customHeight="1" x14ac:dyDescent="0.2">
      <c r="A40" s="126" t="s">
        <v>15</v>
      </c>
      <c r="B40" s="29"/>
      <c r="C40" s="29"/>
      <c r="D40" s="29"/>
      <c r="E40" s="29"/>
      <c r="F40" s="29"/>
      <c r="G40" s="29"/>
      <c r="H40" s="29"/>
      <c r="I40" s="29">
        <v>15</v>
      </c>
      <c r="J40" s="29"/>
      <c r="K40" s="77"/>
      <c r="L40" s="122"/>
      <c r="M40" s="122"/>
      <c r="N40" s="123"/>
      <c r="O40" s="124">
        <f>I40/H39</f>
        <v>1</v>
      </c>
      <c r="P40" s="128">
        <v>24</v>
      </c>
      <c r="Q40" s="129">
        <f t="shared" si="30"/>
        <v>0.96</v>
      </c>
      <c r="R40" s="85">
        <f t="shared" si="31"/>
        <v>4.0000000000000036E-2</v>
      </c>
      <c r="S40" s="82">
        <v>9701</v>
      </c>
      <c r="T40" s="133">
        <f>M21</f>
        <v>0.6</v>
      </c>
    </row>
    <row r="41" spans="1:40" ht="12.75" customHeight="1" x14ac:dyDescent="0.2">
      <c r="A41" s="126" t="s">
        <v>16</v>
      </c>
      <c r="B41" s="29"/>
      <c r="C41" s="29"/>
      <c r="D41" s="29"/>
      <c r="E41" s="29"/>
      <c r="F41" s="29"/>
      <c r="G41" s="29"/>
      <c r="H41" s="29"/>
      <c r="I41" s="29"/>
      <c r="J41" s="29">
        <v>15</v>
      </c>
      <c r="K41" s="77">
        <v>15</v>
      </c>
      <c r="L41" s="122"/>
      <c r="M41" s="122"/>
      <c r="N41" s="123"/>
      <c r="O41" s="124">
        <f>J41/I40</f>
        <v>1</v>
      </c>
      <c r="P41" s="128">
        <v>23</v>
      </c>
      <c r="Q41" s="129">
        <f t="shared" si="30"/>
        <v>0.95833333333333337</v>
      </c>
      <c r="R41" s="85">
        <f t="shared" si="31"/>
        <v>4.166666666666663E-2</v>
      </c>
      <c r="S41" s="82">
        <v>9702</v>
      </c>
      <c r="T41" s="133">
        <f>M48</f>
        <v>0.5</v>
      </c>
    </row>
    <row r="42" spans="1:40" ht="12.75" customHeight="1" x14ac:dyDescent="0.2">
      <c r="A42" s="126" t="s">
        <v>17</v>
      </c>
      <c r="B42" s="29"/>
      <c r="C42" s="29"/>
      <c r="D42" s="29"/>
      <c r="E42" s="29"/>
      <c r="F42" s="29"/>
      <c r="G42" s="29"/>
      <c r="H42" s="29"/>
      <c r="I42" s="29"/>
      <c r="J42" s="29">
        <v>6</v>
      </c>
      <c r="K42" s="77">
        <v>4</v>
      </c>
      <c r="L42" s="122"/>
      <c r="M42" s="122"/>
      <c r="N42" s="123"/>
      <c r="O42" s="124"/>
      <c r="P42" s="128">
        <v>8</v>
      </c>
      <c r="Q42" s="129">
        <f t="shared" si="30"/>
        <v>0.34782608695652173</v>
      </c>
      <c r="R42" s="85">
        <f t="shared" si="31"/>
        <v>0.65217391304347827</v>
      </c>
      <c r="S42" s="82">
        <v>9801</v>
      </c>
      <c r="T42" s="133">
        <f>M73</f>
        <v>0.22222222222222221</v>
      </c>
    </row>
    <row r="43" spans="1:40" ht="12.75" customHeight="1" x14ac:dyDescent="0.2">
      <c r="A43" s="126" t="s">
        <v>18</v>
      </c>
      <c r="B43" s="29"/>
      <c r="C43" s="29"/>
      <c r="D43" s="29"/>
      <c r="E43" s="29"/>
      <c r="F43" s="29"/>
      <c r="G43" s="29"/>
      <c r="H43" s="29"/>
      <c r="I43" s="29"/>
      <c r="J43" s="29">
        <v>3</v>
      </c>
      <c r="K43" s="77">
        <v>2</v>
      </c>
      <c r="L43" s="122"/>
      <c r="M43" s="122"/>
      <c r="N43" s="123"/>
      <c r="O43" s="124"/>
      <c r="P43" s="128">
        <v>4</v>
      </c>
      <c r="Q43" s="129">
        <f t="shared" si="30"/>
        <v>0.5</v>
      </c>
      <c r="R43" s="85">
        <f t="shared" si="31"/>
        <v>0.5</v>
      </c>
      <c r="S43" s="82">
        <v>9802</v>
      </c>
      <c r="T43" s="133">
        <f>M97</f>
        <v>0.51515151515151514</v>
      </c>
    </row>
    <row r="44" spans="1:40" ht="12.75" customHeight="1" x14ac:dyDescent="0.2">
      <c r="A44" s="109" t="s">
        <v>19</v>
      </c>
      <c r="B44" s="81"/>
      <c r="C44" s="81"/>
      <c r="D44" s="81"/>
      <c r="E44" s="81"/>
      <c r="F44" s="81"/>
      <c r="G44" s="81">
        <v>1</v>
      </c>
      <c r="H44" s="81"/>
      <c r="I44" s="81">
        <v>1</v>
      </c>
      <c r="J44" s="81"/>
      <c r="K44" s="78">
        <v>1</v>
      </c>
      <c r="L44" s="85"/>
      <c r="M44" s="85"/>
      <c r="N44" s="81"/>
      <c r="O44" s="85"/>
      <c r="P44" s="128">
        <v>2</v>
      </c>
      <c r="Q44" s="129">
        <f t="shared" si="30"/>
        <v>0.5</v>
      </c>
      <c r="R44" s="85">
        <f t="shared" si="31"/>
        <v>0.5</v>
      </c>
      <c r="S44" s="82">
        <v>9901</v>
      </c>
      <c r="T44" s="85">
        <f>M73</f>
        <v>0.22222222222222221</v>
      </c>
    </row>
    <row r="45" spans="1:40" ht="12.75" customHeight="1" x14ac:dyDescent="0.2">
      <c r="A45" s="109" t="s">
        <v>31</v>
      </c>
      <c r="B45" s="81"/>
      <c r="C45" s="81"/>
      <c r="D45" s="81"/>
      <c r="E45" s="81"/>
      <c r="F45" s="81"/>
      <c r="G45" s="81"/>
      <c r="H45" s="81"/>
      <c r="I45" s="81"/>
      <c r="J45" s="81"/>
      <c r="K45" s="78"/>
      <c r="L45" s="85"/>
      <c r="M45" s="85"/>
      <c r="N45" s="81"/>
      <c r="O45" s="85"/>
      <c r="S45" s="82">
        <v>9902</v>
      </c>
      <c r="T45" s="85">
        <f>M139</f>
        <v>0.42105263157894735</v>
      </c>
    </row>
    <row r="46" spans="1:40" ht="12.75" customHeight="1" x14ac:dyDescent="0.2">
      <c r="A46" s="109" t="s">
        <v>20</v>
      </c>
      <c r="B46" s="81"/>
      <c r="C46" s="81"/>
      <c r="D46" s="81"/>
      <c r="E46" s="81"/>
      <c r="F46" s="81"/>
      <c r="G46" s="81"/>
      <c r="H46" s="81"/>
      <c r="I46" s="81"/>
      <c r="J46" s="81">
        <v>1</v>
      </c>
      <c r="K46" s="78"/>
      <c r="L46" s="85"/>
      <c r="M46" s="85"/>
      <c r="N46" s="81"/>
      <c r="O46" s="85"/>
      <c r="P46" s="128">
        <v>1</v>
      </c>
      <c r="S46" s="81" t="s">
        <v>13</v>
      </c>
      <c r="T46" s="85">
        <f>M158</f>
        <v>9.0909090909090912E-2</v>
      </c>
    </row>
    <row r="47" spans="1:40" ht="12.75" customHeight="1" x14ac:dyDescent="0.2">
      <c r="A47" s="109" t="s">
        <v>21</v>
      </c>
      <c r="B47" s="81"/>
      <c r="C47" s="81"/>
      <c r="D47" s="81"/>
      <c r="E47" s="81"/>
      <c r="F47" s="81"/>
      <c r="G47" s="81"/>
      <c r="H47" s="81"/>
      <c r="I47" s="81"/>
      <c r="J47" s="81">
        <v>1</v>
      </c>
      <c r="K47" s="78">
        <v>1</v>
      </c>
      <c r="L47" s="85"/>
      <c r="M47" s="85"/>
      <c r="N47" s="81"/>
      <c r="O47" s="85"/>
      <c r="P47" s="128"/>
      <c r="S47" s="81" t="s">
        <v>14</v>
      </c>
      <c r="T47" s="85">
        <f>M173</f>
        <v>0.37931034482758619</v>
      </c>
    </row>
    <row r="48" spans="1:40" ht="12.75" customHeight="1" x14ac:dyDescent="0.2">
      <c r="K48" s="78">
        <f>SUM(K41:K47)</f>
        <v>23</v>
      </c>
      <c r="L48" s="85">
        <f>K41/B33</f>
        <v>0.32608695652173914</v>
      </c>
      <c r="M48" s="85">
        <f>K48/B33</f>
        <v>0.5</v>
      </c>
      <c r="N48" s="85">
        <f>M48-L48</f>
        <v>0.17391304347826086</v>
      </c>
      <c r="O48" s="85"/>
      <c r="S48" s="81" t="s">
        <v>15</v>
      </c>
      <c r="T48" s="85">
        <f>M188</f>
        <v>0.2</v>
      </c>
      <c r="Z48" s="130"/>
      <c r="AA48" s="119" t="s">
        <v>39</v>
      </c>
      <c r="AB48" s="119"/>
      <c r="AC48" s="119"/>
      <c r="AD48" s="119"/>
      <c r="AE48" s="119"/>
      <c r="AF48" s="119"/>
      <c r="AG48" s="119"/>
      <c r="AH48" s="119"/>
      <c r="AI48" s="119"/>
      <c r="AJ48" s="119"/>
    </row>
    <row r="49" spans="1:41" ht="12.75" customHeight="1" x14ac:dyDescent="0.2">
      <c r="A49" s="233" t="s">
        <v>33</v>
      </c>
      <c r="B49" s="232"/>
      <c r="C49" s="232"/>
      <c r="D49" s="232"/>
      <c r="L49" s="85"/>
      <c r="M49" s="85"/>
      <c r="O49" s="85"/>
      <c r="S49" s="81" t="s">
        <v>16</v>
      </c>
      <c r="T49" s="85">
        <f>M206</f>
        <v>0.44827586206896552</v>
      </c>
      <c r="Z49" s="81"/>
      <c r="AA49" s="235" t="s">
        <v>11</v>
      </c>
      <c r="AB49" s="232"/>
      <c r="AC49" s="232"/>
      <c r="AD49" s="232"/>
      <c r="AE49" s="232"/>
      <c r="AF49" s="232"/>
      <c r="AG49" s="232"/>
      <c r="AH49" s="232"/>
      <c r="AI49" s="232"/>
      <c r="AJ49" s="232"/>
    </row>
    <row r="50" spans="1:41" ht="12.75" customHeight="1" x14ac:dyDescent="0.2">
      <c r="A50" s="109" t="s">
        <v>40</v>
      </c>
      <c r="B50" s="82">
        <v>8</v>
      </c>
      <c r="L50" s="85"/>
      <c r="M50" s="85"/>
      <c r="O50" s="85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</row>
    <row r="51" spans="1:41" ht="12.75" customHeight="1" x14ac:dyDescent="0.2">
      <c r="A51" s="234" t="s">
        <v>35</v>
      </c>
      <c r="B51" s="232"/>
      <c r="C51" s="232"/>
      <c r="D51" s="232"/>
      <c r="E51" s="232"/>
      <c r="F51" s="232"/>
      <c r="G51" s="232"/>
      <c r="H51" s="165">
        <f>(B50/K48)*100%</f>
        <v>0.34782608695652173</v>
      </c>
      <c r="L51" s="85"/>
      <c r="M51" s="85"/>
      <c r="O51" s="85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</row>
    <row r="52" spans="1:41" ht="12.75" customHeight="1" x14ac:dyDescent="0.2">
      <c r="L52" s="85"/>
      <c r="M52" s="85"/>
      <c r="O52" s="85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</row>
    <row r="53" spans="1:41" ht="12.75" customHeight="1" x14ac:dyDescent="0.2">
      <c r="L53" s="85"/>
      <c r="M53" s="85"/>
      <c r="O53" s="85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</row>
    <row r="54" spans="1:41" ht="12.75" customHeight="1" x14ac:dyDescent="0.2">
      <c r="A54" s="166" t="s">
        <v>36</v>
      </c>
      <c r="F54" s="82">
        <f>((K41*9)+(K42*10)+(K43*11))/K48</f>
        <v>8.5652173913043477</v>
      </c>
      <c r="L54" s="85"/>
      <c r="M54" s="85"/>
      <c r="O54" s="85"/>
      <c r="Z54" s="107" t="s">
        <v>12</v>
      </c>
      <c r="AA54" s="130">
        <v>9701</v>
      </c>
      <c r="AB54" s="157">
        <v>9702</v>
      </c>
      <c r="AC54" s="157">
        <v>9801</v>
      </c>
      <c r="AD54" s="157">
        <v>9802</v>
      </c>
      <c r="AE54" s="157">
        <v>9901</v>
      </c>
      <c r="AF54" s="157">
        <v>9902</v>
      </c>
      <c r="AG54" s="108" t="s">
        <v>13</v>
      </c>
      <c r="AH54" s="108" t="s">
        <v>14</v>
      </c>
      <c r="AI54" s="108" t="s">
        <v>15</v>
      </c>
      <c r="AJ54" s="108" t="s">
        <v>16</v>
      </c>
      <c r="AK54" s="108" t="s">
        <v>17</v>
      </c>
      <c r="AL54" s="108" t="s">
        <v>18</v>
      </c>
      <c r="AM54" s="108" t="s">
        <v>19</v>
      </c>
      <c r="AN54" s="108" t="s">
        <v>20</v>
      </c>
      <c r="AO54" s="108" t="s">
        <v>21</v>
      </c>
    </row>
    <row r="55" spans="1:41" ht="12.75" customHeight="1" x14ac:dyDescent="0.2">
      <c r="L55" s="85"/>
      <c r="M55" s="85"/>
      <c r="O55" s="85"/>
      <c r="Z55" s="29" t="s">
        <v>23</v>
      </c>
      <c r="AA55" s="129">
        <f t="shared" ref="AA55:AA62" si="32">R6</f>
        <v>0.19999999999999996</v>
      </c>
      <c r="AB55" s="129">
        <f t="shared" ref="AB55:AB62" si="33">R34</f>
        <v>0.21739130434782605</v>
      </c>
      <c r="AC55" s="129">
        <f t="shared" ref="AC55:AC62" si="34">R60</f>
        <v>0.66666666666666674</v>
      </c>
      <c r="AD55" s="129">
        <f t="shared" ref="AD55:AD64" si="35">R84</f>
        <v>0.33333333333333337</v>
      </c>
      <c r="AE55" s="129">
        <f t="shared" ref="AE55:AE63" si="36">R108</f>
        <v>0.46666666666666667</v>
      </c>
      <c r="AF55" s="129">
        <f t="shared" ref="AF55:AF62" si="37">R129</f>
        <v>0.26315789473684215</v>
      </c>
      <c r="AG55" s="129">
        <f t="shared" ref="AG55:AG62" si="38">R148</f>
        <v>0.63636363636363635</v>
      </c>
      <c r="AH55" s="129">
        <f t="shared" ref="AH55:AH62" si="39">R163</f>
        <v>0.31034482758620685</v>
      </c>
      <c r="AI55" s="129">
        <f t="shared" ref="AI55:AI62" si="40">R178</f>
        <v>0.26666666666666672</v>
      </c>
      <c r="AJ55" s="129">
        <f t="shared" ref="AJ55:AJ61" si="41">R193</f>
        <v>0.34482758620689657</v>
      </c>
      <c r="AK55" s="85">
        <f t="shared" ref="AK55:AK60" si="42">R211</f>
        <v>0.44444444444444442</v>
      </c>
      <c r="AL55" s="85">
        <f t="shared" ref="AL55:AL59" si="43">R226</f>
        <v>0.38235294117647056</v>
      </c>
      <c r="AM55" s="85">
        <f t="shared" ref="AM55:AM58" si="44">R242</f>
        <v>0.125</v>
      </c>
      <c r="AN55" s="85">
        <f t="shared" ref="AN55:AN56" si="45">R275</f>
        <v>0.8</v>
      </c>
      <c r="AO55" s="85">
        <f>R293</f>
        <v>0.2142857142857143</v>
      </c>
    </row>
    <row r="56" spans="1:41" ht="12.75" customHeight="1" x14ac:dyDescent="0.2">
      <c r="A56" s="114" t="s">
        <v>41</v>
      </c>
      <c r="L56" s="85"/>
      <c r="M56" s="85"/>
      <c r="O56" s="85"/>
      <c r="Z56" s="29" t="s">
        <v>24</v>
      </c>
      <c r="AA56" s="129">
        <f t="shared" si="32"/>
        <v>8.333333333333337E-2</v>
      </c>
      <c r="AB56" s="129">
        <f t="shared" si="33"/>
        <v>8.333333333333337E-2</v>
      </c>
      <c r="AC56" s="129">
        <f t="shared" si="34"/>
        <v>0</v>
      </c>
      <c r="AD56" s="129">
        <f t="shared" si="35"/>
        <v>9.0909090909090939E-2</v>
      </c>
      <c r="AE56" s="129">
        <f t="shared" si="36"/>
        <v>0</v>
      </c>
      <c r="AF56" s="129">
        <f t="shared" si="37"/>
        <v>0.1428571428571429</v>
      </c>
      <c r="AG56" s="129">
        <f t="shared" si="38"/>
        <v>0</v>
      </c>
      <c r="AH56" s="129">
        <f t="shared" si="39"/>
        <v>9.9999999999999978E-2</v>
      </c>
      <c r="AI56" s="129">
        <f t="shared" si="40"/>
        <v>0.18181818181818177</v>
      </c>
      <c r="AJ56" s="129">
        <f t="shared" si="41"/>
        <v>0.15789473684210531</v>
      </c>
      <c r="AK56" s="85">
        <f t="shared" si="42"/>
        <v>0.19999999999999996</v>
      </c>
      <c r="AL56" s="85">
        <f t="shared" si="43"/>
        <v>0.19047619047619047</v>
      </c>
      <c r="AM56" s="85">
        <f t="shared" si="44"/>
        <v>0.1428571428571429</v>
      </c>
      <c r="AN56" s="85">
        <f t="shared" si="45"/>
        <v>0</v>
      </c>
    </row>
    <row r="57" spans="1:41" ht="25.5" customHeight="1" x14ac:dyDescent="0.2">
      <c r="B57" s="229" t="s">
        <v>1</v>
      </c>
      <c r="C57" s="230"/>
      <c r="D57" s="230"/>
      <c r="E57" s="230"/>
      <c r="F57" s="230"/>
      <c r="G57" s="230"/>
      <c r="H57" s="230"/>
      <c r="I57" s="230"/>
      <c r="J57" s="230"/>
      <c r="L57" s="115" t="s">
        <v>2</v>
      </c>
      <c r="M57" s="115" t="s">
        <v>3</v>
      </c>
      <c r="N57" s="116" t="s">
        <v>4</v>
      </c>
      <c r="O57" s="115" t="s">
        <v>5</v>
      </c>
      <c r="P57" s="117" t="s">
        <v>6</v>
      </c>
      <c r="Q57" s="117" t="s">
        <v>7</v>
      </c>
      <c r="R57" s="118" t="s">
        <v>8</v>
      </c>
      <c r="Z57" s="29" t="s">
        <v>25</v>
      </c>
      <c r="AA57" s="129">
        <f t="shared" si="32"/>
        <v>0</v>
      </c>
      <c r="AB57" s="129">
        <f t="shared" si="33"/>
        <v>9.0909090909090939E-2</v>
      </c>
      <c r="AC57" s="129">
        <f t="shared" si="34"/>
        <v>0.33333333333333337</v>
      </c>
      <c r="AD57" s="129">
        <f t="shared" si="35"/>
        <v>-5.0000000000000044E-2</v>
      </c>
      <c r="AE57" s="129">
        <f t="shared" si="36"/>
        <v>-0.375</v>
      </c>
      <c r="AF57" s="129">
        <f t="shared" si="37"/>
        <v>0</v>
      </c>
      <c r="AG57" s="129">
        <f t="shared" si="38"/>
        <v>0</v>
      </c>
      <c r="AH57" s="129">
        <f t="shared" si="39"/>
        <v>0.16666666666666663</v>
      </c>
      <c r="AI57" s="129">
        <f t="shared" si="40"/>
        <v>0.44444444444444442</v>
      </c>
      <c r="AJ57" s="129">
        <f t="shared" si="41"/>
        <v>0</v>
      </c>
      <c r="AK57" s="85">
        <f t="shared" si="42"/>
        <v>0</v>
      </c>
      <c r="AL57" s="85">
        <f t="shared" si="43"/>
        <v>5.8823529411764719E-2</v>
      </c>
      <c r="AM57" s="85">
        <f t="shared" si="44"/>
        <v>0.16666666666666663</v>
      </c>
    </row>
    <row r="58" spans="1:41" ht="12.75" customHeight="1" x14ac:dyDescent="0.2">
      <c r="A58" s="120" t="s">
        <v>9</v>
      </c>
      <c r="B58" s="121">
        <v>1</v>
      </c>
      <c r="C58" s="121">
        <v>2</v>
      </c>
      <c r="D58" s="121">
        <v>3</v>
      </c>
      <c r="E58" s="121">
        <v>4</v>
      </c>
      <c r="F58" s="121">
        <v>5</v>
      </c>
      <c r="G58" s="121">
        <v>6</v>
      </c>
      <c r="H58" s="121">
        <v>7</v>
      </c>
      <c r="I58" s="121">
        <v>8</v>
      </c>
      <c r="J58" s="121">
        <v>9</v>
      </c>
      <c r="K58" s="76" t="s">
        <v>10</v>
      </c>
      <c r="L58" s="122"/>
      <c r="M58" s="122"/>
      <c r="N58" s="123"/>
      <c r="O58" s="124"/>
      <c r="P58" s="125"/>
      <c r="Q58" s="125"/>
      <c r="R58" s="85"/>
      <c r="Z58" s="29" t="s">
        <v>26</v>
      </c>
      <c r="AA58" s="129">
        <f t="shared" si="32"/>
        <v>0</v>
      </c>
      <c r="AB58" s="129">
        <f t="shared" si="33"/>
        <v>0.16666666666666663</v>
      </c>
      <c r="AC58" s="129">
        <f t="shared" si="34"/>
        <v>0</v>
      </c>
      <c r="AD58" s="129">
        <f t="shared" si="35"/>
        <v>-0.66666666666666674</v>
      </c>
      <c r="AE58" s="129">
        <f t="shared" si="36"/>
        <v>0.36363636363636365</v>
      </c>
      <c r="AF58" s="129">
        <f t="shared" si="37"/>
        <v>0</v>
      </c>
      <c r="AG58" s="129">
        <f t="shared" si="38"/>
        <v>0</v>
      </c>
      <c r="AH58" s="129">
        <f t="shared" si="39"/>
        <v>0.1333333333333333</v>
      </c>
      <c r="AI58" s="129">
        <f t="shared" si="40"/>
        <v>0</v>
      </c>
      <c r="AJ58" s="129">
        <f t="shared" si="41"/>
        <v>6.25E-2</v>
      </c>
      <c r="AK58" s="85">
        <f t="shared" si="42"/>
        <v>0</v>
      </c>
      <c r="AL58" s="85">
        <f t="shared" si="43"/>
        <v>-6.25E-2</v>
      </c>
      <c r="AM58" s="85">
        <f t="shared" si="44"/>
        <v>0.19999999999999996</v>
      </c>
    </row>
    <row r="59" spans="1:41" ht="12.75" customHeight="1" x14ac:dyDescent="0.2">
      <c r="A59" s="29">
        <v>9801</v>
      </c>
      <c r="B59" s="29">
        <v>9</v>
      </c>
      <c r="C59" s="29"/>
      <c r="D59" s="29"/>
      <c r="E59" s="29"/>
      <c r="F59" s="29"/>
      <c r="G59" s="29"/>
      <c r="H59" s="29"/>
      <c r="I59" s="29"/>
      <c r="J59" s="29"/>
      <c r="K59" s="77"/>
      <c r="L59" s="122"/>
      <c r="M59" s="122"/>
      <c r="N59" s="123"/>
      <c r="O59" s="124"/>
      <c r="P59" s="127">
        <f>B59</f>
        <v>9</v>
      </c>
      <c r="Q59" s="125"/>
      <c r="R59" s="85"/>
      <c r="Z59" s="29" t="s">
        <v>27</v>
      </c>
      <c r="AA59" s="129">
        <f t="shared" si="32"/>
        <v>0.18181818181818177</v>
      </c>
      <c r="AB59" s="129">
        <f t="shared" si="33"/>
        <v>0</v>
      </c>
      <c r="AC59" s="129">
        <f t="shared" si="34"/>
        <v>0</v>
      </c>
      <c r="AD59" s="129">
        <f t="shared" si="35"/>
        <v>0.51428571428571423</v>
      </c>
      <c r="AE59" s="129">
        <f t="shared" si="36"/>
        <v>0</v>
      </c>
      <c r="AF59" s="129">
        <f t="shared" si="37"/>
        <v>0.16666666666666663</v>
      </c>
      <c r="AG59" s="129">
        <f t="shared" si="38"/>
        <v>0.5</v>
      </c>
      <c r="AH59" s="129">
        <f t="shared" si="39"/>
        <v>0</v>
      </c>
      <c r="AI59" s="129">
        <f t="shared" si="40"/>
        <v>0</v>
      </c>
      <c r="AJ59" s="129">
        <f t="shared" si="41"/>
        <v>0</v>
      </c>
      <c r="AK59" s="85">
        <f t="shared" si="42"/>
        <v>0</v>
      </c>
      <c r="AL59" s="85">
        <f t="shared" si="43"/>
        <v>5.8823529411764719E-2</v>
      </c>
      <c r="AM59" s="85" t="s">
        <v>22</v>
      </c>
    </row>
    <row r="60" spans="1:41" ht="12.75" customHeight="1" x14ac:dyDescent="0.2">
      <c r="A60" s="29">
        <v>9802</v>
      </c>
      <c r="B60" s="29"/>
      <c r="C60" s="29">
        <v>3</v>
      </c>
      <c r="D60" s="29"/>
      <c r="E60" s="29"/>
      <c r="F60" s="29"/>
      <c r="G60" s="29"/>
      <c r="H60" s="29"/>
      <c r="I60" s="29"/>
      <c r="J60" s="29"/>
      <c r="K60" s="77"/>
      <c r="L60" s="122"/>
      <c r="M60" s="122"/>
      <c r="N60" s="123"/>
      <c r="O60" s="124">
        <f>C60/B59</f>
        <v>0.33333333333333331</v>
      </c>
      <c r="P60" s="128">
        <v>3</v>
      </c>
      <c r="Q60" s="129">
        <f t="shared" ref="Q60:Q70" si="46">P60/P59</f>
        <v>0.33333333333333331</v>
      </c>
      <c r="R60" s="85">
        <f t="shared" ref="R60:R70" si="47">100%-Q60</f>
        <v>0.66666666666666674</v>
      </c>
      <c r="Z60" s="126" t="s">
        <v>28</v>
      </c>
      <c r="AA60" s="129">
        <f t="shared" si="32"/>
        <v>0</v>
      </c>
      <c r="AB60" s="129">
        <f t="shared" si="33"/>
        <v>0</v>
      </c>
      <c r="AC60" s="129">
        <f t="shared" si="34"/>
        <v>0</v>
      </c>
      <c r="AD60" s="129">
        <f t="shared" si="35"/>
        <v>0</v>
      </c>
      <c r="AE60" s="129">
        <f t="shared" si="36"/>
        <v>0</v>
      </c>
      <c r="AF60" s="129">
        <f t="shared" si="37"/>
        <v>9.9999999999999978E-2</v>
      </c>
      <c r="AG60" s="129">
        <f t="shared" si="38"/>
        <v>0.5</v>
      </c>
      <c r="AH60" s="129">
        <f t="shared" si="39"/>
        <v>7.6923076923076872E-2</v>
      </c>
      <c r="AI60" s="129">
        <f t="shared" si="40"/>
        <v>0.19999999999999996</v>
      </c>
      <c r="AJ60" s="129">
        <f t="shared" si="41"/>
        <v>0.1333333333333333</v>
      </c>
      <c r="AK60" s="85">
        <f t="shared" si="42"/>
        <v>0.25</v>
      </c>
      <c r="AL60" s="85" t="s">
        <v>22</v>
      </c>
    </row>
    <row r="61" spans="1:41" ht="12.75" customHeight="1" x14ac:dyDescent="0.2">
      <c r="A61" s="29">
        <v>9901</v>
      </c>
      <c r="B61" s="29"/>
      <c r="C61" s="29"/>
      <c r="D61" s="29">
        <v>3</v>
      </c>
      <c r="E61" s="29"/>
      <c r="F61" s="29"/>
      <c r="G61" s="29"/>
      <c r="H61" s="29"/>
      <c r="I61" s="29"/>
      <c r="J61" s="29"/>
      <c r="K61" s="77"/>
      <c r="L61" s="122"/>
      <c r="M61" s="122"/>
      <c r="N61" s="123"/>
      <c r="O61" s="124">
        <f>D61/C60</f>
        <v>1</v>
      </c>
      <c r="P61" s="128">
        <v>3</v>
      </c>
      <c r="Q61" s="129">
        <f t="shared" si="46"/>
        <v>1</v>
      </c>
      <c r="R61" s="85">
        <f t="shared" si="47"/>
        <v>0</v>
      </c>
      <c r="Z61" s="126" t="s">
        <v>29</v>
      </c>
      <c r="AA61" s="129">
        <f t="shared" si="32"/>
        <v>0</v>
      </c>
      <c r="AB61" s="129">
        <f t="shared" si="33"/>
        <v>4.0000000000000036E-2</v>
      </c>
      <c r="AC61" s="129">
        <f t="shared" si="34"/>
        <v>0</v>
      </c>
      <c r="AD61" s="129">
        <f t="shared" si="35"/>
        <v>0</v>
      </c>
      <c r="AE61" s="129">
        <f t="shared" si="36"/>
        <v>0</v>
      </c>
      <c r="AF61" s="129">
        <f t="shared" si="37"/>
        <v>0.11111111111111116</v>
      </c>
      <c r="AG61" s="129">
        <f t="shared" si="38"/>
        <v>-2</v>
      </c>
      <c r="AH61" s="129">
        <f t="shared" si="39"/>
        <v>0</v>
      </c>
      <c r="AI61" s="129">
        <f t="shared" si="40"/>
        <v>0.25</v>
      </c>
      <c r="AJ61" s="129">
        <f t="shared" si="41"/>
        <v>7.6923076923076872E-2</v>
      </c>
      <c r="AK61" s="85" t="s">
        <v>22</v>
      </c>
    </row>
    <row r="62" spans="1:41" ht="12.75" customHeight="1" x14ac:dyDescent="0.2">
      <c r="A62" s="29">
        <v>9902</v>
      </c>
      <c r="B62" s="29"/>
      <c r="C62" s="29"/>
      <c r="D62" s="29"/>
      <c r="E62" s="29">
        <v>2</v>
      </c>
      <c r="F62" s="29"/>
      <c r="G62" s="29"/>
      <c r="H62" s="29"/>
      <c r="I62" s="29"/>
      <c r="J62" s="29"/>
      <c r="K62" s="77"/>
      <c r="L62" s="122"/>
      <c r="M62" s="122"/>
      <c r="N62" s="123"/>
      <c r="O62" s="124">
        <f>E62/D61</f>
        <v>0.66666666666666663</v>
      </c>
      <c r="P62" s="128">
        <v>2</v>
      </c>
      <c r="Q62" s="129">
        <f t="shared" si="46"/>
        <v>0.66666666666666663</v>
      </c>
      <c r="R62" s="85">
        <f t="shared" si="47"/>
        <v>0.33333333333333337</v>
      </c>
      <c r="Z62" s="126" t="s">
        <v>30</v>
      </c>
      <c r="AA62" s="129">
        <f t="shared" si="32"/>
        <v>0</v>
      </c>
      <c r="AB62" s="129">
        <f t="shared" si="33"/>
        <v>4.166666666666663E-2</v>
      </c>
      <c r="AC62" s="129">
        <f t="shared" si="34"/>
        <v>0</v>
      </c>
      <c r="AD62" s="129">
        <f t="shared" si="35"/>
        <v>0</v>
      </c>
      <c r="AE62" s="129">
        <f t="shared" si="36"/>
        <v>0.1428571428571429</v>
      </c>
      <c r="AF62" s="129">
        <f t="shared" si="37"/>
        <v>0</v>
      </c>
      <c r="AG62" s="129">
        <f t="shared" si="38"/>
        <v>0</v>
      </c>
      <c r="AH62" s="129">
        <f t="shared" si="39"/>
        <v>8.333333333333337E-2</v>
      </c>
      <c r="AI62" s="129">
        <f t="shared" si="40"/>
        <v>0</v>
      </c>
      <c r="AJ62" s="129" t="s">
        <v>22</v>
      </c>
    </row>
    <row r="63" spans="1:41" ht="12.75" customHeight="1" x14ac:dyDescent="0.2">
      <c r="A63" s="126" t="s">
        <v>13</v>
      </c>
      <c r="B63" s="29"/>
      <c r="C63" s="29"/>
      <c r="D63" s="29"/>
      <c r="E63" s="29"/>
      <c r="F63" s="29">
        <v>2</v>
      </c>
      <c r="G63" s="29"/>
      <c r="H63" s="29"/>
      <c r="I63" s="29"/>
      <c r="J63" s="29"/>
      <c r="K63" s="77"/>
      <c r="L63" s="122"/>
      <c r="M63" s="122"/>
      <c r="N63" s="123"/>
      <c r="O63" s="124">
        <f>F63/E62</f>
        <v>1</v>
      </c>
      <c r="P63" s="128">
        <v>2</v>
      </c>
      <c r="Q63" s="129">
        <f t="shared" si="46"/>
        <v>1</v>
      </c>
      <c r="R63" s="85">
        <f t="shared" si="47"/>
        <v>0</v>
      </c>
      <c r="Z63" s="168"/>
      <c r="AA63" s="133"/>
      <c r="AB63" s="133"/>
      <c r="AC63" s="133"/>
      <c r="AD63" s="129">
        <f t="shared" si="35"/>
        <v>0.47058823529411764</v>
      </c>
      <c r="AE63" s="129">
        <f t="shared" si="36"/>
        <v>1</v>
      </c>
      <c r="AF63" s="129"/>
      <c r="AG63" s="133"/>
      <c r="AH63" s="133"/>
      <c r="AI63" s="133"/>
      <c r="AJ63" s="133"/>
    </row>
    <row r="64" spans="1:41" ht="12.75" customHeight="1" x14ac:dyDescent="0.2">
      <c r="A64" s="126" t="s">
        <v>14</v>
      </c>
      <c r="B64" s="29"/>
      <c r="C64" s="29"/>
      <c r="D64" s="29"/>
      <c r="E64" s="29"/>
      <c r="F64" s="29"/>
      <c r="G64" s="29">
        <v>2</v>
      </c>
      <c r="H64" s="29"/>
      <c r="I64" s="29"/>
      <c r="J64" s="29"/>
      <c r="K64" s="77"/>
      <c r="L64" s="122"/>
      <c r="M64" s="122"/>
      <c r="N64" s="123"/>
      <c r="O64" s="124">
        <f>G64/F63</f>
        <v>1</v>
      </c>
      <c r="P64" s="128">
        <v>2</v>
      </c>
      <c r="Q64" s="129">
        <f t="shared" si="46"/>
        <v>1</v>
      </c>
      <c r="R64" s="85">
        <f t="shared" si="47"/>
        <v>0</v>
      </c>
      <c r="Z64" s="109"/>
      <c r="AA64" s="133"/>
      <c r="AB64" s="133"/>
      <c r="AC64" s="133"/>
      <c r="AD64" s="129">
        <f t="shared" si="35"/>
        <v>1</v>
      </c>
      <c r="AE64" s="129"/>
      <c r="AF64" s="133"/>
      <c r="AG64" s="133"/>
      <c r="AH64" s="133"/>
      <c r="AI64" s="133"/>
      <c r="AJ64" s="133"/>
    </row>
    <row r="65" spans="1:55" ht="12.75" customHeight="1" x14ac:dyDescent="0.2">
      <c r="A65" s="126" t="s">
        <v>15</v>
      </c>
      <c r="B65" s="29"/>
      <c r="C65" s="29"/>
      <c r="D65" s="29"/>
      <c r="E65" s="29"/>
      <c r="F65" s="29"/>
      <c r="G65" s="29"/>
      <c r="H65" s="29">
        <v>2</v>
      </c>
      <c r="I65" s="29"/>
      <c r="J65" s="29"/>
      <c r="K65" s="77"/>
      <c r="L65" s="122"/>
      <c r="M65" s="122"/>
      <c r="N65" s="123"/>
      <c r="O65" s="124">
        <f>H65/G64</f>
        <v>1</v>
      </c>
      <c r="P65" s="128">
        <v>2</v>
      </c>
      <c r="Q65" s="129">
        <f t="shared" si="46"/>
        <v>1</v>
      </c>
      <c r="R65" s="85">
        <f t="shared" si="47"/>
        <v>0</v>
      </c>
      <c r="Z65" s="109"/>
      <c r="AA65" s="133"/>
      <c r="AB65" s="133"/>
      <c r="AC65" s="133"/>
      <c r="AD65" s="129"/>
      <c r="AE65" s="133"/>
      <c r="AF65" s="133"/>
      <c r="AG65" s="133"/>
      <c r="AH65" s="133"/>
      <c r="AI65" s="133"/>
      <c r="AJ65" s="133"/>
    </row>
    <row r="66" spans="1:55" ht="12.75" customHeight="1" x14ac:dyDescent="0.2">
      <c r="A66" s="126" t="s">
        <v>16</v>
      </c>
      <c r="B66" s="29"/>
      <c r="C66" s="29"/>
      <c r="D66" s="29"/>
      <c r="E66" s="29"/>
      <c r="F66" s="29"/>
      <c r="G66" s="29"/>
      <c r="H66" s="29"/>
      <c r="I66" s="29">
        <v>2</v>
      </c>
      <c r="J66" s="29"/>
      <c r="K66" s="77"/>
      <c r="L66" s="122"/>
      <c r="M66" s="122"/>
      <c r="N66" s="123"/>
      <c r="O66" s="124">
        <f>I66/H65</f>
        <v>1</v>
      </c>
      <c r="P66" s="128">
        <v>2</v>
      </c>
      <c r="Q66" s="129">
        <f t="shared" si="46"/>
        <v>1</v>
      </c>
      <c r="R66" s="85">
        <f t="shared" si="47"/>
        <v>0</v>
      </c>
      <c r="Z66" s="81"/>
      <c r="AA66" s="119" t="s">
        <v>42</v>
      </c>
      <c r="AB66" s="133"/>
      <c r="AC66" s="133"/>
      <c r="AD66" s="133"/>
      <c r="AE66" s="133"/>
      <c r="AF66" s="133"/>
      <c r="AG66" s="133"/>
      <c r="AH66" s="133"/>
      <c r="AI66" s="133"/>
      <c r="AJ66" s="133"/>
    </row>
    <row r="67" spans="1:55" ht="12.75" customHeight="1" x14ac:dyDescent="0.2">
      <c r="A67" s="126" t="s">
        <v>17</v>
      </c>
      <c r="B67" s="29"/>
      <c r="C67" s="29"/>
      <c r="D67" s="29"/>
      <c r="E67" s="29"/>
      <c r="F67" s="29"/>
      <c r="G67" s="29"/>
      <c r="H67" s="29"/>
      <c r="I67" s="29"/>
      <c r="J67" s="29">
        <v>2</v>
      </c>
      <c r="K67" s="77"/>
      <c r="L67" s="122"/>
      <c r="M67" s="122"/>
      <c r="N67" s="123"/>
      <c r="O67" s="124">
        <f>J67/I66</f>
        <v>1</v>
      </c>
      <c r="P67" s="128">
        <v>2</v>
      </c>
      <c r="Q67" s="129">
        <f t="shared" si="46"/>
        <v>1</v>
      </c>
      <c r="R67" s="85">
        <f t="shared" si="47"/>
        <v>0</v>
      </c>
      <c r="Z67" s="110" t="s">
        <v>12</v>
      </c>
      <c r="AA67" s="158">
        <v>9701</v>
      </c>
      <c r="AB67" s="159">
        <v>9702</v>
      </c>
      <c r="AC67" s="159">
        <v>9801</v>
      </c>
      <c r="AD67" s="159">
        <v>9802</v>
      </c>
      <c r="AE67" s="159">
        <v>9901</v>
      </c>
      <c r="AF67" s="159">
        <v>9902</v>
      </c>
      <c r="AG67" s="111" t="s">
        <v>13</v>
      </c>
      <c r="AH67" s="111" t="s">
        <v>14</v>
      </c>
      <c r="AI67" s="111" t="s">
        <v>15</v>
      </c>
      <c r="AJ67" s="111" t="s">
        <v>16</v>
      </c>
      <c r="AK67" s="111" t="s">
        <v>17</v>
      </c>
      <c r="AL67" s="111" t="s">
        <v>18</v>
      </c>
      <c r="AM67" s="111" t="s">
        <v>19</v>
      </c>
      <c r="AN67" s="111" t="s">
        <v>31</v>
      </c>
      <c r="AO67" s="111" t="s">
        <v>20</v>
      </c>
      <c r="AP67" s="111" t="s">
        <v>21</v>
      </c>
      <c r="AQ67" s="111" t="s">
        <v>43</v>
      </c>
      <c r="AR67" s="111" t="s">
        <v>44</v>
      </c>
      <c r="AS67" s="111" t="s">
        <v>45</v>
      </c>
      <c r="AT67" s="111" t="s">
        <v>46</v>
      </c>
      <c r="AU67" s="111" t="s">
        <v>47</v>
      </c>
      <c r="AV67" s="111" t="s">
        <v>48</v>
      </c>
      <c r="AW67" s="111" t="s">
        <v>49</v>
      </c>
      <c r="AX67" s="111" t="s">
        <v>50</v>
      </c>
      <c r="AY67" s="111" t="s">
        <v>50</v>
      </c>
      <c r="AZ67" s="111" t="s">
        <v>51</v>
      </c>
      <c r="BA67" s="82">
        <v>1001</v>
      </c>
      <c r="BB67" s="82">
        <v>1002</v>
      </c>
      <c r="BC67" s="82">
        <v>1101</v>
      </c>
    </row>
    <row r="68" spans="1:55" ht="12.75" customHeight="1" x14ac:dyDescent="0.2">
      <c r="A68" s="126" t="s">
        <v>18</v>
      </c>
      <c r="B68" s="29"/>
      <c r="C68" s="29"/>
      <c r="D68" s="29"/>
      <c r="E68" s="29"/>
      <c r="F68" s="29"/>
      <c r="G68" s="29"/>
      <c r="H68" s="29"/>
      <c r="I68" s="29"/>
      <c r="J68" s="29">
        <v>2</v>
      </c>
      <c r="K68" s="77">
        <v>2</v>
      </c>
      <c r="L68" s="122"/>
      <c r="M68" s="122"/>
      <c r="N68" s="123"/>
      <c r="O68" s="124"/>
      <c r="P68" s="128">
        <v>2</v>
      </c>
      <c r="Q68" s="129">
        <f t="shared" si="46"/>
        <v>1</v>
      </c>
      <c r="R68" s="85">
        <f t="shared" si="47"/>
        <v>0</v>
      </c>
      <c r="Z68" s="135" t="s">
        <v>23</v>
      </c>
      <c r="AA68" s="136">
        <f>P7/P5</f>
        <v>0.73333333333333328</v>
      </c>
      <c r="AB68" s="136">
        <f>P35/P33</f>
        <v>0.71739130434782605</v>
      </c>
      <c r="AC68" s="136">
        <f>P61/P59</f>
        <v>0.33333333333333331</v>
      </c>
      <c r="AD68" s="136">
        <f>P85/P83</f>
        <v>0.60606060606060608</v>
      </c>
      <c r="AE68" s="136">
        <f>P109/P107</f>
        <v>0.53333333333333333</v>
      </c>
      <c r="AF68" s="136">
        <f>P130/P128</f>
        <v>0.63157894736842102</v>
      </c>
      <c r="AG68" s="136">
        <f>P149/P147</f>
        <v>0.36363636363636365</v>
      </c>
      <c r="AH68" s="136">
        <f>P164/P162</f>
        <v>0.62068965517241381</v>
      </c>
      <c r="AI68" s="136">
        <f>P179/P177</f>
        <v>0.6</v>
      </c>
      <c r="AJ68" s="136">
        <f>P194/P192</f>
        <v>0.55172413793103448</v>
      </c>
      <c r="AK68" s="136">
        <f>P212/P210</f>
        <v>0.44444444444444442</v>
      </c>
      <c r="AL68" s="136">
        <f>P227/P225</f>
        <v>0.5</v>
      </c>
      <c r="AM68" s="136">
        <f>P243/P241</f>
        <v>0.75</v>
      </c>
      <c r="AN68" s="136">
        <f>P259/P257</f>
        <v>0.61538461538461542</v>
      </c>
      <c r="AO68" s="136">
        <f>P276/P274</f>
        <v>0.2</v>
      </c>
      <c r="AP68" s="136">
        <f>P294/P292</f>
        <v>0.7857142857142857</v>
      </c>
      <c r="AQ68" s="136">
        <f>P310/P308</f>
        <v>0.55555555555555558</v>
      </c>
      <c r="AR68" s="136">
        <f>P328/P326</f>
        <v>0.76923076923076927</v>
      </c>
      <c r="AS68" s="136" t="s">
        <v>52</v>
      </c>
      <c r="AT68" s="136">
        <f>P349/P347</f>
        <v>0.5714285714285714</v>
      </c>
      <c r="AU68" s="136" t="s">
        <v>52</v>
      </c>
      <c r="AV68" s="136">
        <f>P364/P362</f>
        <v>0.85</v>
      </c>
      <c r="AW68" s="136">
        <f>P385/P383</f>
        <v>0.83333333333333337</v>
      </c>
      <c r="AX68" s="136">
        <f>P400/P398</f>
        <v>0.625</v>
      </c>
      <c r="AY68" s="136">
        <f>P418/P416</f>
        <v>0.8</v>
      </c>
      <c r="AZ68" s="136">
        <f>P436/P434</f>
        <v>0.75</v>
      </c>
    </row>
    <row r="69" spans="1:55" ht="12.75" customHeight="1" x14ac:dyDescent="0.2">
      <c r="A69" s="109" t="s">
        <v>19</v>
      </c>
      <c r="B69" s="81"/>
      <c r="C69" s="81"/>
      <c r="D69" s="81"/>
      <c r="E69" s="81"/>
      <c r="F69" s="81"/>
      <c r="G69" s="81"/>
      <c r="H69" s="81"/>
      <c r="I69" s="81"/>
      <c r="J69" s="81"/>
      <c r="K69" s="78"/>
      <c r="L69" s="85"/>
      <c r="M69" s="85"/>
      <c r="N69" s="81"/>
      <c r="O69" s="85"/>
      <c r="P69" s="128"/>
      <c r="Q69" s="129">
        <f t="shared" si="46"/>
        <v>0</v>
      </c>
      <c r="R69" s="85">
        <f t="shared" si="47"/>
        <v>1</v>
      </c>
      <c r="S69" s="236" t="s">
        <v>4</v>
      </c>
      <c r="T69" s="232"/>
      <c r="Z69" s="130"/>
      <c r="AA69" s="119"/>
      <c r="AB69" s="133"/>
      <c r="AC69" s="133"/>
      <c r="AD69" s="133"/>
      <c r="AE69" s="133"/>
      <c r="AF69" s="133"/>
      <c r="AG69" s="133"/>
      <c r="AH69" s="133"/>
      <c r="AI69" s="133"/>
      <c r="AJ69" s="133"/>
    </row>
    <row r="70" spans="1:55" ht="12.75" customHeight="1" x14ac:dyDescent="0.2">
      <c r="A70" s="109" t="s">
        <v>31</v>
      </c>
      <c r="B70" s="81"/>
      <c r="C70" s="81"/>
      <c r="D70" s="81"/>
      <c r="E70" s="81"/>
      <c r="F70" s="81"/>
      <c r="G70" s="81"/>
      <c r="H70" s="81"/>
      <c r="I70" s="81"/>
      <c r="J70" s="81"/>
      <c r="K70" s="78"/>
      <c r="L70" s="85"/>
      <c r="M70" s="85"/>
      <c r="N70" s="81"/>
      <c r="O70" s="85"/>
      <c r="P70" s="128"/>
      <c r="Q70" s="129" t="e">
        <f t="shared" si="46"/>
        <v>#DIV/0!</v>
      </c>
      <c r="R70" s="85" t="e">
        <f t="shared" si="47"/>
        <v>#DIV/0!</v>
      </c>
    </row>
    <row r="71" spans="1:55" ht="12.75" customHeight="1" x14ac:dyDescent="0.2">
      <c r="A71" s="109" t="s">
        <v>20</v>
      </c>
      <c r="B71" s="81"/>
      <c r="C71" s="81"/>
      <c r="D71" s="81"/>
      <c r="E71" s="81"/>
      <c r="F71" s="81"/>
      <c r="G71" s="81"/>
      <c r="H71" s="81"/>
      <c r="I71" s="81"/>
      <c r="J71" s="81"/>
      <c r="K71" s="78"/>
      <c r="L71" s="85"/>
      <c r="M71" s="85"/>
      <c r="N71" s="81"/>
      <c r="O71" s="85"/>
      <c r="P71" s="128"/>
      <c r="Q71" s="129"/>
      <c r="R71" s="85"/>
    </row>
    <row r="72" spans="1:55" ht="12.75" customHeight="1" x14ac:dyDescent="0.2">
      <c r="A72" s="109" t="s">
        <v>21</v>
      </c>
      <c r="B72" s="81"/>
      <c r="C72" s="81"/>
      <c r="D72" s="81"/>
      <c r="E72" s="81"/>
      <c r="F72" s="81"/>
      <c r="G72" s="81"/>
      <c r="H72" s="81"/>
      <c r="I72" s="81"/>
      <c r="J72" s="81"/>
      <c r="K72" s="78"/>
      <c r="L72" s="85"/>
      <c r="M72" s="85"/>
      <c r="N72" s="81"/>
      <c r="O72" s="85"/>
      <c r="P72" s="128"/>
      <c r="Q72" s="129"/>
      <c r="R72" s="85"/>
    </row>
    <row r="73" spans="1:55" ht="12.75" customHeight="1" x14ac:dyDescent="0.2">
      <c r="J73" s="130" t="s">
        <v>53</v>
      </c>
      <c r="K73" s="80">
        <f>K68+K67</f>
        <v>2</v>
      </c>
      <c r="L73" s="85">
        <f>K67/B59</f>
        <v>0</v>
      </c>
      <c r="M73" s="85">
        <f>K73/B59</f>
        <v>0.22222222222222221</v>
      </c>
      <c r="N73" s="85">
        <f>M73-L73</f>
        <v>0.22222222222222221</v>
      </c>
      <c r="O73" s="85"/>
      <c r="S73" s="82">
        <v>9701</v>
      </c>
      <c r="T73" s="85">
        <f>N21</f>
        <v>0.19999999999999996</v>
      </c>
    </row>
    <row r="74" spans="1:55" ht="12.75" customHeight="1" x14ac:dyDescent="0.2">
      <c r="A74" s="233" t="s">
        <v>33</v>
      </c>
      <c r="B74" s="232"/>
      <c r="C74" s="232"/>
      <c r="D74" s="232"/>
      <c r="L74" s="85"/>
      <c r="M74" s="85"/>
      <c r="O74" s="85"/>
      <c r="S74" s="82">
        <v>9702</v>
      </c>
      <c r="T74" s="85">
        <f>N73</f>
        <v>0.22222222222222221</v>
      </c>
    </row>
    <row r="75" spans="1:55" ht="12.75" customHeight="1" x14ac:dyDescent="0.2">
      <c r="A75" s="109" t="s">
        <v>40</v>
      </c>
      <c r="B75" s="82">
        <v>1</v>
      </c>
      <c r="L75" s="85"/>
      <c r="M75" s="85"/>
      <c r="O75" s="85"/>
      <c r="S75" s="82">
        <v>9801</v>
      </c>
      <c r="T75" s="85">
        <f>N73</f>
        <v>0.22222222222222221</v>
      </c>
    </row>
    <row r="76" spans="1:55" ht="12.75" customHeight="1" x14ac:dyDescent="0.2">
      <c r="A76" s="234" t="s">
        <v>35</v>
      </c>
      <c r="B76" s="232"/>
      <c r="C76" s="232"/>
      <c r="D76" s="232"/>
      <c r="E76" s="232"/>
      <c r="F76" s="232"/>
      <c r="G76" s="232"/>
      <c r="H76" s="165">
        <f>(B75/K73)*100%</f>
        <v>0.5</v>
      </c>
      <c r="L76" s="85"/>
      <c r="M76" s="85"/>
      <c r="O76" s="85"/>
      <c r="S76" s="82">
        <v>9802</v>
      </c>
      <c r="T76" s="85">
        <f>N97</f>
        <v>0.18181818181818182</v>
      </c>
    </row>
    <row r="77" spans="1:55" ht="12.75" customHeight="1" x14ac:dyDescent="0.2">
      <c r="L77" s="85"/>
      <c r="M77" s="85"/>
      <c r="O77" s="85"/>
      <c r="S77" s="82">
        <v>9901</v>
      </c>
      <c r="T77" s="133">
        <f>N119</f>
        <v>0.26666666666666666</v>
      </c>
    </row>
    <row r="78" spans="1:55" ht="12.75" customHeight="1" x14ac:dyDescent="0.2">
      <c r="L78" s="85"/>
      <c r="M78" s="85"/>
      <c r="O78" s="85"/>
      <c r="S78" s="82">
        <v>9902</v>
      </c>
      <c r="T78" s="85">
        <f>N139</f>
        <v>0</v>
      </c>
    </row>
    <row r="79" spans="1:55" ht="12.75" customHeight="1" x14ac:dyDescent="0.2">
      <c r="L79" s="85"/>
      <c r="M79" s="85"/>
      <c r="O79" s="85"/>
      <c r="S79" s="81" t="s">
        <v>13</v>
      </c>
      <c r="T79" s="85">
        <f>N158</f>
        <v>0</v>
      </c>
    </row>
    <row r="80" spans="1:55" ht="12.75" customHeight="1" x14ac:dyDescent="0.2">
      <c r="A80" s="114" t="s">
        <v>54</v>
      </c>
      <c r="L80" s="85"/>
      <c r="M80" s="85"/>
      <c r="O80" s="85"/>
      <c r="S80" s="81" t="s">
        <v>14</v>
      </c>
      <c r="T80" s="85">
        <f>N173</f>
        <v>0.10344827586206895</v>
      </c>
    </row>
    <row r="81" spans="1:20" ht="25.5" customHeight="1" x14ac:dyDescent="0.2">
      <c r="B81" s="229" t="s">
        <v>1</v>
      </c>
      <c r="C81" s="230"/>
      <c r="D81" s="230"/>
      <c r="E81" s="230"/>
      <c r="F81" s="230"/>
      <c r="G81" s="230"/>
      <c r="H81" s="230"/>
      <c r="I81" s="230"/>
      <c r="J81" s="230"/>
      <c r="L81" s="115" t="s">
        <v>2</v>
      </c>
      <c r="M81" s="115" t="s">
        <v>3</v>
      </c>
      <c r="N81" s="116" t="s">
        <v>4</v>
      </c>
      <c r="O81" s="115" t="s">
        <v>5</v>
      </c>
      <c r="P81" s="117" t="s">
        <v>6</v>
      </c>
      <c r="Q81" s="117" t="s">
        <v>7</v>
      </c>
      <c r="R81" s="118" t="s">
        <v>8</v>
      </c>
      <c r="S81" s="81" t="s">
        <v>15</v>
      </c>
      <c r="T81" s="85">
        <f>N188</f>
        <v>0.13333333333333336</v>
      </c>
    </row>
    <row r="82" spans="1:20" ht="12.75" customHeight="1" x14ac:dyDescent="0.2">
      <c r="A82" s="120" t="s">
        <v>9</v>
      </c>
      <c r="B82" s="121">
        <v>1</v>
      </c>
      <c r="C82" s="121">
        <v>2</v>
      </c>
      <c r="D82" s="121">
        <v>3</v>
      </c>
      <c r="E82" s="121">
        <v>4</v>
      </c>
      <c r="F82" s="121">
        <v>5</v>
      </c>
      <c r="G82" s="121">
        <v>6</v>
      </c>
      <c r="H82" s="121">
        <v>7</v>
      </c>
      <c r="I82" s="121">
        <v>8</v>
      </c>
      <c r="J82" s="121">
        <v>9</v>
      </c>
      <c r="K82" s="76" t="s">
        <v>10</v>
      </c>
      <c r="L82" s="122"/>
      <c r="M82" s="122"/>
      <c r="N82" s="123"/>
      <c r="O82" s="124"/>
      <c r="P82" s="125"/>
      <c r="Q82" s="125"/>
      <c r="R82" s="85"/>
      <c r="S82" s="81" t="s">
        <v>16</v>
      </c>
      <c r="T82" s="85">
        <f>N206</f>
        <v>3.4482758620689669E-2</v>
      </c>
    </row>
    <row r="83" spans="1:20" ht="12.75" customHeight="1" x14ac:dyDescent="0.2">
      <c r="A83" s="29">
        <v>9802</v>
      </c>
      <c r="B83" s="29">
        <v>33</v>
      </c>
      <c r="C83" s="29"/>
      <c r="D83" s="29"/>
      <c r="E83" s="29"/>
      <c r="F83" s="29"/>
      <c r="G83" s="29"/>
      <c r="H83" s="29"/>
      <c r="I83" s="29"/>
      <c r="J83" s="29"/>
      <c r="K83" s="77"/>
      <c r="L83" s="122"/>
      <c r="M83" s="122"/>
      <c r="N83" s="123"/>
      <c r="O83" s="124"/>
      <c r="P83" s="127">
        <f>B83</f>
        <v>33</v>
      </c>
      <c r="Q83" s="125"/>
      <c r="R83" s="85"/>
    </row>
    <row r="84" spans="1:20" ht="12.75" customHeight="1" x14ac:dyDescent="0.2">
      <c r="A84" s="29">
        <v>9901</v>
      </c>
      <c r="B84" s="29"/>
      <c r="C84" s="29">
        <v>21</v>
      </c>
      <c r="D84" s="29"/>
      <c r="E84" s="29"/>
      <c r="F84" s="29"/>
      <c r="G84" s="29"/>
      <c r="H84" s="29"/>
      <c r="I84" s="29"/>
      <c r="J84" s="29"/>
      <c r="K84" s="77"/>
      <c r="L84" s="122"/>
      <c r="M84" s="122"/>
      <c r="N84" s="123"/>
      <c r="O84" s="124">
        <f>C84/B83</f>
        <v>0.63636363636363635</v>
      </c>
      <c r="P84" s="128">
        <v>22</v>
      </c>
      <c r="Q84" s="129">
        <f t="shared" ref="Q84:Q93" si="48">P84/P83</f>
        <v>0.66666666666666663</v>
      </c>
      <c r="R84" s="85">
        <f t="shared" ref="R84:R93" si="49">100%-Q84</f>
        <v>0.33333333333333337</v>
      </c>
    </row>
    <row r="85" spans="1:20" ht="12.75" customHeight="1" x14ac:dyDescent="0.2">
      <c r="A85" s="29">
        <v>9902</v>
      </c>
      <c r="B85" s="29"/>
      <c r="C85" s="29"/>
      <c r="D85" s="29">
        <v>16</v>
      </c>
      <c r="E85" s="29"/>
      <c r="F85" s="29"/>
      <c r="G85" s="29"/>
      <c r="H85" s="29"/>
      <c r="I85" s="29"/>
      <c r="J85" s="29"/>
      <c r="K85" s="77"/>
      <c r="L85" s="122"/>
      <c r="M85" s="122"/>
      <c r="N85" s="123"/>
      <c r="O85" s="124">
        <f>D85/C84</f>
        <v>0.76190476190476186</v>
      </c>
      <c r="P85" s="128">
        <v>20</v>
      </c>
      <c r="Q85" s="129">
        <f t="shared" si="48"/>
        <v>0.90909090909090906</v>
      </c>
      <c r="R85" s="85">
        <f t="shared" si="49"/>
        <v>9.0909090909090939E-2</v>
      </c>
    </row>
    <row r="86" spans="1:20" ht="12.75" customHeight="1" x14ac:dyDescent="0.2">
      <c r="A86" s="126" t="s">
        <v>13</v>
      </c>
      <c r="B86" s="29"/>
      <c r="C86" s="29"/>
      <c r="D86" s="29"/>
      <c r="E86" s="29">
        <v>14</v>
      </c>
      <c r="F86" s="29"/>
      <c r="G86" s="29"/>
      <c r="H86" s="29"/>
      <c r="I86" s="29"/>
      <c r="J86" s="29"/>
      <c r="K86" s="77"/>
      <c r="L86" s="122"/>
      <c r="M86" s="122"/>
      <c r="N86" s="123"/>
      <c r="O86" s="124">
        <f>E86/D85</f>
        <v>0.875</v>
      </c>
      <c r="P86" s="128">
        <v>21</v>
      </c>
      <c r="Q86" s="129">
        <f t="shared" si="48"/>
        <v>1.05</v>
      </c>
      <c r="R86" s="85">
        <f t="shared" si="49"/>
        <v>-5.0000000000000044E-2</v>
      </c>
    </row>
    <row r="87" spans="1:20" ht="12.75" customHeight="1" x14ac:dyDescent="0.2">
      <c r="A87" s="126" t="s">
        <v>14</v>
      </c>
      <c r="B87" s="29"/>
      <c r="C87" s="29"/>
      <c r="D87" s="29"/>
      <c r="E87" s="29"/>
      <c r="F87" s="29">
        <v>12</v>
      </c>
      <c r="G87" s="29"/>
      <c r="H87" s="29"/>
      <c r="I87" s="29"/>
      <c r="J87" s="29"/>
      <c r="K87" s="77"/>
      <c r="L87" s="122"/>
      <c r="M87" s="122"/>
      <c r="N87" s="123"/>
      <c r="O87" s="124">
        <f>F87/E86</f>
        <v>0.8571428571428571</v>
      </c>
      <c r="P87" s="128">
        <v>35</v>
      </c>
      <c r="Q87" s="129">
        <f t="shared" si="48"/>
        <v>1.6666666666666667</v>
      </c>
      <c r="R87" s="85">
        <f t="shared" si="49"/>
        <v>-0.66666666666666674</v>
      </c>
    </row>
    <row r="88" spans="1:20" ht="12.75" customHeight="1" x14ac:dyDescent="0.2">
      <c r="A88" s="126" t="s">
        <v>15</v>
      </c>
      <c r="B88" s="29"/>
      <c r="C88" s="29"/>
      <c r="D88" s="29"/>
      <c r="E88" s="29"/>
      <c r="F88" s="29"/>
      <c r="G88" s="29">
        <v>12</v>
      </c>
      <c r="H88" s="29"/>
      <c r="I88" s="29"/>
      <c r="J88" s="29"/>
      <c r="K88" s="77"/>
      <c r="L88" s="122"/>
      <c r="M88" s="122"/>
      <c r="N88" s="123"/>
      <c r="O88" s="124">
        <f>G88/F87</f>
        <v>1</v>
      </c>
      <c r="P88" s="128">
        <v>17</v>
      </c>
      <c r="Q88" s="129">
        <f t="shared" si="48"/>
        <v>0.48571428571428571</v>
      </c>
      <c r="R88" s="85">
        <f t="shared" si="49"/>
        <v>0.51428571428571423</v>
      </c>
    </row>
    <row r="89" spans="1:20" ht="12.75" customHeight="1" x14ac:dyDescent="0.2">
      <c r="A89" s="126" t="s">
        <v>16</v>
      </c>
      <c r="B89" s="29"/>
      <c r="C89" s="29"/>
      <c r="D89" s="29"/>
      <c r="E89" s="29"/>
      <c r="F89" s="29"/>
      <c r="G89" s="29"/>
      <c r="H89" s="29">
        <v>11</v>
      </c>
      <c r="I89" s="29"/>
      <c r="J89" s="29"/>
      <c r="K89" s="77"/>
      <c r="L89" s="122"/>
      <c r="M89" s="122"/>
      <c r="N89" s="123"/>
      <c r="O89" s="124">
        <f>H89/G88</f>
        <v>0.91666666666666663</v>
      </c>
      <c r="P89" s="128">
        <v>17</v>
      </c>
      <c r="Q89" s="129">
        <f t="shared" si="48"/>
        <v>1</v>
      </c>
      <c r="R89" s="85">
        <f t="shared" si="49"/>
        <v>0</v>
      </c>
    </row>
    <row r="90" spans="1:20" ht="12.75" customHeight="1" x14ac:dyDescent="0.2">
      <c r="A90" s="126" t="s">
        <v>17</v>
      </c>
      <c r="B90" s="29"/>
      <c r="C90" s="29"/>
      <c r="D90" s="29"/>
      <c r="E90" s="29"/>
      <c r="F90" s="29"/>
      <c r="G90" s="29"/>
      <c r="H90" s="29"/>
      <c r="I90" s="29">
        <v>11</v>
      </c>
      <c r="J90" s="29"/>
      <c r="K90" s="77"/>
      <c r="L90" s="122"/>
      <c r="M90" s="122"/>
      <c r="N90" s="123"/>
      <c r="O90" s="124">
        <f>I90/H89</f>
        <v>1</v>
      </c>
      <c r="P90" s="128">
        <v>17</v>
      </c>
      <c r="Q90" s="129">
        <f t="shared" si="48"/>
        <v>1</v>
      </c>
      <c r="R90" s="85">
        <f t="shared" si="49"/>
        <v>0</v>
      </c>
    </row>
    <row r="91" spans="1:20" ht="12.75" customHeight="1" x14ac:dyDescent="0.2">
      <c r="A91" s="126" t="s">
        <v>18</v>
      </c>
      <c r="B91" s="29"/>
      <c r="C91" s="29"/>
      <c r="D91" s="29"/>
      <c r="E91" s="29"/>
      <c r="F91" s="29"/>
      <c r="G91" s="29"/>
      <c r="H91" s="29"/>
      <c r="I91" s="29"/>
      <c r="J91" s="29">
        <v>11</v>
      </c>
      <c r="K91" s="77">
        <v>11</v>
      </c>
      <c r="L91" s="122"/>
      <c r="M91" s="122"/>
      <c r="N91" s="123"/>
      <c r="O91" s="124">
        <f>J91/I90</f>
        <v>1</v>
      </c>
      <c r="P91" s="128">
        <v>17</v>
      </c>
      <c r="Q91" s="129">
        <f t="shared" si="48"/>
        <v>1</v>
      </c>
      <c r="R91" s="85">
        <f t="shared" si="49"/>
        <v>0</v>
      </c>
    </row>
    <row r="92" spans="1:20" ht="12.75" customHeight="1" x14ac:dyDescent="0.2">
      <c r="A92" s="109" t="s">
        <v>19</v>
      </c>
      <c r="B92" s="81"/>
      <c r="C92" s="81"/>
      <c r="D92" s="81"/>
      <c r="E92" s="81"/>
      <c r="F92" s="81"/>
      <c r="G92" s="81"/>
      <c r="H92" s="81"/>
      <c r="I92" s="81"/>
      <c r="J92" s="81">
        <v>4</v>
      </c>
      <c r="K92" s="78">
        <v>4</v>
      </c>
      <c r="L92" s="85"/>
      <c r="M92" s="85"/>
      <c r="N92" s="81"/>
      <c r="O92" s="85"/>
      <c r="P92" s="128">
        <v>9</v>
      </c>
      <c r="Q92" s="129">
        <f t="shared" si="48"/>
        <v>0.52941176470588236</v>
      </c>
      <c r="R92" s="85">
        <f t="shared" si="49"/>
        <v>0.47058823529411764</v>
      </c>
    </row>
    <row r="93" spans="1:20" ht="12.75" customHeight="1" x14ac:dyDescent="0.2">
      <c r="A93" s="109" t="s">
        <v>31</v>
      </c>
      <c r="B93" s="81"/>
      <c r="C93" s="81"/>
      <c r="D93" s="81"/>
      <c r="E93" s="81"/>
      <c r="F93" s="81"/>
      <c r="G93" s="81"/>
      <c r="H93" s="81"/>
      <c r="I93" s="81"/>
      <c r="J93" s="81"/>
      <c r="K93" s="78">
        <v>1</v>
      </c>
      <c r="L93" s="85"/>
      <c r="M93" s="85"/>
      <c r="N93" s="81"/>
      <c r="O93" s="85"/>
      <c r="P93" s="128"/>
      <c r="Q93" s="129">
        <f t="shared" si="48"/>
        <v>0</v>
      </c>
      <c r="R93" s="85">
        <f t="shared" si="49"/>
        <v>1</v>
      </c>
    </row>
    <row r="94" spans="1:20" ht="12.75" customHeight="1" x14ac:dyDescent="0.2">
      <c r="A94" s="109" t="s">
        <v>20</v>
      </c>
      <c r="B94" s="81"/>
      <c r="C94" s="81"/>
      <c r="D94" s="81"/>
      <c r="E94" s="81"/>
      <c r="F94" s="81"/>
      <c r="G94" s="81"/>
      <c r="H94" s="81"/>
      <c r="I94" s="81">
        <v>1</v>
      </c>
      <c r="J94" s="81"/>
      <c r="K94" s="78"/>
      <c r="L94" s="85"/>
      <c r="M94" s="85"/>
      <c r="N94" s="81"/>
      <c r="O94" s="85"/>
      <c r="P94" s="128">
        <v>1</v>
      </c>
      <c r="Q94" s="129"/>
      <c r="R94" s="85"/>
    </row>
    <row r="95" spans="1:20" ht="12.75" customHeight="1" x14ac:dyDescent="0.2">
      <c r="A95" s="109" t="s">
        <v>21</v>
      </c>
      <c r="B95" s="81"/>
      <c r="C95" s="81"/>
      <c r="D95" s="81"/>
      <c r="E95" s="81"/>
      <c r="F95" s="81"/>
      <c r="G95" s="81"/>
      <c r="H95" s="81"/>
      <c r="I95" s="81">
        <v>1</v>
      </c>
      <c r="J95" s="81"/>
      <c r="K95" s="78"/>
      <c r="L95" s="85"/>
      <c r="M95" s="85"/>
      <c r="N95" s="81"/>
      <c r="O95" s="85"/>
      <c r="P95" s="128">
        <v>1</v>
      </c>
      <c r="Q95" s="129"/>
      <c r="R95" s="85"/>
    </row>
    <row r="96" spans="1:20" ht="12.75" customHeight="1" x14ac:dyDescent="0.2">
      <c r="A96" s="109" t="s">
        <v>43</v>
      </c>
      <c r="B96" s="81"/>
      <c r="C96" s="81"/>
      <c r="D96" s="81"/>
      <c r="E96" s="81"/>
      <c r="F96" s="81"/>
      <c r="G96" s="81"/>
      <c r="H96" s="81"/>
      <c r="I96" s="81"/>
      <c r="J96" s="81">
        <v>1</v>
      </c>
      <c r="K96" s="78">
        <v>1</v>
      </c>
      <c r="L96" s="85"/>
      <c r="M96" s="85"/>
      <c r="N96" s="81"/>
      <c r="O96" s="85"/>
      <c r="P96" s="128">
        <v>1</v>
      </c>
      <c r="Q96" s="129"/>
      <c r="R96" s="85"/>
    </row>
    <row r="97" spans="1:55" ht="12.75" customHeight="1" x14ac:dyDescent="0.2">
      <c r="K97" s="78">
        <f>SUM(K91:K96)</f>
        <v>17</v>
      </c>
      <c r="L97" s="85">
        <f>K91/B83</f>
        <v>0.33333333333333331</v>
      </c>
      <c r="M97" s="85">
        <f>K97/B83</f>
        <v>0.51515151515151514</v>
      </c>
      <c r="N97" s="85">
        <f>M97-L97</f>
        <v>0.18181818181818182</v>
      </c>
      <c r="O97" s="85"/>
      <c r="P97" s="128"/>
      <c r="Q97" s="129" t="e">
        <f>P97/P93</f>
        <v>#DIV/0!</v>
      </c>
      <c r="R97" s="85" t="e">
        <f>100%-Q97</f>
        <v>#DIV/0!</v>
      </c>
    </row>
    <row r="98" spans="1:55" ht="12.75" customHeight="1" x14ac:dyDescent="0.2">
      <c r="A98" s="233" t="s">
        <v>33</v>
      </c>
      <c r="B98" s="232"/>
      <c r="C98" s="232"/>
      <c r="D98" s="232"/>
      <c r="I98" s="81"/>
      <c r="J98" s="81"/>
      <c r="K98" s="81"/>
      <c r="L98" s="85"/>
      <c r="M98" s="85"/>
      <c r="N98" s="85"/>
      <c r="O98" s="85"/>
      <c r="P98" s="81"/>
      <c r="Q98" s="129"/>
      <c r="R98" s="85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</row>
    <row r="99" spans="1:55" ht="12.75" customHeight="1" x14ac:dyDescent="0.2">
      <c r="A99" s="109" t="s">
        <v>40</v>
      </c>
      <c r="B99" s="82">
        <v>6</v>
      </c>
      <c r="I99" s="81"/>
      <c r="J99" s="81"/>
      <c r="K99" s="81"/>
      <c r="L99" s="85"/>
      <c r="M99" s="85"/>
      <c r="N99" s="85"/>
      <c r="O99" s="85"/>
      <c r="P99" s="81"/>
      <c r="Q99" s="129"/>
      <c r="R99" s="85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</row>
    <row r="100" spans="1:55" ht="12.75" customHeight="1" x14ac:dyDescent="0.2">
      <c r="A100" s="234" t="s">
        <v>35</v>
      </c>
      <c r="B100" s="232"/>
      <c r="C100" s="232"/>
      <c r="D100" s="232"/>
      <c r="E100" s="232"/>
      <c r="F100" s="232"/>
      <c r="G100" s="232"/>
      <c r="H100" s="165">
        <f>(B99/K97)*100%</f>
        <v>0.35294117647058826</v>
      </c>
      <c r="I100" s="81"/>
      <c r="J100" s="81"/>
      <c r="K100" s="81"/>
      <c r="L100" s="85"/>
      <c r="M100" s="85"/>
      <c r="N100" s="85"/>
      <c r="O100" s="85"/>
      <c r="P100" s="81"/>
      <c r="Q100" s="129"/>
      <c r="R100" s="85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</row>
    <row r="101" spans="1:55" ht="12.75" customHeight="1" x14ac:dyDescent="0.2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5"/>
      <c r="M101" s="85"/>
      <c r="N101" s="85"/>
      <c r="O101" s="85"/>
      <c r="P101" s="81"/>
      <c r="Q101" s="129"/>
      <c r="R101" s="85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</row>
    <row r="102" spans="1:55" ht="12.75" customHeight="1" x14ac:dyDescent="0.2">
      <c r="A102" s="166" t="s">
        <v>36</v>
      </c>
      <c r="F102" s="82">
        <f>((K91*9)+(K92*10)+(K93*11))/K97</f>
        <v>8.8235294117647065</v>
      </c>
      <c r="L102" s="85"/>
      <c r="M102" s="85"/>
      <c r="O102" s="85"/>
    </row>
    <row r="103" spans="1:55" ht="12.75" customHeight="1" x14ac:dyDescent="0.2">
      <c r="L103" s="85"/>
      <c r="M103" s="85"/>
      <c r="O103" s="85"/>
    </row>
    <row r="104" spans="1:55" ht="12.75" customHeight="1" x14ac:dyDescent="0.2">
      <c r="A104" s="114" t="s">
        <v>55</v>
      </c>
      <c r="L104" s="85"/>
      <c r="M104" s="85"/>
      <c r="O104" s="85"/>
    </row>
    <row r="105" spans="1:55" ht="25.5" customHeight="1" x14ac:dyDescent="0.2">
      <c r="B105" s="229" t="s">
        <v>1</v>
      </c>
      <c r="C105" s="230"/>
      <c r="D105" s="230"/>
      <c r="E105" s="230"/>
      <c r="F105" s="230"/>
      <c r="G105" s="230"/>
      <c r="H105" s="230"/>
      <c r="I105" s="230"/>
      <c r="J105" s="230"/>
      <c r="L105" s="115" t="s">
        <v>2</v>
      </c>
      <c r="M105" s="115" t="s">
        <v>3</v>
      </c>
      <c r="N105" s="116" t="s">
        <v>4</v>
      </c>
      <c r="O105" s="115" t="s">
        <v>5</v>
      </c>
      <c r="P105" s="117" t="s">
        <v>6</v>
      </c>
      <c r="Q105" s="117" t="s">
        <v>7</v>
      </c>
      <c r="R105" s="118" t="s">
        <v>8</v>
      </c>
    </row>
    <row r="106" spans="1:55" ht="12.75" customHeight="1" x14ac:dyDescent="0.2">
      <c r="A106" s="120" t="s">
        <v>9</v>
      </c>
      <c r="B106" s="121">
        <v>1</v>
      </c>
      <c r="C106" s="121">
        <v>2</v>
      </c>
      <c r="D106" s="121">
        <v>3</v>
      </c>
      <c r="E106" s="121">
        <v>4</v>
      </c>
      <c r="F106" s="121">
        <v>5</v>
      </c>
      <c r="G106" s="121">
        <v>6</v>
      </c>
      <c r="H106" s="121">
        <v>7</v>
      </c>
      <c r="I106" s="121">
        <v>8</v>
      </c>
      <c r="J106" s="121">
        <v>9</v>
      </c>
      <c r="K106" s="76" t="s">
        <v>10</v>
      </c>
      <c r="L106" s="122"/>
      <c r="M106" s="122"/>
      <c r="N106" s="123"/>
      <c r="O106" s="124"/>
      <c r="P106" s="125"/>
      <c r="Q106" s="125"/>
      <c r="R106" s="85"/>
    </row>
    <row r="107" spans="1:55" ht="12.75" customHeight="1" x14ac:dyDescent="0.2">
      <c r="A107" s="29">
        <v>9901</v>
      </c>
      <c r="B107" s="29">
        <v>15</v>
      </c>
      <c r="C107" s="29"/>
      <c r="D107" s="29"/>
      <c r="E107" s="29"/>
      <c r="F107" s="29"/>
      <c r="G107" s="29"/>
      <c r="H107" s="29"/>
      <c r="I107" s="29"/>
      <c r="J107" s="29"/>
      <c r="K107" s="77"/>
      <c r="L107" s="122"/>
      <c r="M107" s="122"/>
      <c r="N107" s="123"/>
      <c r="O107" s="124"/>
      <c r="P107" s="127">
        <f>B107</f>
        <v>15</v>
      </c>
      <c r="Q107" s="125"/>
      <c r="R107" s="85"/>
    </row>
    <row r="108" spans="1:55" ht="12.75" customHeight="1" x14ac:dyDescent="0.2">
      <c r="A108" s="29">
        <v>9902</v>
      </c>
      <c r="B108" s="29"/>
      <c r="C108" s="29">
        <v>8</v>
      </c>
      <c r="D108" s="29"/>
      <c r="E108" s="29"/>
      <c r="F108" s="29"/>
      <c r="G108" s="29"/>
      <c r="H108" s="29"/>
      <c r="I108" s="29"/>
      <c r="J108" s="29"/>
      <c r="K108" s="77"/>
      <c r="L108" s="122"/>
      <c r="M108" s="122"/>
      <c r="N108" s="123"/>
      <c r="O108" s="124">
        <f>C108/B107</f>
        <v>0.53333333333333333</v>
      </c>
      <c r="P108" s="128">
        <v>8</v>
      </c>
      <c r="Q108" s="129">
        <f t="shared" ref="Q108:Q116" si="50">P108/P107</f>
        <v>0.53333333333333333</v>
      </c>
      <c r="R108" s="85">
        <f t="shared" ref="R108:R116" si="51">100%-Q108</f>
        <v>0.46666666666666667</v>
      </c>
    </row>
    <row r="109" spans="1:55" ht="12.75" customHeight="1" x14ac:dyDescent="0.2">
      <c r="A109" s="126" t="s">
        <v>13</v>
      </c>
      <c r="B109" s="29"/>
      <c r="C109" s="29"/>
      <c r="D109" s="29">
        <v>6</v>
      </c>
      <c r="E109" s="29"/>
      <c r="F109" s="29"/>
      <c r="G109" s="29"/>
      <c r="H109" s="29"/>
      <c r="I109" s="29"/>
      <c r="J109" s="29"/>
      <c r="K109" s="77"/>
      <c r="L109" s="122"/>
      <c r="M109" s="122"/>
      <c r="N109" s="123"/>
      <c r="O109" s="124">
        <f>D109/C108</f>
        <v>0.75</v>
      </c>
      <c r="P109" s="128">
        <v>8</v>
      </c>
      <c r="Q109" s="129">
        <f t="shared" si="50"/>
        <v>1</v>
      </c>
      <c r="R109" s="85">
        <f t="shared" si="51"/>
        <v>0</v>
      </c>
    </row>
    <row r="110" spans="1:55" ht="12.75" customHeight="1" x14ac:dyDescent="0.2">
      <c r="A110" s="126" t="s">
        <v>14</v>
      </c>
      <c r="B110" s="29"/>
      <c r="C110" s="29"/>
      <c r="D110" s="29"/>
      <c r="E110" s="29">
        <v>6</v>
      </c>
      <c r="F110" s="29"/>
      <c r="G110" s="29"/>
      <c r="H110" s="29"/>
      <c r="I110" s="29"/>
      <c r="J110" s="29"/>
      <c r="K110" s="77"/>
      <c r="L110" s="122"/>
      <c r="M110" s="122"/>
      <c r="N110" s="123"/>
      <c r="O110" s="124">
        <f>E110/D109</f>
        <v>1</v>
      </c>
      <c r="P110" s="128">
        <v>11</v>
      </c>
      <c r="Q110" s="129">
        <f t="shared" si="50"/>
        <v>1.375</v>
      </c>
      <c r="R110" s="85">
        <f t="shared" si="51"/>
        <v>-0.375</v>
      </c>
    </row>
    <row r="111" spans="1:55" ht="12.75" customHeight="1" x14ac:dyDescent="0.2">
      <c r="A111" s="126" t="s">
        <v>15</v>
      </c>
      <c r="B111" s="29"/>
      <c r="C111" s="29"/>
      <c r="D111" s="29"/>
      <c r="E111" s="29"/>
      <c r="F111" s="29">
        <v>3</v>
      </c>
      <c r="G111" s="29"/>
      <c r="H111" s="29"/>
      <c r="I111" s="29"/>
      <c r="J111" s="29"/>
      <c r="K111" s="77"/>
      <c r="L111" s="122"/>
      <c r="M111" s="122"/>
      <c r="N111" s="123"/>
      <c r="O111" s="124">
        <f>F111/E110</f>
        <v>0.5</v>
      </c>
      <c r="P111" s="128">
        <v>7</v>
      </c>
      <c r="Q111" s="129">
        <f t="shared" si="50"/>
        <v>0.63636363636363635</v>
      </c>
      <c r="R111" s="85">
        <f t="shared" si="51"/>
        <v>0.36363636363636365</v>
      </c>
    </row>
    <row r="112" spans="1:55" ht="12.75" customHeight="1" x14ac:dyDescent="0.2">
      <c r="A112" s="126" t="s">
        <v>16</v>
      </c>
      <c r="B112" s="29"/>
      <c r="C112" s="29"/>
      <c r="D112" s="29"/>
      <c r="E112" s="29"/>
      <c r="F112" s="29"/>
      <c r="G112" s="29">
        <v>3</v>
      </c>
      <c r="H112" s="29"/>
      <c r="I112" s="29"/>
      <c r="J112" s="29"/>
      <c r="K112" s="77"/>
      <c r="L112" s="122"/>
      <c r="M112" s="122"/>
      <c r="N112" s="123"/>
      <c r="O112" s="124">
        <f>G112/F111</f>
        <v>1</v>
      </c>
      <c r="P112" s="128">
        <v>7</v>
      </c>
      <c r="Q112" s="129">
        <f t="shared" si="50"/>
        <v>1</v>
      </c>
      <c r="R112" s="85">
        <f t="shared" si="51"/>
        <v>0</v>
      </c>
    </row>
    <row r="113" spans="1:55" ht="12.75" customHeight="1" x14ac:dyDescent="0.2">
      <c r="A113" s="126" t="s">
        <v>17</v>
      </c>
      <c r="B113" s="29"/>
      <c r="C113" s="29"/>
      <c r="D113" s="29"/>
      <c r="E113" s="29"/>
      <c r="F113" s="29"/>
      <c r="G113" s="29"/>
      <c r="H113" s="29">
        <v>3</v>
      </c>
      <c r="I113" s="29"/>
      <c r="J113" s="29"/>
      <c r="K113" s="77"/>
      <c r="L113" s="122"/>
      <c r="M113" s="122"/>
      <c r="N113" s="123"/>
      <c r="O113" s="124">
        <f>H113/G112</f>
        <v>1</v>
      </c>
      <c r="P113" s="128">
        <v>7</v>
      </c>
      <c r="Q113" s="129">
        <f t="shared" si="50"/>
        <v>1</v>
      </c>
      <c r="R113" s="85">
        <f t="shared" si="51"/>
        <v>0</v>
      </c>
    </row>
    <row r="114" spans="1:55" ht="12.75" customHeight="1" x14ac:dyDescent="0.2">
      <c r="A114" s="126" t="s">
        <v>18</v>
      </c>
      <c r="B114" s="29"/>
      <c r="C114" s="29"/>
      <c r="D114" s="29"/>
      <c r="E114" s="29"/>
      <c r="F114" s="29"/>
      <c r="G114" s="29"/>
      <c r="H114" s="29"/>
      <c r="I114" s="29">
        <v>3</v>
      </c>
      <c r="J114" s="29"/>
      <c r="K114" s="77"/>
      <c r="L114" s="122"/>
      <c r="M114" s="122"/>
      <c r="N114" s="123"/>
      <c r="O114" s="124">
        <f>I114/H113</f>
        <v>1</v>
      </c>
      <c r="P114" s="128">
        <v>7</v>
      </c>
      <c r="Q114" s="129">
        <f t="shared" si="50"/>
        <v>1</v>
      </c>
      <c r="R114" s="85">
        <f t="shared" si="51"/>
        <v>0</v>
      </c>
    </row>
    <row r="115" spans="1:55" ht="12.75" customHeight="1" x14ac:dyDescent="0.2">
      <c r="A115" s="109" t="s">
        <v>19</v>
      </c>
      <c r="B115" s="81"/>
      <c r="C115" s="81"/>
      <c r="D115" s="81"/>
      <c r="E115" s="81"/>
      <c r="F115" s="81"/>
      <c r="G115" s="81"/>
      <c r="H115" s="81"/>
      <c r="I115" s="81"/>
      <c r="J115" s="81">
        <v>3</v>
      </c>
      <c r="K115" s="78">
        <v>3</v>
      </c>
      <c r="L115" s="85"/>
      <c r="M115" s="85"/>
      <c r="N115" s="81"/>
      <c r="O115" s="85">
        <f>J115/I114</f>
        <v>1</v>
      </c>
      <c r="P115" s="128">
        <v>6</v>
      </c>
      <c r="Q115" s="129">
        <f t="shared" si="50"/>
        <v>0.8571428571428571</v>
      </c>
      <c r="R115" s="85">
        <f t="shared" si="51"/>
        <v>0.1428571428571429</v>
      </c>
    </row>
    <row r="116" spans="1:55" ht="12.75" customHeight="1" x14ac:dyDescent="0.2">
      <c r="A116" s="109" t="s">
        <v>31</v>
      </c>
      <c r="B116" s="81"/>
      <c r="C116" s="81"/>
      <c r="D116" s="81"/>
      <c r="E116" s="81"/>
      <c r="F116" s="81"/>
      <c r="G116" s="81"/>
      <c r="H116" s="81"/>
      <c r="I116" s="81"/>
      <c r="J116" s="81">
        <v>1</v>
      </c>
      <c r="K116" s="78">
        <v>1</v>
      </c>
      <c r="L116" s="85"/>
      <c r="M116" s="85"/>
      <c r="N116" s="81"/>
      <c r="O116" s="85"/>
      <c r="P116" s="128"/>
      <c r="Q116" s="129">
        <f t="shared" si="50"/>
        <v>0</v>
      </c>
      <c r="R116" s="85">
        <f t="shared" si="51"/>
        <v>1</v>
      </c>
    </row>
    <row r="117" spans="1:55" ht="12.75" customHeight="1" x14ac:dyDescent="0.2">
      <c r="A117" s="109" t="s">
        <v>20</v>
      </c>
      <c r="B117" s="81"/>
      <c r="C117" s="81"/>
      <c r="D117" s="81"/>
      <c r="E117" s="81"/>
      <c r="F117" s="81"/>
      <c r="G117" s="81"/>
      <c r="H117" s="81"/>
      <c r="I117" s="81"/>
      <c r="J117" s="81">
        <v>1</v>
      </c>
      <c r="K117" s="78">
        <v>1</v>
      </c>
      <c r="L117" s="85"/>
      <c r="M117" s="85"/>
      <c r="N117" s="81"/>
      <c r="O117" s="85"/>
      <c r="P117" s="128">
        <v>3</v>
      </c>
      <c r="Q117" s="129"/>
      <c r="R117" s="85"/>
    </row>
    <row r="118" spans="1:55" ht="12.75" customHeight="1" x14ac:dyDescent="0.2">
      <c r="A118" s="109" t="s">
        <v>21</v>
      </c>
      <c r="B118" s="81"/>
      <c r="C118" s="81"/>
      <c r="D118" s="81"/>
      <c r="E118" s="81"/>
      <c r="F118" s="81"/>
      <c r="G118" s="81"/>
      <c r="H118" s="81"/>
      <c r="I118" s="81"/>
      <c r="J118" s="81">
        <v>2</v>
      </c>
      <c r="K118" s="78">
        <v>2</v>
      </c>
      <c r="L118" s="85"/>
      <c r="M118" s="85"/>
      <c r="N118" s="81"/>
      <c r="O118" s="85"/>
      <c r="P118" s="128">
        <v>2</v>
      </c>
      <c r="Q118" s="129"/>
      <c r="R118" s="85"/>
    </row>
    <row r="119" spans="1:55" ht="12.75" customHeight="1" x14ac:dyDescent="0.2">
      <c r="K119" s="81">
        <f>SUM(K115:K118)</f>
        <v>7</v>
      </c>
      <c r="L119" s="85">
        <f>K115/B107</f>
        <v>0.2</v>
      </c>
      <c r="M119" s="85">
        <f>K119/B107</f>
        <v>0.46666666666666667</v>
      </c>
      <c r="N119" s="133">
        <f>M119-L119</f>
        <v>0.26666666666666666</v>
      </c>
      <c r="O119" s="85"/>
      <c r="P119" s="128"/>
      <c r="Q119" s="129"/>
      <c r="R119" s="85"/>
    </row>
    <row r="120" spans="1:55" ht="12.75" customHeight="1" x14ac:dyDescent="0.2">
      <c r="A120" s="233" t="s">
        <v>33</v>
      </c>
      <c r="B120" s="232"/>
      <c r="C120" s="232"/>
      <c r="D120" s="232"/>
      <c r="I120" s="81"/>
      <c r="J120" s="81"/>
      <c r="K120" s="81"/>
      <c r="L120" s="85"/>
      <c r="M120" s="85"/>
      <c r="N120" s="133"/>
      <c r="O120" s="85"/>
      <c r="P120" s="81"/>
      <c r="Q120" s="129"/>
      <c r="R120" s="85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</row>
    <row r="121" spans="1:55" ht="12.75" customHeight="1" x14ac:dyDescent="0.2">
      <c r="A121" s="109" t="s">
        <v>40</v>
      </c>
      <c r="B121" s="82">
        <v>0</v>
      </c>
      <c r="I121" s="81"/>
      <c r="J121" s="81"/>
      <c r="K121" s="81"/>
      <c r="L121" s="85"/>
      <c r="M121" s="85"/>
      <c r="N121" s="133"/>
      <c r="O121" s="85"/>
      <c r="P121" s="81"/>
      <c r="Q121" s="129"/>
      <c r="R121" s="85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</row>
    <row r="122" spans="1:55" ht="12.75" customHeight="1" x14ac:dyDescent="0.2">
      <c r="A122" s="234" t="s">
        <v>35</v>
      </c>
      <c r="B122" s="232"/>
      <c r="C122" s="232"/>
      <c r="D122" s="232"/>
      <c r="E122" s="232"/>
      <c r="F122" s="232"/>
      <c r="G122" s="232"/>
      <c r="H122" s="165">
        <f>(B121/K119)*100%</f>
        <v>0</v>
      </c>
      <c r="I122" s="81"/>
      <c r="J122" s="81"/>
      <c r="K122" s="81"/>
      <c r="L122" s="85"/>
      <c r="M122" s="85"/>
      <c r="N122" s="133"/>
      <c r="O122" s="85"/>
      <c r="P122" s="81"/>
      <c r="Q122" s="129"/>
      <c r="R122" s="85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</row>
    <row r="123" spans="1:55" ht="12.75" customHeight="1" x14ac:dyDescent="0.2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5"/>
      <c r="M123" s="85"/>
      <c r="N123" s="133"/>
      <c r="O123" s="85"/>
      <c r="P123" s="81"/>
      <c r="Q123" s="129"/>
      <c r="R123" s="85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</row>
    <row r="124" spans="1:55" ht="12.75" customHeight="1" x14ac:dyDescent="0.2">
      <c r="L124" s="85"/>
      <c r="M124" s="85"/>
      <c r="O124" s="85"/>
    </row>
    <row r="125" spans="1:55" ht="12.75" customHeight="1" x14ac:dyDescent="0.2">
      <c r="A125" s="114" t="s">
        <v>56</v>
      </c>
      <c r="L125" s="85"/>
      <c r="M125" s="85"/>
      <c r="O125" s="85"/>
    </row>
    <row r="126" spans="1:55" ht="25.5" customHeight="1" x14ac:dyDescent="0.2">
      <c r="B126" s="229" t="s">
        <v>1</v>
      </c>
      <c r="C126" s="230"/>
      <c r="D126" s="230"/>
      <c r="E126" s="230"/>
      <c r="F126" s="230"/>
      <c r="G126" s="230"/>
      <c r="H126" s="230"/>
      <c r="I126" s="230"/>
      <c r="J126" s="230"/>
      <c r="L126" s="115" t="s">
        <v>2</v>
      </c>
      <c r="M126" s="115" t="s">
        <v>3</v>
      </c>
      <c r="N126" s="116" t="s">
        <v>4</v>
      </c>
      <c r="O126" s="115" t="s">
        <v>5</v>
      </c>
      <c r="P126" s="117" t="s">
        <v>6</v>
      </c>
      <c r="Q126" s="117" t="s">
        <v>7</v>
      </c>
      <c r="R126" s="118" t="s">
        <v>8</v>
      </c>
    </row>
    <row r="127" spans="1:55" ht="12.75" customHeight="1" x14ac:dyDescent="0.2">
      <c r="A127" s="120" t="s">
        <v>9</v>
      </c>
      <c r="B127" s="121">
        <v>1</v>
      </c>
      <c r="C127" s="121">
        <v>2</v>
      </c>
      <c r="D127" s="121">
        <v>3</v>
      </c>
      <c r="E127" s="121">
        <v>4</v>
      </c>
      <c r="F127" s="121">
        <v>5</v>
      </c>
      <c r="G127" s="121">
        <v>6</v>
      </c>
      <c r="H127" s="121">
        <v>7</v>
      </c>
      <c r="I127" s="121">
        <v>8</v>
      </c>
      <c r="J127" s="121">
        <v>9</v>
      </c>
      <c r="K127" s="76" t="s">
        <v>10</v>
      </c>
      <c r="L127" s="122"/>
      <c r="M127" s="122"/>
      <c r="N127" s="123"/>
      <c r="O127" s="124"/>
      <c r="P127" s="125"/>
      <c r="Q127" s="125"/>
      <c r="R127" s="85"/>
    </row>
    <row r="128" spans="1:55" ht="12.75" customHeight="1" x14ac:dyDescent="0.2">
      <c r="A128" s="29">
        <v>9902</v>
      </c>
      <c r="B128" s="29">
        <v>19</v>
      </c>
      <c r="C128" s="29"/>
      <c r="D128" s="29"/>
      <c r="E128" s="29"/>
      <c r="F128" s="29"/>
      <c r="G128" s="29"/>
      <c r="H128" s="29"/>
      <c r="I128" s="29"/>
      <c r="J128" s="29"/>
      <c r="K128" s="77"/>
      <c r="L128" s="122"/>
      <c r="M128" s="122"/>
      <c r="N128" s="123"/>
      <c r="O128" s="124"/>
      <c r="P128" s="127">
        <f>B128</f>
        <v>19</v>
      </c>
      <c r="Q128" s="125"/>
      <c r="R128" s="85"/>
    </row>
    <row r="129" spans="1:55" ht="12.75" customHeight="1" x14ac:dyDescent="0.2">
      <c r="A129" s="126" t="s">
        <v>13</v>
      </c>
      <c r="B129" s="29"/>
      <c r="C129" s="29">
        <v>14</v>
      </c>
      <c r="D129" s="29"/>
      <c r="E129" s="29"/>
      <c r="F129" s="29"/>
      <c r="G129" s="29"/>
      <c r="H129" s="29"/>
      <c r="I129" s="29"/>
      <c r="J129" s="29"/>
      <c r="K129" s="77"/>
      <c r="L129" s="122"/>
      <c r="M129" s="122"/>
      <c r="N129" s="123"/>
      <c r="O129" s="124">
        <f>C129/B128</f>
        <v>0.73684210526315785</v>
      </c>
      <c r="P129" s="128">
        <v>14</v>
      </c>
      <c r="Q129" s="129">
        <f t="shared" ref="Q129:Q135" si="52">P129/P128</f>
        <v>0.73684210526315785</v>
      </c>
      <c r="R129" s="85">
        <f t="shared" ref="R129:R135" si="53">100%-Q129</f>
        <v>0.26315789473684215</v>
      </c>
    </row>
    <row r="130" spans="1:55" ht="12.75" customHeight="1" x14ac:dyDescent="0.2">
      <c r="A130" s="126" t="s">
        <v>14</v>
      </c>
      <c r="B130" s="29"/>
      <c r="C130" s="29"/>
      <c r="D130" s="29">
        <v>11</v>
      </c>
      <c r="E130" s="29"/>
      <c r="F130" s="29"/>
      <c r="G130" s="29"/>
      <c r="H130" s="29"/>
      <c r="I130" s="29"/>
      <c r="J130" s="29"/>
      <c r="K130" s="77"/>
      <c r="L130" s="122"/>
      <c r="M130" s="122"/>
      <c r="N130" s="123"/>
      <c r="O130" s="124">
        <f>D130/C129</f>
        <v>0.7857142857142857</v>
      </c>
      <c r="P130" s="128">
        <v>12</v>
      </c>
      <c r="Q130" s="129">
        <f t="shared" si="52"/>
        <v>0.8571428571428571</v>
      </c>
      <c r="R130" s="85">
        <f t="shared" si="53"/>
        <v>0.1428571428571429</v>
      </c>
    </row>
    <row r="131" spans="1:55" ht="12.75" customHeight="1" x14ac:dyDescent="0.2">
      <c r="A131" s="126" t="s">
        <v>15</v>
      </c>
      <c r="B131" s="29"/>
      <c r="C131" s="29"/>
      <c r="D131" s="29"/>
      <c r="E131" s="29">
        <v>11</v>
      </c>
      <c r="F131" s="29"/>
      <c r="G131" s="29"/>
      <c r="H131" s="29"/>
      <c r="I131" s="29"/>
      <c r="J131" s="29"/>
      <c r="K131" s="77"/>
      <c r="L131" s="122"/>
      <c r="M131" s="122"/>
      <c r="N131" s="123"/>
      <c r="O131" s="124">
        <f>E131/D130</f>
        <v>1</v>
      </c>
      <c r="P131" s="128">
        <v>12</v>
      </c>
      <c r="Q131" s="129">
        <f t="shared" si="52"/>
        <v>1</v>
      </c>
      <c r="R131" s="85">
        <f t="shared" si="53"/>
        <v>0</v>
      </c>
    </row>
    <row r="132" spans="1:55" ht="12.75" customHeight="1" x14ac:dyDescent="0.2">
      <c r="A132" s="126" t="s">
        <v>16</v>
      </c>
      <c r="B132" s="29"/>
      <c r="C132" s="29"/>
      <c r="D132" s="29"/>
      <c r="E132" s="29"/>
      <c r="F132" s="29">
        <v>11</v>
      </c>
      <c r="G132" s="29"/>
      <c r="H132" s="29"/>
      <c r="I132" s="29"/>
      <c r="J132" s="29"/>
      <c r="K132" s="77"/>
      <c r="L132" s="122"/>
      <c r="M132" s="122"/>
      <c r="N132" s="123"/>
      <c r="O132" s="124">
        <f>F132/E131</f>
        <v>1</v>
      </c>
      <c r="P132" s="128">
        <v>12</v>
      </c>
      <c r="Q132" s="129">
        <f t="shared" si="52"/>
        <v>1</v>
      </c>
      <c r="R132" s="85">
        <f t="shared" si="53"/>
        <v>0</v>
      </c>
    </row>
    <row r="133" spans="1:55" ht="12.75" customHeight="1" x14ac:dyDescent="0.2">
      <c r="A133" s="126" t="s">
        <v>17</v>
      </c>
      <c r="B133" s="29"/>
      <c r="C133" s="29"/>
      <c r="D133" s="29"/>
      <c r="E133" s="29"/>
      <c r="F133" s="29"/>
      <c r="G133" s="29">
        <v>8</v>
      </c>
      <c r="H133" s="29"/>
      <c r="I133" s="29"/>
      <c r="J133" s="29"/>
      <c r="K133" s="77"/>
      <c r="L133" s="122"/>
      <c r="M133" s="122"/>
      <c r="N133" s="123"/>
      <c r="O133" s="124">
        <f>G133/F132</f>
        <v>0.72727272727272729</v>
      </c>
      <c r="P133" s="128">
        <v>10</v>
      </c>
      <c r="Q133" s="129">
        <f t="shared" si="52"/>
        <v>0.83333333333333337</v>
      </c>
      <c r="R133" s="85">
        <f t="shared" si="53"/>
        <v>0.16666666666666663</v>
      </c>
    </row>
    <row r="134" spans="1:55" ht="12.75" customHeight="1" x14ac:dyDescent="0.2">
      <c r="A134" s="126" t="s">
        <v>18</v>
      </c>
      <c r="B134" s="29"/>
      <c r="C134" s="29"/>
      <c r="D134" s="29"/>
      <c r="E134" s="29"/>
      <c r="F134" s="29"/>
      <c r="G134" s="29"/>
      <c r="H134" s="29">
        <v>8</v>
      </c>
      <c r="I134" s="29"/>
      <c r="J134" s="29"/>
      <c r="K134" s="77"/>
      <c r="L134" s="122"/>
      <c r="M134" s="122"/>
      <c r="N134" s="123"/>
      <c r="O134" s="124">
        <f>H134/G133</f>
        <v>1</v>
      </c>
      <c r="P134" s="128">
        <v>9</v>
      </c>
      <c r="Q134" s="129">
        <f t="shared" si="52"/>
        <v>0.9</v>
      </c>
      <c r="R134" s="85">
        <f t="shared" si="53"/>
        <v>9.9999999999999978E-2</v>
      </c>
    </row>
    <row r="135" spans="1:55" ht="12.75" customHeight="1" x14ac:dyDescent="0.2">
      <c r="A135" s="109" t="s">
        <v>19</v>
      </c>
      <c r="B135" s="81"/>
      <c r="C135" s="81"/>
      <c r="D135" s="81"/>
      <c r="E135" s="81"/>
      <c r="F135" s="81"/>
      <c r="G135" s="81"/>
      <c r="H135" s="81"/>
      <c r="I135" s="81">
        <v>8</v>
      </c>
      <c r="J135" s="81"/>
      <c r="K135" s="78"/>
      <c r="L135" s="85"/>
      <c r="M135" s="85"/>
      <c r="N135" s="81"/>
      <c r="O135" s="85">
        <f>I135/H134</f>
        <v>1</v>
      </c>
      <c r="P135" s="128">
        <v>8</v>
      </c>
      <c r="Q135" s="129">
        <f t="shared" si="52"/>
        <v>0.88888888888888884</v>
      </c>
      <c r="R135" s="85">
        <f t="shared" si="53"/>
        <v>0.11111111111111116</v>
      </c>
    </row>
    <row r="136" spans="1:55" ht="12.75" customHeight="1" x14ac:dyDescent="0.2">
      <c r="A136" s="109" t="s">
        <v>31</v>
      </c>
      <c r="B136" s="81"/>
      <c r="C136" s="81"/>
      <c r="D136" s="81"/>
      <c r="E136" s="81"/>
      <c r="F136" s="81"/>
      <c r="G136" s="81"/>
      <c r="H136" s="81"/>
      <c r="I136" s="81"/>
      <c r="J136" s="81"/>
      <c r="K136" s="78">
        <v>8</v>
      </c>
      <c r="L136" s="85"/>
      <c r="M136" s="85"/>
      <c r="N136" s="81"/>
      <c r="O136" s="85"/>
    </row>
    <row r="137" spans="1:55" ht="12.75" customHeight="1" x14ac:dyDescent="0.2">
      <c r="A137" s="109" t="s">
        <v>20</v>
      </c>
      <c r="B137" s="81"/>
      <c r="C137" s="81"/>
      <c r="D137" s="81"/>
      <c r="E137" s="81"/>
      <c r="F137" s="81"/>
      <c r="G137" s="81"/>
      <c r="H137" s="81"/>
      <c r="I137" s="81"/>
      <c r="J137" s="81"/>
      <c r="K137" s="78"/>
      <c r="L137" s="85"/>
      <c r="M137" s="85"/>
      <c r="N137" s="81"/>
      <c r="O137" s="85"/>
    </row>
    <row r="138" spans="1:55" ht="12.75" customHeight="1" x14ac:dyDescent="0.2">
      <c r="A138" s="109" t="s">
        <v>21</v>
      </c>
      <c r="B138" s="81"/>
      <c r="C138" s="81"/>
      <c r="D138" s="81"/>
      <c r="E138" s="81"/>
      <c r="F138" s="81"/>
      <c r="G138" s="81"/>
      <c r="H138" s="81"/>
      <c r="I138" s="81"/>
      <c r="J138" s="81"/>
      <c r="K138" s="78"/>
      <c r="L138" s="85"/>
      <c r="M138" s="85"/>
      <c r="N138" s="81"/>
      <c r="O138" s="85"/>
    </row>
    <row r="139" spans="1:55" ht="12.75" customHeight="1" x14ac:dyDescent="0.2">
      <c r="A139" s="109"/>
      <c r="B139" s="81"/>
      <c r="C139" s="81"/>
      <c r="D139" s="81"/>
      <c r="E139" s="81"/>
      <c r="F139" s="81"/>
      <c r="G139" s="81"/>
      <c r="H139" s="81"/>
      <c r="I139" s="81"/>
      <c r="J139" s="81"/>
      <c r="K139" s="81">
        <f>SUM(K136:K137)</f>
        <v>8</v>
      </c>
      <c r="L139" s="85">
        <f>K136/B128</f>
        <v>0.42105263157894735</v>
      </c>
      <c r="M139" s="85">
        <f>K139/B128</f>
        <v>0.42105263157894735</v>
      </c>
      <c r="N139" s="85">
        <f>M139-L139</f>
        <v>0</v>
      </c>
      <c r="O139" s="85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</row>
    <row r="140" spans="1:55" ht="12.75" customHeight="1" x14ac:dyDescent="0.2">
      <c r="A140" s="233" t="s">
        <v>33</v>
      </c>
      <c r="B140" s="232"/>
      <c r="C140" s="232"/>
      <c r="D140" s="232"/>
      <c r="I140" s="81"/>
      <c r="J140" s="81"/>
      <c r="K140" s="81"/>
      <c r="L140" s="85"/>
      <c r="M140" s="85"/>
      <c r="N140" s="81"/>
      <c r="O140" s="169">
        <f>B128+B147</f>
        <v>30</v>
      </c>
      <c r="P140" s="169">
        <f>K136+K155</f>
        <v>9</v>
      </c>
      <c r="Q140" s="170">
        <f>P140/O140</f>
        <v>0.3</v>
      </c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</row>
    <row r="141" spans="1:55" ht="12.75" customHeight="1" x14ac:dyDescent="0.2">
      <c r="A141" s="109" t="s">
        <v>40</v>
      </c>
      <c r="B141" s="82">
        <v>1</v>
      </c>
      <c r="I141" s="81"/>
      <c r="J141" s="81"/>
      <c r="K141" s="81"/>
      <c r="L141" s="85"/>
      <c r="M141" s="85"/>
      <c r="N141" s="81"/>
      <c r="O141" s="85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</row>
    <row r="142" spans="1:55" ht="12.75" customHeight="1" x14ac:dyDescent="0.2">
      <c r="A142" s="234" t="s">
        <v>35</v>
      </c>
      <c r="B142" s="232"/>
      <c r="C142" s="232"/>
      <c r="D142" s="232"/>
      <c r="E142" s="232"/>
      <c r="F142" s="232"/>
      <c r="G142" s="232"/>
      <c r="H142" s="165">
        <f>(B141/K136)*100%</f>
        <v>0.125</v>
      </c>
      <c r="I142" s="81"/>
      <c r="J142" s="81"/>
      <c r="K142" s="81"/>
      <c r="L142" s="85"/>
      <c r="M142" s="85"/>
      <c r="N142" s="81"/>
      <c r="O142" s="85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</row>
    <row r="143" spans="1:55" ht="12.75" customHeight="1" x14ac:dyDescent="0.2">
      <c r="K143" s="81"/>
      <c r="L143" s="85"/>
      <c r="M143" s="85"/>
      <c r="O143" s="85"/>
    </row>
    <row r="144" spans="1:55" ht="12.75" customHeight="1" x14ac:dyDescent="0.2">
      <c r="A144" s="114" t="s">
        <v>57</v>
      </c>
      <c r="L144" s="85"/>
      <c r="M144" s="85"/>
      <c r="O144" s="85"/>
    </row>
    <row r="145" spans="1:18" ht="25.5" customHeight="1" x14ac:dyDescent="0.2">
      <c r="B145" s="229" t="s">
        <v>1</v>
      </c>
      <c r="C145" s="230"/>
      <c r="D145" s="230"/>
      <c r="E145" s="230"/>
      <c r="F145" s="230"/>
      <c r="G145" s="230"/>
      <c r="H145" s="230"/>
      <c r="I145" s="230"/>
      <c r="J145" s="230"/>
      <c r="L145" s="115" t="s">
        <v>2</v>
      </c>
      <c r="M145" s="115" t="s">
        <v>3</v>
      </c>
      <c r="N145" s="116" t="s">
        <v>4</v>
      </c>
      <c r="O145" s="115" t="s">
        <v>5</v>
      </c>
      <c r="P145" s="117" t="s">
        <v>6</v>
      </c>
      <c r="Q145" s="117" t="s">
        <v>7</v>
      </c>
      <c r="R145" s="118" t="s">
        <v>8</v>
      </c>
    </row>
    <row r="146" spans="1:18" ht="12.75" customHeight="1" x14ac:dyDescent="0.2">
      <c r="A146" s="120" t="s">
        <v>9</v>
      </c>
      <c r="B146" s="121">
        <v>1</v>
      </c>
      <c r="C146" s="121">
        <v>2</v>
      </c>
      <c r="D146" s="121">
        <v>3</v>
      </c>
      <c r="E146" s="121">
        <v>4</v>
      </c>
      <c r="F146" s="121">
        <v>5</v>
      </c>
      <c r="G146" s="121">
        <v>6</v>
      </c>
      <c r="H146" s="121">
        <v>7</v>
      </c>
      <c r="I146" s="121">
        <v>8</v>
      </c>
      <c r="J146" s="121">
        <v>9</v>
      </c>
      <c r="K146" s="76" t="s">
        <v>10</v>
      </c>
      <c r="L146" s="122"/>
      <c r="M146" s="122"/>
      <c r="N146" s="123"/>
      <c r="O146" s="124"/>
      <c r="P146" s="125"/>
      <c r="Q146" s="125"/>
      <c r="R146" s="85"/>
    </row>
    <row r="147" spans="1:18" ht="12.75" customHeight="1" x14ac:dyDescent="0.2">
      <c r="A147" s="126" t="s">
        <v>13</v>
      </c>
      <c r="B147" s="29">
        <v>11</v>
      </c>
      <c r="C147" s="29"/>
      <c r="D147" s="29"/>
      <c r="E147" s="29"/>
      <c r="F147" s="29"/>
      <c r="G147" s="29"/>
      <c r="H147" s="29"/>
      <c r="I147" s="29"/>
      <c r="J147" s="29"/>
      <c r="K147" s="77"/>
      <c r="L147" s="122"/>
      <c r="M147" s="122"/>
      <c r="N147" s="123"/>
      <c r="O147" s="124"/>
      <c r="P147" s="127">
        <f>B147</f>
        <v>11</v>
      </c>
      <c r="Q147" s="125"/>
      <c r="R147" s="85"/>
    </row>
    <row r="148" spans="1:18" ht="12.75" customHeight="1" x14ac:dyDescent="0.2">
      <c r="A148" s="126" t="s">
        <v>14</v>
      </c>
      <c r="B148" s="29"/>
      <c r="C148" s="29">
        <v>4</v>
      </c>
      <c r="D148" s="29"/>
      <c r="E148" s="29"/>
      <c r="F148" s="29"/>
      <c r="G148" s="29"/>
      <c r="H148" s="29"/>
      <c r="I148" s="29"/>
      <c r="J148" s="29"/>
      <c r="K148" s="77"/>
      <c r="L148" s="122"/>
      <c r="M148" s="122"/>
      <c r="N148" s="123"/>
      <c r="O148" s="124">
        <f>C148/B147</f>
        <v>0.36363636363636365</v>
      </c>
      <c r="P148" s="128">
        <v>4</v>
      </c>
      <c r="Q148" s="129">
        <f t="shared" ref="Q148:Q155" si="54">P148/P147</f>
        <v>0.36363636363636365</v>
      </c>
      <c r="R148" s="85">
        <f t="shared" ref="R148:R155" si="55">100%-Q148</f>
        <v>0.63636363636363635</v>
      </c>
    </row>
    <row r="149" spans="1:18" ht="12.75" customHeight="1" x14ac:dyDescent="0.2">
      <c r="A149" s="126" t="s">
        <v>15</v>
      </c>
      <c r="B149" s="29"/>
      <c r="C149" s="29"/>
      <c r="D149" s="29">
        <v>4</v>
      </c>
      <c r="E149" s="29"/>
      <c r="F149" s="29"/>
      <c r="G149" s="29"/>
      <c r="H149" s="29"/>
      <c r="I149" s="29"/>
      <c r="J149" s="29"/>
      <c r="K149" s="77"/>
      <c r="L149" s="122"/>
      <c r="M149" s="122"/>
      <c r="N149" s="123"/>
      <c r="O149" s="124">
        <f>D149/C148</f>
        <v>1</v>
      </c>
      <c r="P149" s="128">
        <v>4</v>
      </c>
      <c r="Q149" s="129">
        <f t="shared" si="54"/>
        <v>1</v>
      </c>
      <c r="R149" s="85">
        <f t="shared" si="55"/>
        <v>0</v>
      </c>
    </row>
    <row r="150" spans="1:18" ht="12.75" customHeight="1" x14ac:dyDescent="0.2">
      <c r="A150" s="126" t="s">
        <v>16</v>
      </c>
      <c r="B150" s="29"/>
      <c r="C150" s="29"/>
      <c r="D150" s="29"/>
      <c r="E150" s="29">
        <v>3</v>
      </c>
      <c r="F150" s="29"/>
      <c r="G150" s="29"/>
      <c r="H150" s="29"/>
      <c r="I150" s="29"/>
      <c r="J150" s="29"/>
      <c r="K150" s="77"/>
      <c r="L150" s="122"/>
      <c r="M150" s="122"/>
      <c r="N150" s="123"/>
      <c r="O150" s="124">
        <f>E150/D149</f>
        <v>0.75</v>
      </c>
      <c r="P150" s="128">
        <v>4</v>
      </c>
      <c r="Q150" s="129">
        <f t="shared" si="54"/>
        <v>1</v>
      </c>
      <c r="R150" s="85">
        <f t="shared" si="55"/>
        <v>0</v>
      </c>
    </row>
    <row r="151" spans="1:18" ht="12.75" customHeight="1" x14ac:dyDescent="0.2">
      <c r="A151" s="126" t="s">
        <v>17</v>
      </c>
      <c r="B151" s="29"/>
      <c r="C151" s="29"/>
      <c r="D151" s="29"/>
      <c r="E151" s="29"/>
      <c r="F151" s="29">
        <v>2</v>
      </c>
      <c r="G151" s="29"/>
      <c r="H151" s="29"/>
      <c r="I151" s="29"/>
      <c r="J151" s="29"/>
      <c r="K151" s="77"/>
      <c r="L151" s="122"/>
      <c r="M151" s="122"/>
      <c r="N151" s="123"/>
      <c r="O151" s="124">
        <f>F151/E150</f>
        <v>0.66666666666666663</v>
      </c>
      <c r="P151" s="128">
        <v>4</v>
      </c>
      <c r="Q151" s="129">
        <f t="shared" si="54"/>
        <v>1</v>
      </c>
      <c r="R151" s="85">
        <f t="shared" si="55"/>
        <v>0</v>
      </c>
    </row>
    <row r="152" spans="1:18" ht="12.75" customHeight="1" x14ac:dyDescent="0.2">
      <c r="A152" s="126" t="s">
        <v>18</v>
      </c>
      <c r="B152" s="29"/>
      <c r="C152" s="29"/>
      <c r="D152" s="29"/>
      <c r="E152" s="29"/>
      <c r="F152" s="29"/>
      <c r="G152" s="29">
        <v>1</v>
      </c>
      <c r="H152" s="29"/>
      <c r="I152" s="29"/>
      <c r="J152" s="29"/>
      <c r="K152" s="77"/>
      <c r="L152" s="122"/>
      <c r="M152" s="122"/>
      <c r="N152" s="123"/>
      <c r="O152" s="124">
        <f>G152/F151</f>
        <v>0.5</v>
      </c>
      <c r="P152" s="128">
        <v>2</v>
      </c>
      <c r="Q152" s="129">
        <f t="shared" si="54"/>
        <v>0.5</v>
      </c>
      <c r="R152" s="85">
        <f t="shared" si="55"/>
        <v>0.5</v>
      </c>
    </row>
    <row r="153" spans="1:18" ht="12.75" customHeight="1" x14ac:dyDescent="0.2">
      <c r="A153" s="109" t="s">
        <v>19</v>
      </c>
      <c r="B153" s="81"/>
      <c r="C153" s="81"/>
      <c r="D153" s="81"/>
      <c r="E153" s="81"/>
      <c r="F153" s="81"/>
      <c r="G153" s="81"/>
      <c r="H153" s="81">
        <v>1</v>
      </c>
      <c r="I153" s="81"/>
      <c r="J153" s="81"/>
      <c r="K153" s="78"/>
      <c r="L153" s="85"/>
      <c r="M153" s="85"/>
      <c r="N153" s="81"/>
      <c r="O153" s="85">
        <f>H153/G152</f>
        <v>1</v>
      </c>
      <c r="P153" s="128">
        <v>1</v>
      </c>
      <c r="Q153" s="129">
        <f t="shared" si="54"/>
        <v>0.5</v>
      </c>
      <c r="R153" s="85">
        <f t="shared" si="55"/>
        <v>0.5</v>
      </c>
    </row>
    <row r="154" spans="1:18" ht="12.75" customHeight="1" x14ac:dyDescent="0.2">
      <c r="A154" s="109" t="s">
        <v>31</v>
      </c>
      <c r="B154" s="81"/>
      <c r="C154" s="81"/>
      <c r="D154" s="81"/>
      <c r="E154" s="81"/>
      <c r="F154" s="81"/>
      <c r="G154" s="81"/>
      <c r="H154" s="81"/>
      <c r="I154" s="81">
        <v>1</v>
      </c>
      <c r="J154" s="81"/>
      <c r="K154" s="78"/>
      <c r="L154" s="85"/>
      <c r="M154" s="85"/>
      <c r="N154" s="81"/>
      <c r="O154" s="85">
        <f>I154/H153</f>
        <v>1</v>
      </c>
      <c r="P154" s="128">
        <v>3</v>
      </c>
      <c r="Q154" s="129">
        <f t="shared" si="54"/>
        <v>3</v>
      </c>
      <c r="R154" s="85">
        <f t="shared" si="55"/>
        <v>-2</v>
      </c>
    </row>
    <row r="155" spans="1:18" ht="12.75" customHeight="1" x14ac:dyDescent="0.2">
      <c r="A155" s="109" t="s">
        <v>20</v>
      </c>
      <c r="B155" s="81"/>
      <c r="C155" s="81"/>
      <c r="D155" s="81"/>
      <c r="E155" s="81"/>
      <c r="F155" s="81"/>
      <c r="G155" s="81"/>
      <c r="H155" s="81"/>
      <c r="I155" s="81"/>
      <c r="J155" s="81">
        <v>1</v>
      </c>
      <c r="K155" s="78">
        <v>1</v>
      </c>
      <c r="L155" s="85"/>
      <c r="M155" s="85"/>
      <c r="N155" s="81"/>
      <c r="O155" s="85">
        <f>J155/I154</f>
        <v>1</v>
      </c>
      <c r="P155" s="128">
        <v>3</v>
      </c>
      <c r="Q155" s="129">
        <f t="shared" si="54"/>
        <v>1</v>
      </c>
      <c r="R155" s="85">
        <f t="shared" si="55"/>
        <v>0</v>
      </c>
    </row>
    <row r="156" spans="1:18" ht="12.75" customHeight="1" x14ac:dyDescent="0.2">
      <c r="A156" s="109" t="s">
        <v>21</v>
      </c>
      <c r="B156" s="81"/>
      <c r="C156" s="81"/>
      <c r="D156" s="81"/>
      <c r="E156" s="81"/>
      <c r="F156" s="81"/>
      <c r="G156" s="81"/>
      <c r="H156" s="81">
        <v>2</v>
      </c>
      <c r="I156" s="81"/>
      <c r="J156" s="81"/>
      <c r="K156" s="78"/>
      <c r="L156" s="85"/>
      <c r="M156" s="85"/>
      <c r="N156" s="81"/>
      <c r="O156" s="85"/>
      <c r="P156" s="128">
        <v>2</v>
      </c>
      <c r="Q156" s="129"/>
      <c r="R156" s="85"/>
    </row>
    <row r="157" spans="1:18" ht="12.75" customHeight="1" x14ac:dyDescent="0.2">
      <c r="A157" s="109" t="s">
        <v>22</v>
      </c>
      <c r="B157" s="81"/>
      <c r="C157" s="81"/>
      <c r="D157" s="81"/>
      <c r="E157" s="81"/>
      <c r="F157" s="81"/>
      <c r="G157" s="81"/>
      <c r="H157" s="81"/>
      <c r="I157" s="81"/>
      <c r="J157" s="81"/>
      <c r="K157" s="78"/>
      <c r="L157" s="85"/>
      <c r="M157" s="85"/>
      <c r="N157" s="81"/>
      <c r="O157" s="85"/>
      <c r="P157" s="128"/>
      <c r="Q157" s="129"/>
      <c r="R157" s="85"/>
    </row>
    <row r="158" spans="1:18" ht="12.75" customHeight="1" x14ac:dyDescent="0.2">
      <c r="K158" s="81">
        <f>SUM(K155:K156)</f>
        <v>1</v>
      </c>
      <c r="L158" s="85">
        <f>K155/B147</f>
        <v>9.0909090909090912E-2</v>
      </c>
      <c r="M158" s="85">
        <f>K158/B147</f>
        <v>9.0909090909090912E-2</v>
      </c>
      <c r="N158" s="85">
        <f>M158-L158</f>
        <v>0</v>
      </c>
      <c r="O158" s="85"/>
    </row>
    <row r="159" spans="1:18" ht="12.75" customHeight="1" x14ac:dyDescent="0.2">
      <c r="A159" s="114" t="s">
        <v>58</v>
      </c>
      <c r="L159" s="85"/>
      <c r="M159" s="85"/>
      <c r="O159" s="85"/>
    </row>
    <row r="160" spans="1:18" ht="25.5" customHeight="1" x14ac:dyDescent="0.2">
      <c r="B160" s="229" t="s">
        <v>1</v>
      </c>
      <c r="C160" s="230"/>
      <c r="D160" s="230"/>
      <c r="E160" s="230"/>
      <c r="F160" s="230"/>
      <c r="G160" s="230"/>
      <c r="H160" s="230"/>
      <c r="I160" s="230"/>
      <c r="J160" s="230"/>
      <c r="L160" s="115" t="s">
        <v>2</v>
      </c>
      <c r="M160" s="115" t="s">
        <v>3</v>
      </c>
      <c r="N160" s="116" t="s">
        <v>4</v>
      </c>
      <c r="O160" s="115" t="s">
        <v>5</v>
      </c>
      <c r="P160" s="117" t="s">
        <v>6</v>
      </c>
      <c r="Q160" s="117" t="s">
        <v>7</v>
      </c>
      <c r="R160" s="118" t="s">
        <v>8</v>
      </c>
    </row>
    <row r="161" spans="1:18" ht="12.75" customHeight="1" x14ac:dyDescent="0.2">
      <c r="A161" s="120" t="s">
        <v>9</v>
      </c>
      <c r="B161" s="121">
        <v>1</v>
      </c>
      <c r="C161" s="121">
        <v>2</v>
      </c>
      <c r="D161" s="121">
        <v>3</v>
      </c>
      <c r="E161" s="121">
        <v>4</v>
      </c>
      <c r="F161" s="121">
        <v>5</v>
      </c>
      <c r="G161" s="121">
        <v>6</v>
      </c>
      <c r="H161" s="121">
        <v>7</v>
      </c>
      <c r="I161" s="121">
        <v>8</v>
      </c>
      <c r="J161" s="121">
        <v>9</v>
      </c>
      <c r="K161" s="76" t="s">
        <v>10</v>
      </c>
      <c r="L161" s="122"/>
      <c r="M161" s="122"/>
      <c r="N161" s="123"/>
      <c r="O161" s="124"/>
      <c r="P161" s="125"/>
      <c r="Q161" s="125"/>
      <c r="R161" s="85"/>
    </row>
    <row r="162" spans="1:18" ht="12.75" customHeight="1" x14ac:dyDescent="0.2">
      <c r="A162" s="126" t="s">
        <v>14</v>
      </c>
      <c r="B162" s="29">
        <v>29</v>
      </c>
      <c r="C162" s="29"/>
      <c r="D162" s="29"/>
      <c r="E162" s="29"/>
      <c r="F162" s="29"/>
      <c r="G162" s="29"/>
      <c r="H162" s="29"/>
      <c r="I162" s="29"/>
      <c r="J162" s="29"/>
      <c r="K162" s="77"/>
      <c r="L162" s="122"/>
      <c r="M162" s="122"/>
      <c r="N162" s="123"/>
      <c r="O162" s="124"/>
      <c r="P162" s="127">
        <f>B162</f>
        <v>29</v>
      </c>
      <c r="Q162" s="125"/>
      <c r="R162" s="85"/>
    </row>
    <row r="163" spans="1:18" ht="12.75" customHeight="1" x14ac:dyDescent="0.2">
      <c r="A163" s="126" t="s">
        <v>15</v>
      </c>
      <c r="B163" s="29"/>
      <c r="C163" s="29">
        <v>20</v>
      </c>
      <c r="D163" s="29"/>
      <c r="E163" s="29"/>
      <c r="F163" s="29"/>
      <c r="G163" s="29"/>
      <c r="H163" s="29"/>
      <c r="I163" s="29"/>
      <c r="J163" s="29"/>
      <c r="K163" s="77"/>
      <c r="L163" s="122"/>
      <c r="M163" s="122"/>
      <c r="N163" s="123"/>
      <c r="O163" s="124">
        <f>C163/B162</f>
        <v>0.68965517241379315</v>
      </c>
      <c r="P163" s="128">
        <v>20</v>
      </c>
      <c r="Q163" s="129">
        <f t="shared" ref="Q163:Q171" si="56">P163/P162</f>
        <v>0.68965517241379315</v>
      </c>
      <c r="R163" s="85">
        <f t="shared" ref="R163:R171" si="57">100%-Q163</f>
        <v>0.31034482758620685</v>
      </c>
    </row>
    <row r="164" spans="1:18" ht="12.75" customHeight="1" x14ac:dyDescent="0.2">
      <c r="A164" s="126" t="s">
        <v>16</v>
      </c>
      <c r="B164" s="29"/>
      <c r="C164" s="29"/>
      <c r="D164" s="29">
        <v>17</v>
      </c>
      <c r="E164" s="29"/>
      <c r="F164" s="29"/>
      <c r="G164" s="29"/>
      <c r="H164" s="29"/>
      <c r="I164" s="29"/>
      <c r="J164" s="29"/>
      <c r="K164" s="77"/>
      <c r="L164" s="122"/>
      <c r="M164" s="122"/>
      <c r="N164" s="123"/>
      <c r="O164" s="124">
        <f>D164/C163</f>
        <v>0.85</v>
      </c>
      <c r="P164" s="128">
        <v>18</v>
      </c>
      <c r="Q164" s="129">
        <f t="shared" si="56"/>
        <v>0.9</v>
      </c>
      <c r="R164" s="85">
        <f t="shared" si="57"/>
        <v>9.9999999999999978E-2</v>
      </c>
    </row>
    <row r="165" spans="1:18" ht="12.75" customHeight="1" x14ac:dyDescent="0.2">
      <c r="A165" s="126" t="s">
        <v>17</v>
      </c>
      <c r="B165" s="29"/>
      <c r="C165" s="29"/>
      <c r="D165" s="29"/>
      <c r="E165" s="29">
        <v>14</v>
      </c>
      <c r="F165" s="29"/>
      <c r="G165" s="29"/>
      <c r="H165" s="29"/>
      <c r="I165" s="29"/>
      <c r="J165" s="29"/>
      <c r="K165" s="77"/>
      <c r="L165" s="122"/>
      <c r="M165" s="122"/>
      <c r="N165" s="123"/>
      <c r="O165" s="124">
        <f>E165/D164</f>
        <v>0.82352941176470584</v>
      </c>
      <c r="P165" s="128">
        <v>15</v>
      </c>
      <c r="Q165" s="129">
        <f t="shared" si="56"/>
        <v>0.83333333333333337</v>
      </c>
      <c r="R165" s="85">
        <f t="shared" si="57"/>
        <v>0.16666666666666663</v>
      </c>
    </row>
    <row r="166" spans="1:18" ht="12.75" customHeight="1" x14ac:dyDescent="0.2">
      <c r="A166" s="126" t="s">
        <v>18</v>
      </c>
      <c r="B166" s="29"/>
      <c r="C166" s="29"/>
      <c r="D166" s="29"/>
      <c r="E166" s="29"/>
      <c r="F166" s="29">
        <v>13</v>
      </c>
      <c r="G166" s="29"/>
      <c r="H166" s="29"/>
      <c r="I166" s="29"/>
      <c r="J166" s="29"/>
      <c r="K166" s="77"/>
      <c r="L166" s="122"/>
      <c r="M166" s="122"/>
      <c r="N166" s="123"/>
      <c r="O166" s="124">
        <f>F166/E165</f>
        <v>0.9285714285714286</v>
      </c>
      <c r="P166" s="128">
        <v>13</v>
      </c>
      <c r="Q166" s="129">
        <f t="shared" si="56"/>
        <v>0.8666666666666667</v>
      </c>
      <c r="R166" s="85">
        <f t="shared" si="57"/>
        <v>0.1333333333333333</v>
      </c>
    </row>
    <row r="167" spans="1:18" ht="12.75" customHeight="1" x14ac:dyDescent="0.2">
      <c r="A167" s="109" t="s">
        <v>19</v>
      </c>
      <c r="B167" s="81"/>
      <c r="C167" s="81"/>
      <c r="D167" s="81"/>
      <c r="E167" s="81"/>
      <c r="F167" s="81"/>
      <c r="G167" s="81">
        <v>11</v>
      </c>
      <c r="H167" s="81"/>
      <c r="I167" s="81"/>
      <c r="J167" s="81"/>
      <c r="K167" s="78"/>
      <c r="L167" s="85"/>
      <c r="M167" s="85"/>
      <c r="N167" s="81"/>
      <c r="O167" s="85">
        <f>G167/F166</f>
        <v>0.84615384615384615</v>
      </c>
      <c r="P167" s="128">
        <v>13</v>
      </c>
      <c r="Q167" s="129">
        <f t="shared" si="56"/>
        <v>1</v>
      </c>
      <c r="R167" s="85">
        <f t="shared" si="57"/>
        <v>0</v>
      </c>
    </row>
    <row r="168" spans="1:18" ht="12.75" customHeight="1" x14ac:dyDescent="0.2">
      <c r="A168" s="109" t="s">
        <v>31</v>
      </c>
      <c r="B168" s="81"/>
      <c r="C168" s="81"/>
      <c r="D168" s="81"/>
      <c r="E168" s="81"/>
      <c r="F168" s="81"/>
      <c r="G168" s="81"/>
      <c r="H168" s="81">
        <v>11</v>
      </c>
      <c r="I168" s="81"/>
      <c r="J168" s="81"/>
      <c r="K168" s="78"/>
      <c r="L168" s="85"/>
      <c r="M168" s="85"/>
      <c r="N168" s="81"/>
      <c r="O168" s="85">
        <f>H168/G167</f>
        <v>1</v>
      </c>
      <c r="P168" s="128">
        <v>12</v>
      </c>
      <c r="Q168" s="129">
        <f t="shared" si="56"/>
        <v>0.92307692307692313</v>
      </c>
      <c r="R168" s="85">
        <f t="shared" si="57"/>
        <v>7.6923076923076872E-2</v>
      </c>
    </row>
    <row r="169" spans="1:18" ht="12.75" customHeight="1" x14ac:dyDescent="0.2">
      <c r="A169" s="109" t="s">
        <v>20</v>
      </c>
      <c r="B169" s="81"/>
      <c r="C169" s="81"/>
      <c r="D169" s="81"/>
      <c r="E169" s="81"/>
      <c r="F169" s="81"/>
      <c r="G169" s="81"/>
      <c r="H169" s="81"/>
      <c r="I169" s="81">
        <v>10</v>
      </c>
      <c r="J169" s="81"/>
      <c r="K169" s="78"/>
      <c r="L169" s="85"/>
      <c r="M169" s="85"/>
      <c r="N169" s="81"/>
      <c r="O169" s="85">
        <f>I169/H168</f>
        <v>0.90909090909090906</v>
      </c>
      <c r="P169" s="128">
        <v>12</v>
      </c>
      <c r="Q169" s="129">
        <f t="shared" si="56"/>
        <v>1</v>
      </c>
      <c r="R169" s="85">
        <f t="shared" si="57"/>
        <v>0</v>
      </c>
    </row>
    <row r="170" spans="1:18" ht="12.75" customHeight="1" x14ac:dyDescent="0.2">
      <c r="A170" s="109" t="s">
        <v>21</v>
      </c>
      <c r="B170" s="81"/>
      <c r="C170" s="81"/>
      <c r="D170" s="81"/>
      <c r="E170" s="81"/>
      <c r="F170" s="81"/>
      <c r="G170" s="81"/>
      <c r="H170" s="81"/>
      <c r="I170" s="81"/>
      <c r="J170" s="81">
        <v>10</v>
      </c>
      <c r="K170" s="78">
        <v>8</v>
      </c>
      <c r="L170" s="85"/>
      <c r="M170" s="85"/>
      <c r="N170" s="81"/>
      <c r="O170" s="85">
        <f>J170/I169</f>
        <v>1</v>
      </c>
      <c r="P170" s="128">
        <v>11</v>
      </c>
      <c r="Q170" s="129">
        <f t="shared" si="56"/>
        <v>0.91666666666666663</v>
      </c>
      <c r="R170" s="85">
        <f t="shared" si="57"/>
        <v>8.333333333333337E-2</v>
      </c>
    </row>
    <row r="171" spans="1:18" ht="12.75" customHeight="1" x14ac:dyDescent="0.2">
      <c r="A171" s="109" t="s">
        <v>43</v>
      </c>
      <c r="B171" s="81"/>
      <c r="C171" s="81"/>
      <c r="D171" s="81"/>
      <c r="E171" s="81"/>
      <c r="F171" s="81"/>
      <c r="G171" s="81"/>
      <c r="H171" s="81"/>
      <c r="I171" s="81"/>
      <c r="J171" s="81">
        <v>2</v>
      </c>
      <c r="K171" s="78">
        <v>1</v>
      </c>
      <c r="L171" s="85"/>
      <c r="M171" s="85"/>
      <c r="N171" s="81"/>
      <c r="O171" s="85" t="s">
        <v>22</v>
      </c>
      <c r="P171" s="128">
        <v>2</v>
      </c>
      <c r="Q171" s="129">
        <f t="shared" si="56"/>
        <v>0.18181818181818182</v>
      </c>
      <c r="R171" s="85">
        <f t="shared" si="57"/>
        <v>0.81818181818181812</v>
      </c>
    </row>
    <row r="172" spans="1:18" ht="12.75" customHeight="1" x14ac:dyDescent="0.2">
      <c r="A172" s="109" t="s">
        <v>44</v>
      </c>
      <c r="B172" s="81"/>
      <c r="C172" s="81"/>
      <c r="D172" s="81"/>
      <c r="E172" s="81"/>
      <c r="F172" s="81"/>
      <c r="G172" s="81"/>
      <c r="H172" s="81"/>
      <c r="I172" s="81"/>
      <c r="J172" s="81">
        <v>3</v>
      </c>
      <c r="K172" s="78">
        <v>2</v>
      </c>
      <c r="L172" s="85"/>
      <c r="M172" s="85"/>
      <c r="N172" s="81"/>
      <c r="O172" s="85"/>
      <c r="P172" s="128">
        <v>3</v>
      </c>
      <c r="Q172" s="129"/>
      <c r="R172" s="85"/>
    </row>
    <row r="173" spans="1:18" ht="12.75" customHeight="1" x14ac:dyDescent="0.2">
      <c r="K173" s="81">
        <f>SUM(K170:K172)</f>
        <v>11</v>
      </c>
      <c r="L173" s="85">
        <f>K170/B162</f>
        <v>0.27586206896551724</v>
      </c>
      <c r="M173" s="85">
        <f>K173/B162</f>
        <v>0.37931034482758619</v>
      </c>
      <c r="N173" s="85">
        <f>M173-L173</f>
        <v>0.10344827586206895</v>
      </c>
      <c r="O173" s="85"/>
    </row>
    <row r="174" spans="1:18" ht="12.75" customHeight="1" x14ac:dyDescent="0.2">
      <c r="A174" s="114" t="s">
        <v>59</v>
      </c>
      <c r="L174" s="85"/>
      <c r="M174" s="85"/>
      <c r="O174" s="85"/>
    </row>
    <row r="175" spans="1:18" ht="25.5" customHeight="1" x14ac:dyDescent="0.2">
      <c r="B175" s="229" t="s">
        <v>1</v>
      </c>
      <c r="C175" s="230"/>
      <c r="D175" s="230"/>
      <c r="E175" s="230"/>
      <c r="F175" s="230"/>
      <c r="G175" s="230"/>
      <c r="H175" s="230"/>
      <c r="I175" s="230"/>
      <c r="J175" s="230"/>
      <c r="L175" s="115" t="s">
        <v>2</v>
      </c>
      <c r="M175" s="115" t="s">
        <v>3</v>
      </c>
      <c r="N175" s="116" t="s">
        <v>4</v>
      </c>
      <c r="O175" s="115" t="s">
        <v>5</v>
      </c>
      <c r="P175" s="117" t="s">
        <v>6</v>
      </c>
      <c r="Q175" s="117" t="s">
        <v>7</v>
      </c>
      <c r="R175" s="118" t="s">
        <v>8</v>
      </c>
    </row>
    <row r="176" spans="1:18" ht="12.75" customHeight="1" x14ac:dyDescent="0.2">
      <c r="A176" s="120" t="s">
        <v>9</v>
      </c>
      <c r="B176" s="121">
        <v>1</v>
      </c>
      <c r="C176" s="121">
        <v>2</v>
      </c>
      <c r="D176" s="121">
        <v>3</v>
      </c>
      <c r="E176" s="121">
        <v>4</v>
      </c>
      <c r="F176" s="121">
        <v>5</v>
      </c>
      <c r="G176" s="121">
        <v>6</v>
      </c>
      <c r="H176" s="121">
        <v>7</v>
      </c>
      <c r="I176" s="121">
        <v>8</v>
      </c>
      <c r="J176" s="121">
        <v>9</v>
      </c>
      <c r="K176" s="76" t="s">
        <v>10</v>
      </c>
      <c r="L176" s="122"/>
      <c r="M176" s="122"/>
      <c r="N176" s="123"/>
      <c r="O176" s="124"/>
      <c r="P176" s="125"/>
      <c r="Q176" s="125"/>
      <c r="R176" s="85"/>
    </row>
    <row r="177" spans="1:18" ht="12.75" customHeight="1" x14ac:dyDescent="0.2">
      <c r="A177" s="126" t="s">
        <v>15</v>
      </c>
      <c r="B177" s="29">
        <v>15</v>
      </c>
      <c r="C177" s="29"/>
      <c r="D177" s="29"/>
      <c r="E177" s="29"/>
      <c r="F177" s="29"/>
      <c r="G177" s="29"/>
      <c r="H177" s="29"/>
      <c r="I177" s="29"/>
      <c r="J177" s="29"/>
      <c r="K177" s="77"/>
      <c r="L177" s="122"/>
      <c r="M177" s="122"/>
      <c r="N177" s="123"/>
      <c r="O177" s="124"/>
      <c r="P177" s="127">
        <f>B177</f>
        <v>15</v>
      </c>
      <c r="Q177" s="125"/>
      <c r="R177" s="85"/>
    </row>
    <row r="178" spans="1:18" ht="12.75" customHeight="1" x14ac:dyDescent="0.2">
      <c r="A178" s="126" t="s">
        <v>16</v>
      </c>
      <c r="B178" s="29"/>
      <c r="C178" s="29">
        <v>8</v>
      </c>
      <c r="D178" s="29"/>
      <c r="E178" s="29"/>
      <c r="F178" s="29"/>
      <c r="G178" s="29"/>
      <c r="H178" s="29"/>
      <c r="I178" s="29"/>
      <c r="J178" s="29"/>
      <c r="K178" s="77"/>
      <c r="L178" s="122"/>
      <c r="M178" s="122"/>
      <c r="N178" s="123"/>
      <c r="O178" s="124">
        <f>C178/B177</f>
        <v>0.53333333333333333</v>
      </c>
      <c r="P178" s="128">
        <v>11</v>
      </c>
      <c r="Q178" s="129">
        <f t="shared" ref="Q178:Q185" si="58">P178/P177</f>
        <v>0.73333333333333328</v>
      </c>
      <c r="R178" s="85">
        <f t="shared" ref="R178:R185" si="59">100%-Q178</f>
        <v>0.26666666666666672</v>
      </c>
    </row>
    <row r="179" spans="1:18" ht="12.75" customHeight="1" x14ac:dyDescent="0.2">
      <c r="A179" s="126" t="s">
        <v>17</v>
      </c>
      <c r="B179" s="29"/>
      <c r="C179" s="29"/>
      <c r="D179" s="29">
        <v>5</v>
      </c>
      <c r="E179" s="29"/>
      <c r="F179" s="29"/>
      <c r="G179" s="29"/>
      <c r="H179" s="29"/>
      <c r="I179" s="29"/>
      <c r="J179" s="29"/>
      <c r="K179" s="77"/>
      <c r="L179" s="122"/>
      <c r="M179" s="122"/>
      <c r="N179" s="123"/>
      <c r="O179" s="124">
        <f>D179/C178</f>
        <v>0.625</v>
      </c>
      <c r="P179" s="128">
        <v>9</v>
      </c>
      <c r="Q179" s="129">
        <f t="shared" si="58"/>
        <v>0.81818181818181823</v>
      </c>
      <c r="R179" s="85">
        <f t="shared" si="59"/>
        <v>0.18181818181818177</v>
      </c>
    </row>
    <row r="180" spans="1:18" ht="12.75" customHeight="1" x14ac:dyDescent="0.2">
      <c r="A180" s="126" t="s">
        <v>18</v>
      </c>
      <c r="B180" s="29"/>
      <c r="C180" s="29"/>
      <c r="D180" s="29"/>
      <c r="E180" s="29">
        <v>5</v>
      </c>
      <c r="F180" s="29"/>
      <c r="G180" s="29"/>
      <c r="H180" s="29"/>
      <c r="I180" s="29"/>
      <c r="J180" s="29"/>
      <c r="K180" s="77"/>
      <c r="L180" s="122"/>
      <c r="M180" s="122"/>
      <c r="N180" s="123"/>
      <c r="O180" s="124">
        <f>E180/D179</f>
        <v>1</v>
      </c>
      <c r="P180" s="128">
        <v>5</v>
      </c>
      <c r="Q180" s="129">
        <f t="shared" si="58"/>
        <v>0.55555555555555558</v>
      </c>
      <c r="R180" s="85">
        <f t="shared" si="59"/>
        <v>0.44444444444444442</v>
      </c>
    </row>
    <row r="181" spans="1:18" ht="12.75" customHeight="1" x14ac:dyDescent="0.2">
      <c r="A181" s="109" t="s">
        <v>19</v>
      </c>
      <c r="B181" s="81"/>
      <c r="C181" s="81"/>
      <c r="D181" s="81"/>
      <c r="E181" s="81"/>
      <c r="F181" s="81">
        <v>5</v>
      </c>
      <c r="G181" s="81"/>
      <c r="H181" s="81"/>
      <c r="I181" s="81"/>
      <c r="J181" s="81"/>
      <c r="K181" s="78"/>
      <c r="L181" s="85"/>
      <c r="M181" s="85"/>
      <c r="N181" s="81"/>
      <c r="O181" s="85">
        <f>F181/E180</f>
        <v>1</v>
      </c>
      <c r="P181" s="128">
        <v>5</v>
      </c>
      <c r="Q181" s="129">
        <f t="shared" si="58"/>
        <v>1</v>
      </c>
      <c r="R181" s="85">
        <f t="shared" si="59"/>
        <v>0</v>
      </c>
    </row>
    <row r="182" spans="1:18" ht="12.75" customHeight="1" x14ac:dyDescent="0.2">
      <c r="A182" s="109" t="s">
        <v>31</v>
      </c>
      <c r="B182" s="81"/>
      <c r="C182" s="81"/>
      <c r="D182" s="81"/>
      <c r="E182" s="81"/>
      <c r="F182" s="81"/>
      <c r="G182" s="81">
        <v>4</v>
      </c>
      <c r="H182" s="81"/>
      <c r="I182" s="81"/>
      <c r="J182" s="81"/>
      <c r="K182" s="78"/>
      <c r="L182" s="85"/>
      <c r="M182" s="85"/>
      <c r="N182" s="81"/>
      <c r="O182" s="85">
        <f>G182/F181</f>
        <v>0.8</v>
      </c>
      <c r="P182" s="128">
        <v>5</v>
      </c>
      <c r="Q182" s="129">
        <f t="shared" si="58"/>
        <v>1</v>
      </c>
      <c r="R182" s="85">
        <f t="shared" si="59"/>
        <v>0</v>
      </c>
    </row>
    <row r="183" spans="1:18" ht="12.75" customHeight="1" x14ac:dyDescent="0.2">
      <c r="A183" s="109" t="s">
        <v>20</v>
      </c>
      <c r="B183" s="81"/>
      <c r="C183" s="81"/>
      <c r="D183" s="81"/>
      <c r="E183" s="81"/>
      <c r="F183" s="81"/>
      <c r="G183" s="81"/>
      <c r="H183" s="81">
        <v>4</v>
      </c>
      <c r="I183" s="81"/>
      <c r="J183" s="81"/>
      <c r="K183" s="78"/>
      <c r="L183" s="85"/>
      <c r="M183" s="85"/>
      <c r="N183" s="81"/>
      <c r="O183" s="85">
        <f>H183/G182</f>
        <v>1</v>
      </c>
      <c r="P183" s="128">
        <v>4</v>
      </c>
      <c r="Q183" s="129">
        <f t="shared" si="58"/>
        <v>0.8</v>
      </c>
      <c r="R183" s="85">
        <f t="shared" si="59"/>
        <v>0.19999999999999996</v>
      </c>
    </row>
    <row r="184" spans="1:18" ht="12.75" customHeight="1" x14ac:dyDescent="0.2">
      <c r="A184" s="109" t="s">
        <v>21</v>
      </c>
      <c r="B184" s="81"/>
      <c r="C184" s="81"/>
      <c r="D184" s="81"/>
      <c r="E184" s="81"/>
      <c r="F184" s="81"/>
      <c r="G184" s="81"/>
      <c r="H184" s="81"/>
      <c r="I184" s="81">
        <v>1</v>
      </c>
      <c r="J184" s="81"/>
      <c r="K184" s="78"/>
      <c r="L184" s="85"/>
      <c r="M184" s="85"/>
      <c r="N184" s="81"/>
      <c r="O184" s="85">
        <f>I184/H183</f>
        <v>0.25</v>
      </c>
      <c r="P184" s="128">
        <v>3</v>
      </c>
      <c r="Q184" s="129">
        <f t="shared" si="58"/>
        <v>0.75</v>
      </c>
      <c r="R184" s="85">
        <f t="shared" si="59"/>
        <v>0.25</v>
      </c>
    </row>
    <row r="185" spans="1:18" ht="12.75" customHeight="1" x14ac:dyDescent="0.2">
      <c r="A185" s="109" t="s">
        <v>43</v>
      </c>
      <c r="B185" s="81"/>
      <c r="C185" s="81"/>
      <c r="D185" s="81"/>
      <c r="E185" s="81"/>
      <c r="F185" s="81"/>
      <c r="G185" s="81"/>
      <c r="H185" s="81"/>
      <c r="I185" s="81"/>
      <c r="J185" s="81">
        <v>1</v>
      </c>
      <c r="K185" s="78">
        <v>1</v>
      </c>
      <c r="L185" s="85"/>
      <c r="M185" s="85"/>
      <c r="N185" s="81"/>
      <c r="O185" s="85">
        <f>J185/I184</f>
        <v>1</v>
      </c>
      <c r="P185" s="128">
        <v>3</v>
      </c>
      <c r="Q185" s="129">
        <f t="shared" si="58"/>
        <v>1</v>
      </c>
      <c r="R185" s="85">
        <f t="shared" si="59"/>
        <v>0</v>
      </c>
    </row>
    <row r="186" spans="1:18" ht="12.75" customHeight="1" x14ac:dyDescent="0.2">
      <c r="A186" s="109" t="s">
        <v>44</v>
      </c>
      <c r="B186" s="81"/>
      <c r="C186" s="81"/>
      <c r="D186" s="81"/>
      <c r="E186" s="81"/>
      <c r="F186" s="81"/>
      <c r="G186" s="81"/>
      <c r="H186" s="81"/>
      <c r="I186" s="81"/>
      <c r="J186" s="81">
        <v>1</v>
      </c>
      <c r="K186" s="78"/>
      <c r="L186" s="85"/>
      <c r="M186" s="85"/>
      <c r="N186" s="81"/>
      <c r="O186" s="85"/>
      <c r="P186" s="128">
        <v>2</v>
      </c>
      <c r="Q186" s="129"/>
      <c r="R186" s="85"/>
    </row>
    <row r="187" spans="1:18" ht="12.75" customHeight="1" x14ac:dyDescent="0.2">
      <c r="A187" s="126" t="s">
        <v>45</v>
      </c>
      <c r="B187" s="81"/>
      <c r="C187" s="81"/>
      <c r="D187" s="81"/>
      <c r="E187" s="81"/>
      <c r="F187" s="81"/>
      <c r="G187" s="81"/>
      <c r="H187" s="81"/>
      <c r="I187" s="81"/>
      <c r="J187" s="81">
        <v>1</v>
      </c>
      <c r="K187" s="78">
        <v>2</v>
      </c>
      <c r="L187" s="85"/>
      <c r="M187" s="85"/>
      <c r="N187" s="81"/>
      <c r="O187" s="85"/>
      <c r="P187" s="128">
        <v>2</v>
      </c>
      <c r="Q187" s="129"/>
      <c r="R187" s="85"/>
    </row>
    <row r="188" spans="1:18" ht="12.75" customHeight="1" x14ac:dyDescent="0.2">
      <c r="K188" s="81">
        <f>SUM(K185:K187)</f>
        <v>3</v>
      </c>
      <c r="L188" s="85">
        <f>K185/B177</f>
        <v>6.6666666666666666E-2</v>
      </c>
      <c r="M188" s="85">
        <f>K188/B177</f>
        <v>0.2</v>
      </c>
      <c r="N188" s="85">
        <f>M188-L188</f>
        <v>0.13333333333333336</v>
      </c>
      <c r="O188" s="85"/>
    </row>
    <row r="189" spans="1:18" ht="12.75" customHeight="1" x14ac:dyDescent="0.2">
      <c r="A189" s="114" t="s">
        <v>60</v>
      </c>
      <c r="L189" s="85"/>
      <c r="M189" s="85"/>
      <c r="O189" s="85"/>
    </row>
    <row r="190" spans="1:18" ht="25.5" customHeight="1" x14ac:dyDescent="0.2">
      <c r="B190" s="229" t="s">
        <v>1</v>
      </c>
      <c r="C190" s="230"/>
      <c r="D190" s="230"/>
      <c r="E190" s="230"/>
      <c r="F190" s="230"/>
      <c r="G190" s="230"/>
      <c r="H190" s="230"/>
      <c r="I190" s="230"/>
      <c r="J190" s="230"/>
      <c r="L190" s="115" t="s">
        <v>2</v>
      </c>
      <c r="M190" s="115" t="s">
        <v>3</v>
      </c>
      <c r="N190" s="116" t="s">
        <v>4</v>
      </c>
      <c r="O190" s="115" t="s">
        <v>5</v>
      </c>
      <c r="P190" s="117" t="s">
        <v>6</v>
      </c>
      <c r="Q190" s="117" t="s">
        <v>7</v>
      </c>
      <c r="R190" s="118" t="s">
        <v>8</v>
      </c>
    </row>
    <row r="191" spans="1:18" ht="12.75" customHeight="1" x14ac:dyDescent="0.2">
      <c r="A191" s="120" t="s">
        <v>9</v>
      </c>
      <c r="B191" s="121">
        <v>1</v>
      </c>
      <c r="C191" s="121">
        <v>2</v>
      </c>
      <c r="D191" s="121">
        <v>3</v>
      </c>
      <c r="E191" s="121">
        <v>4</v>
      </c>
      <c r="F191" s="121">
        <v>5</v>
      </c>
      <c r="G191" s="121">
        <v>6</v>
      </c>
      <c r="H191" s="121">
        <v>7</v>
      </c>
      <c r="I191" s="121">
        <v>8</v>
      </c>
      <c r="J191" s="121">
        <v>9</v>
      </c>
      <c r="K191" s="76" t="s">
        <v>10</v>
      </c>
      <c r="L191" s="122"/>
      <c r="M191" s="122"/>
      <c r="N191" s="123"/>
      <c r="O191" s="124"/>
      <c r="P191" s="125"/>
      <c r="Q191" s="125"/>
      <c r="R191" s="85"/>
    </row>
    <row r="192" spans="1:18" ht="12.75" customHeight="1" x14ac:dyDescent="0.2">
      <c r="A192" s="126" t="s">
        <v>16</v>
      </c>
      <c r="B192" s="29">
        <v>29</v>
      </c>
      <c r="C192" s="29"/>
      <c r="D192" s="29"/>
      <c r="E192" s="29"/>
      <c r="F192" s="29"/>
      <c r="G192" s="29"/>
      <c r="H192" s="29"/>
      <c r="I192" s="29"/>
      <c r="J192" s="29"/>
      <c r="K192" s="77"/>
      <c r="L192" s="122"/>
      <c r="M192" s="122"/>
      <c r="N192" s="123"/>
      <c r="O192" s="124"/>
      <c r="P192" s="127">
        <f>B192</f>
        <v>29</v>
      </c>
      <c r="Q192" s="125"/>
      <c r="R192" s="85"/>
    </row>
    <row r="193" spans="1:18" ht="12.75" customHeight="1" x14ac:dyDescent="0.2">
      <c r="A193" s="126" t="s">
        <v>17</v>
      </c>
      <c r="B193" s="29"/>
      <c r="C193" s="29">
        <v>19</v>
      </c>
      <c r="D193" s="29"/>
      <c r="E193" s="29"/>
      <c r="F193" s="29"/>
      <c r="G193" s="29"/>
      <c r="H193" s="29"/>
      <c r="I193" s="29"/>
      <c r="J193" s="29"/>
      <c r="K193" s="77"/>
      <c r="L193" s="122"/>
      <c r="M193" s="122"/>
      <c r="N193" s="123"/>
      <c r="O193" s="124">
        <f>C193/B192</f>
        <v>0.65517241379310343</v>
      </c>
      <c r="P193" s="128">
        <v>19</v>
      </c>
      <c r="Q193" s="129">
        <f t="shared" ref="Q193:Q200" si="60">P193/P192</f>
        <v>0.65517241379310343</v>
      </c>
      <c r="R193" s="85">
        <f t="shared" ref="R193:R200" si="61">100%-Q193</f>
        <v>0.34482758620689657</v>
      </c>
    </row>
    <row r="194" spans="1:18" ht="12.75" customHeight="1" x14ac:dyDescent="0.2">
      <c r="A194" s="126" t="s">
        <v>18</v>
      </c>
      <c r="B194" s="29"/>
      <c r="C194" s="29"/>
      <c r="D194" s="29">
        <v>14</v>
      </c>
      <c r="E194" s="29"/>
      <c r="F194" s="29"/>
      <c r="G194" s="29"/>
      <c r="H194" s="29"/>
      <c r="I194" s="29"/>
      <c r="J194" s="29"/>
      <c r="K194" s="77"/>
      <c r="L194" s="122"/>
      <c r="M194" s="122"/>
      <c r="N194" s="123"/>
      <c r="O194" s="124">
        <f>D194/C193</f>
        <v>0.73684210526315785</v>
      </c>
      <c r="P194" s="128">
        <v>16</v>
      </c>
      <c r="Q194" s="129">
        <f t="shared" si="60"/>
        <v>0.84210526315789469</v>
      </c>
      <c r="R194" s="85">
        <f t="shared" si="61"/>
        <v>0.15789473684210531</v>
      </c>
    </row>
    <row r="195" spans="1:18" ht="12.75" customHeight="1" x14ac:dyDescent="0.2">
      <c r="A195" s="109" t="s">
        <v>19</v>
      </c>
      <c r="B195" s="81"/>
      <c r="C195" s="81"/>
      <c r="D195" s="81"/>
      <c r="E195" s="81">
        <v>13</v>
      </c>
      <c r="F195" s="81"/>
      <c r="G195" s="81"/>
      <c r="H195" s="81"/>
      <c r="I195" s="81"/>
      <c r="J195" s="81"/>
      <c r="K195" s="78"/>
      <c r="L195" s="85"/>
      <c r="M195" s="85"/>
      <c r="N195" s="81"/>
      <c r="O195" s="85">
        <f>E195/D194</f>
        <v>0.9285714285714286</v>
      </c>
      <c r="P195" s="128">
        <v>16</v>
      </c>
      <c r="Q195" s="129">
        <f t="shared" si="60"/>
        <v>1</v>
      </c>
      <c r="R195" s="85">
        <f t="shared" si="61"/>
        <v>0</v>
      </c>
    </row>
    <row r="196" spans="1:18" ht="12.75" customHeight="1" x14ac:dyDescent="0.2">
      <c r="A196" s="109" t="s">
        <v>31</v>
      </c>
      <c r="B196" s="81"/>
      <c r="C196" s="81"/>
      <c r="D196" s="81"/>
      <c r="E196" s="81"/>
      <c r="F196" s="81">
        <v>13</v>
      </c>
      <c r="G196" s="81"/>
      <c r="H196" s="81"/>
      <c r="I196" s="81"/>
      <c r="J196" s="81"/>
      <c r="K196" s="78"/>
      <c r="L196" s="85"/>
      <c r="M196" s="85"/>
      <c r="N196" s="81"/>
      <c r="O196" s="85">
        <f>F196/E195</f>
        <v>1</v>
      </c>
      <c r="P196" s="128">
        <v>15</v>
      </c>
      <c r="Q196" s="129">
        <f t="shared" si="60"/>
        <v>0.9375</v>
      </c>
      <c r="R196" s="85">
        <f t="shared" si="61"/>
        <v>6.25E-2</v>
      </c>
    </row>
    <row r="197" spans="1:18" ht="12.75" customHeight="1" x14ac:dyDescent="0.2">
      <c r="A197" s="109" t="s">
        <v>20</v>
      </c>
      <c r="B197" s="81"/>
      <c r="C197" s="81"/>
      <c r="D197" s="81"/>
      <c r="E197" s="81"/>
      <c r="F197" s="81"/>
      <c r="G197" s="81">
        <v>13</v>
      </c>
      <c r="H197" s="81"/>
      <c r="I197" s="81"/>
      <c r="J197" s="81"/>
      <c r="K197" s="78"/>
      <c r="L197" s="85"/>
      <c r="M197" s="85"/>
      <c r="N197" s="81"/>
      <c r="O197" s="85">
        <f>G197/F196</f>
        <v>1</v>
      </c>
      <c r="P197" s="128">
        <v>15</v>
      </c>
      <c r="Q197" s="129">
        <f t="shared" si="60"/>
        <v>1</v>
      </c>
      <c r="R197" s="85">
        <f t="shared" si="61"/>
        <v>0</v>
      </c>
    </row>
    <row r="198" spans="1:18" ht="12.75" customHeight="1" x14ac:dyDescent="0.2">
      <c r="A198" s="109" t="s">
        <v>21</v>
      </c>
      <c r="B198" s="81"/>
      <c r="C198" s="81"/>
      <c r="D198" s="81"/>
      <c r="E198" s="81"/>
      <c r="F198" s="81"/>
      <c r="G198" s="81"/>
      <c r="H198" s="81">
        <v>13</v>
      </c>
      <c r="I198" s="81"/>
      <c r="J198" s="81"/>
      <c r="K198" s="78"/>
      <c r="L198" s="85"/>
      <c r="M198" s="85"/>
      <c r="N198" s="81"/>
      <c r="O198" s="85">
        <f>H198/G197</f>
        <v>1</v>
      </c>
      <c r="P198" s="128">
        <v>13</v>
      </c>
      <c r="Q198" s="129">
        <f t="shared" si="60"/>
        <v>0.8666666666666667</v>
      </c>
      <c r="R198" s="85">
        <f t="shared" si="61"/>
        <v>0.1333333333333333</v>
      </c>
    </row>
    <row r="199" spans="1:18" ht="12.75" customHeight="1" x14ac:dyDescent="0.2">
      <c r="A199" s="109" t="s">
        <v>43</v>
      </c>
      <c r="B199" s="81"/>
      <c r="C199" s="81"/>
      <c r="D199" s="81"/>
      <c r="E199" s="81"/>
      <c r="F199" s="81"/>
      <c r="G199" s="81"/>
      <c r="H199" s="81"/>
      <c r="I199" s="81">
        <v>12</v>
      </c>
      <c r="J199" s="81"/>
      <c r="K199" s="78"/>
      <c r="L199" s="85"/>
      <c r="M199" s="85"/>
      <c r="N199" s="81"/>
      <c r="O199" s="85">
        <f>I199/H198</f>
        <v>0.92307692307692313</v>
      </c>
      <c r="P199" s="128">
        <v>12</v>
      </c>
      <c r="Q199" s="129">
        <f t="shared" si="60"/>
        <v>0.92307692307692313</v>
      </c>
      <c r="R199" s="85">
        <f t="shared" si="61"/>
        <v>7.6923076923076872E-2</v>
      </c>
    </row>
    <row r="200" spans="1:18" ht="12.75" customHeight="1" x14ac:dyDescent="0.2">
      <c r="A200" s="109" t="s">
        <v>44</v>
      </c>
      <c r="B200" s="81"/>
      <c r="C200" s="81"/>
      <c r="D200" s="81"/>
      <c r="E200" s="81"/>
      <c r="F200" s="81"/>
      <c r="G200" s="81"/>
      <c r="H200" s="81"/>
      <c r="I200" s="81"/>
      <c r="J200" s="81">
        <v>12</v>
      </c>
      <c r="K200" s="78">
        <v>12</v>
      </c>
      <c r="L200" s="85"/>
      <c r="M200" s="85"/>
      <c r="N200" s="81"/>
      <c r="O200" s="85">
        <f>J200/I199</f>
        <v>1</v>
      </c>
      <c r="P200" s="128">
        <v>12</v>
      </c>
      <c r="Q200" s="129">
        <f t="shared" si="60"/>
        <v>1</v>
      </c>
      <c r="R200" s="85">
        <f t="shared" si="61"/>
        <v>0</v>
      </c>
    </row>
    <row r="201" spans="1:18" ht="12.75" customHeight="1" x14ac:dyDescent="0.2">
      <c r="A201" s="126" t="s">
        <v>45</v>
      </c>
      <c r="B201" s="81"/>
      <c r="C201" s="81"/>
      <c r="D201" s="81"/>
      <c r="E201" s="81"/>
      <c r="F201" s="81"/>
      <c r="G201" s="81"/>
      <c r="H201" s="81"/>
      <c r="I201" s="81"/>
      <c r="J201" s="81"/>
      <c r="K201" s="78"/>
      <c r="L201" s="85"/>
      <c r="M201" s="85"/>
      <c r="N201" s="81"/>
      <c r="O201" s="85"/>
      <c r="P201" s="128"/>
      <c r="Q201" s="129"/>
      <c r="R201" s="85"/>
    </row>
    <row r="202" spans="1:18" ht="12.75" customHeight="1" x14ac:dyDescent="0.2">
      <c r="A202" s="126" t="s">
        <v>46</v>
      </c>
      <c r="B202" s="81"/>
      <c r="C202" s="81"/>
      <c r="D202" s="81"/>
      <c r="E202" s="81"/>
      <c r="F202" s="81"/>
      <c r="G202" s="81"/>
      <c r="H202" s="81"/>
      <c r="I202" s="81">
        <v>1</v>
      </c>
      <c r="J202" s="81"/>
      <c r="K202" s="78"/>
      <c r="L202" s="85"/>
      <c r="M202" s="85"/>
      <c r="N202" s="81"/>
      <c r="O202" s="85"/>
      <c r="P202" s="128">
        <v>1</v>
      </c>
      <c r="Q202" s="129"/>
      <c r="R202" s="85"/>
    </row>
    <row r="203" spans="1:18" ht="12.75" customHeight="1" x14ac:dyDescent="0.2">
      <c r="A203" s="126" t="s">
        <v>47</v>
      </c>
      <c r="B203" s="81"/>
      <c r="C203" s="81"/>
      <c r="D203" s="81"/>
      <c r="E203" s="81"/>
      <c r="F203" s="81"/>
      <c r="G203" s="81"/>
      <c r="H203" s="81"/>
      <c r="I203" s="81"/>
      <c r="J203" s="81">
        <v>1</v>
      </c>
      <c r="K203" s="78"/>
      <c r="L203" s="85"/>
      <c r="M203" s="85"/>
      <c r="N203" s="81"/>
      <c r="O203" s="85"/>
      <c r="P203" s="128">
        <v>1</v>
      </c>
      <c r="Q203" s="129"/>
      <c r="R203" s="85"/>
    </row>
    <row r="204" spans="1:18" ht="12.75" customHeight="1" x14ac:dyDescent="0.2">
      <c r="A204" s="126" t="s">
        <v>48</v>
      </c>
      <c r="B204" s="81"/>
      <c r="C204" s="81"/>
      <c r="D204" s="81"/>
      <c r="E204" s="81"/>
      <c r="F204" s="81"/>
      <c r="G204" s="81"/>
      <c r="H204" s="81"/>
      <c r="I204" s="81"/>
      <c r="J204" s="81"/>
      <c r="K204" s="78"/>
      <c r="L204" s="85"/>
      <c r="M204" s="85"/>
      <c r="N204" s="81"/>
      <c r="O204" s="85"/>
      <c r="P204" s="128"/>
      <c r="Q204" s="129"/>
      <c r="R204" s="85"/>
    </row>
    <row r="205" spans="1:18" ht="12.75" customHeight="1" x14ac:dyDescent="0.2">
      <c r="A205" s="126" t="s">
        <v>49</v>
      </c>
      <c r="B205" s="81"/>
      <c r="C205" s="81"/>
      <c r="D205" s="81"/>
      <c r="E205" s="81"/>
      <c r="F205" s="81"/>
      <c r="G205" s="81"/>
      <c r="H205" s="81"/>
      <c r="I205" s="81"/>
      <c r="J205" s="81">
        <v>1</v>
      </c>
      <c r="K205" s="78">
        <v>1</v>
      </c>
      <c r="L205" s="85"/>
      <c r="M205" s="85"/>
      <c r="N205" s="81"/>
      <c r="O205" s="85"/>
      <c r="P205" s="128"/>
      <c r="Q205" s="129"/>
      <c r="R205" s="85"/>
    </row>
    <row r="206" spans="1:18" ht="12.75" customHeight="1" x14ac:dyDescent="0.2">
      <c r="K206" s="81">
        <f>SUM(K200:K205)</f>
        <v>13</v>
      </c>
      <c r="L206" s="85">
        <f>K200/B192</f>
        <v>0.41379310344827586</v>
      </c>
      <c r="M206" s="85">
        <f>K206/B192</f>
        <v>0.44827586206896552</v>
      </c>
      <c r="N206" s="85">
        <f>M206-L206</f>
        <v>3.4482758620689669E-2</v>
      </c>
      <c r="O206" s="85"/>
    </row>
    <row r="207" spans="1:18" ht="12.75" customHeight="1" x14ac:dyDescent="0.2">
      <c r="A207" s="114" t="s">
        <v>61</v>
      </c>
      <c r="L207" s="85"/>
      <c r="M207" s="85"/>
      <c r="O207" s="85"/>
    </row>
    <row r="208" spans="1:18" ht="25.5" customHeight="1" x14ac:dyDescent="0.2">
      <c r="B208" s="229" t="s">
        <v>1</v>
      </c>
      <c r="C208" s="230"/>
      <c r="D208" s="230"/>
      <c r="E208" s="230"/>
      <c r="F208" s="230"/>
      <c r="G208" s="230"/>
      <c r="H208" s="230"/>
      <c r="I208" s="230"/>
      <c r="J208" s="230"/>
      <c r="L208" s="115" t="s">
        <v>2</v>
      </c>
      <c r="M208" s="115" t="s">
        <v>3</v>
      </c>
      <c r="N208" s="116" t="s">
        <v>4</v>
      </c>
      <c r="O208" s="115" t="s">
        <v>5</v>
      </c>
      <c r="P208" s="117" t="s">
        <v>6</v>
      </c>
      <c r="Q208" s="117" t="s">
        <v>7</v>
      </c>
      <c r="R208" s="118" t="s">
        <v>8</v>
      </c>
    </row>
    <row r="209" spans="1:18" ht="12.75" customHeight="1" x14ac:dyDescent="0.2">
      <c r="A209" s="120" t="s">
        <v>9</v>
      </c>
      <c r="B209" s="121">
        <v>1</v>
      </c>
      <c r="C209" s="121">
        <v>2</v>
      </c>
      <c r="D209" s="121">
        <v>3</v>
      </c>
      <c r="E209" s="121">
        <v>4</v>
      </c>
      <c r="F209" s="121">
        <v>5</v>
      </c>
      <c r="G209" s="121">
        <v>6</v>
      </c>
      <c r="H209" s="121">
        <v>7</v>
      </c>
      <c r="I209" s="121">
        <v>8</v>
      </c>
      <c r="J209" s="121">
        <v>9</v>
      </c>
      <c r="K209" s="76" t="s">
        <v>10</v>
      </c>
      <c r="L209" s="122"/>
      <c r="M209" s="122"/>
      <c r="N209" s="123"/>
      <c r="O209" s="124"/>
      <c r="P209" s="125"/>
      <c r="Q209" s="125"/>
      <c r="R209" s="85"/>
    </row>
    <row r="210" spans="1:18" ht="12.75" customHeight="1" x14ac:dyDescent="0.2">
      <c r="A210" s="126" t="s">
        <v>17</v>
      </c>
      <c r="B210" s="29">
        <v>9</v>
      </c>
      <c r="C210" s="29"/>
      <c r="D210" s="29"/>
      <c r="E210" s="29"/>
      <c r="F210" s="29"/>
      <c r="G210" s="29"/>
      <c r="H210" s="29"/>
      <c r="I210" s="29"/>
      <c r="J210" s="29"/>
      <c r="K210" s="77"/>
      <c r="L210" s="122"/>
      <c r="M210" s="122"/>
      <c r="N210" s="123"/>
      <c r="O210" s="124"/>
      <c r="P210" s="127">
        <f>B210</f>
        <v>9</v>
      </c>
      <c r="Q210" s="125"/>
      <c r="R210" s="85"/>
    </row>
    <row r="211" spans="1:18" ht="12.75" customHeight="1" x14ac:dyDescent="0.2">
      <c r="A211" s="126" t="s">
        <v>18</v>
      </c>
      <c r="B211" s="29"/>
      <c r="C211" s="29">
        <v>4</v>
      </c>
      <c r="D211" s="29"/>
      <c r="E211" s="29"/>
      <c r="F211" s="29"/>
      <c r="G211" s="29"/>
      <c r="H211" s="29"/>
      <c r="I211" s="29"/>
      <c r="J211" s="29"/>
      <c r="K211" s="77"/>
      <c r="L211" s="122"/>
      <c r="M211" s="122"/>
      <c r="N211" s="123"/>
      <c r="O211" s="124">
        <f>C211/B210</f>
        <v>0.44444444444444442</v>
      </c>
      <c r="P211" s="128">
        <v>5</v>
      </c>
      <c r="Q211" s="129">
        <f t="shared" ref="Q211:Q218" si="62">P211/P210</f>
        <v>0.55555555555555558</v>
      </c>
      <c r="R211" s="85">
        <f t="shared" ref="R211:R218" si="63">100%-Q211</f>
        <v>0.44444444444444442</v>
      </c>
    </row>
    <row r="212" spans="1:18" ht="12.75" customHeight="1" x14ac:dyDescent="0.2">
      <c r="A212" s="109" t="s">
        <v>19</v>
      </c>
      <c r="B212" s="81"/>
      <c r="C212" s="81"/>
      <c r="D212" s="81">
        <v>3</v>
      </c>
      <c r="E212" s="81"/>
      <c r="F212" s="81"/>
      <c r="G212" s="81"/>
      <c r="H212" s="81"/>
      <c r="I212" s="81"/>
      <c r="J212" s="81"/>
      <c r="K212" s="78"/>
      <c r="L212" s="85"/>
      <c r="M212" s="85"/>
      <c r="N212" s="81"/>
      <c r="O212" s="85">
        <f>D212/C211</f>
        <v>0.75</v>
      </c>
      <c r="P212" s="128">
        <v>4</v>
      </c>
      <c r="Q212" s="129">
        <f t="shared" si="62"/>
        <v>0.8</v>
      </c>
      <c r="R212" s="85">
        <f t="shared" si="63"/>
        <v>0.19999999999999996</v>
      </c>
    </row>
    <row r="213" spans="1:18" ht="12.75" customHeight="1" x14ac:dyDescent="0.2">
      <c r="A213" s="109" t="s">
        <v>31</v>
      </c>
      <c r="B213" s="81"/>
      <c r="C213" s="81"/>
      <c r="D213" s="81"/>
      <c r="E213" s="81">
        <v>3</v>
      </c>
      <c r="F213" s="81"/>
      <c r="G213" s="81"/>
      <c r="H213" s="81"/>
      <c r="I213" s="81"/>
      <c r="J213" s="81"/>
      <c r="K213" s="78"/>
      <c r="L213" s="85"/>
      <c r="M213" s="85"/>
      <c r="N213" s="81"/>
      <c r="O213" s="85">
        <f>E213/D212</f>
        <v>1</v>
      </c>
      <c r="P213" s="128">
        <v>4</v>
      </c>
      <c r="Q213" s="129">
        <f t="shared" si="62"/>
        <v>1</v>
      </c>
      <c r="R213" s="85">
        <f t="shared" si="63"/>
        <v>0</v>
      </c>
    </row>
    <row r="214" spans="1:18" ht="12.75" customHeight="1" x14ac:dyDescent="0.2">
      <c r="A214" s="109" t="s">
        <v>20</v>
      </c>
      <c r="B214" s="81"/>
      <c r="C214" s="81"/>
      <c r="D214" s="81"/>
      <c r="E214" s="81"/>
      <c r="F214" s="81">
        <v>3</v>
      </c>
      <c r="G214" s="81"/>
      <c r="H214" s="81"/>
      <c r="I214" s="81"/>
      <c r="J214" s="81"/>
      <c r="K214" s="78"/>
      <c r="L214" s="85"/>
      <c r="M214" s="85"/>
      <c r="N214" s="81"/>
      <c r="O214" s="85">
        <f>F214/E213</f>
        <v>1</v>
      </c>
      <c r="P214" s="128">
        <v>4</v>
      </c>
      <c r="Q214" s="129">
        <f t="shared" si="62"/>
        <v>1</v>
      </c>
      <c r="R214" s="85">
        <f t="shared" si="63"/>
        <v>0</v>
      </c>
    </row>
    <row r="215" spans="1:18" ht="12.75" customHeight="1" x14ac:dyDescent="0.2">
      <c r="A215" s="109" t="s">
        <v>21</v>
      </c>
      <c r="B215" s="81"/>
      <c r="C215" s="81"/>
      <c r="D215" s="81"/>
      <c r="E215" s="81"/>
      <c r="F215" s="81"/>
      <c r="G215" s="81">
        <v>3</v>
      </c>
      <c r="H215" s="81"/>
      <c r="I215" s="81"/>
      <c r="J215" s="81">
        <v>1</v>
      </c>
      <c r="K215" s="78"/>
      <c r="L215" s="85"/>
      <c r="M215" s="85"/>
      <c r="N215" s="81"/>
      <c r="O215" s="85">
        <f>G215/F214</f>
        <v>1</v>
      </c>
      <c r="P215" s="128">
        <v>4</v>
      </c>
      <c r="Q215" s="129">
        <f t="shared" si="62"/>
        <v>1</v>
      </c>
      <c r="R215" s="85">
        <f t="shared" si="63"/>
        <v>0</v>
      </c>
    </row>
    <row r="216" spans="1:18" ht="12.75" customHeight="1" x14ac:dyDescent="0.2">
      <c r="A216" s="109" t="s">
        <v>43</v>
      </c>
      <c r="B216" s="81"/>
      <c r="C216" s="81"/>
      <c r="D216" s="81"/>
      <c r="E216" s="81"/>
      <c r="F216" s="81"/>
      <c r="G216" s="81"/>
      <c r="H216" s="81">
        <v>3</v>
      </c>
      <c r="I216" s="81"/>
      <c r="J216" s="81"/>
      <c r="K216" s="78"/>
      <c r="L216" s="85"/>
      <c r="M216" s="85"/>
      <c r="N216" s="81"/>
      <c r="O216" s="85">
        <f>H216/G215</f>
        <v>1</v>
      </c>
      <c r="P216" s="128">
        <v>3</v>
      </c>
      <c r="Q216" s="129">
        <f t="shared" si="62"/>
        <v>0.75</v>
      </c>
      <c r="R216" s="85">
        <f t="shared" si="63"/>
        <v>0.25</v>
      </c>
    </row>
    <row r="217" spans="1:18" ht="12.75" customHeight="1" x14ac:dyDescent="0.2">
      <c r="A217" s="109" t="s">
        <v>44</v>
      </c>
      <c r="B217" s="81"/>
      <c r="C217" s="81"/>
      <c r="D217" s="81"/>
      <c r="E217" s="81"/>
      <c r="F217" s="81"/>
      <c r="G217" s="81"/>
      <c r="H217" s="81"/>
      <c r="I217" s="81">
        <v>3</v>
      </c>
      <c r="J217" s="81"/>
      <c r="K217" s="78"/>
      <c r="L217" s="85"/>
      <c r="M217" s="85"/>
      <c r="N217" s="81"/>
      <c r="O217" s="85">
        <f>I217/H216</f>
        <v>1</v>
      </c>
      <c r="P217" s="128">
        <v>3</v>
      </c>
      <c r="Q217" s="129">
        <f t="shared" si="62"/>
        <v>1</v>
      </c>
      <c r="R217" s="85">
        <f t="shared" si="63"/>
        <v>0</v>
      </c>
    </row>
    <row r="218" spans="1:18" ht="12.75" customHeight="1" x14ac:dyDescent="0.2">
      <c r="A218" s="126" t="s">
        <v>45</v>
      </c>
      <c r="B218" s="81"/>
      <c r="C218" s="81"/>
      <c r="D218" s="81"/>
      <c r="E218" s="81"/>
      <c r="F218" s="81"/>
      <c r="G218" s="81"/>
      <c r="H218" s="81"/>
      <c r="I218" s="81"/>
      <c r="J218" s="81">
        <v>3</v>
      </c>
      <c r="K218" s="78">
        <v>3</v>
      </c>
      <c r="L218" s="85"/>
      <c r="M218" s="85"/>
      <c r="N218" s="81"/>
      <c r="O218" s="85">
        <f>J218/I217</f>
        <v>1</v>
      </c>
      <c r="P218" s="128">
        <v>3</v>
      </c>
      <c r="Q218" s="129">
        <f t="shared" si="62"/>
        <v>1</v>
      </c>
      <c r="R218" s="85">
        <f t="shared" si="63"/>
        <v>0</v>
      </c>
    </row>
    <row r="219" spans="1:18" ht="12.75" customHeight="1" x14ac:dyDescent="0.2">
      <c r="A219" s="126" t="s">
        <v>46</v>
      </c>
      <c r="B219" s="81"/>
      <c r="C219" s="81"/>
      <c r="D219" s="81"/>
      <c r="E219" s="81"/>
      <c r="F219" s="81"/>
      <c r="G219" s="81"/>
      <c r="H219" s="81"/>
      <c r="I219" s="81"/>
      <c r="J219" s="81"/>
      <c r="K219" s="78"/>
      <c r="L219" s="85"/>
      <c r="M219" s="85"/>
      <c r="N219" s="81"/>
      <c r="O219" s="85"/>
      <c r="P219" s="128"/>
      <c r="Q219" s="129"/>
      <c r="R219" s="85"/>
    </row>
    <row r="220" spans="1:18" ht="12.75" customHeight="1" x14ac:dyDescent="0.2">
      <c r="A220" s="126" t="s">
        <v>47</v>
      </c>
      <c r="B220" s="81"/>
      <c r="C220" s="81"/>
      <c r="D220" s="81"/>
      <c r="E220" s="81"/>
      <c r="F220" s="81"/>
      <c r="G220" s="81"/>
      <c r="H220" s="81"/>
      <c r="I220" s="81"/>
      <c r="J220" s="81"/>
      <c r="K220" s="78"/>
      <c r="L220" s="85"/>
      <c r="M220" s="85"/>
      <c r="N220" s="81"/>
      <c r="O220" s="85"/>
      <c r="P220" s="128"/>
      <c r="Q220" s="129"/>
      <c r="R220" s="85"/>
    </row>
    <row r="221" spans="1:18" ht="12.75" customHeight="1" x14ac:dyDescent="0.2">
      <c r="K221" s="81">
        <f>SUM(K218)</f>
        <v>3</v>
      </c>
      <c r="L221" s="85">
        <f>K218/B210</f>
        <v>0.33333333333333331</v>
      </c>
      <c r="M221" s="85">
        <f>K221/B210</f>
        <v>0.33333333333333331</v>
      </c>
      <c r="N221" s="85">
        <f>M221-L221</f>
        <v>0</v>
      </c>
      <c r="O221" s="85"/>
    </row>
    <row r="222" spans="1:18" ht="12.75" customHeight="1" x14ac:dyDescent="0.2">
      <c r="A222" s="114" t="s">
        <v>62</v>
      </c>
      <c r="L222" s="85"/>
      <c r="M222" s="85"/>
      <c r="O222" s="85"/>
    </row>
    <row r="223" spans="1:18" ht="25.5" customHeight="1" x14ac:dyDescent="0.2">
      <c r="B223" s="229" t="s">
        <v>1</v>
      </c>
      <c r="C223" s="230"/>
      <c r="D223" s="230"/>
      <c r="E223" s="230"/>
      <c r="F223" s="230"/>
      <c r="G223" s="230"/>
      <c r="H223" s="230"/>
      <c r="I223" s="230"/>
      <c r="J223" s="230"/>
      <c r="L223" s="115" t="s">
        <v>2</v>
      </c>
      <c r="M223" s="115" t="s">
        <v>3</v>
      </c>
      <c r="N223" s="116" t="s">
        <v>4</v>
      </c>
      <c r="O223" s="115" t="s">
        <v>5</v>
      </c>
      <c r="P223" s="117" t="s">
        <v>6</v>
      </c>
      <c r="Q223" s="117" t="s">
        <v>7</v>
      </c>
      <c r="R223" s="118" t="s">
        <v>8</v>
      </c>
    </row>
    <row r="224" spans="1:18" ht="12.75" customHeight="1" x14ac:dyDescent="0.2">
      <c r="A224" s="120" t="s">
        <v>9</v>
      </c>
      <c r="B224" s="121">
        <v>1</v>
      </c>
      <c r="C224" s="121">
        <v>2</v>
      </c>
      <c r="D224" s="121">
        <v>3</v>
      </c>
      <c r="E224" s="121">
        <v>4</v>
      </c>
      <c r="F224" s="121">
        <v>5</v>
      </c>
      <c r="G224" s="121">
        <v>6</v>
      </c>
      <c r="H224" s="121">
        <v>7</v>
      </c>
      <c r="I224" s="121">
        <v>8</v>
      </c>
      <c r="J224" s="121">
        <v>9</v>
      </c>
      <c r="K224" s="76" t="s">
        <v>10</v>
      </c>
      <c r="L224" s="122"/>
      <c r="M224" s="122"/>
      <c r="N224" s="123"/>
      <c r="O224" s="124"/>
      <c r="P224" s="125"/>
      <c r="Q224" s="125"/>
      <c r="R224" s="85"/>
    </row>
    <row r="225" spans="1:52" ht="12.75" customHeight="1" x14ac:dyDescent="0.2">
      <c r="A225" s="126" t="s">
        <v>18</v>
      </c>
      <c r="B225" s="29">
        <v>34</v>
      </c>
      <c r="C225" s="29"/>
      <c r="D225" s="29"/>
      <c r="E225" s="29"/>
      <c r="F225" s="29"/>
      <c r="G225" s="29"/>
      <c r="H225" s="29"/>
      <c r="I225" s="29"/>
      <c r="J225" s="29"/>
      <c r="K225" s="77"/>
      <c r="L225" s="122"/>
      <c r="M225" s="122"/>
      <c r="N225" s="123"/>
      <c r="O225" s="124"/>
      <c r="P225" s="127">
        <f>B225</f>
        <v>34</v>
      </c>
      <c r="Q225" s="125"/>
      <c r="R225" s="85"/>
    </row>
    <row r="226" spans="1:52" ht="12.75" customHeight="1" x14ac:dyDescent="0.2">
      <c r="A226" s="109" t="s">
        <v>19</v>
      </c>
      <c r="C226" s="82">
        <v>21</v>
      </c>
      <c r="K226" s="77"/>
      <c r="L226" s="85"/>
      <c r="M226" s="85"/>
      <c r="O226" s="85">
        <f>C226/B225</f>
        <v>0.61764705882352944</v>
      </c>
      <c r="P226" s="128">
        <v>21</v>
      </c>
      <c r="Q226" s="129">
        <f t="shared" ref="Q226:Q233" si="64">P226/P225</f>
        <v>0.61764705882352944</v>
      </c>
      <c r="R226" s="85">
        <f t="shared" ref="R226:R233" si="65">100%-Q226</f>
        <v>0.38235294117647056</v>
      </c>
    </row>
    <row r="227" spans="1:52" ht="12.75" customHeight="1" x14ac:dyDescent="0.2">
      <c r="A227" s="109" t="s">
        <v>31</v>
      </c>
      <c r="D227" s="82">
        <v>14</v>
      </c>
      <c r="K227" s="77"/>
      <c r="L227" s="85"/>
      <c r="M227" s="85"/>
      <c r="O227" s="85">
        <f>D227/C226</f>
        <v>0.66666666666666663</v>
      </c>
      <c r="P227" s="128">
        <v>17</v>
      </c>
      <c r="Q227" s="129">
        <f t="shared" si="64"/>
        <v>0.80952380952380953</v>
      </c>
      <c r="R227" s="85">
        <f t="shared" si="65"/>
        <v>0.19047619047619047</v>
      </c>
    </row>
    <row r="228" spans="1:52" ht="12.75" customHeight="1" x14ac:dyDescent="0.2">
      <c r="A228" s="109" t="s">
        <v>20</v>
      </c>
      <c r="E228" s="82">
        <v>13</v>
      </c>
      <c r="K228" s="77"/>
      <c r="L228" s="85"/>
      <c r="M228" s="85"/>
      <c r="O228" s="85">
        <f>E228/D227</f>
        <v>0.9285714285714286</v>
      </c>
      <c r="P228" s="128">
        <v>16</v>
      </c>
      <c r="Q228" s="129">
        <f t="shared" si="64"/>
        <v>0.94117647058823528</v>
      </c>
      <c r="R228" s="85">
        <f t="shared" si="65"/>
        <v>5.8823529411764719E-2</v>
      </c>
    </row>
    <row r="229" spans="1:52" ht="12.75" customHeight="1" x14ac:dyDescent="0.2">
      <c r="A229" s="109" t="s">
        <v>21</v>
      </c>
      <c r="F229" s="82">
        <v>13</v>
      </c>
      <c r="K229" s="77"/>
      <c r="L229" s="85"/>
      <c r="M229" s="85"/>
      <c r="O229" s="85">
        <f>F229/E228</f>
        <v>1</v>
      </c>
      <c r="P229" s="128">
        <v>17</v>
      </c>
      <c r="Q229" s="129">
        <f t="shared" si="64"/>
        <v>1.0625</v>
      </c>
      <c r="R229" s="85">
        <f t="shared" si="65"/>
        <v>-6.25E-2</v>
      </c>
    </row>
    <row r="230" spans="1:52" ht="12.75" customHeight="1" x14ac:dyDescent="0.2">
      <c r="A230" s="109" t="s">
        <v>43</v>
      </c>
      <c r="G230" s="82">
        <v>13</v>
      </c>
      <c r="K230" s="77"/>
      <c r="L230" s="85"/>
      <c r="M230" s="85"/>
      <c r="O230" s="85">
        <f>G230/F229</f>
        <v>1</v>
      </c>
      <c r="P230" s="128">
        <v>16</v>
      </c>
      <c r="Q230" s="129">
        <f t="shared" si="64"/>
        <v>0.94117647058823528</v>
      </c>
      <c r="R230" s="85">
        <f t="shared" si="65"/>
        <v>5.8823529411764719E-2</v>
      </c>
    </row>
    <row r="231" spans="1:52" ht="12.75" customHeight="1" x14ac:dyDescent="0.2">
      <c r="A231" s="109" t="s">
        <v>44</v>
      </c>
      <c r="H231" s="82">
        <v>12</v>
      </c>
      <c r="K231" s="77"/>
      <c r="L231" s="85"/>
      <c r="M231" s="85"/>
      <c r="O231" s="85">
        <f>H231/G230</f>
        <v>0.92307692307692313</v>
      </c>
      <c r="P231" s="128">
        <v>16</v>
      </c>
      <c r="Q231" s="129">
        <f t="shared" si="64"/>
        <v>1</v>
      </c>
      <c r="R231" s="85">
        <f t="shared" si="65"/>
        <v>0</v>
      </c>
    </row>
    <row r="232" spans="1:52" ht="12.75" customHeight="1" x14ac:dyDescent="0.2">
      <c r="A232" s="126" t="s">
        <v>45</v>
      </c>
      <c r="I232" s="82">
        <v>12</v>
      </c>
      <c r="K232" s="77"/>
      <c r="L232" s="85"/>
      <c r="M232" s="85"/>
      <c r="O232" s="85">
        <f>I232/H231</f>
        <v>1</v>
      </c>
      <c r="P232" s="128">
        <v>15</v>
      </c>
      <c r="Q232" s="129">
        <f t="shared" si="64"/>
        <v>0.9375</v>
      </c>
      <c r="R232" s="85">
        <f t="shared" si="65"/>
        <v>6.25E-2</v>
      </c>
    </row>
    <row r="233" spans="1:52" ht="12.75" customHeight="1" x14ac:dyDescent="0.2">
      <c r="A233" s="126" t="s">
        <v>46</v>
      </c>
      <c r="J233" s="82">
        <v>12</v>
      </c>
      <c r="K233" s="78">
        <v>11</v>
      </c>
      <c r="L233" s="85"/>
      <c r="M233" s="85"/>
      <c r="O233" s="85">
        <f>J233/I232</f>
        <v>1</v>
      </c>
      <c r="P233" s="128">
        <v>16</v>
      </c>
      <c r="Q233" s="129">
        <f t="shared" si="64"/>
        <v>1.0666666666666667</v>
      </c>
      <c r="R233" s="85">
        <f t="shared" si="65"/>
        <v>-6.6666666666666652E-2</v>
      </c>
    </row>
    <row r="234" spans="1:52" ht="12.75" customHeight="1" x14ac:dyDescent="0.2">
      <c r="A234" s="126" t="s">
        <v>47</v>
      </c>
      <c r="J234" s="82">
        <v>5</v>
      </c>
      <c r="K234" s="78">
        <v>2</v>
      </c>
      <c r="L234" s="85"/>
      <c r="M234" s="85"/>
      <c r="O234" s="85"/>
      <c r="P234" s="128">
        <v>5</v>
      </c>
      <c r="Q234" s="129"/>
      <c r="R234" s="85"/>
    </row>
    <row r="235" spans="1:52" ht="12.75" customHeight="1" x14ac:dyDescent="0.2">
      <c r="A235" s="126" t="s">
        <v>48</v>
      </c>
      <c r="J235" s="82">
        <v>2</v>
      </c>
      <c r="K235" s="78">
        <v>2</v>
      </c>
      <c r="L235" s="85"/>
      <c r="M235" s="85"/>
      <c r="O235" s="85"/>
      <c r="P235" s="128">
        <v>2</v>
      </c>
      <c r="Q235" s="129"/>
      <c r="R235" s="85"/>
    </row>
    <row r="236" spans="1:52" ht="12.75" customHeight="1" x14ac:dyDescent="0.2">
      <c r="A236" s="126" t="s">
        <v>49</v>
      </c>
      <c r="J236" s="82">
        <v>1</v>
      </c>
      <c r="K236" s="78">
        <v>1</v>
      </c>
      <c r="L236" s="85"/>
      <c r="M236" s="85"/>
      <c r="O236" s="85"/>
      <c r="P236" s="128">
        <v>1</v>
      </c>
      <c r="Q236" s="129"/>
      <c r="R236" s="85"/>
    </row>
    <row r="237" spans="1:52" ht="12.75" customHeight="1" x14ac:dyDescent="0.2">
      <c r="K237" s="82">
        <f>SUM(K233:K236)</f>
        <v>16</v>
      </c>
      <c r="L237" s="85">
        <f>K233/B225</f>
        <v>0.3235294117647059</v>
      </c>
      <c r="M237" s="85">
        <f>K237/B225</f>
        <v>0.47058823529411764</v>
      </c>
      <c r="N237" s="85">
        <f>M237-L237</f>
        <v>0.14705882352941174</v>
      </c>
      <c r="O237" s="85"/>
    </row>
    <row r="238" spans="1:52" ht="12.75" customHeight="1" x14ac:dyDescent="0.2">
      <c r="A238" s="114" t="s">
        <v>63</v>
      </c>
      <c r="L238" s="85"/>
      <c r="M238" s="85"/>
      <c r="O238" s="85"/>
      <c r="AO238" s="129"/>
      <c r="AP238" s="129"/>
      <c r="AQ238" s="129"/>
      <c r="AR238" s="129"/>
      <c r="AS238" s="129"/>
      <c r="AT238" s="129"/>
      <c r="AU238" s="129"/>
    </row>
    <row r="239" spans="1:52" ht="25.5" customHeight="1" x14ac:dyDescent="0.2">
      <c r="B239" s="229" t="s">
        <v>1</v>
      </c>
      <c r="C239" s="230"/>
      <c r="D239" s="230"/>
      <c r="E239" s="230"/>
      <c r="F239" s="230"/>
      <c r="G239" s="230"/>
      <c r="H239" s="230"/>
      <c r="I239" s="230"/>
      <c r="J239" s="230"/>
      <c r="L239" s="115" t="s">
        <v>2</v>
      </c>
      <c r="M239" s="115" t="s">
        <v>3</v>
      </c>
      <c r="N239" s="116" t="s">
        <v>4</v>
      </c>
      <c r="O239" s="115" t="s">
        <v>5</v>
      </c>
      <c r="P239" s="117" t="s">
        <v>6</v>
      </c>
      <c r="Q239" s="117" t="s">
        <v>7</v>
      </c>
      <c r="R239" s="118" t="s">
        <v>8</v>
      </c>
      <c r="AO239" s="129"/>
      <c r="AP239" s="129"/>
      <c r="AQ239" s="129"/>
      <c r="AR239" s="129"/>
      <c r="AS239" s="129"/>
      <c r="AT239" s="129"/>
      <c r="AU239" s="129"/>
      <c r="AV239" s="129"/>
      <c r="AW239" s="129"/>
      <c r="AX239" s="129"/>
      <c r="AY239" s="129"/>
      <c r="AZ239" s="129"/>
    </row>
    <row r="240" spans="1:52" ht="12.75" customHeight="1" x14ac:dyDescent="0.2">
      <c r="A240" s="120" t="s">
        <v>9</v>
      </c>
      <c r="B240" s="121">
        <v>1</v>
      </c>
      <c r="C240" s="121">
        <v>2</v>
      </c>
      <c r="D240" s="121">
        <v>3</v>
      </c>
      <c r="E240" s="121">
        <v>4</v>
      </c>
      <c r="F240" s="121">
        <v>5</v>
      </c>
      <c r="G240" s="121">
        <v>6</v>
      </c>
      <c r="H240" s="121">
        <v>7</v>
      </c>
      <c r="I240" s="121">
        <v>8</v>
      </c>
      <c r="J240" s="121">
        <v>9</v>
      </c>
      <c r="K240" s="76" t="s">
        <v>10</v>
      </c>
      <c r="L240" s="122"/>
      <c r="M240" s="122"/>
      <c r="N240" s="123"/>
      <c r="O240" s="124"/>
      <c r="P240" s="125"/>
      <c r="Q240" s="125"/>
      <c r="R240" s="85"/>
      <c r="AO240" s="133"/>
      <c r="AP240" s="133"/>
      <c r="AQ240" s="133"/>
      <c r="AR240" s="133"/>
      <c r="AS240" s="133"/>
      <c r="AT240" s="133"/>
      <c r="AU240" s="133"/>
      <c r="AV240" s="133"/>
      <c r="AW240" s="133"/>
      <c r="AX240" s="133"/>
      <c r="AY240" s="133"/>
      <c r="AZ240" s="133"/>
    </row>
    <row r="241" spans="1:55" ht="12.75" customHeight="1" x14ac:dyDescent="0.2">
      <c r="A241" s="109" t="s">
        <v>19</v>
      </c>
      <c r="B241" s="29">
        <v>8</v>
      </c>
      <c r="C241" s="29"/>
      <c r="D241" s="29"/>
      <c r="E241" s="29"/>
      <c r="F241" s="29"/>
      <c r="G241" s="29"/>
      <c r="H241" s="29"/>
      <c r="I241" s="29"/>
      <c r="J241" s="29"/>
      <c r="K241" s="77"/>
      <c r="L241" s="122"/>
      <c r="M241" s="122"/>
      <c r="N241" s="123"/>
      <c r="O241" s="124"/>
      <c r="P241" s="127">
        <f>B241</f>
        <v>8</v>
      </c>
      <c r="Q241" s="125"/>
      <c r="R241" s="85"/>
      <c r="AO241" s="133"/>
      <c r="AP241" s="133"/>
      <c r="AQ241" s="133"/>
      <c r="AR241" s="133"/>
      <c r="AS241" s="133"/>
      <c r="AT241" s="133"/>
      <c r="AU241" s="133"/>
      <c r="AV241" s="133"/>
      <c r="AW241" s="133"/>
      <c r="AX241" s="133"/>
      <c r="AY241" s="133"/>
      <c r="AZ241" s="133"/>
    </row>
    <row r="242" spans="1:55" ht="12.75" customHeight="1" x14ac:dyDescent="0.2">
      <c r="A242" s="109" t="s">
        <v>31</v>
      </c>
      <c r="C242" s="82">
        <v>7</v>
      </c>
      <c r="K242" s="78"/>
      <c r="L242" s="85"/>
      <c r="M242" s="85"/>
      <c r="O242" s="124">
        <f>C242/B241</f>
        <v>0.875</v>
      </c>
      <c r="P242" s="128">
        <v>7</v>
      </c>
      <c r="Q242" s="129">
        <f t="shared" ref="Q242:Q249" si="66">P242/P241</f>
        <v>0.875</v>
      </c>
      <c r="R242" s="85">
        <f t="shared" ref="R242:R249" si="67">100%-Q242</f>
        <v>0.125</v>
      </c>
      <c r="AO242" s="133"/>
      <c r="AP242" s="133"/>
      <c r="AQ242" s="133"/>
      <c r="AR242" s="133"/>
      <c r="AS242" s="133"/>
      <c r="AT242" s="133"/>
      <c r="AU242" s="133"/>
      <c r="AV242" s="133"/>
      <c r="AW242" s="133"/>
      <c r="AX242" s="133"/>
      <c r="AY242" s="133"/>
      <c r="AZ242" s="133"/>
    </row>
    <row r="243" spans="1:55" ht="12.75" customHeight="1" x14ac:dyDescent="0.2">
      <c r="A243" s="109" t="s">
        <v>20</v>
      </c>
      <c r="D243" s="82">
        <v>5</v>
      </c>
      <c r="K243" s="78"/>
      <c r="L243" s="85"/>
      <c r="M243" s="85"/>
      <c r="O243" s="85">
        <f>D243/C242</f>
        <v>0.7142857142857143</v>
      </c>
      <c r="P243" s="128">
        <v>6</v>
      </c>
      <c r="Q243" s="129">
        <f t="shared" si="66"/>
        <v>0.8571428571428571</v>
      </c>
      <c r="R243" s="85">
        <f t="shared" si="67"/>
        <v>0.1428571428571429</v>
      </c>
      <c r="AO243" s="133"/>
      <c r="AP243" s="133"/>
      <c r="AQ243" s="133"/>
      <c r="AR243" s="133"/>
      <c r="AS243" s="133"/>
      <c r="AT243" s="133"/>
      <c r="AU243" s="133"/>
      <c r="AV243" s="133"/>
      <c r="AW243" s="133"/>
      <c r="AX243" s="133"/>
      <c r="AY243" s="133"/>
      <c r="AZ243" s="133"/>
    </row>
    <row r="244" spans="1:55" ht="12.75" customHeight="1" x14ac:dyDescent="0.2">
      <c r="A244" s="109" t="s">
        <v>21</v>
      </c>
      <c r="E244" s="82">
        <v>4</v>
      </c>
      <c r="K244" s="78"/>
      <c r="L244" s="85"/>
      <c r="M244" s="85"/>
      <c r="O244" s="85">
        <f>E244/D243</f>
        <v>0.8</v>
      </c>
      <c r="P244" s="128">
        <v>5</v>
      </c>
      <c r="Q244" s="129">
        <f t="shared" si="66"/>
        <v>0.83333333333333337</v>
      </c>
      <c r="R244" s="85">
        <f t="shared" si="67"/>
        <v>0.16666666666666663</v>
      </c>
      <c r="AO244" s="133"/>
      <c r="AP244" s="133"/>
      <c r="AQ244" s="133"/>
      <c r="AR244" s="133"/>
      <c r="AS244" s="133"/>
      <c r="AT244" s="133"/>
      <c r="AU244" s="133"/>
      <c r="AV244" s="133"/>
      <c r="AW244" s="133"/>
      <c r="AX244" s="133"/>
      <c r="AY244" s="133"/>
      <c r="AZ244" s="133"/>
    </row>
    <row r="245" spans="1:55" ht="12.75" customHeight="1" x14ac:dyDescent="0.2">
      <c r="A245" s="109" t="s">
        <v>43</v>
      </c>
      <c r="B245" s="81"/>
      <c r="C245" s="81"/>
      <c r="D245" s="81"/>
      <c r="E245" s="81"/>
      <c r="F245" s="81">
        <v>3</v>
      </c>
      <c r="G245" s="81"/>
      <c r="H245" s="81"/>
      <c r="I245" s="81"/>
      <c r="J245" s="81"/>
      <c r="K245" s="78"/>
      <c r="L245" s="85"/>
      <c r="M245" s="85"/>
      <c r="N245" s="81"/>
      <c r="O245" s="85">
        <f>F245/E244</f>
        <v>0.75</v>
      </c>
      <c r="P245" s="128">
        <v>4</v>
      </c>
      <c r="Q245" s="129">
        <f t="shared" si="66"/>
        <v>0.8</v>
      </c>
      <c r="R245" s="85">
        <f t="shared" si="67"/>
        <v>0.19999999999999996</v>
      </c>
      <c r="AV245" s="109"/>
      <c r="AW245" s="133"/>
      <c r="AX245" s="133"/>
      <c r="AY245" s="133"/>
      <c r="AZ245" s="133"/>
      <c r="BA245" s="133"/>
      <c r="BB245" s="133"/>
      <c r="BC245" s="133"/>
    </row>
    <row r="246" spans="1:55" ht="12.75" customHeight="1" x14ac:dyDescent="0.2">
      <c r="A246" s="109" t="s">
        <v>44</v>
      </c>
      <c r="B246" s="81"/>
      <c r="C246" s="81"/>
      <c r="D246" s="81"/>
      <c r="E246" s="81"/>
      <c r="F246" s="81"/>
      <c r="G246" s="81">
        <v>3</v>
      </c>
      <c r="H246" s="81"/>
      <c r="I246" s="81"/>
      <c r="J246" s="81"/>
      <c r="K246" s="78"/>
      <c r="L246" s="85"/>
      <c r="M246" s="85"/>
      <c r="N246" s="81"/>
      <c r="O246" s="85">
        <f>G246/F245</f>
        <v>1</v>
      </c>
      <c r="P246" s="128">
        <v>3</v>
      </c>
      <c r="Q246" s="129">
        <f t="shared" si="66"/>
        <v>0.75</v>
      </c>
      <c r="R246" s="85">
        <f t="shared" si="67"/>
        <v>0.25</v>
      </c>
      <c r="AV246" s="109"/>
      <c r="AW246" s="133"/>
      <c r="AX246" s="133"/>
      <c r="AY246" s="133"/>
      <c r="AZ246" s="133"/>
      <c r="BA246" s="133"/>
      <c r="BB246" s="133"/>
      <c r="BC246" s="133"/>
    </row>
    <row r="247" spans="1:55" ht="12.75" customHeight="1" x14ac:dyDescent="0.2">
      <c r="A247" s="126" t="s">
        <v>45</v>
      </c>
      <c r="B247" s="81"/>
      <c r="C247" s="81"/>
      <c r="D247" s="81"/>
      <c r="E247" s="81"/>
      <c r="F247" s="81"/>
      <c r="G247" s="81"/>
      <c r="H247" s="81">
        <v>3</v>
      </c>
      <c r="I247" s="81"/>
      <c r="J247" s="81"/>
      <c r="K247" s="78"/>
      <c r="L247" s="85"/>
      <c r="M247" s="85"/>
      <c r="N247" s="81"/>
      <c r="O247" s="85">
        <f>H247/G246</f>
        <v>1</v>
      </c>
      <c r="P247" s="128">
        <v>4</v>
      </c>
      <c r="Q247" s="129">
        <f t="shared" si="66"/>
        <v>1.3333333333333333</v>
      </c>
      <c r="R247" s="85">
        <f t="shared" si="67"/>
        <v>-0.33333333333333326</v>
      </c>
      <c r="AV247" s="109"/>
      <c r="AW247" s="133"/>
      <c r="AX247" s="133"/>
      <c r="AY247" s="133"/>
      <c r="AZ247" s="133"/>
      <c r="BA247" s="133"/>
      <c r="BB247" s="133"/>
      <c r="BC247" s="133"/>
    </row>
    <row r="248" spans="1:55" ht="12.75" customHeight="1" x14ac:dyDescent="0.2">
      <c r="A248" s="126" t="s">
        <v>46</v>
      </c>
      <c r="B248" s="81"/>
      <c r="C248" s="81"/>
      <c r="D248" s="81"/>
      <c r="E248" s="81"/>
      <c r="F248" s="81"/>
      <c r="G248" s="81"/>
      <c r="H248" s="81"/>
      <c r="I248" s="81">
        <v>3</v>
      </c>
      <c r="J248" s="81"/>
      <c r="K248" s="78"/>
      <c r="L248" s="85"/>
      <c r="M248" s="85"/>
      <c r="N248" s="81"/>
      <c r="O248" s="85">
        <f>I248/H247</f>
        <v>1</v>
      </c>
      <c r="P248" s="128">
        <v>4</v>
      </c>
      <c r="Q248" s="129">
        <f t="shared" si="66"/>
        <v>1</v>
      </c>
      <c r="R248" s="85">
        <f t="shared" si="67"/>
        <v>0</v>
      </c>
      <c r="AV248" s="109"/>
      <c r="AW248" s="133"/>
      <c r="AX248" s="133"/>
      <c r="AY248" s="133"/>
      <c r="AZ248" s="133"/>
      <c r="BA248" s="133"/>
      <c r="BB248" s="133"/>
      <c r="BC248" s="133"/>
    </row>
    <row r="249" spans="1:55" ht="12.75" customHeight="1" x14ac:dyDescent="0.2">
      <c r="A249" s="126" t="s">
        <v>47</v>
      </c>
      <c r="B249" s="81"/>
      <c r="C249" s="81"/>
      <c r="D249" s="81"/>
      <c r="E249" s="81"/>
      <c r="F249" s="81"/>
      <c r="G249" s="81"/>
      <c r="H249" s="81"/>
      <c r="I249" s="81"/>
      <c r="J249" s="81">
        <v>2</v>
      </c>
      <c r="K249" s="78">
        <v>2</v>
      </c>
      <c r="L249" s="85"/>
      <c r="M249" s="85"/>
      <c r="N249" s="81"/>
      <c r="O249" s="85">
        <f>J249/I248</f>
        <v>0.66666666666666663</v>
      </c>
      <c r="P249" s="128">
        <v>4</v>
      </c>
      <c r="Q249" s="129">
        <f t="shared" si="66"/>
        <v>1</v>
      </c>
      <c r="R249" s="85">
        <f t="shared" si="67"/>
        <v>0</v>
      </c>
      <c r="AV249" s="109"/>
      <c r="AW249" s="133"/>
      <c r="AX249" s="133"/>
      <c r="AY249" s="133"/>
      <c r="AZ249" s="133"/>
      <c r="BA249" s="133"/>
      <c r="BB249" s="133"/>
      <c r="BC249" s="133"/>
    </row>
    <row r="250" spans="1:55" ht="12.75" customHeight="1" x14ac:dyDescent="0.2">
      <c r="A250" s="126" t="s">
        <v>48</v>
      </c>
      <c r="B250" s="81"/>
      <c r="C250" s="81"/>
      <c r="D250" s="81"/>
      <c r="E250" s="81"/>
      <c r="F250" s="81"/>
      <c r="G250" s="81">
        <v>1</v>
      </c>
      <c r="H250" s="81"/>
      <c r="I250" s="81">
        <v>1</v>
      </c>
      <c r="J250" s="81"/>
      <c r="K250" s="78"/>
      <c r="L250" s="85"/>
      <c r="M250" s="85"/>
      <c r="N250" s="81"/>
      <c r="O250" s="85"/>
      <c r="P250" s="128">
        <v>2</v>
      </c>
      <c r="Q250" s="129"/>
      <c r="R250" s="85"/>
      <c r="AV250" s="109"/>
      <c r="AW250" s="133"/>
      <c r="AX250" s="133"/>
      <c r="AY250" s="133"/>
      <c r="AZ250" s="133"/>
      <c r="BA250" s="133"/>
      <c r="BB250" s="133"/>
      <c r="BC250" s="133"/>
    </row>
    <row r="251" spans="1:55" ht="12.75" customHeight="1" x14ac:dyDescent="0.2">
      <c r="A251" s="126" t="s">
        <v>49</v>
      </c>
      <c r="B251" s="81"/>
      <c r="C251" s="81"/>
      <c r="D251" s="81"/>
      <c r="E251" s="81"/>
      <c r="F251" s="81"/>
      <c r="G251" s="81"/>
      <c r="H251" s="81"/>
      <c r="I251" s="81"/>
      <c r="J251" s="81">
        <v>2</v>
      </c>
      <c r="K251" s="78">
        <v>1</v>
      </c>
      <c r="L251" s="85"/>
      <c r="M251" s="85"/>
      <c r="N251" s="81"/>
      <c r="O251" s="85"/>
      <c r="P251" s="128">
        <v>4</v>
      </c>
      <c r="Q251" s="129"/>
      <c r="R251" s="85"/>
      <c r="AV251" s="109"/>
      <c r="AW251" s="133"/>
      <c r="AX251" s="133"/>
      <c r="AY251" s="133"/>
      <c r="AZ251" s="133"/>
      <c r="BA251" s="133"/>
      <c r="BB251" s="133"/>
      <c r="BC251" s="133"/>
    </row>
    <row r="252" spans="1:55" ht="12.75" customHeight="1" x14ac:dyDescent="0.2">
      <c r="A252" s="126" t="s">
        <v>50</v>
      </c>
      <c r="B252" s="81"/>
      <c r="C252" s="81"/>
      <c r="D252" s="81"/>
      <c r="E252" s="81"/>
      <c r="F252" s="81"/>
      <c r="G252" s="81"/>
      <c r="H252" s="81"/>
      <c r="I252" s="81"/>
      <c r="J252" s="81">
        <v>1</v>
      </c>
      <c r="K252" s="78">
        <v>1</v>
      </c>
      <c r="L252" s="85"/>
      <c r="M252" s="85"/>
      <c r="N252" s="81"/>
      <c r="O252" s="85"/>
      <c r="P252" s="128">
        <v>1</v>
      </c>
      <c r="Q252" s="129"/>
      <c r="R252" s="85"/>
      <c r="AV252" s="109"/>
      <c r="AW252" s="133"/>
      <c r="AX252" s="133"/>
      <c r="AY252" s="133"/>
      <c r="AZ252" s="133"/>
      <c r="BA252" s="133"/>
      <c r="BB252" s="133"/>
      <c r="BC252" s="133"/>
    </row>
    <row r="253" spans="1:55" ht="12.75" customHeight="1" x14ac:dyDescent="0.2">
      <c r="K253" s="82">
        <f>SUM(K249:K252)</f>
        <v>4</v>
      </c>
      <c r="L253" s="85">
        <f>K249/B241</f>
        <v>0.25</v>
      </c>
      <c r="M253" s="85">
        <f>K253/B241</f>
        <v>0.5</v>
      </c>
      <c r="N253" s="85">
        <f>M253-L253</f>
        <v>0.25</v>
      </c>
      <c r="O253" s="85"/>
      <c r="AV253" s="81"/>
      <c r="AW253" s="133"/>
      <c r="AX253" s="133"/>
      <c r="AY253" s="133"/>
      <c r="AZ253" s="133"/>
      <c r="BA253" s="133"/>
      <c r="BB253" s="133"/>
      <c r="BC253" s="133"/>
    </row>
    <row r="254" spans="1:55" ht="12.75" customHeight="1" x14ac:dyDescent="0.2">
      <c r="A254" s="114" t="s">
        <v>64</v>
      </c>
      <c r="L254" s="85"/>
      <c r="M254" s="85"/>
      <c r="O254" s="85"/>
    </row>
    <row r="255" spans="1:55" ht="25.5" customHeight="1" x14ac:dyDescent="0.2">
      <c r="B255" s="229" t="s">
        <v>1</v>
      </c>
      <c r="C255" s="230"/>
      <c r="D255" s="230"/>
      <c r="E255" s="230"/>
      <c r="F255" s="230"/>
      <c r="G255" s="230"/>
      <c r="H255" s="230"/>
      <c r="I255" s="230"/>
      <c r="J255" s="230"/>
      <c r="L255" s="118" t="s">
        <v>2</v>
      </c>
      <c r="M255" s="118" t="s">
        <v>3</v>
      </c>
      <c r="N255" s="132" t="s">
        <v>4</v>
      </c>
      <c r="O255" s="118" t="s">
        <v>5</v>
      </c>
      <c r="P255" s="117" t="s">
        <v>6</v>
      </c>
      <c r="Q255" s="117" t="s">
        <v>7</v>
      </c>
      <c r="R255" s="118" t="s">
        <v>8</v>
      </c>
    </row>
    <row r="256" spans="1:55" ht="12.75" customHeight="1" x14ac:dyDescent="0.2">
      <c r="A256" s="134" t="s">
        <v>9</v>
      </c>
      <c r="B256" s="87">
        <v>1</v>
      </c>
      <c r="C256" s="87">
        <v>2</v>
      </c>
      <c r="D256" s="87">
        <v>3</v>
      </c>
      <c r="E256" s="87">
        <v>4</v>
      </c>
      <c r="F256" s="87">
        <v>5</v>
      </c>
      <c r="G256" s="87">
        <v>6</v>
      </c>
      <c r="H256" s="87">
        <v>7</v>
      </c>
      <c r="I256" s="87">
        <v>8</v>
      </c>
      <c r="J256" s="87">
        <v>9</v>
      </c>
      <c r="K256" s="83" t="s">
        <v>10</v>
      </c>
      <c r="L256" s="85"/>
      <c r="M256" s="85"/>
      <c r="O256" s="85"/>
      <c r="P256" s="125"/>
      <c r="Q256" s="125"/>
      <c r="R256" s="85"/>
    </row>
    <row r="257" spans="1:18" ht="12.75" customHeight="1" x14ac:dyDescent="0.2">
      <c r="A257" s="109" t="s">
        <v>31</v>
      </c>
      <c r="B257" s="82">
        <v>13</v>
      </c>
      <c r="K257" s="78"/>
      <c r="L257" s="85"/>
      <c r="M257" s="85"/>
      <c r="O257" s="85"/>
      <c r="P257" s="127">
        <f>B257</f>
        <v>13</v>
      </c>
      <c r="Q257" s="125"/>
      <c r="R257" s="85"/>
    </row>
    <row r="258" spans="1:18" ht="12.75" customHeight="1" x14ac:dyDescent="0.2">
      <c r="A258" s="109" t="s">
        <v>20</v>
      </c>
      <c r="C258" s="82">
        <v>9</v>
      </c>
      <c r="K258" s="78"/>
      <c r="L258" s="85"/>
      <c r="M258" s="85"/>
      <c r="O258" s="85">
        <f>C258/B257</f>
        <v>0.69230769230769229</v>
      </c>
      <c r="P258" s="127">
        <v>9</v>
      </c>
      <c r="Q258" s="129">
        <f t="shared" ref="Q258:Q265" si="68">P258/P257</f>
        <v>0.69230769230769229</v>
      </c>
      <c r="R258" s="85">
        <f t="shared" ref="R258:R265" si="69">100%-Q258</f>
        <v>0.30769230769230771</v>
      </c>
    </row>
    <row r="259" spans="1:18" ht="12.75" customHeight="1" x14ac:dyDescent="0.2">
      <c r="A259" s="109" t="s">
        <v>21</v>
      </c>
      <c r="D259" s="82">
        <v>7</v>
      </c>
      <c r="K259" s="78"/>
      <c r="L259" s="85"/>
      <c r="M259" s="85"/>
      <c r="O259" s="85">
        <f>D259/C258</f>
        <v>0.77777777777777779</v>
      </c>
      <c r="P259" s="127">
        <v>8</v>
      </c>
      <c r="Q259" s="129">
        <f t="shared" si="68"/>
        <v>0.88888888888888884</v>
      </c>
      <c r="R259" s="85">
        <f t="shared" si="69"/>
        <v>0.11111111111111116</v>
      </c>
    </row>
    <row r="260" spans="1:18" ht="12.75" customHeight="1" x14ac:dyDescent="0.2">
      <c r="A260" s="109" t="s">
        <v>43</v>
      </c>
      <c r="E260" s="82">
        <v>6</v>
      </c>
      <c r="K260" s="78"/>
      <c r="L260" s="85"/>
      <c r="M260" s="85"/>
      <c r="N260" s="85"/>
      <c r="O260" s="85">
        <f>E260/D259</f>
        <v>0.8571428571428571</v>
      </c>
      <c r="P260" s="127">
        <v>8</v>
      </c>
      <c r="Q260" s="129">
        <f t="shared" si="68"/>
        <v>1</v>
      </c>
      <c r="R260" s="85">
        <f t="shared" si="69"/>
        <v>0</v>
      </c>
    </row>
    <row r="261" spans="1:18" ht="12.75" customHeight="1" x14ac:dyDescent="0.2">
      <c r="A261" s="109" t="s">
        <v>44</v>
      </c>
      <c r="F261" s="82">
        <v>5</v>
      </c>
      <c r="K261" s="78"/>
      <c r="L261" s="85"/>
      <c r="M261" s="85"/>
      <c r="N261" s="85"/>
      <c r="O261" s="85">
        <f>F261/E260</f>
        <v>0.83333333333333337</v>
      </c>
      <c r="P261" s="128">
        <v>8</v>
      </c>
      <c r="Q261" s="129">
        <f t="shared" si="68"/>
        <v>1</v>
      </c>
      <c r="R261" s="85">
        <f t="shared" si="69"/>
        <v>0</v>
      </c>
    </row>
    <row r="262" spans="1:18" ht="12.75" customHeight="1" x14ac:dyDescent="0.2">
      <c r="A262" s="126" t="s">
        <v>45</v>
      </c>
      <c r="G262" s="82">
        <v>5</v>
      </c>
      <c r="K262" s="78"/>
      <c r="L262" s="85"/>
      <c r="M262" s="85"/>
      <c r="N262" s="85"/>
      <c r="O262" s="85">
        <f>G262/F261</f>
        <v>1</v>
      </c>
      <c r="P262" s="128">
        <v>8</v>
      </c>
      <c r="Q262" s="129">
        <f t="shared" si="68"/>
        <v>1</v>
      </c>
      <c r="R262" s="85">
        <f t="shared" si="69"/>
        <v>0</v>
      </c>
    </row>
    <row r="263" spans="1:18" ht="12.75" customHeight="1" x14ac:dyDescent="0.2">
      <c r="A263" s="126" t="s">
        <v>46</v>
      </c>
      <c r="H263" s="82">
        <v>5</v>
      </c>
      <c r="K263" s="78"/>
      <c r="L263" s="85"/>
      <c r="M263" s="85"/>
      <c r="N263" s="85"/>
      <c r="O263" s="85">
        <f>H263/G262</f>
        <v>1</v>
      </c>
      <c r="P263" s="128">
        <v>8</v>
      </c>
      <c r="Q263" s="129">
        <f t="shared" si="68"/>
        <v>1</v>
      </c>
      <c r="R263" s="85">
        <f t="shared" si="69"/>
        <v>0</v>
      </c>
    </row>
    <row r="264" spans="1:18" ht="12.75" customHeight="1" x14ac:dyDescent="0.2">
      <c r="A264" s="126" t="s">
        <v>47</v>
      </c>
      <c r="I264" s="82">
        <v>5</v>
      </c>
      <c r="K264" s="78"/>
      <c r="L264" s="85"/>
      <c r="M264" s="85"/>
      <c r="N264" s="85"/>
      <c r="O264" s="85">
        <f>I264/H263</f>
        <v>1</v>
      </c>
      <c r="P264" s="128">
        <v>8</v>
      </c>
      <c r="Q264" s="129">
        <f t="shared" si="68"/>
        <v>1</v>
      </c>
      <c r="R264" s="85">
        <f t="shared" si="69"/>
        <v>0</v>
      </c>
    </row>
    <row r="265" spans="1:18" ht="12.75" customHeight="1" x14ac:dyDescent="0.2">
      <c r="A265" s="126" t="s">
        <v>48</v>
      </c>
      <c r="J265" s="82">
        <v>5</v>
      </c>
      <c r="K265" s="78">
        <v>4</v>
      </c>
      <c r="L265" s="85"/>
      <c r="M265" s="85"/>
      <c r="N265" s="85"/>
      <c r="O265" s="85">
        <f>J265/I264</f>
        <v>1</v>
      </c>
      <c r="P265" s="128">
        <v>8</v>
      </c>
      <c r="Q265" s="129">
        <f t="shared" si="68"/>
        <v>1</v>
      </c>
      <c r="R265" s="85">
        <f t="shared" si="69"/>
        <v>0</v>
      </c>
    </row>
    <row r="266" spans="1:18" ht="12.75" customHeight="1" x14ac:dyDescent="0.2">
      <c r="A266" s="126" t="s">
        <v>49</v>
      </c>
      <c r="J266" s="82">
        <v>1</v>
      </c>
      <c r="K266" s="78"/>
      <c r="L266" s="85"/>
      <c r="M266" s="85"/>
      <c r="N266" s="85"/>
      <c r="O266" s="85"/>
      <c r="P266" s="128">
        <v>4</v>
      </c>
      <c r="Q266" s="129"/>
      <c r="R266" s="85"/>
    </row>
    <row r="267" spans="1:18" ht="12.75" customHeight="1" x14ac:dyDescent="0.2">
      <c r="A267" s="126" t="s">
        <v>50</v>
      </c>
      <c r="J267" s="82">
        <v>3</v>
      </c>
      <c r="K267" s="78">
        <v>3</v>
      </c>
      <c r="L267" s="85"/>
      <c r="M267" s="85"/>
      <c r="N267" s="85"/>
      <c r="O267" s="85"/>
      <c r="P267" s="128">
        <v>3</v>
      </c>
      <c r="Q267" s="129"/>
      <c r="R267" s="85"/>
    </row>
    <row r="268" spans="1:18" ht="12.75" customHeight="1" x14ac:dyDescent="0.2">
      <c r="A268" s="109"/>
      <c r="K268" s="78"/>
      <c r="L268" s="85"/>
      <c r="M268" s="85"/>
      <c r="N268" s="85"/>
      <c r="O268" s="85"/>
      <c r="P268" s="128"/>
      <c r="Q268" s="129"/>
      <c r="R268" s="85"/>
    </row>
    <row r="269" spans="1:18" ht="12.75" customHeight="1" x14ac:dyDescent="0.2">
      <c r="A269" s="109"/>
      <c r="K269" s="82">
        <f>SUM(K265:K267)</f>
        <v>7</v>
      </c>
      <c r="L269" s="85">
        <f>K265/B257</f>
        <v>0.30769230769230771</v>
      </c>
      <c r="M269" s="85">
        <f>K269/B257</f>
        <v>0.53846153846153844</v>
      </c>
      <c r="N269" s="85">
        <f>M269-L269</f>
        <v>0.23076923076923073</v>
      </c>
      <c r="O269" s="85"/>
      <c r="P269" s="128"/>
      <c r="Q269" s="129"/>
      <c r="R269" s="85"/>
    </row>
    <row r="270" spans="1:18" ht="12.75" customHeight="1" x14ac:dyDescent="0.2">
      <c r="L270" s="85"/>
      <c r="M270" s="85"/>
      <c r="O270" s="85"/>
    </row>
    <row r="271" spans="1:18" ht="12.75" customHeight="1" x14ac:dyDescent="0.2">
      <c r="A271" s="114" t="s">
        <v>65</v>
      </c>
      <c r="L271" s="85"/>
      <c r="M271" s="85"/>
      <c r="O271" s="85"/>
    </row>
    <row r="272" spans="1:18" ht="25.5" customHeight="1" x14ac:dyDescent="0.2">
      <c r="B272" s="229" t="s">
        <v>1</v>
      </c>
      <c r="C272" s="230"/>
      <c r="D272" s="230"/>
      <c r="E272" s="230"/>
      <c r="F272" s="230"/>
      <c r="G272" s="230"/>
      <c r="H272" s="230"/>
      <c r="I272" s="230"/>
      <c r="J272" s="230"/>
      <c r="L272" s="118" t="s">
        <v>2</v>
      </c>
      <c r="M272" s="118" t="s">
        <v>3</v>
      </c>
      <c r="N272" s="132" t="s">
        <v>4</v>
      </c>
      <c r="O272" s="118" t="s">
        <v>5</v>
      </c>
      <c r="P272" s="117" t="s">
        <v>6</v>
      </c>
      <c r="Q272" s="117" t="s">
        <v>7</v>
      </c>
      <c r="R272" s="118" t="s">
        <v>8</v>
      </c>
    </row>
    <row r="273" spans="1:18" ht="12.75" customHeight="1" x14ac:dyDescent="0.2">
      <c r="A273" s="134" t="s">
        <v>9</v>
      </c>
      <c r="B273" s="87">
        <v>1</v>
      </c>
      <c r="C273" s="87">
        <v>2</v>
      </c>
      <c r="D273" s="87">
        <v>3</v>
      </c>
      <c r="E273" s="87">
        <v>4</v>
      </c>
      <c r="F273" s="87">
        <v>5</v>
      </c>
      <c r="G273" s="87">
        <v>6</v>
      </c>
      <c r="H273" s="87">
        <v>7</v>
      </c>
      <c r="I273" s="87">
        <v>8</v>
      </c>
      <c r="J273" s="87">
        <v>9</v>
      </c>
      <c r="K273" s="83" t="s">
        <v>10</v>
      </c>
      <c r="L273" s="85"/>
      <c r="M273" s="85"/>
      <c r="O273" s="85"/>
      <c r="P273" s="125"/>
      <c r="Q273" s="125"/>
      <c r="R273" s="85"/>
    </row>
    <row r="274" spans="1:18" ht="12.75" customHeight="1" x14ac:dyDescent="0.2">
      <c r="A274" s="109" t="s">
        <v>20</v>
      </c>
      <c r="B274" s="82">
        <v>10</v>
      </c>
      <c r="K274" s="78"/>
      <c r="L274" s="85"/>
      <c r="M274" s="85"/>
      <c r="O274" s="85"/>
      <c r="P274" s="127">
        <f>B274</f>
        <v>10</v>
      </c>
      <c r="Q274" s="125"/>
      <c r="R274" s="85"/>
    </row>
    <row r="275" spans="1:18" ht="12.75" customHeight="1" x14ac:dyDescent="0.2">
      <c r="A275" s="109" t="s">
        <v>21</v>
      </c>
      <c r="C275" s="82">
        <v>2</v>
      </c>
      <c r="K275" s="78"/>
      <c r="L275" s="85"/>
      <c r="M275" s="85"/>
      <c r="N275" s="85"/>
      <c r="O275" s="85">
        <f>C275/B274</f>
        <v>0.2</v>
      </c>
      <c r="P275" s="128">
        <v>2</v>
      </c>
      <c r="Q275" s="129">
        <f t="shared" ref="Q275:Q282" si="70">P275/P274</f>
        <v>0.2</v>
      </c>
      <c r="R275" s="85">
        <f t="shared" ref="R275:R282" si="71">100%-Q275</f>
        <v>0.8</v>
      </c>
    </row>
    <row r="276" spans="1:18" ht="12.75" customHeight="1" x14ac:dyDescent="0.2">
      <c r="A276" s="109" t="s">
        <v>43</v>
      </c>
      <c r="D276" s="82">
        <v>2</v>
      </c>
      <c r="K276" s="78"/>
      <c r="L276" s="85"/>
      <c r="M276" s="85"/>
      <c r="N276" s="85"/>
      <c r="O276" s="85">
        <f>D276/C275</f>
        <v>1</v>
      </c>
      <c r="P276" s="128">
        <v>2</v>
      </c>
      <c r="Q276" s="129">
        <f t="shared" si="70"/>
        <v>1</v>
      </c>
      <c r="R276" s="85">
        <f t="shared" si="71"/>
        <v>0</v>
      </c>
    </row>
    <row r="277" spans="1:18" ht="12.75" customHeight="1" x14ac:dyDescent="0.2">
      <c r="A277" s="109" t="s">
        <v>44</v>
      </c>
      <c r="E277" s="82">
        <v>2</v>
      </c>
      <c r="K277" s="78"/>
      <c r="L277" s="85"/>
      <c r="M277" s="85"/>
      <c r="N277" s="85"/>
      <c r="O277" s="85">
        <f>E277/D276</f>
        <v>1</v>
      </c>
      <c r="P277" s="128">
        <v>2</v>
      </c>
      <c r="Q277" s="129">
        <f t="shared" si="70"/>
        <v>1</v>
      </c>
      <c r="R277" s="85">
        <f t="shared" si="71"/>
        <v>0</v>
      </c>
    </row>
    <row r="278" spans="1:18" ht="12.75" customHeight="1" x14ac:dyDescent="0.2">
      <c r="A278" s="126" t="s">
        <v>45</v>
      </c>
      <c r="F278" s="82">
        <v>2</v>
      </c>
      <c r="K278" s="78"/>
      <c r="L278" s="85"/>
      <c r="M278" s="85"/>
      <c r="O278" s="85">
        <f>F278/E277</f>
        <v>1</v>
      </c>
      <c r="P278" s="128">
        <v>2</v>
      </c>
      <c r="Q278" s="129">
        <f t="shared" si="70"/>
        <v>1</v>
      </c>
      <c r="R278" s="85">
        <f t="shared" si="71"/>
        <v>0</v>
      </c>
    </row>
    <row r="279" spans="1:18" ht="12.75" customHeight="1" x14ac:dyDescent="0.2">
      <c r="A279" s="126" t="s">
        <v>46</v>
      </c>
      <c r="G279" s="82">
        <v>2</v>
      </c>
      <c r="K279" s="78"/>
      <c r="L279" s="85"/>
      <c r="M279" s="85"/>
      <c r="O279" s="85">
        <f>G279/F278</f>
        <v>1</v>
      </c>
      <c r="P279" s="128">
        <v>2</v>
      </c>
      <c r="Q279" s="129">
        <f t="shared" si="70"/>
        <v>1</v>
      </c>
      <c r="R279" s="85">
        <f t="shared" si="71"/>
        <v>0</v>
      </c>
    </row>
    <row r="280" spans="1:18" ht="12.75" customHeight="1" x14ac:dyDescent="0.2">
      <c r="A280" s="126" t="s">
        <v>47</v>
      </c>
      <c r="H280" s="82">
        <v>2</v>
      </c>
      <c r="K280" s="78"/>
      <c r="L280" s="85"/>
      <c r="M280" s="85"/>
      <c r="O280" s="85">
        <f>H280/G279</f>
        <v>1</v>
      </c>
      <c r="P280" s="128">
        <v>2</v>
      </c>
      <c r="Q280" s="129">
        <f t="shared" si="70"/>
        <v>1</v>
      </c>
      <c r="R280" s="85">
        <f t="shared" si="71"/>
        <v>0</v>
      </c>
    </row>
    <row r="281" spans="1:18" ht="12.75" customHeight="1" x14ac:dyDescent="0.2">
      <c r="A281" s="126" t="s">
        <v>48</v>
      </c>
      <c r="I281" s="82">
        <v>2</v>
      </c>
      <c r="K281" s="78"/>
      <c r="L281" s="85"/>
      <c r="M281" s="85"/>
      <c r="O281" s="85">
        <f>I281/H280</f>
        <v>1</v>
      </c>
      <c r="P281" s="128">
        <v>2</v>
      </c>
      <c r="Q281" s="129">
        <f t="shared" si="70"/>
        <v>1</v>
      </c>
      <c r="R281" s="85">
        <f t="shared" si="71"/>
        <v>0</v>
      </c>
    </row>
    <row r="282" spans="1:18" ht="12.75" customHeight="1" x14ac:dyDescent="0.2">
      <c r="A282" s="126" t="s">
        <v>49</v>
      </c>
      <c r="J282" s="82">
        <v>2</v>
      </c>
      <c r="K282" s="78">
        <v>1</v>
      </c>
      <c r="L282" s="85"/>
      <c r="M282" s="85"/>
      <c r="O282" s="85">
        <f>J282/I281</f>
        <v>1</v>
      </c>
      <c r="P282" s="128">
        <v>2</v>
      </c>
      <c r="Q282" s="129">
        <f t="shared" si="70"/>
        <v>1</v>
      </c>
      <c r="R282" s="85">
        <f t="shared" si="71"/>
        <v>0</v>
      </c>
    </row>
    <row r="283" spans="1:18" ht="12.75" customHeight="1" x14ac:dyDescent="0.2">
      <c r="A283" s="126" t="s">
        <v>50</v>
      </c>
      <c r="J283" s="82">
        <v>1</v>
      </c>
      <c r="K283" s="78"/>
      <c r="L283" s="85"/>
      <c r="M283" s="85"/>
      <c r="O283" s="85"/>
      <c r="P283" s="128">
        <v>1</v>
      </c>
      <c r="Q283" s="129"/>
      <c r="R283" s="85"/>
    </row>
    <row r="284" spans="1:18" ht="12.75" customHeight="1" x14ac:dyDescent="0.2">
      <c r="A284" s="126" t="s">
        <v>66</v>
      </c>
      <c r="K284" s="78">
        <v>1</v>
      </c>
      <c r="L284" s="85"/>
      <c r="M284" s="85"/>
      <c r="O284" s="85"/>
      <c r="P284" s="128"/>
      <c r="Q284" s="129"/>
      <c r="R284" s="85"/>
    </row>
    <row r="285" spans="1:18" ht="12.75" customHeight="1" x14ac:dyDescent="0.2">
      <c r="A285" s="109"/>
      <c r="K285" s="78"/>
      <c r="L285" s="85"/>
      <c r="M285" s="85"/>
      <c r="O285" s="85"/>
      <c r="P285" s="128"/>
      <c r="Q285" s="129"/>
      <c r="R285" s="85"/>
    </row>
    <row r="286" spans="1:18" ht="12.75" customHeight="1" x14ac:dyDescent="0.2">
      <c r="A286" s="109"/>
      <c r="K286" s="82">
        <f>SUM(K282:K285)</f>
        <v>2</v>
      </c>
      <c r="L286" s="85">
        <f>K282/B274</f>
        <v>0.1</v>
      </c>
      <c r="M286" s="85">
        <f>K286/B274</f>
        <v>0.2</v>
      </c>
      <c r="N286" s="85">
        <f>M286-L286</f>
        <v>0.1</v>
      </c>
      <c r="O286" s="85"/>
      <c r="P286" s="128"/>
      <c r="Q286" s="129"/>
      <c r="R286" s="85"/>
    </row>
    <row r="287" spans="1:18" ht="12.75" customHeight="1" x14ac:dyDescent="0.2">
      <c r="A287" s="109"/>
      <c r="L287" s="85"/>
      <c r="M287" s="85"/>
      <c r="O287" s="85"/>
      <c r="P287" s="128"/>
      <c r="Q287" s="129"/>
      <c r="R287" s="85"/>
    </row>
    <row r="288" spans="1:18" ht="12.75" customHeight="1" x14ac:dyDescent="0.2">
      <c r="L288" s="85"/>
      <c r="M288" s="85"/>
      <c r="O288" s="85"/>
    </row>
    <row r="289" spans="1:18" ht="12.75" customHeight="1" x14ac:dyDescent="0.2">
      <c r="A289" s="114" t="s">
        <v>67</v>
      </c>
      <c r="L289" s="85"/>
      <c r="M289" s="85"/>
      <c r="O289" s="85"/>
    </row>
    <row r="290" spans="1:18" ht="25.5" customHeight="1" x14ac:dyDescent="0.2">
      <c r="B290" s="229" t="s">
        <v>1</v>
      </c>
      <c r="C290" s="230"/>
      <c r="D290" s="230"/>
      <c r="E290" s="230"/>
      <c r="F290" s="230"/>
      <c r="G290" s="230"/>
      <c r="H290" s="230"/>
      <c r="I290" s="230"/>
      <c r="J290" s="230"/>
      <c r="L290" s="118" t="s">
        <v>2</v>
      </c>
      <c r="M290" s="118" t="s">
        <v>3</v>
      </c>
      <c r="N290" s="132" t="s">
        <v>4</v>
      </c>
      <c r="O290" s="118" t="s">
        <v>5</v>
      </c>
      <c r="P290" s="117" t="s">
        <v>6</v>
      </c>
      <c r="Q290" s="117" t="s">
        <v>7</v>
      </c>
      <c r="R290" s="118" t="s">
        <v>8</v>
      </c>
    </row>
    <row r="291" spans="1:18" ht="12.75" customHeight="1" x14ac:dyDescent="0.2">
      <c r="A291" s="134" t="s">
        <v>9</v>
      </c>
      <c r="B291" s="87">
        <v>1</v>
      </c>
      <c r="C291" s="87">
        <v>2</v>
      </c>
      <c r="D291" s="87">
        <v>3</v>
      </c>
      <c r="E291" s="87">
        <v>4</v>
      </c>
      <c r="F291" s="87">
        <v>5</v>
      </c>
      <c r="G291" s="87">
        <v>6</v>
      </c>
      <c r="H291" s="87">
        <v>7</v>
      </c>
      <c r="I291" s="87">
        <v>8</v>
      </c>
      <c r="J291" s="87">
        <v>9</v>
      </c>
      <c r="K291" s="83" t="s">
        <v>10</v>
      </c>
      <c r="L291" s="85"/>
      <c r="M291" s="85"/>
      <c r="O291" s="85"/>
      <c r="P291" s="125"/>
      <c r="Q291" s="125"/>
      <c r="R291" s="85"/>
    </row>
    <row r="292" spans="1:18" ht="12.75" customHeight="1" x14ac:dyDescent="0.2">
      <c r="A292" s="109" t="s">
        <v>21</v>
      </c>
      <c r="B292" s="82">
        <v>14</v>
      </c>
      <c r="K292" s="78"/>
      <c r="L292" s="85"/>
      <c r="M292" s="85"/>
      <c r="O292" s="85"/>
      <c r="P292" s="127">
        <f>B292</f>
        <v>14</v>
      </c>
      <c r="Q292" s="125"/>
      <c r="R292" s="85"/>
    </row>
    <row r="293" spans="1:18" ht="12.75" customHeight="1" x14ac:dyDescent="0.2">
      <c r="A293" s="109" t="s">
        <v>43</v>
      </c>
      <c r="C293" s="82">
        <v>11</v>
      </c>
      <c r="K293" s="78"/>
      <c r="L293" s="85"/>
      <c r="M293" s="85"/>
      <c r="O293" s="85">
        <f>C293/B292</f>
        <v>0.7857142857142857</v>
      </c>
      <c r="P293" s="127">
        <v>11</v>
      </c>
      <c r="Q293" s="129">
        <f t="shared" ref="Q293:Q300" si="72">P293/P292</f>
        <v>0.7857142857142857</v>
      </c>
      <c r="R293" s="85">
        <f t="shared" ref="R293:R300" si="73">100%-Q293</f>
        <v>0.2142857142857143</v>
      </c>
    </row>
    <row r="294" spans="1:18" ht="12.75" customHeight="1" x14ac:dyDescent="0.2">
      <c r="A294" s="109" t="s">
        <v>44</v>
      </c>
      <c r="D294" s="82">
        <v>10</v>
      </c>
      <c r="K294" s="78"/>
      <c r="L294" s="85"/>
      <c r="M294" s="85"/>
      <c r="O294" s="85">
        <f>D294/C293</f>
        <v>0.90909090909090906</v>
      </c>
      <c r="P294" s="127">
        <v>11</v>
      </c>
      <c r="Q294" s="129">
        <f t="shared" si="72"/>
        <v>1</v>
      </c>
      <c r="R294" s="85">
        <f t="shared" si="73"/>
        <v>0</v>
      </c>
    </row>
    <row r="295" spans="1:18" ht="12.75" customHeight="1" x14ac:dyDescent="0.2">
      <c r="A295" s="126" t="s">
        <v>45</v>
      </c>
      <c r="E295" s="82">
        <v>9</v>
      </c>
      <c r="K295" s="78"/>
      <c r="L295" s="85"/>
      <c r="M295" s="85"/>
      <c r="O295" s="85">
        <f>E295/D294</f>
        <v>0.9</v>
      </c>
      <c r="P295" s="127">
        <v>10</v>
      </c>
      <c r="Q295" s="129">
        <f t="shared" si="72"/>
        <v>0.90909090909090906</v>
      </c>
      <c r="R295" s="85">
        <f t="shared" si="73"/>
        <v>9.0909090909090939E-2</v>
      </c>
    </row>
    <row r="296" spans="1:18" ht="12.75" customHeight="1" x14ac:dyDescent="0.2">
      <c r="A296" s="126" t="s">
        <v>46</v>
      </c>
      <c r="F296" s="82">
        <v>7</v>
      </c>
      <c r="K296" s="78"/>
      <c r="L296" s="85"/>
      <c r="M296" s="85"/>
      <c r="O296" s="85">
        <f>F296/E295</f>
        <v>0.77777777777777779</v>
      </c>
      <c r="P296" s="127">
        <v>7</v>
      </c>
      <c r="Q296" s="129">
        <f t="shared" si="72"/>
        <v>0.7</v>
      </c>
      <c r="R296" s="85">
        <f t="shared" si="73"/>
        <v>0.30000000000000004</v>
      </c>
    </row>
    <row r="297" spans="1:18" ht="12.75" customHeight="1" x14ac:dyDescent="0.2">
      <c r="A297" s="126" t="s">
        <v>47</v>
      </c>
      <c r="G297" s="82">
        <v>6</v>
      </c>
      <c r="K297" s="78"/>
      <c r="L297" s="85"/>
      <c r="M297" s="85"/>
      <c r="O297" s="85">
        <f>G297/F296</f>
        <v>0.8571428571428571</v>
      </c>
      <c r="P297" s="127">
        <v>6</v>
      </c>
      <c r="Q297" s="129">
        <f t="shared" si="72"/>
        <v>0.8571428571428571</v>
      </c>
      <c r="R297" s="85">
        <f t="shared" si="73"/>
        <v>0.1428571428571429</v>
      </c>
    </row>
    <row r="298" spans="1:18" ht="12.75" customHeight="1" x14ac:dyDescent="0.2">
      <c r="A298" s="126" t="s">
        <v>48</v>
      </c>
      <c r="H298" s="82">
        <v>6</v>
      </c>
      <c r="K298" s="78"/>
      <c r="L298" s="85"/>
      <c r="M298" s="85"/>
      <c r="O298" s="85">
        <f>H298/G297</f>
        <v>1</v>
      </c>
      <c r="P298" s="127">
        <v>6</v>
      </c>
      <c r="Q298" s="129">
        <f t="shared" si="72"/>
        <v>1</v>
      </c>
      <c r="R298" s="85">
        <f t="shared" si="73"/>
        <v>0</v>
      </c>
    </row>
    <row r="299" spans="1:18" ht="12.75" customHeight="1" x14ac:dyDescent="0.2">
      <c r="A299" s="126" t="s">
        <v>49</v>
      </c>
      <c r="I299" s="82">
        <v>6</v>
      </c>
      <c r="K299" s="78"/>
      <c r="L299" s="85"/>
      <c r="M299" s="85"/>
      <c r="O299" s="85">
        <f>I299/H298</f>
        <v>1</v>
      </c>
      <c r="P299" s="127">
        <v>6</v>
      </c>
      <c r="Q299" s="129">
        <f t="shared" si="72"/>
        <v>1</v>
      </c>
      <c r="R299" s="85">
        <f t="shared" si="73"/>
        <v>0</v>
      </c>
    </row>
    <row r="300" spans="1:18" ht="12.75" customHeight="1" x14ac:dyDescent="0.2">
      <c r="A300" s="126" t="s">
        <v>50</v>
      </c>
      <c r="J300" s="82">
        <v>6</v>
      </c>
      <c r="K300" s="78">
        <v>4</v>
      </c>
      <c r="L300" s="85"/>
      <c r="M300" s="85"/>
      <c r="O300" s="85">
        <f>J300/I299</f>
        <v>1</v>
      </c>
      <c r="P300" s="127">
        <v>6</v>
      </c>
      <c r="Q300" s="129">
        <f t="shared" si="72"/>
        <v>1</v>
      </c>
      <c r="R300" s="85">
        <f t="shared" si="73"/>
        <v>0</v>
      </c>
    </row>
    <row r="301" spans="1:18" ht="12.75" customHeight="1" x14ac:dyDescent="0.2">
      <c r="A301" s="126" t="s">
        <v>66</v>
      </c>
      <c r="K301" s="78">
        <v>1</v>
      </c>
      <c r="L301" s="85"/>
      <c r="M301" s="85"/>
      <c r="O301" s="85"/>
      <c r="P301" s="127"/>
      <c r="Q301" s="129"/>
      <c r="R301" s="85"/>
    </row>
    <row r="302" spans="1:18" ht="12.75" customHeight="1" x14ac:dyDescent="0.2">
      <c r="A302" s="126" t="s">
        <v>51</v>
      </c>
      <c r="K302" s="78">
        <v>1</v>
      </c>
      <c r="L302" s="85"/>
      <c r="M302" s="85"/>
      <c r="O302" s="85"/>
      <c r="P302" s="127"/>
      <c r="Q302" s="129"/>
      <c r="R302" s="85"/>
    </row>
    <row r="303" spans="1:18" ht="12.75" customHeight="1" x14ac:dyDescent="0.2">
      <c r="A303" s="109"/>
      <c r="K303" s="82">
        <f>SUM(K300:K302)</f>
        <v>6</v>
      </c>
      <c r="L303" s="85">
        <f>K300/B292</f>
        <v>0.2857142857142857</v>
      </c>
      <c r="M303" s="85">
        <f>K303/B292</f>
        <v>0.42857142857142855</v>
      </c>
      <c r="N303" s="85">
        <f>M303-L303</f>
        <v>0.14285714285714285</v>
      </c>
      <c r="O303" s="85"/>
      <c r="P303" s="127"/>
      <c r="Q303" s="129"/>
      <c r="R303" s="85"/>
    </row>
    <row r="304" spans="1:18" ht="12.75" customHeight="1" x14ac:dyDescent="0.2">
      <c r="L304" s="85"/>
      <c r="M304" s="85"/>
      <c r="O304" s="85"/>
    </row>
    <row r="305" spans="1:18" ht="12.75" customHeight="1" x14ac:dyDescent="0.2">
      <c r="A305" s="114" t="s">
        <v>68</v>
      </c>
      <c r="L305" s="85"/>
      <c r="M305" s="85"/>
      <c r="O305" s="85"/>
    </row>
    <row r="306" spans="1:18" ht="25.5" customHeight="1" x14ac:dyDescent="0.2">
      <c r="B306" s="229" t="s">
        <v>1</v>
      </c>
      <c r="C306" s="230"/>
      <c r="D306" s="230"/>
      <c r="E306" s="230"/>
      <c r="F306" s="230"/>
      <c r="G306" s="230"/>
      <c r="H306" s="230"/>
      <c r="I306" s="230"/>
      <c r="J306" s="230"/>
      <c r="L306" s="118" t="s">
        <v>2</v>
      </c>
      <c r="M306" s="118" t="s">
        <v>3</v>
      </c>
      <c r="N306" s="132" t="s">
        <v>4</v>
      </c>
      <c r="O306" s="118" t="s">
        <v>5</v>
      </c>
      <c r="P306" s="117" t="s">
        <v>6</v>
      </c>
      <c r="Q306" s="117" t="s">
        <v>7</v>
      </c>
      <c r="R306" s="118" t="s">
        <v>8</v>
      </c>
    </row>
    <row r="307" spans="1:18" ht="12.75" customHeight="1" x14ac:dyDescent="0.2">
      <c r="A307" s="134" t="s">
        <v>9</v>
      </c>
      <c r="B307" s="87">
        <v>1</v>
      </c>
      <c r="C307" s="87">
        <v>2</v>
      </c>
      <c r="D307" s="87">
        <v>3</v>
      </c>
      <c r="E307" s="87">
        <v>4</v>
      </c>
      <c r="F307" s="87">
        <v>5</v>
      </c>
      <c r="G307" s="87">
        <v>6</v>
      </c>
      <c r="H307" s="87">
        <v>7</v>
      </c>
      <c r="I307" s="87">
        <v>8</v>
      </c>
      <c r="J307" s="87">
        <v>9</v>
      </c>
      <c r="K307" s="83" t="s">
        <v>10</v>
      </c>
      <c r="L307" s="85"/>
      <c r="M307" s="85"/>
      <c r="O307" s="85"/>
      <c r="P307" s="125"/>
      <c r="Q307" s="125"/>
      <c r="R307" s="85"/>
    </row>
    <row r="308" spans="1:18" ht="12.75" customHeight="1" x14ac:dyDescent="0.2">
      <c r="A308" s="109" t="s">
        <v>43</v>
      </c>
      <c r="B308" s="82">
        <v>9</v>
      </c>
      <c r="K308" s="78"/>
      <c r="L308" s="85"/>
      <c r="M308" s="85"/>
      <c r="O308" s="85"/>
      <c r="P308" s="127">
        <f>B308</f>
        <v>9</v>
      </c>
      <c r="Q308" s="125"/>
      <c r="R308" s="85"/>
    </row>
    <row r="309" spans="1:18" ht="12.75" customHeight="1" x14ac:dyDescent="0.2">
      <c r="A309" s="109" t="s">
        <v>44</v>
      </c>
      <c r="C309" s="82">
        <v>6</v>
      </c>
      <c r="K309" s="78"/>
      <c r="L309" s="85"/>
      <c r="M309" s="85"/>
      <c r="O309" s="85">
        <f>C309/B308</f>
        <v>0.66666666666666663</v>
      </c>
      <c r="P309" s="127">
        <v>6</v>
      </c>
      <c r="Q309" s="129">
        <f t="shared" ref="Q309:Q316" si="74">P309/P308</f>
        <v>0.66666666666666663</v>
      </c>
      <c r="R309" s="85">
        <f t="shared" ref="R309:R316" si="75">100%-Q309</f>
        <v>0.33333333333333337</v>
      </c>
    </row>
    <row r="310" spans="1:18" ht="12.75" customHeight="1" x14ac:dyDescent="0.2">
      <c r="A310" s="126" t="s">
        <v>45</v>
      </c>
      <c r="D310" s="82">
        <v>4</v>
      </c>
      <c r="K310" s="78"/>
      <c r="L310" s="85"/>
      <c r="M310" s="85"/>
      <c r="O310" s="85">
        <f>D310/C309</f>
        <v>0.66666666666666663</v>
      </c>
      <c r="P310" s="127">
        <v>5</v>
      </c>
      <c r="Q310" s="129">
        <f t="shared" si="74"/>
        <v>0.83333333333333337</v>
      </c>
      <c r="R310" s="85">
        <f t="shared" si="75"/>
        <v>0.16666666666666663</v>
      </c>
    </row>
    <row r="311" spans="1:18" ht="12.75" customHeight="1" x14ac:dyDescent="0.2">
      <c r="A311" s="126" t="s">
        <v>46</v>
      </c>
      <c r="E311" s="82">
        <v>3</v>
      </c>
      <c r="K311" s="78"/>
      <c r="L311" s="85"/>
      <c r="M311" s="85"/>
      <c r="O311" s="85">
        <f>E311/D310</f>
        <v>0.75</v>
      </c>
      <c r="P311" s="127">
        <v>6</v>
      </c>
      <c r="Q311" s="129">
        <f t="shared" si="74"/>
        <v>1.2</v>
      </c>
      <c r="R311" s="85">
        <f t="shared" si="75"/>
        <v>-0.19999999999999996</v>
      </c>
    </row>
    <row r="312" spans="1:18" ht="12.75" customHeight="1" x14ac:dyDescent="0.2">
      <c r="A312" s="126" t="s">
        <v>47</v>
      </c>
      <c r="F312" s="82">
        <v>1</v>
      </c>
      <c r="K312" s="78"/>
      <c r="L312" s="85"/>
      <c r="M312" s="85"/>
      <c r="O312" s="85">
        <f>F312/E311</f>
        <v>0.33333333333333331</v>
      </c>
      <c r="P312" s="127">
        <v>6</v>
      </c>
      <c r="Q312" s="129">
        <f t="shared" si="74"/>
        <v>1</v>
      </c>
      <c r="R312" s="85">
        <f t="shared" si="75"/>
        <v>0</v>
      </c>
    </row>
    <row r="313" spans="1:18" ht="12.75" customHeight="1" x14ac:dyDescent="0.2">
      <c r="A313" s="126" t="s">
        <v>48</v>
      </c>
      <c r="G313" s="82">
        <v>1</v>
      </c>
      <c r="K313" s="78"/>
      <c r="L313" s="85"/>
      <c r="M313" s="85"/>
      <c r="O313" s="85">
        <f>G313/F312</f>
        <v>1</v>
      </c>
      <c r="P313" s="127">
        <v>6</v>
      </c>
      <c r="Q313" s="129">
        <f t="shared" si="74"/>
        <v>1</v>
      </c>
      <c r="R313" s="85">
        <f t="shared" si="75"/>
        <v>0</v>
      </c>
    </row>
    <row r="314" spans="1:18" ht="12.75" customHeight="1" x14ac:dyDescent="0.2">
      <c r="A314" s="126" t="s">
        <v>49</v>
      </c>
      <c r="H314" s="82">
        <v>1</v>
      </c>
      <c r="K314" s="78"/>
      <c r="L314" s="85"/>
      <c r="M314" s="85"/>
      <c r="O314" s="85">
        <f>H314/G313</f>
        <v>1</v>
      </c>
      <c r="P314" s="127">
        <v>6</v>
      </c>
      <c r="Q314" s="129">
        <f t="shared" si="74"/>
        <v>1</v>
      </c>
      <c r="R314" s="85">
        <f t="shared" si="75"/>
        <v>0</v>
      </c>
    </row>
    <row r="315" spans="1:18" ht="12.75" customHeight="1" x14ac:dyDescent="0.2">
      <c r="A315" s="126" t="s">
        <v>50</v>
      </c>
      <c r="I315" s="82">
        <v>1</v>
      </c>
      <c r="K315" s="78"/>
      <c r="L315" s="85"/>
      <c r="M315" s="85"/>
      <c r="O315" s="85">
        <f>I315/H314</f>
        <v>1</v>
      </c>
      <c r="P315" s="127">
        <v>6</v>
      </c>
      <c r="Q315" s="129">
        <f t="shared" si="74"/>
        <v>1</v>
      </c>
      <c r="R315" s="85">
        <f t="shared" si="75"/>
        <v>0</v>
      </c>
    </row>
    <row r="316" spans="1:18" ht="12.75" customHeight="1" x14ac:dyDescent="0.2">
      <c r="A316" s="126" t="s">
        <v>66</v>
      </c>
      <c r="J316" s="82">
        <v>1</v>
      </c>
      <c r="K316" s="78">
        <v>1</v>
      </c>
      <c r="L316" s="85"/>
      <c r="M316" s="85"/>
      <c r="O316" s="85">
        <f>J316/I315</f>
        <v>1</v>
      </c>
      <c r="P316" s="127">
        <v>6</v>
      </c>
      <c r="Q316" s="129">
        <f t="shared" si="74"/>
        <v>1</v>
      </c>
      <c r="R316" s="85">
        <f t="shared" si="75"/>
        <v>0</v>
      </c>
    </row>
    <row r="317" spans="1:18" ht="12.75" customHeight="1" x14ac:dyDescent="0.2">
      <c r="A317" s="126" t="s">
        <v>51</v>
      </c>
      <c r="J317" s="82">
        <v>3</v>
      </c>
      <c r="K317" s="78">
        <v>1</v>
      </c>
      <c r="L317" s="85"/>
      <c r="M317" s="85"/>
      <c r="O317" s="85"/>
      <c r="P317" s="127">
        <v>5</v>
      </c>
      <c r="Q317" s="129"/>
      <c r="R317" s="85"/>
    </row>
    <row r="318" spans="1:18" ht="12.75" customHeight="1" x14ac:dyDescent="0.2">
      <c r="A318" s="126" t="s">
        <v>69</v>
      </c>
      <c r="J318" s="82">
        <v>2</v>
      </c>
      <c r="K318" s="78">
        <v>2</v>
      </c>
      <c r="L318" s="85"/>
      <c r="M318" s="85"/>
      <c r="O318" s="85"/>
      <c r="P318" s="127">
        <v>4</v>
      </c>
      <c r="Q318" s="129"/>
      <c r="R318" s="85"/>
    </row>
    <row r="319" spans="1:18" ht="12.75" customHeight="1" x14ac:dyDescent="0.2">
      <c r="A319" s="109" t="s">
        <v>70</v>
      </c>
      <c r="J319" s="82">
        <v>1</v>
      </c>
      <c r="K319" s="78"/>
      <c r="L319" s="85"/>
      <c r="M319" s="85"/>
      <c r="O319" s="85"/>
      <c r="P319" s="127">
        <v>2</v>
      </c>
      <c r="Q319" s="129"/>
      <c r="R319" s="85"/>
    </row>
    <row r="320" spans="1:18" ht="12.75" customHeight="1" x14ac:dyDescent="0.2">
      <c r="A320" s="109" t="s">
        <v>71</v>
      </c>
      <c r="J320" s="82">
        <v>1</v>
      </c>
      <c r="K320" s="78">
        <v>1</v>
      </c>
      <c r="L320" s="85"/>
      <c r="M320" s="85"/>
      <c r="O320" s="85"/>
      <c r="P320" s="127">
        <v>2</v>
      </c>
      <c r="Q320" s="129"/>
      <c r="R320" s="85"/>
    </row>
    <row r="321" spans="1:18" ht="12.75" customHeight="1" x14ac:dyDescent="0.2">
      <c r="A321" s="126" t="s">
        <v>72</v>
      </c>
      <c r="J321" s="82">
        <v>1</v>
      </c>
      <c r="K321" s="78">
        <v>1</v>
      </c>
      <c r="L321" s="85"/>
      <c r="M321" s="85"/>
      <c r="O321" s="85"/>
      <c r="P321" s="127">
        <v>1</v>
      </c>
      <c r="Q321" s="129"/>
      <c r="R321" s="85"/>
    </row>
    <row r="322" spans="1:18" ht="12.75" customHeight="1" x14ac:dyDescent="0.2">
      <c r="K322" s="82">
        <f>SUM(K316:K321)</f>
        <v>6</v>
      </c>
      <c r="L322" s="85">
        <f>K316/B308</f>
        <v>0.1111111111111111</v>
      </c>
      <c r="M322" s="85">
        <f>K322/B308</f>
        <v>0.66666666666666663</v>
      </c>
      <c r="N322" s="85">
        <f>M322-L322</f>
        <v>0.55555555555555558</v>
      </c>
      <c r="O322" s="85"/>
    </row>
    <row r="323" spans="1:18" ht="12.75" customHeight="1" x14ac:dyDescent="0.2">
      <c r="A323" s="114" t="s">
        <v>73</v>
      </c>
      <c r="L323" s="85"/>
      <c r="M323" s="85"/>
      <c r="O323" s="85"/>
    </row>
    <row r="324" spans="1:18" ht="25.5" customHeight="1" x14ac:dyDescent="0.2">
      <c r="B324" s="229" t="s">
        <v>1</v>
      </c>
      <c r="C324" s="230"/>
      <c r="D324" s="230"/>
      <c r="E324" s="230"/>
      <c r="F324" s="230"/>
      <c r="G324" s="230"/>
      <c r="H324" s="230"/>
      <c r="I324" s="230"/>
      <c r="J324" s="230"/>
      <c r="L324" s="118" t="s">
        <v>2</v>
      </c>
      <c r="M324" s="118" t="s">
        <v>3</v>
      </c>
      <c r="N324" s="132" t="s">
        <v>4</v>
      </c>
      <c r="O324" s="118" t="s">
        <v>5</v>
      </c>
      <c r="P324" s="117" t="s">
        <v>6</v>
      </c>
      <c r="Q324" s="117" t="s">
        <v>7</v>
      </c>
      <c r="R324" s="118" t="s">
        <v>8</v>
      </c>
    </row>
    <row r="325" spans="1:18" ht="12.75" customHeight="1" x14ac:dyDescent="0.2">
      <c r="A325" s="134" t="s">
        <v>9</v>
      </c>
      <c r="B325" s="87">
        <v>1</v>
      </c>
      <c r="C325" s="87">
        <v>2</v>
      </c>
      <c r="D325" s="87">
        <v>3</v>
      </c>
      <c r="E325" s="87">
        <v>4</v>
      </c>
      <c r="F325" s="87">
        <v>5</v>
      </c>
      <c r="G325" s="87">
        <v>6</v>
      </c>
      <c r="H325" s="87">
        <v>7</v>
      </c>
      <c r="I325" s="87">
        <v>8</v>
      </c>
      <c r="J325" s="87">
        <v>9</v>
      </c>
      <c r="K325" s="83" t="s">
        <v>10</v>
      </c>
      <c r="L325" s="85"/>
      <c r="M325" s="85"/>
      <c r="O325" s="85"/>
      <c r="P325" s="125"/>
      <c r="Q325" s="125"/>
      <c r="R325" s="85"/>
    </row>
    <row r="326" spans="1:18" ht="12.75" customHeight="1" x14ac:dyDescent="0.2">
      <c r="A326" s="109" t="s">
        <v>44</v>
      </c>
      <c r="B326" s="82">
        <v>26</v>
      </c>
      <c r="K326" s="78"/>
      <c r="L326" s="85"/>
      <c r="M326" s="85"/>
      <c r="O326" s="85"/>
      <c r="P326" s="127">
        <f>B326</f>
        <v>26</v>
      </c>
      <c r="Q326" s="125"/>
      <c r="R326" s="85"/>
    </row>
    <row r="327" spans="1:18" ht="12.75" customHeight="1" x14ac:dyDescent="0.2">
      <c r="A327" s="126" t="s">
        <v>45</v>
      </c>
      <c r="C327" s="82">
        <v>22</v>
      </c>
      <c r="K327" s="78"/>
      <c r="L327" s="85"/>
      <c r="M327" s="85"/>
      <c r="O327" s="85">
        <f>C327/B326</f>
        <v>0.84615384615384615</v>
      </c>
      <c r="P327" s="127">
        <v>22</v>
      </c>
      <c r="Q327" s="129">
        <f t="shared" ref="Q327:Q334" si="76">P327/P326</f>
        <v>0.84615384615384615</v>
      </c>
      <c r="R327" s="85">
        <f t="shared" ref="R327:R334" si="77">100%-Q327</f>
        <v>0.15384615384615385</v>
      </c>
    </row>
    <row r="328" spans="1:18" ht="12.75" customHeight="1" x14ac:dyDescent="0.2">
      <c r="A328" s="126" t="s">
        <v>46</v>
      </c>
      <c r="D328" s="82">
        <v>16</v>
      </c>
      <c r="K328" s="78"/>
      <c r="L328" s="85"/>
      <c r="M328" s="85"/>
      <c r="O328" s="85">
        <f>D328/C327</f>
        <v>0.72727272727272729</v>
      </c>
      <c r="P328" s="127">
        <v>20</v>
      </c>
      <c r="Q328" s="129">
        <f t="shared" si="76"/>
        <v>0.90909090909090906</v>
      </c>
      <c r="R328" s="85">
        <f t="shared" si="77"/>
        <v>9.0909090909090939E-2</v>
      </c>
    </row>
    <row r="329" spans="1:18" ht="12.75" customHeight="1" x14ac:dyDescent="0.2">
      <c r="A329" s="126" t="s">
        <v>47</v>
      </c>
      <c r="E329" s="82">
        <v>13</v>
      </c>
      <c r="K329" s="78"/>
      <c r="L329" s="85"/>
      <c r="M329" s="85"/>
      <c r="O329" s="85">
        <f>E329/D328</f>
        <v>0.8125</v>
      </c>
      <c r="P329" s="127">
        <v>16</v>
      </c>
      <c r="Q329" s="129">
        <f t="shared" si="76"/>
        <v>0.8</v>
      </c>
      <c r="R329" s="85">
        <f t="shared" si="77"/>
        <v>0.19999999999999996</v>
      </c>
    </row>
    <row r="330" spans="1:18" ht="12.75" customHeight="1" x14ac:dyDescent="0.2">
      <c r="A330" s="126" t="s">
        <v>48</v>
      </c>
      <c r="F330" s="82">
        <v>8</v>
      </c>
      <c r="K330" s="78"/>
      <c r="L330" s="85"/>
      <c r="M330" s="85"/>
      <c r="O330" s="85">
        <f>F330/E329</f>
        <v>0.61538461538461542</v>
      </c>
      <c r="P330" s="127">
        <v>14</v>
      </c>
      <c r="Q330" s="129">
        <f t="shared" si="76"/>
        <v>0.875</v>
      </c>
      <c r="R330" s="85">
        <f t="shared" si="77"/>
        <v>0.125</v>
      </c>
    </row>
    <row r="331" spans="1:18" ht="12.75" customHeight="1" x14ac:dyDescent="0.2">
      <c r="A331" s="126" t="s">
        <v>49</v>
      </c>
      <c r="G331" s="82">
        <v>8</v>
      </c>
      <c r="K331" s="78"/>
      <c r="L331" s="85"/>
      <c r="M331" s="85"/>
      <c r="O331" s="85">
        <f>G331/F330</f>
        <v>1</v>
      </c>
      <c r="P331" s="127">
        <v>15</v>
      </c>
      <c r="Q331" s="129">
        <f t="shared" si="76"/>
        <v>1.0714285714285714</v>
      </c>
      <c r="R331" s="85">
        <f t="shared" si="77"/>
        <v>-7.1428571428571397E-2</v>
      </c>
    </row>
    <row r="332" spans="1:18" ht="12.75" customHeight="1" x14ac:dyDescent="0.2">
      <c r="A332" s="126" t="s">
        <v>50</v>
      </c>
      <c r="H332" s="82">
        <v>6</v>
      </c>
      <c r="K332" s="78"/>
      <c r="L332" s="85"/>
      <c r="M332" s="85"/>
      <c r="O332" s="85">
        <f>H332/G331</f>
        <v>0.75</v>
      </c>
      <c r="P332" s="127">
        <v>15</v>
      </c>
      <c r="Q332" s="129">
        <f t="shared" si="76"/>
        <v>1</v>
      </c>
      <c r="R332" s="85">
        <f t="shared" si="77"/>
        <v>0</v>
      </c>
    </row>
    <row r="333" spans="1:18" ht="12.75" customHeight="1" x14ac:dyDescent="0.2">
      <c r="A333" s="126" t="s">
        <v>66</v>
      </c>
      <c r="I333" s="82">
        <v>6</v>
      </c>
      <c r="K333" s="78">
        <v>3</v>
      </c>
      <c r="L333" s="85"/>
      <c r="M333" s="85"/>
      <c r="O333" s="85">
        <f>I333/H332</f>
        <v>1</v>
      </c>
      <c r="P333" s="127">
        <v>15</v>
      </c>
      <c r="Q333" s="129">
        <f t="shared" si="76"/>
        <v>1</v>
      </c>
      <c r="R333" s="85">
        <f t="shared" si="77"/>
        <v>0</v>
      </c>
    </row>
    <row r="334" spans="1:18" ht="12.75" customHeight="1" x14ac:dyDescent="0.2">
      <c r="A334" s="126" t="s">
        <v>51</v>
      </c>
      <c r="J334" s="82">
        <v>5</v>
      </c>
      <c r="K334" s="78">
        <v>5</v>
      </c>
      <c r="L334" s="85"/>
      <c r="M334" s="85"/>
      <c r="O334" s="85">
        <f>J334/I333</f>
        <v>0.83333333333333337</v>
      </c>
      <c r="P334" s="127">
        <v>11</v>
      </c>
      <c r="Q334" s="129">
        <f t="shared" si="76"/>
        <v>0.73333333333333328</v>
      </c>
      <c r="R334" s="85">
        <f t="shared" si="77"/>
        <v>0.26666666666666672</v>
      </c>
    </row>
    <row r="335" spans="1:18" ht="12.75" customHeight="1" x14ac:dyDescent="0.2">
      <c r="A335" s="109" t="s">
        <v>69</v>
      </c>
      <c r="J335" s="82">
        <v>5</v>
      </c>
      <c r="K335" s="78"/>
      <c r="L335" s="85"/>
      <c r="M335" s="85"/>
      <c r="O335" s="85"/>
      <c r="P335" s="127">
        <v>6</v>
      </c>
      <c r="Q335" s="129"/>
      <c r="R335" s="85"/>
    </row>
    <row r="336" spans="1:18" ht="12.75" customHeight="1" x14ac:dyDescent="0.2">
      <c r="A336" s="109" t="s">
        <v>70</v>
      </c>
      <c r="J336" s="82">
        <v>6</v>
      </c>
      <c r="K336" s="78">
        <v>3</v>
      </c>
      <c r="L336" s="85"/>
      <c r="M336" s="85"/>
      <c r="O336" s="85"/>
      <c r="P336" s="127">
        <v>7</v>
      </c>
      <c r="Q336" s="129"/>
      <c r="R336" s="85"/>
    </row>
    <row r="337" spans="1:18" ht="12.75" customHeight="1" x14ac:dyDescent="0.2">
      <c r="A337" s="109" t="s">
        <v>71</v>
      </c>
      <c r="J337" s="82">
        <v>2</v>
      </c>
      <c r="K337" s="78">
        <v>2</v>
      </c>
      <c r="L337" s="85"/>
      <c r="M337" s="85"/>
      <c r="O337" s="85"/>
      <c r="P337" s="127">
        <v>3</v>
      </c>
      <c r="Q337" s="129"/>
      <c r="R337" s="85"/>
    </row>
    <row r="338" spans="1:18" ht="12.75" customHeight="1" x14ac:dyDescent="0.2">
      <c r="A338" s="126" t="s">
        <v>72</v>
      </c>
      <c r="J338" s="82">
        <v>1</v>
      </c>
      <c r="K338" s="78"/>
      <c r="L338" s="85"/>
      <c r="M338" s="85"/>
      <c r="O338" s="85"/>
      <c r="P338" s="127">
        <v>1</v>
      </c>
      <c r="Q338" s="129"/>
      <c r="R338" s="85"/>
    </row>
    <row r="339" spans="1:18" ht="12.75" customHeight="1" x14ac:dyDescent="0.2">
      <c r="A339" s="109"/>
      <c r="K339" s="82">
        <f>SUM(K333:K338)</f>
        <v>13</v>
      </c>
      <c r="L339" s="85">
        <f>SUM(K333:K334)/B326</f>
        <v>0.30769230769230771</v>
      </c>
      <c r="M339" s="85">
        <f>K339/B326</f>
        <v>0.5</v>
      </c>
      <c r="N339" s="85">
        <f>M339-L339</f>
        <v>0.19230769230769229</v>
      </c>
      <c r="O339" s="85"/>
      <c r="P339" s="127"/>
      <c r="Q339" s="129"/>
      <c r="R339" s="85"/>
    </row>
    <row r="340" spans="1:18" ht="12.75" customHeight="1" x14ac:dyDescent="0.2">
      <c r="L340" s="85"/>
      <c r="M340" s="85"/>
      <c r="O340" s="85"/>
      <c r="P340" s="125"/>
      <c r="Q340" s="125"/>
      <c r="R340" s="85"/>
    </row>
    <row r="341" spans="1:18" ht="12.75" customHeight="1" x14ac:dyDescent="0.2">
      <c r="A341" s="114" t="s">
        <v>74</v>
      </c>
      <c r="E341" s="158" t="s">
        <v>75</v>
      </c>
      <c r="L341" s="85"/>
      <c r="M341" s="85"/>
      <c r="O341" s="85"/>
      <c r="P341" s="125"/>
      <c r="Q341" s="125"/>
      <c r="R341" s="85"/>
    </row>
    <row r="342" spans="1:18" ht="12.75" customHeight="1" x14ac:dyDescent="0.2">
      <c r="C342" s="82" t="s">
        <v>22</v>
      </c>
      <c r="L342" s="85"/>
      <c r="M342" s="85"/>
      <c r="O342" s="85"/>
      <c r="P342" s="85"/>
      <c r="Q342" s="129"/>
      <c r="R342" s="85"/>
    </row>
    <row r="343" spans="1:18" ht="12.75" customHeight="1" x14ac:dyDescent="0.2">
      <c r="L343" s="85"/>
      <c r="M343" s="85"/>
      <c r="O343" s="85"/>
      <c r="P343" s="125"/>
      <c r="Q343" s="125"/>
      <c r="R343" s="85"/>
    </row>
    <row r="344" spans="1:18" ht="12.75" customHeight="1" x14ac:dyDescent="0.2">
      <c r="A344" s="114" t="s">
        <v>76</v>
      </c>
      <c r="L344" s="85"/>
      <c r="M344" s="85"/>
      <c r="O344" s="85"/>
      <c r="P344" s="125"/>
      <c r="Q344" s="125"/>
      <c r="R344" s="85"/>
    </row>
    <row r="345" spans="1:18" ht="25.5" customHeight="1" x14ac:dyDescent="0.2">
      <c r="B345" s="130" t="s">
        <v>1</v>
      </c>
      <c r="C345" s="130"/>
      <c r="D345" s="130"/>
      <c r="E345" s="130"/>
      <c r="F345" s="130"/>
      <c r="G345" s="130"/>
      <c r="H345" s="130"/>
      <c r="I345" s="130"/>
      <c r="J345" s="130"/>
      <c r="L345" s="115" t="s">
        <v>2</v>
      </c>
      <c r="M345" s="115" t="s">
        <v>3</v>
      </c>
      <c r="N345" s="116" t="s">
        <v>4</v>
      </c>
      <c r="O345" s="115" t="s">
        <v>5</v>
      </c>
      <c r="P345" s="117" t="s">
        <v>6</v>
      </c>
      <c r="Q345" s="117" t="s">
        <v>7</v>
      </c>
      <c r="R345" s="118" t="s">
        <v>8</v>
      </c>
    </row>
    <row r="346" spans="1:18" ht="12.75" customHeight="1" x14ac:dyDescent="0.2">
      <c r="A346" s="107" t="s">
        <v>9</v>
      </c>
      <c r="B346" s="29">
        <v>1</v>
      </c>
      <c r="C346" s="29">
        <v>2</v>
      </c>
      <c r="D346" s="29">
        <v>3</v>
      </c>
      <c r="E346" s="29">
        <v>4</v>
      </c>
      <c r="F346" s="29">
        <v>5</v>
      </c>
      <c r="G346" s="29">
        <v>6</v>
      </c>
      <c r="H346" s="29">
        <v>7</v>
      </c>
      <c r="I346" s="29">
        <v>8</v>
      </c>
      <c r="J346" s="29">
        <v>9</v>
      </c>
      <c r="K346" s="39" t="s">
        <v>10</v>
      </c>
      <c r="L346" s="171"/>
      <c r="M346" s="122"/>
      <c r="N346" s="123"/>
      <c r="O346" s="124"/>
      <c r="P346" s="125"/>
      <c r="Q346" s="125"/>
      <c r="R346" s="85"/>
    </row>
    <row r="347" spans="1:18" ht="12.75" customHeight="1" x14ac:dyDescent="0.2">
      <c r="A347" s="126" t="s">
        <v>46</v>
      </c>
      <c r="B347" s="82">
        <v>14</v>
      </c>
      <c r="K347" s="78"/>
      <c r="L347" s="85"/>
      <c r="M347" s="85"/>
      <c r="O347" s="85"/>
      <c r="P347" s="127">
        <f>B347</f>
        <v>14</v>
      </c>
      <c r="Q347" s="125"/>
      <c r="R347" s="85"/>
    </row>
    <row r="348" spans="1:18" ht="12.75" customHeight="1" x14ac:dyDescent="0.2">
      <c r="A348" s="126" t="s">
        <v>47</v>
      </c>
      <c r="C348" s="82">
        <v>8</v>
      </c>
      <c r="K348" s="78"/>
      <c r="L348" s="85"/>
      <c r="M348" s="85"/>
      <c r="O348" s="85">
        <f>C348/B347</f>
        <v>0.5714285714285714</v>
      </c>
      <c r="P348" s="127">
        <v>8</v>
      </c>
      <c r="Q348" s="129">
        <f t="shared" ref="Q348:Q354" si="78">P348/P347</f>
        <v>0.5714285714285714</v>
      </c>
      <c r="R348" s="85">
        <f t="shared" ref="R348:R354" si="79">100%-Q348</f>
        <v>0.4285714285714286</v>
      </c>
    </row>
    <row r="349" spans="1:18" ht="12.75" customHeight="1" x14ac:dyDescent="0.2">
      <c r="A349" s="126" t="s">
        <v>48</v>
      </c>
      <c r="D349" s="82">
        <v>6</v>
      </c>
      <c r="K349" s="78"/>
      <c r="L349" s="85"/>
      <c r="M349" s="85"/>
      <c r="O349" s="85">
        <f>D349/C348</f>
        <v>0.75</v>
      </c>
      <c r="P349" s="127">
        <v>8</v>
      </c>
      <c r="Q349" s="129">
        <f t="shared" si="78"/>
        <v>1</v>
      </c>
      <c r="R349" s="85">
        <f t="shared" si="79"/>
        <v>0</v>
      </c>
    </row>
    <row r="350" spans="1:18" ht="12.75" customHeight="1" x14ac:dyDescent="0.2">
      <c r="A350" s="126" t="s">
        <v>49</v>
      </c>
      <c r="E350" s="82">
        <v>5</v>
      </c>
      <c r="K350" s="78"/>
      <c r="L350" s="85"/>
      <c r="M350" s="85"/>
      <c r="O350" s="85">
        <f>E350/D349</f>
        <v>0.83333333333333337</v>
      </c>
      <c r="P350" s="127">
        <v>6</v>
      </c>
      <c r="Q350" s="129">
        <f t="shared" si="78"/>
        <v>0.75</v>
      </c>
      <c r="R350" s="85">
        <f t="shared" si="79"/>
        <v>0.25</v>
      </c>
    </row>
    <row r="351" spans="1:18" ht="12.75" customHeight="1" x14ac:dyDescent="0.2">
      <c r="A351" s="126" t="s">
        <v>50</v>
      </c>
      <c r="F351" s="82">
        <v>5</v>
      </c>
      <c r="K351" s="78"/>
      <c r="L351" s="85"/>
      <c r="M351" s="85"/>
      <c r="O351" s="85">
        <f>F351/E350</f>
        <v>1</v>
      </c>
      <c r="P351" s="127">
        <v>6</v>
      </c>
      <c r="Q351" s="129">
        <f t="shared" si="78"/>
        <v>1</v>
      </c>
      <c r="R351" s="85">
        <f t="shared" si="79"/>
        <v>0</v>
      </c>
    </row>
    <row r="352" spans="1:18" ht="12.75" customHeight="1" x14ac:dyDescent="0.2">
      <c r="A352" s="126" t="s">
        <v>66</v>
      </c>
      <c r="G352" s="82">
        <v>5</v>
      </c>
      <c r="K352" s="78"/>
      <c r="L352" s="85"/>
      <c r="M352" s="85"/>
      <c r="O352" s="85">
        <f>G352/F351</f>
        <v>1</v>
      </c>
      <c r="P352" s="127">
        <v>6</v>
      </c>
      <c r="Q352" s="129">
        <f t="shared" si="78"/>
        <v>1</v>
      </c>
      <c r="R352" s="85">
        <f t="shared" si="79"/>
        <v>0</v>
      </c>
    </row>
    <row r="353" spans="1:18" ht="12.75" customHeight="1" x14ac:dyDescent="0.2">
      <c r="A353" s="126" t="s">
        <v>51</v>
      </c>
      <c r="H353" s="82">
        <v>5</v>
      </c>
      <c r="K353" s="78"/>
      <c r="L353" s="85"/>
      <c r="M353" s="85"/>
      <c r="O353" s="85">
        <f>H353/G352</f>
        <v>1</v>
      </c>
      <c r="P353" s="127">
        <v>5</v>
      </c>
      <c r="Q353" s="129">
        <f t="shared" si="78"/>
        <v>0.83333333333333337</v>
      </c>
      <c r="R353" s="85">
        <f t="shared" si="79"/>
        <v>0.16666666666666663</v>
      </c>
    </row>
    <row r="354" spans="1:18" ht="12.75" customHeight="1" x14ac:dyDescent="0.2">
      <c r="A354" s="109" t="s">
        <v>69</v>
      </c>
      <c r="I354" s="82">
        <v>5</v>
      </c>
      <c r="K354" s="78"/>
      <c r="L354" s="85"/>
      <c r="M354" s="85"/>
      <c r="O354" s="85">
        <f>I354/H353</f>
        <v>1</v>
      </c>
      <c r="P354" s="127">
        <v>5</v>
      </c>
      <c r="Q354" s="129">
        <f t="shared" si="78"/>
        <v>1</v>
      </c>
      <c r="R354" s="85">
        <f t="shared" si="79"/>
        <v>0</v>
      </c>
    </row>
    <row r="355" spans="1:18" ht="12.75" customHeight="1" x14ac:dyDescent="0.2">
      <c r="A355" s="109" t="s">
        <v>70</v>
      </c>
      <c r="J355" s="82">
        <v>5</v>
      </c>
      <c r="K355" s="78">
        <v>5</v>
      </c>
      <c r="L355" s="85"/>
      <c r="M355" s="85"/>
      <c r="O355" s="85"/>
      <c r="P355" s="127">
        <v>5</v>
      </c>
      <c r="Q355" s="129"/>
      <c r="R355" s="85"/>
    </row>
    <row r="356" spans="1:18" ht="12.75" customHeight="1" x14ac:dyDescent="0.2">
      <c r="A356" s="109" t="s">
        <v>71</v>
      </c>
      <c r="K356" s="78"/>
      <c r="L356" s="85"/>
      <c r="M356" s="85"/>
      <c r="O356" s="85"/>
      <c r="P356" s="127"/>
      <c r="Q356" s="129"/>
      <c r="R356" s="85"/>
    </row>
    <row r="357" spans="1:18" ht="12.75" customHeight="1" x14ac:dyDescent="0.2">
      <c r="A357" s="126" t="s">
        <v>72</v>
      </c>
      <c r="K357" s="78"/>
      <c r="L357" s="85"/>
      <c r="M357" s="85"/>
      <c r="O357" s="85"/>
      <c r="P357" s="127"/>
      <c r="Q357" s="129"/>
      <c r="R357" s="85"/>
    </row>
    <row r="358" spans="1:18" ht="12.75" customHeight="1" x14ac:dyDescent="0.2">
      <c r="K358" s="82">
        <f>SUM(K355:K357)</f>
        <v>5</v>
      </c>
      <c r="L358" s="85">
        <f>K355/B347</f>
        <v>0.35714285714285715</v>
      </c>
      <c r="M358" s="85">
        <f>K358/B347</f>
        <v>0.35714285714285715</v>
      </c>
      <c r="N358" s="85">
        <f>M358-L358</f>
        <v>0</v>
      </c>
      <c r="O358" s="85"/>
    </row>
    <row r="359" spans="1:18" ht="12.75" customHeight="1" x14ac:dyDescent="0.2">
      <c r="A359" s="114" t="s">
        <v>77</v>
      </c>
      <c r="L359" s="85"/>
      <c r="M359" s="85"/>
      <c r="O359" s="85"/>
      <c r="P359" s="125"/>
      <c r="Q359" s="125"/>
      <c r="R359" s="85"/>
    </row>
    <row r="360" spans="1:18" ht="25.5" customHeight="1" x14ac:dyDescent="0.2">
      <c r="B360" s="130" t="s">
        <v>1</v>
      </c>
      <c r="C360" s="130"/>
      <c r="D360" s="130"/>
      <c r="E360" s="130"/>
      <c r="F360" s="130"/>
      <c r="G360" s="130"/>
      <c r="H360" s="130"/>
      <c r="I360" s="130"/>
      <c r="J360" s="130"/>
      <c r="L360" s="115" t="s">
        <v>2</v>
      </c>
      <c r="M360" s="115" t="s">
        <v>3</v>
      </c>
      <c r="N360" s="116" t="s">
        <v>4</v>
      </c>
      <c r="O360" s="115" t="s">
        <v>5</v>
      </c>
      <c r="P360" s="117" t="s">
        <v>6</v>
      </c>
      <c r="Q360" s="117" t="s">
        <v>7</v>
      </c>
      <c r="R360" s="118" t="s">
        <v>8</v>
      </c>
    </row>
    <row r="361" spans="1:18" ht="12.75" customHeight="1" x14ac:dyDescent="0.2">
      <c r="A361" s="107" t="s">
        <v>9</v>
      </c>
      <c r="B361" s="29">
        <v>1</v>
      </c>
      <c r="C361" s="29">
        <v>2</v>
      </c>
      <c r="D361" s="29">
        <v>3</v>
      </c>
      <c r="E361" s="29">
        <v>4</v>
      </c>
      <c r="F361" s="29">
        <v>5</v>
      </c>
      <c r="G361" s="29">
        <v>6</v>
      </c>
      <c r="H361" s="29">
        <v>7</v>
      </c>
      <c r="I361" s="29">
        <v>8</v>
      </c>
      <c r="J361" s="29">
        <v>9</v>
      </c>
      <c r="K361" s="39" t="s">
        <v>10</v>
      </c>
      <c r="L361" s="171"/>
      <c r="M361" s="122"/>
      <c r="N361" s="123"/>
      <c r="O361" s="124"/>
      <c r="P361" s="125"/>
      <c r="Q361" s="125"/>
      <c r="R361" s="85"/>
    </row>
    <row r="362" spans="1:18" ht="12.75" customHeight="1" x14ac:dyDescent="0.2">
      <c r="A362" s="126" t="s">
        <v>48</v>
      </c>
      <c r="B362" s="82">
        <v>20</v>
      </c>
      <c r="K362" s="78"/>
      <c r="L362" s="85"/>
      <c r="M362" s="85"/>
      <c r="O362" s="85"/>
      <c r="P362" s="127">
        <f>B362</f>
        <v>20</v>
      </c>
      <c r="Q362" s="125"/>
      <c r="R362" s="85"/>
    </row>
    <row r="363" spans="1:18" ht="12.75" customHeight="1" x14ac:dyDescent="0.2">
      <c r="A363" s="126" t="s">
        <v>49</v>
      </c>
      <c r="C363" s="82">
        <v>17</v>
      </c>
      <c r="K363" s="78"/>
      <c r="L363" s="85"/>
      <c r="M363" s="85"/>
      <c r="O363" s="85">
        <f>C363/B362</f>
        <v>0.85</v>
      </c>
      <c r="P363" s="127">
        <v>17</v>
      </c>
      <c r="Q363" s="129">
        <f t="shared" ref="Q363:Q370" si="80">P363/P362</f>
        <v>0.85</v>
      </c>
      <c r="R363" s="85">
        <f t="shared" ref="R363:R370" si="81">100%-Q363</f>
        <v>0.15000000000000002</v>
      </c>
    </row>
    <row r="364" spans="1:18" ht="12.75" customHeight="1" x14ac:dyDescent="0.2">
      <c r="A364" s="126" t="s">
        <v>50</v>
      </c>
      <c r="D364" s="82">
        <v>17</v>
      </c>
      <c r="K364" s="78"/>
      <c r="L364" s="85"/>
      <c r="M364" s="85"/>
      <c r="O364" s="85">
        <f>D364/C363</f>
        <v>1</v>
      </c>
      <c r="P364" s="127">
        <v>17</v>
      </c>
      <c r="Q364" s="129">
        <f t="shared" si="80"/>
        <v>1</v>
      </c>
      <c r="R364" s="85">
        <f t="shared" si="81"/>
        <v>0</v>
      </c>
    </row>
    <row r="365" spans="1:18" ht="12.75" customHeight="1" x14ac:dyDescent="0.2">
      <c r="A365" s="126" t="s">
        <v>66</v>
      </c>
      <c r="E365" s="82">
        <v>14</v>
      </c>
      <c r="K365" s="78"/>
      <c r="L365" s="85"/>
      <c r="M365" s="85"/>
      <c r="O365" s="85">
        <f>E365/D364</f>
        <v>0.82352941176470584</v>
      </c>
      <c r="P365" s="127">
        <v>16</v>
      </c>
      <c r="Q365" s="129">
        <f t="shared" si="80"/>
        <v>0.94117647058823528</v>
      </c>
      <c r="R365" s="85">
        <f t="shared" si="81"/>
        <v>5.8823529411764719E-2</v>
      </c>
    </row>
    <row r="366" spans="1:18" ht="12.75" customHeight="1" x14ac:dyDescent="0.2">
      <c r="A366" s="126" t="s">
        <v>51</v>
      </c>
      <c r="F366" s="82">
        <v>13</v>
      </c>
      <c r="K366" s="78"/>
      <c r="L366" s="85"/>
      <c r="M366" s="85"/>
      <c r="O366" s="85">
        <f>F366/E365</f>
        <v>0.9285714285714286</v>
      </c>
      <c r="P366" s="127">
        <v>15</v>
      </c>
      <c r="Q366" s="129">
        <f t="shared" si="80"/>
        <v>0.9375</v>
      </c>
      <c r="R366" s="85">
        <f t="shared" si="81"/>
        <v>6.25E-2</v>
      </c>
    </row>
    <row r="367" spans="1:18" ht="12.75" customHeight="1" x14ac:dyDescent="0.2">
      <c r="A367" s="109" t="s">
        <v>69</v>
      </c>
      <c r="G367" s="82">
        <v>13</v>
      </c>
      <c r="K367" s="78"/>
      <c r="L367" s="85"/>
      <c r="M367" s="85"/>
      <c r="O367" s="85">
        <f>G367/F366</f>
        <v>1</v>
      </c>
      <c r="P367" s="127">
        <v>14</v>
      </c>
      <c r="Q367" s="129">
        <f t="shared" si="80"/>
        <v>0.93333333333333335</v>
      </c>
      <c r="R367" s="85">
        <f t="shared" si="81"/>
        <v>6.6666666666666652E-2</v>
      </c>
    </row>
    <row r="368" spans="1:18" ht="12.75" customHeight="1" x14ac:dyDescent="0.2">
      <c r="A368" s="109" t="s">
        <v>70</v>
      </c>
      <c r="H368" s="82">
        <v>12</v>
      </c>
      <c r="K368" s="78"/>
      <c r="L368" s="85"/>
      <c r="M368" s="85"/>
      <c r="O368" s="85">
        <f>H368/G367</f>
        <v>0.92307692307692313</v>
      </c>
      <c r="P368" s="127">
        <v>14</v>
      </c>
      <c r="Q368" s="129">
        <f t="shared" si="80"/>
        <v>1</v>
      </c>
      <c r="R368" s="85">
        <f t="shared" si="81"/>
        <v>0</v>
      </c>
    </row>
    <row r="369" spans="1:22" ht="12.75" customHeight="1" x14ac:dyDescent="0.2">
      <c r="A369" s="109" t="s">
        <v>71</v>
      </c>
      <c r="I369" s="82">
        <v>12</v>
      </c>
      <c r="K369" s="78"/>
      <c r="L369" s="85"/>
      <c r="M369" s="85"/>
      <c r="O369" s="85">
        <f>I369/H368</f>
        <v>1</v>
      </c>
      <c r="P369" s="127">
        <v>14</v>
      </c>
      <c r="Q369" s="129">
        <f t="shared" si="80"/>
        <v>1</v>
      </c>
      <c r="R369" s="85">
        <f t="shared" si="81"/>
        <v>0</v>
      </c>
    </row>
    <row r="370" spans="1:22" ht="12.75" customHeight="1" x14ac:dyDescent="0.2">
      <c r="A370" s="126" t="s">
        <v>72</v>
      </c>
      <c r="J370" s="82">
        <v>12</v>
      </c>
      <c r="K370" s="78">
        <v>11</v>
      </c>
      <c r="L370" s="85"/>
      <c r="M370" s="85"/>
      <c r="O370" s="85">
        <f>J370/I369</f>
        <v>1</v>
      </c>
      <c r="P370" s="127">
        <v>14</v>
      </c>
      <c r="Q370" s="129">
        <f t="shared" si="80"/>
        <v>1</v>
      </c>
      <c r="R370" s="85">
        <f t="shared" si="81"/>
        <v>0</v>
      </c>
    </row>
    <row r="371" spans="1:22" ht="12.75" customHeight="1" x14ac:dyDescent="0.2">
      <c r="A371" s="109" t="s">
        <v>78</v>
      </c>
      <c r="J371" s="82">
        <v>2</v>
      </c>
      <c r="K371" s="78"/>
      <c r="L371" s="85"/>
      <c r="M371" s="85"/>
      <c r="O371" s="85"/>
      <c r="P371" s="127">
        <v>2</v>
      </c>
      <c r="Q371" s="129"/>
      <c r="R371" s="85"/>
    </row>
    <row r="372" spans="1:22" ht="12.75" customHeight="1" x14ac:dyDescent="0.2">
      <c r="A372" s="109" t="s">
        <v>79</v>
      </c>
      <c r="J372" s="82">
        <v>1</v>
      </c>
      <c r="K372" s="78">
        <v>1</v>
      </c>
      <c r="L372" s="85"/>
      <c r="M372" s="85"/>
      <c r="O372" s="85"/>
      <c r="P372" s="127">
        <v>2</v>
      </c>
      <c r="Q372" s="129"/>
      <c r="R372" s="85"/>
    </row>
    <row r="373" spans="1:22" ht="12.75" customHeight="1" x14ac:dyDescent="0.2">
      <c r="A373" s="109" t="s">
        <v>80</v>
      </c>
      <c r="J373" s="82">
        <v>1</v>
      </c>
      <c r="K373" s="78"/>
      <c r="L373" s="85"/>
      <c r="M373" s="85"/>
      <c r="O373" s="85"/>
      <c r="P373" s="127">
        <v>1</v>
      </c>
      <c r="Q373" s="129"/>
      <c r="R373" s="85"/>
      <c r="S373" s="81" t="s">
        <v>81</v>
      </c>
      <c r="T373" s="81">
        <v>13</v>
      </c>
      <c r="U373" s="81">
        <f>K377</f>
        <v>13</v>
      </c>
      <c r="V373" s="81" t="s">
        <v>10</v>
      </c>
    </row>
    <row r="374" spans="1:22" ht="12.75" customHeight="1" x14ac:dyDescent="0.2">
      <c r="A374" s="109" t="s">
        <v>82</v>
      </c>
      <c r="K374" s="78"/>
      <c r="L374" s="85"/>
      <c r="M374" s="85"/>
      <c r="O374" s="85"/>
      <c r="P374" s="127"/>
      <c r="Q374" s="129"/>
      <c r="R374" s="85"/>
      <c r="S374" s="81" t="s">
        <v>83</v>
      </c>
      <c r="T374" s="129">
        <f>T373/B362</f>
        <v>0.65</v>
      </c>
      <c r="U374" s="129">
        <f>T373/U373</f>
        <v>1</v>
      </c>
      <c r="V374" s="81" t="s">
        <v>84</v>
      </c>
    </row>
    <row r="375" spans="1:22" ht="12.75" customHeight="1" x14ac:dyDescent="0.2">
      <c r="A375" s="109" t="s">
        <v>85</v>
      </c>
      <c r="K375" s="78"/>
      <c r="L375" s="85"/>
      <c r="M375" s="85"/>
      <c r="O375" s="85"/>
      <c r="P375" s="127"/>
      <c r="Q375" s="129"/>
      <c r="R375" s="85"/>
    </row>
    <row r="376" spans="1:22" ht="12.75" customHeight="1" x14ac:dyDescent="0.2">
      <c r="A376" s="109" t="s">
        <v>86</v>
      </c>
      <c r="K376" s="78">
        <v>1</v>
      </c>
      <c r="L376" s="85"/>
      <c r="M376" s="85"/>
      <c r="O376" s="85"/>
      <c r="P376" s="127"/>
      <c r="Q376" s="129"/>
      <c r="R376" s="85"/>
      <c r="S376" s="81"/>
      <c r="T376" s="81"/>
      <c r="U376" s="81"/>
      <c r="V376" s="81"/>
    </row>
    <row r="377" spans="1:22" ht="12.75" customHeight="1" x14ac:dyDescent="0.2">
      <c r="A377" s="109"/>
      <c r="K377" s="82">
        <f>SUM(K370:K376)</f>
        <v>13</v>
      </c>
      <c r="L377" s="85">
        <f>K370/B362</f>
        <v>0.55000000000000004</v>
      </c>
      <c r="M377" s="85">
        <f>K377/B362</f>
        <v>0.65</v>
      </c>
      <c r="N377" s="85">
        <f>M377-L377</f>
        <v>9.9999999999999978E-2</v>
      </c>
      <c r="O377" s="85"/>
      <c r="P377" s="127"/>
      <c r="Q377" s="129"/>
      <c r="R377" s="85"/>
    </row>
    <row r="378" spans="1:22" ht="12.75" customHeight="1" x14ac:dyDescent="0.2">
      <c r="A378" s="109"/>
      <c r="J378" s="84" t="s">
        <v>87</v>
      </c>
      <c r="K378" s="84">
        <v>6</v>
      </c>
      <c r="L378" s="172">
        <f>K378/K370</f>
        <v>0.54545454545454541</v>
      </c>
      <c r="M378" s="85"/>
      <c r="N378" s="85"/>
      <c r="O378" s="85"/>
      <c r="P378" s="127"/>
      <c r="Q378" s="129"/>
      <c r="R378" s="85"/>
    </row>
    <row r="379" spans="1:22" ht="12.75" customHeight="1" x14ac:dyDescent="0.2">
      <c r="L379" s="85"/>
      <c r="M379" s="85"/>
      <c r="O379" s="85"/>
    </row>
    <row r="380" spans="1:22" ht="12.75" customHeight="1" x14ac:dyDescent="0.2">
      <c r="A380" s="114" t="s">
        <v>88</v>
      </c>
      <c r="L380" s="85"/>
      <c r="M380" s="85"/>
      <c r="O380" s="85"/>
      <c r="P380" s="125"/>
      <c r="Q380" s="125"/>
      <c r="R380" s="85"/>
    </row>
    <row r="381" spans="1:22" ht="25.5" customHeight="1" x14ac:dyDescent="0.2">
      <c r="B381" s="130" t="s">
        <v>1</v>
      </c>
      <c r="C381" s="130"/>
      <c r="D381" s="130"/>
      <c r="E381" s="130"/>
      <c r="F381" s="130"/>
      <c r="G381" s="130"/>
      <c r="H381" s="130"/>
      <c r="I381" s="130"/>
      <c r="J381" s="130"/>
      <c r="L381" s="115" t="s">
        <v>2</v>
      </c>
      <c r="M381" s="115" t="s">
        <v>3</v>
      </c>
      <c r="N381" s="116" t="s">
        <v>4</v>
      </c>
      <c r="O381" s="115" t="s">
        <v>5</v>
      </c>
      <c r="P381" s="117" t="s">
        <v>6</v>
      </c>
      <c r="Q381" s="117" t="s">
        <v>7</v>
      </c>
      <c r="R381" s="118" t="s">
        <v>8</v>
      </c>
    </row>
    <row r="382" spans="1:22" ht="12.75" customHeight="1" x14ac:dyDescent="0.2">
      <c r="A382" s="107" t="s">
        <v>9</v>
      </c>
      <c r="B382" s="29">
        <v>1</v>
      </c>
      <c r="C382" s="29">
        <v>2</v>
      </c>
      <c r="D382" s="29">
        <v>3</v>
      </c>
      <c r="E382" s="29">
        <v>4</v>
      </c>
      <c r="F382" s="29">
        <v>5</v>
      </c>
      <c r="G382" s="29">
        <v>6</v>
      </c>
      <c r="H382" s="29">
        <v>7</v>
      </c>
      <c r="I382" s="29">
        <v>8</v>
      </c>
      <c r="J382" s="29">
        <v>9</v>
      </c>
      <c r="K382" s="39" t="s">
        <v>10</v>
      </c>
      <c r="L382" s="171"/>
      <c r="M382" s="122"/>
      <c r="N382" s="123"/>
      <c r="O382" s="124"/>
      <c r="P382" s="125"/>
      <c r="Q382" s="125"/>
      <c r="R382" s="85"/>
    </row>
    <row r="383" spans="1:22" ht="12.75" customHeight="1" x14ac:dyDescent="0.2">
      <c r="A383" s="126" t="s">
        <v>49</v>
      </c>
      <c r="B383" s="82">
        <v>6</v>
      </c>
      <c r="K383" s="78"/>
      <c r="L383" s="85"/>
      <c r="M383" s="85"/>
      <c r="O383" s="85"/>
      <c r="P383" s="127">
        <f>B383</f>
        <v>6</v>
      </c>
      <c r="Q383" s="125"/>
      <c r="R383" s="85"/>
    </row>
    <row r="384" spans="1:22" ht="12.75" customHeight="1" x14ac:dyDescent="0.2">
      <c r="A384" s="126" t="s">
        <v>50</v>
      </c>
      <c r="C384" s="82">
        <v>5</v>
      </c>
      <c r="K384" s="78"/>
      <c r="L384" s="85"/>
      <c r="M384" s="85"/>
      <c r="O384" s="85">
        <f>C384/B383</f>
        <v>0.83333333333333337</v>
      </c>
      <c r="P384" s="127">
        <v>5</v>
      </c>
      <c r="Q384" s="129">
        <f t="shared" ref="Q384:Q390" si="82">P384/P383</f>
        <v>0.83333333333333337</v>
      </c>
      <c r="R384" s="85">
        <f t="shared" ref="R384:R390" si="83">100%-Q384</f>
        <v>0.16666666666666663</v>
      </c>
    </row>
    <row r="385" spans="1:22" ht="12.75" customHeight="1" x14ac:dyDescent="0.2">
      <c r="A385" s="126" t="s">
        <v>66</v>
      </c>
      <c r="D385" s="82">
        <v>3</v>
      </c>
      <c r="K385" s="78"/>
      <c r="L385" s="85"/>
      <c r="M385" s="85"/>
      <c r="O385" s="85">
        <f>D385/C384</f>
        <v>0.6</v>
      </c>
      <c r="P385" s="127">
        <v>5</v>
      </c>
      <c r="Q385" s="129">
        <f t="shared" si="82"/>
        <v>1</v>
      </c>
      <c r="R385" s="85">
        <f t="shared" si="83"/>
        <v>0</v>
      </c>
    </row>
    <row r="386" spans="1:22" ht="12.75" customHeight="1" x14ac:dyDescent="0.2">
      <c r="A386" s="126" t="s">
        <v>51</v>
      </c>
      <c r="E386" s="82">
        <v>3</v>
      </c>
      <c r="K386" s="78"/>
      <c r="L386" s="85"/>
      <c r="M386" s="85"/>
      <c r="O386" s="85">
        <f>E386/D385</f>
        <v>1</v>
      </c>
      <c r="P386" s="127">
        <v>4</v>
      </c>
      <c r="Q386" s="129">
        <f t="shared" si="82"/>
        <v>0.8</v>
      </c>
      <c r="R386" s="85">
        <f t="shared" si="83"/>
        <v>0.19999999999999996</v>
      </c>
    </row>
    <row r="387" spans="1:22" ht="12.75" customHeight="1" x14ac:dyDescent="0.2">
      <c r="A387" s="109" t="s">
        <v>69</v>
      </c>
      <c r="F387" s="82">
        <v>3</v>
      </c>
      <c r="K387" s="78"/>
      <c r="L387" s="85"/>
      <c r="M387" s="85"/>
      <c r="O387" s="85">
        <f>F387/E386</f>
        <v>1</v>
      </c>
      <c r="P387" s="127">
        <v>3</v>
      </c>
      <c r="Q387" s="129">
        <f t="shared" si="82"/>
        <v>0.75</v>
      </c>
      <c r="R387" s="85">
        <f t="shared" si="83"/>
        <v>0.25</v>
      </c>
    </row>
    <row r="388" spans="1:22" ht="12.75" customHeight="1" x14ac:dyDescent="0.2">
      <c r="A388" s="82">
        <v>1002</v>
      </c>
      <c r="G388" s="82">
        <v>3</v>
      </c>
      <c r="K388" s="78"/>
      <c r="L388" s="85"/>
      <c r="M388" s="85"/>
      <c r="O388" s="85">
        <f>G388/F387</f>
        <v>1</v>
      </c>
      <c r="P388" s="127">
        <v>3</v>
      </c>
      <c r="Q388" s="129">
        <f t="shared" si="82"/>
        <v>1</v>
      </c>
      <c r="R388" s="85">
        <f t="shared" si="83"/>
        <v>0</v>
      </c>
    </row>
    <row r="389" spans="1:22" ht="12.75" customHeight="1" x14ac:dyDescent="0.2">
      <c r="A389" s="82">
        <v>1101</v>
      </c>
      <c r="H389" s="82">
        <v>2</v>
      </c>
      <c r="K389" s="78"/>
      <c r="L389" s="85"/>
      <c r="M389" s="85"/>
      <c r="O389" s="85">
        <f>H389/G388</f>
        <v>0.66666666666666663</v>
      </c>
      <c r="P389" s="127">
        <v>3</v>
      </c>
      <c r="Q389" s="129">
        <f t="shared" si="82"/>
        <v>1</v>
      </c>
      <c r="R389" s="85">
        <f t="shared" si="83"/>
        <v>0</v>
      </c>
    </row>
    <row r="390" spans="1:22" ht="12.75" customHeight="1" x14ac:dyDescent="0.2">
      <c r="A390" s="126" t="s">
        <v>72</v>
      </c>
      <c r="I390" s="82">
        <v>1</v>
      </c>
      <c r="K390" s="78"/>
      <c r="L390" s="85"/>
      <c r="M390" s="85"/>
      <c r="O390" s="85">
        <f>I390/H389</f>
        <v>0.5</v>
      </c>
      <c r="P390" s="127">
        <v>3</v>
      </c>
      <c r="Q390" s="129">
        <f t="shared" si="82"/>
        <v>1</v>
      </c>
      <c r="R390" s="85">
        <f t="shared" si="83"/>
        <v>0</v>
      </c>
    </row>
    <row r="391" spans="1:22" ht="12.75" customHeight="1" x14ac:dyDescent="0.2">
      <c r="A391" s="109" t="s">
        <v>78</v>
      </c>
      <c r="J391" s="82">
        <v>1</v>
      </c>
      <c r="K391" s="78">
        <v>1</v>
      </c>
      <c r="L391" s="85"/>
      <c r="M391" s="85"/>
      <c r="O391" s="85"/>
      <c r="P391" s="127">
        <v>3</v>
      </c>
      <c r="Q391" s="129"/>
      <c r="R391" s="85"/>
    </row>
    <row r="392" spans="1:22" ht="12.75" customHeight="1" x14ac:dyDescent="0.2">
      <c r="A392" s="109" t="s">
        <v>79</v>
      </c>
      <c r="J392" s="82">
        <v>3</v>
      </c>
      <c r="K392" s="78">
        <v>3</v>
      </c>
      <c r="L392" s="85"/>
      <c r="M392" s="85"/>
      <c r="O392" s="85"/>
      <c r="P392" s="127">
        <v>3</v>
      </c>
      <c r="Q392" s="129"/>
      <c r="R392" s="85"/>
    </row>
    <row r="393" spans="1:22" ht="12.75" customHeight="1" x14ac:dyDescent="0.2">
      <c r="A393" s="109"/>
      <c r="K393" s="78"/>
      <c r="L393" s="85"/>
      <c r="M393" s="85"/>
      <c r="O393" s="85"/>
      <c r="P393" s="127"/>
      <c r="Q393" s="129"/>
      <c r="R393" s="85"/>
    </row>
    <row r="394" spans="1:22" ht="12.75" customHeight="1" x14ac:dyDescent="0.2">
      <c r="K394" s="82">
        <f>SUM(K391:K392)</f>
        <v>4</v>
      </c>
      <c r="L394" s="85">
        <f>K391/B383</f>
        <v>0.16666666666666666</v>
      </c>
      <c r="M394" s="85">
        <f>K394/B383</f>
        <v>0.66666666666666663</v>
      </c>
      <c r="N394" s="85">
        <f>M394-L394</f>
        <v>0.5</v>
      </c>
      <c r="O394" s="85"/>
      <c r="S394" s="81" t="s">
        <v>81</v>
      </c>
      <c r="T394" s="81">
        <v>3</v>
      </c>
      <c r="U394" s="81">
        <f>SUM(K391:K393)</f>
        <v>4</v>
      </c>
      <c r="V394" s="81" t="s">
        <v>10</v>
      </c>
    </row>
    <row r="395" spans="1:22" ht="12.75" customHeight="1" x14ac:dyDescent="0.2">
      <c r="A395" s="114" t="s">
        <v>89</v>
      </c>
      <c r="L395" s="85"/>
      <c r="M395" s="85"/>
      <c r="O395" s="85"/>
      <c r="P395" s="125"/>
      <c r="Q395" s="125"/>
      <c r="R395" s="85"/>
      <c r="S395" s="81" t="s">
        <v>83</v>
      </c>
      <c r="T395" s="129">
        <f>T394/B383</f>
        <v>0.5</v>
      </c>
      <c r="U395" s="129">
        <f>T394/U394</f>
        <v>0.75</v>
      </c>
      <c r="V395" s="81" t="s">
        <v>84</v>
      </c>
    </row>
    <row r="396" spans="1:22" ht="25.5" customHeight="1" x14ac:dyDescent="0.2">
      <c r="B396" s="130" t="s">
        <v>1</v>
      </c>
      <c r="C396" s="130"/>
      <c r="D396" s="130"/>
      <c r="E396" s="130"/>
      <c r="F396" s="130"/>
      <c r="G396" s="130"/>
      <c r="H396" s="130"/>
      <c r="I396" s="130"/>
      <c r="J396" s="130"/>
      <c r="L396" s="115" t="s">
        <v>2</v>
      </c>
      <c r="M396" s="115" t="s">
        <v>3</v>
      </c>
      <c r="N396" s="116" t="s">
        <v>4</v>
      </c>
      <c r="O396" s="115" t="s">
        <v>5</v>
      </c>
      <c r="P396" s="117" t="s">
        <v>6</v>
      </c>
      <c r="Q396" s="117" t="s">
        <v>7</v>
      </c>
      <c r="R396" s="118" t="s">
        <v>8</v>
      </c>
    </row>
    <row r="397" spans="1:22" ht="12.75" customHeight="1" x14ac:dyDescent="0.2">
      <c r="A397" s="107" t="s">
        <v>9</v>
      </c>
      <c r="B397" s="29">
        <v>1</v>
      </c>
      <c r="C397" s="29">
        <v>2</v>
      </c>
      <c r="D397" s="29">
        <v>3</v>
      </c>
      <c r="E397" s="29">
        <v>4</v>
      </c>
      <c r="F397" s="29">
        <v>5</v>
      </c>
      <c r="G397" s="29">
        <v>6</v>
      </c>
      <c r="H397" s="29">
        <v>7</v>
      </c>
      <c r="I397" s="29">
        <v>8</v>
      </c>
      <c r="J397" s="29">
        <v>9</v>
      </c>
      <c r="K397" s="39" t="s">
        <v>10</v>
      </c>
      <c r="L397" s="171"/>
      <c r="M397" s="122"/>
      <c r="N397" s="123"/>
      <c r="O397" s="124"/>
      <c r="P397" s="125"/>
      <c r="Q397" s="125"/>
      <c r="R397" s="85"/>
    </row>
    <row r="398" spans="1:22" ht="12.75" customHeight="1" x14ac:dyDescent="0.2">
      <c r="A398" s="126" t="s">
        <v>50</v>
      </c>
      <c r="B398" s="82">
        <v>24</v>
      </c>
      <c r="K398" s="78"/>
      <c r="L398" s="85"/>
      <c r="M398" s="85"/>
      <c r="O398" s="85"/>
      <c r="P398" s="127">
        <f>B398</f>
        <v>24</v>
      </c>
      <c r="Q398" s="125"/>
      <c r="R398" s="85"/>
    </row>
    <row r="399" spans="1:22" ht="12.75" customHeight="1" x14ac:dyDescent="0.2">
      <c r="A399" s="126" t="s">
        <v>66</v>
      </c>
      <c r="C399" s="82">
        <v>16</v>
      </c>
      <c r="K399" s="78"/>
      <c r="L399" s="85"/>
      <c r="M399" s="85"/>
      <c r="O399" s="85">
        <f>C399/B398</f>
        <v>0.66666666666666663</v>
      </c>
      <c r="P399" s="127">
        <v>16</v>
      </c>
      <c r="Q399" s="129">
        <f t="shared" ref="Q399:Q406" si="84">P399/P398</f>
        <v>0.66666666666666663</v>
      </c>
      <c r="R399" s="85">
        <f t="shared" ref="R399:R406" si="85">100%-Q399</f>
        <v>0.33333333333333337</v>
      </c>
    </row>
    <row r="400" spans="1:22" ht="12.75" customHeight="1" x14ac:dyDescent="0.2">
      <c r="A400" s="126" t="s">
        <v>51</v>
      </c>
      <c r="D400" s="82">
        <v>15</v>
      </c>
      <c r="K400" s="78"/>
      <c r="L400" s="85"/>
      <c r="M400" s="85"/>
      <c r="O400" s="85">
        <f>D400/C399</f>
        <v>0.9375</v>
      </c>
      <c r="P400" s="127">
        <v>15</v>
      </c>
      <c r="Q400" s="129">
        <f t="shared" si="84"/>
        <v>0.9375</v>
      </c>
      <c r="R400" s="85">
        <f t="shared" si="85"/>
        <v>6.25E-2</v>
      </c>
    </row>
    <row r="401" spans="1:22" ht="12.75" customHeight="1" x14ac:dyDescent="0.2">
      <c r="A401" s="109" t="s">
        <v>69</v>
      </c>
      <c r="E401" s="82">
        <v>11</v>
      </c>
      <c r="K401" s="78"/>
      <c r="L401" s="85"/>
      <c r="M401" s="85"/>
      <c r="O401" s="85">
        <f>E401/D400</f>
        <v>0.73333333333333328</v>
      </c>
      <c r="P401" s="127">
        <v>15</v>
      </c>
      <c r="Q401" s="129">
        <f t="shared" si="84"/>
        <v>1</v>
      </c>
      <c r="R401" s="85">
        <f t="shared" si="85"/>
        <v>0</v>
      </c>
    </row>
    <row r="402" spans="1:22" ht="12.75" customHeight="1" x14ac:dyDescent="0.2">
      <c r="A402" s="109" t="s">
        <v>70</v>
      </c>
      <c r="F402" s="82">
        <v>10</v>
      </c>
      <c r="K402" s="78"/>
      <c r="L402" s="85"/>
      <c r="M402" s="85"/>
      <c r="O402" s="85">
        <f>F402/E401</f>
        <v>0.90909090909090906</v>
      </c>
      <c r="P402" s="127">
        <v>13</v>
      </c>
      <c r="Q402" s="129">
        <f t="shared" si="84"/>
        <v>0.8666666666666667</v>
      </c>
      <c r="R402" s="85">
        <f t="shared" si="85"/>
        <v>0.1333333333333333</v>
      </c>
    </row>
    <row r="403" spans="1:22" ht="12.75" customHeight="1" x14ac:dyDescent="0.2">
      <c r="A403" s="109" t="s">
        <v>71</v>
      </c>
      <c r="G403" s="82">
        <v>9</v>
      </c>
      <c r="K403" s="78"/>
      <c r="L403" s="85"/>
      <c r="M403" s="85"/>
      <c r="O403" s="85">
        <f>G403/F402</f>
        <v>0.9</v>
      </c>
      <c r="P403" s="127">
        <v>12</v>
      </c>
      <c r="Q403" s="129">
        <f t="shared" si="84"/>
        <v>0.92307692307692313</v>
      </c>
      <c r="R403" s="85">
        <f t="shared" si="85"/>
        <v>7.6923076923076872E-2</v>
      </c>
    </row>
    <row r="404" spans="1:22" ht="12.75" customHeight="1" x14ac:dyDescent="0.2">
      <c r="A404" s="126" t="s">
        <v>72</v>
      </c>
      <c r="H404" s="82">
        <v>9</v>
      </c>
      <c r="K404" s="78"/>
      <c r="L404" s="85"/>
      <c r="M404" s="85"/>
      <c r="O404" s="85">
        <f>H404/G403</f>
        <v>1</v>
      </c>
      <c r="P404" s="127">
        <v>12</v>
      </c>
      <c r="Q404" s="129">
        <f t="shared" si="84"/>
        <v>1</v>
      </c>
      <c r="R404" s="85">
        <f t="shared" si="85"/>
        <v>0</v>
      </c>
    </row>
    <row r="405" spans="1:22" ht="12.75" customHeight="1" x14ac:dyDescent="0.2">
      <c r="A405" s="109" t="s">
        <v>78</v>
      </c>
      <c r="I405" s="82">
        <v>9</v>
      </c>
      <c r="K405" s="78"/>
      <c r="L405" s="85"/>
      <c r="M405" s="85"/>
      <c r="O405" s="85">
        <f>I405/H404</f>
        <v>1</v>
      </c>
      <c r="P405" s="127">
        <v>11</v>
      </c>
      <c r="Q405" s="129">
        <f t="shared" si="84"/>
        <v>0.91666666666666663</v>
      </c>
      <c r="R405" s="85">
        <f t="shared" si="85"/>
        <v>8.333333333333337E-2</v>
      </c>
    </row>
    <row r="406" spans="1:22" ht="12.75" customHeight="1" x14ac:dyDescent="0.2">
      <c r="A406" s="109" t="s">
        <v>79</v>
      </c>
      <c r="J406" s="82">
        <v>8</v>
      </c>
      <c r="K406" s="78">
        <v>7</v>
      </c>
      <c r="L406" s="85"/>
      <c r="M406" s="85"/>
      <c r="O406" s="85">
        <f>J406/I405</f>
        <v>0.88888888888888884</v>
      </c>
      <c r="P406" s="127">
        <v>11</v>
      </c>
      <c r="Q406" s="129">
        <f t="shared" si="84"/>
        <v>1</v>
      </c>
      <c r="R406" s="85">
        <f t="shared" si="85"/>
        <v>0</v>
      </c>
    </row>
    <row r="407" spans="1:22" ht="12.75" customHeight="1" x14ac:dyDescent="0.2">
      <c r="A407" s="109" t="s">
        <v>80</v>
      </c>
      <c r="J407" s="82">
        <v>1</v>
      </c>
      <c r="K407" s="78"/>
      <c r="L407" s="85"/>
      <c r="M407" s="85"/>
      <c r="O407" s="85"/>
      <c r="P407" s="127">
        <v>4</v>
      </c>
      <c r="Q407" s="129"/>
      <c r="R407" s="85"/>
    </row>
    <row r="408" spans="1:22" ht="12.75" customHeight="1" x14ac:dyDescent="0.2">
      <c r="A408" s="109" t="s">
        <v>82</v>
      </c>
      <c r="J408" s="82">
        <v>3</v>
      </c>
      <c r="K408" s="78">
        <v>2</v>
      </c>
      <c r="L408" s="85"/>
      <c r="M408" s="85"/>
      <c r="O408" s="85"/>
      <c r="P408" s="127">
        <v>4</v>
      </c>
      <c r="Q408" s="129"/>
      <c r="R408" s="85"/>
    </row>
    <row r="409" spans="1:22" ht="12.75" customHeight="1" x14ac:dyDescent="0.2">
      <c r="A409" s="109" t="s">
        <v>85</v>
      </c>
      <c r="J409" s="82">
        <v>1</v>
      </c>
      <c r="K409" s="78">
        <v>1</v>
      </c>
      <c r="L409" s="85"/>
      <c r="M409" s="85"/>
      <c r="O409" s="85"/>
      <c r="P409" s="127">
        <v>2</v>
      </c>
      <c r="Q409" s="129"/>
      <c r="R409" s="85"/>
      <c r="S409" s="81" t="s">
        <v>81</v>
      </c>
      <c r="T409" s="81">
        <v>10</v>
      </c>
      <c r="U409" s="81">
        <f>K411</f>
        <v>11</v>
      </c>
      <c r="V409" s="81" t="s">
        <v>10</v>
      </c>
    </row>
    <row r="410" spans="1:22" ht="12.75" customHeight="1" x14ac:dyDescent="0.2">
      <c r="A410" s="109" t="s">
        <v>86</v>
      </c>
      <c r="J410" s="82">
        <v>1</v>
      </c>
      <c r="K410" s="78">
        <v>1</v>
      </c>
      <c r="L410" s="85"/>
      <c r="M410" s="85"/>
      <c r="O410" s="85"/>
      <c r="P410" s="127">
        <v>1</v>
      </c>
      <c r="Q410" s="129"/>
      <c r="R410" s="85"/>
      <c r="S410" s="81" t="s">
        <v>83</v>
      </c>
      <c r="T410" s="129">
        <f>T409/B398</f>
        <v>0.41666666666666669</v>
      </c>
      <c r="U410" s="129">
        <f>T409/U409</f>
        <v>0.90909090909090906</v>
      </c>
      <c r="V410" s="81" t="s">
        <v>84</v>
      </c>
    </row>
    <row r="411" spans="1:22" ht="12.75" customHeight="1" x14ac:dyDescent="0.2">
      <c r="A411" s="109"/>
      <c r="K411" s="82">
        <f>SUM(K406:K410)</f>
        <v>11</v>
      </c>
      <c r="L411" s="85">
        <f>K406/B398</f>
        <v>0.29166666666666669</v>
      </c>
      <c r="M411" s="85">
        <f>K411/B398</f>
        <v>0.45833333333333331</v>
      </c>
      <c r="N411" s="85">
        <f>M411-L411</f>
        <v>0.16666666666666663</v>
      </c>
      <c r="O411" s="85"/>
      <c r="P411" s="127"/>
      <c r="Q411" s="129"/>
      <c r="R411" s="85"/>
    </row>
    <row r="412" spans="1:22" ht="12.75" customHeight="1" x14ac:dyDescent="0.2">
      <c r="L412" s="85"/>
      <c r="M412" s="85"/>
      <c r="O412" s="85"/>
    </row>
    <row r="413" spans="1:22" ht="12.75" customHeight="1" x14ac:dyDescent="0.2">
      <c r="A413" s="114" t="s">
        <v>90</v>
      </c>
      <c r="L413" s="85"/>
      <c r="M413" s="85"/>
      <c r="O413" s="85"/>
      <c r="P413" s="125"/>
      <c r="Q413" s="125"/>
      <c r="R413" s="85"/>
    </row>
    <row r="414" spans="1:22" ht="25.5" customHeight="1" x14ac:dyDescent="0.2">
      <c r="B414" s="130" t="s">
        <v>1</v>
      </c>
      <c r="C414" s="130"/>
      <c r="D414" s="130"/>
      <c r="E414" s="130"/>
      <c r="F414" s="130"/>
      <c r="G414" s="130"/>
      <c r="H414" s="130"/>
      <c r="I414" s="130"/>
      <c r="J414" s="130"/>
      <c r="L414" s="115" t="s">
        <v>2</v>
      </c>
      <c r="M414" s="115" t="s">
        <v>3</v>
      </c>
      <c r="N414" s="116" t="s">
        <v>4</v>
      </c>
      <c r="O414" s="115" t="s">
        <v>5</v>
      </c>
      <c r="P414" s="117" t="s">
        <v>6</v>
      </c>
      <c r="Q414" s="117" t="s">
        <v>7</v>
      </c>
      <c r="R414" s="118" t="s">
        <v>8</v>
      </c>
    </row>
    <row r="415" spans="1:22" ht="12.75" customHeight="1" x14ac:dyDescent="0.2">
      <c r="A415" s="107" t="s">
        <v>9</v>
      </c>
      <c r="B415" s="29">
        <v>1</v>
      </c>
      <c r="C415" s="29">
        <v>2</v>
      </c>
      <c r="D415" s="29">
        <v>3</v>
      </c>
      <c r="E415" s="29">
        <v>4</v>
      </c>
      <c r="F415" s="29">
        <v>5</v>
      </c>
      <c r="G415" s="29">
        <v>6</v>
      </c>
      <c r="H415" s="29">
        <v>7</v>
      </c>
      <c r="I415" s="29">
        <v>8</v>
      </c>
      <c r="J415" s="29">
        <v>9</v>
      </c>
      <c r="K415" s="39" t="s">
        <v>10</v>
      </c>
      <c r="L415" s="171"/>
      <c r="M415" s="122"/>
      <c r="N415" s="123"/>
      <c r="O415" s="124"/>
      <c r="P415" s="125"/>
      <c r="Q415" s="125"/>
      <c r="R415" s="85"/>
    </row>
    <row r="416" spans="1:22" ht="12.75" customHeight="1" x14ac:dyDescent="0.2">
      <c r="A416" s="126" t="s">
        <v>66</v>
      </c>
      <c r="B416" s="82">
        <v>10</v>
      </c>
      <c r="K416" s="78"/>
      <c r="L416" s="85"/>
      <c r="M416" s="85"/>
      <c r="O416" s="85"/>
      <c r="P416" s="127">
        <f>B416</f>
        <v>10</v>
      </c>
      <c r="Q416" s="125"/>
      <c r="R416" s="85"/>
    </row>
    <row r="417" spans="1:22" ht="12.75" customHeight="1" x14ac:dyDescent="0.2">
      <c r="A417" s="126" t="s">
        <v>51</v>
      </c>
      <c r="C417" s="82">
        <v>8</v>
      </c>
      <c r="K417" s="78"/>
      <c r="L417" s="85"/>
      <c r="M417" s="85"/>
      <c r="O417" s="85">
        <f>C417/B416</f>
        <v>0.8</v>
      </c>
      <c r="P417" s="127">
        <v>8</v>
      </c>
      <c r="Q417" s="129">
        <f t="shared" ref="Q417:Q424" si="86">P417/P416</f>
        <v>0.8</v>
      </c>
      <c r="R417" s="85">
        <f t="shared" ref="R417:R424" si="87">100%-Q417</f>
        <v>0.19999999999999996</v>
      </c>
    </row>
    <row r="418" spans="1:22" ht="12.75" customHeight="1" x14ac:dyDescent="0.2">
      <c r="A418" s="82">
        <v>1001</v>
      </c>
      <c r="D418" s="82">
        <v>8</v>
      </c>
      <c r="K418" s="78"/>
      <c r="L418" s="85"/>
      <c r="M418" s="85"/>
      <c r="O418" s="85">
        <f>D418/C417</f>
        <v>1</v>
      </c>
      <c r="P418" s="127">
        <v>8</v>
      </c>
      <c r="Q418" s="129">
        <f t="shared" si="86"/>
        <v>1</v>
      </c>
      <c r="R418" s="85">
        <f t="shared" si="87"/>
        <v>0</v>
      </c>
    </row>
    <row r="419" spans="1:22" ht="12.75" customHeight="1" x14ac:dyDescent="0.2">
      <c r="A419" s="82">
        <v>1002</v>
      </c>
      <c r="E419" s="82">
        <v>7</v>
      </c>
      <c r="K419" s="78"/>
      <c r="L419" s="85"/>
      <c r="M419" s="85"/>
      <c r="O419" s="85">
        <f>E419/D418</f>
        <v>0.875</v>
      </c>
      <c r="P419" s="127">
        <v>8</v>
      </c>
      <c r="Q419" s="129">
        <f t="shared" si="86"/>
        <v>1</v>
      </c>
      <c r="R419" s="85">
        <f t="shared" si="87"/>
        <v>0</v>
      </c>
    </row>
    <row r="420" spans="1:22" ht="12.75" customHeight="1" x14ac:dyDescent="0.2">
      <c r="A420" s="82">
        <v>1101</v>
      </c>
      <c r="F420" s="82">
        <v>5</v>
      </c>
      <c r="K420" s="78"/>
      <c r="L420" s="85"/>
      <c r="M420" s="85"/>
      <c r="O420" s="85">
        <f>F420/E419</f>
        <v>0.7142857142857143</v>
      </c>
      <c r="P420" s="127">
        <v>7</v>
      </c>
      <c r="Q420" s="129">
        <f t="shared" si="86"/>
        <v>0.875</v>
      </c>
      <c r="R420" s="85">
        <f t="shared" si="87"/>
        <v>0.125</v>
      </c>
    </row>
    <row r="421" spans="1:22" ht="12.75" customHeight="1" x14ac:dyDescent="0.2">
      <c r="A421" s="126" t="s">
        <v>72</v>
      </c>
      <c r="G421" s="82">
        <v>4</v>
      </c>
      <c r="K421" s="78"/>
      <c r="L421" s="85"/>
      <c r="M421" s="85"/>
      <c r="O421" s="85">
        <f>G421/F420</f>
        <v>0.8</v>
      </c>
      <c r="P421" s="127">
        <v>7</v>
      </c>
      <c r="Q421" s="129">
        <f t="shared" si="86"/>
        <v>1</v>
      </c>
      <c r="R421" s="85">
        <f t="shared" si="87"/>
        <v>0</v>
      </c>
    </row>
    <row r="422" spans="1:22" ht="12.75" customHeight="1" x14ac:dyDescent="0.2">
      <c r="A422" s="109" t="s">
        <v>78</v>
      </c>
      <c r="H422" s="82">
        <v>3</v>
      </c>
      <c r="K422" s="78"/>
      <c r="L422" s="85"/>
      <c r="M422" s="85"/>
      <c r="O422" s="85">
        <f>H422/G421</f>
        <v>0.75</v>
      </c>
      <c r="P422" s="127">
        <v>6</v>
      </c>
      <c r="Q422" s="129">
        <f t="shared" si="86"/>
        <v>0.8571428571428571</v>
      </c>
      <c r="R422" s="85">
        <f t="shared" si="87"/>
        <v>0.1428571428571429</v>
      </c>
    </row>
    <row r="423" spans="1:22" ht="12.75" customHeight="1" x14ac:dyDescent="0.2">
      <c r="A423" s="109" t="s">
        <v>79</v>
      </c>
      <c r="I423" s="82">
        <v>3</v>
      </c>
      <c r="K423" s="78"/>
      <c r="L423" s="85"/>
      <c r="M423" s="85"/>
      <c r="O423" s="85">
        <f>I423/H422</f>
        <v>1</v>
      </c>
      <c r="P423" s="127">
        <v>5</v>
      </c>
      <c r="Q423" s="129">
        <f t="shared" si="86"/>
        <v>0.83333333333333337</v>
      </c>
      <c r="R423" s="85">
        <f t="shared" si="87"/>
        <v>0.16666666666666663</v>
      </c>
    </row>
    <row r="424" spans="1:22" ht="12.75" customHeight="1" x14ac:dyDescent="0.2">
      <c r="A424" s="109" t="s">
        <v>80</v>
      </c>
      <c r="J424" s="82">
        <v>3</v>
      </c>
      <c r="K424" s="78">
        <v>2</v>
      </c>
      <c r="L424" s="85"/>
      <c r="M424" s="85"/>
      <c r="O424" s="85">
        <f>J424/I423</f>
        <v>1</v>
      </c>
      <c r="P424" s="127">
        <v>6</v>
      </c>
      <c r="Q424" s="129">
        <f t="shared" si="86"/>
        <v>1.2</v>
      </c>
      <c r="R424" s="85">
        <f t="shared" si="87"/>
        <v>-0.19999999999999996</v>
      </c>
    </row>
    <row r="425" spans="1:22" ht="12.75" customHeight="1" x14ac:dyDescent="0.2">
      <c r="A425" s="109" t="s">
        <v>82</v>
      </c>
      <c r="J425" s="82">
        <v>3</v>
      </c>
      <c r="K425" s="78">
        <v>2</v>
      </c>
      <c r="L425" s="85"/>
      <c r="M425" s="85"/>
      <c r="O425" s="85"/>
      <c r="P425" s="127">
        <v>4</v>
      </c>
      <c r="Q425" s="129"/>
      <c r="R425" s="85"/>
    </row>
    <row r="426" spans="1:22" ht="12.75" customHeight="1" x14ac:dyDescent="0.2">
      <c r="A426" s="109" t="s">
        <v>85</v>
      </c>
      <c r="J426" s="82">
        <v>1</v>
      </c>
      <c r="K426" s="78">
        <v>1</v>
      </c>
      <c r="L426" s="85"/>
      <c r="M426" s="85"/>
      <c r="O426" s="85"/>
      <c r="P426" s="127">
        <v>2</v>
      </c>
      <c r="Q426" s="129"/>
      <c r="R426" s="85"/>
    </row>
    <row r="427" spans="1:22" ht="12.75" customHeight="1" x14ac:dyDescent="0.2">
      <c r="A427" s="109" t="s">
        <v>86</v>
      </c>
      <c r="J427" s="82">
        <v>1</v>
      </c>
      <c r="K427" s="78"/>
      <c r="L427" s="85"/>
      <c r="M427" s="85"/>
      <c r="O427" s="85"/>
      <c r="P427" s="127">
        <v>1</v>
      </c>
      <c r="Q427" s="129"/>
      <c r="R427" s="85"/>
      <c r="S427" s="81" t="s">
        <v>81</v>
      </c>
      <c r="T427" s="81">
        <v>6</v>
      </c>
      <c r="U427" s="81">
        <f>K429</f>
        <v>6</v>
      </c>
      <c r="V427" s="81" t="s">
        <v>10</v>
      </c>
    </row>
    <row r="428" spans="1:22" ht="12.75" customHeight="1" x14ac:dyDescent="0.2">
      <c r="A428" s="109" t="s">
        <v>91</v>
      </c>
      <c r="J428" s="82">
        <v>1</v>
      </c>
      <c r="K428" s="78">
        <v>1</v>
      </c>
      <c r="L428" s="85"/>
      <c r="M428" s="85"/>
      <c r="O428" s="85"/>
      <c r="P428" s="127">
        <v>1</v>
      </c>
      <c r="Q428" s="129"/>
      <c r="R428" s="85"/>
      <c r="S428" s="81" t="s">
        <v>83</v>
      </c>
      <c r="T428" s="129">
        <f>T427/B416</f>
        <v>0.6</v>
      </c>
      <c r="U428" s="129">
        <f>T427/U427</f>
        <v>1</v>
      </c>
      <c r="V428" s="81" t="s">
        <v>84</v>
      </c>
    </row>
    <row r="429" spans="1:22" ht="12.75" customHeight="1" x14ac:dyDescent="0.2">
      <c r="K429" s="82">
        <f>SUM(K424:K428)</f>
        <v>6</v>
      </c>
      <c r="L429" s="85">
        <f>K424/B416</f>
        <v>0.2</v>
      </c>
      <c r="M429" s="85">
        <f>K429/B416</f>
        <v>0.6</v>
      </c>
      <c r="O429" s="85"/>
    </row>
    <row r="430" spans="1:22" ht="12.75" customHeight="1" x14ac:dyDescent="0.2">
      <c r="L430" s="85"/>
      <c r="M430" s="85"/>
      <c r="O430" s="85"/>
    </row>
    <row r="431" spans="1:22" ht="12.75" customHeight="1" x14ac:dyDescent="0.2">
      <c r="A431" s="114" t="s">
        <v>92</v>
      </c>
      <c r="L431" s="85"/>
      <c r="M431" s="85"/>
      <c r="O431" s="85"/>
      <c r="P431" s="125"/>
      <c r="Q431" s="125"/>
      <c r="R431" s="85"/>
    </row>
    <row r="432" spans="1:22" ht="25.5" customHeight="1" x14ac:dyDescent="0.2">
      <c r="B432" s="130" t="s">
        <v>1</v>
      </c>
      <c r="C432" s="130"/>
      <c r="D432" s="130"/>
      <c r="E432" s="130"/>
      <c r="F432" s="130"/>
      <c r="G432" s="130"/>
      <c r="H432" s="130"/>
      <c r="I432" s="130"/>
      <c r="J432" s="130"/>
      <c r="L432" s="115" t="s">
        <v>2</v>
      </c>
      <c r="M432" s="115" t="s">
        <v>3</v>
      </c>
      <c r="N432" s="116" t="s">
        <v>4</v>
      </c>
      <c r="O432" s="115" t="s">
        <v>5</v>
      </c>
      <c r="P432" s="117" t="s">
        <v>6</v>
      </c>
      <c r="Q432" s="117" t="s">
        <v>7</v>
      </c>
      <c r="R432" s="118" t="s">
        <v>8</v>
      </c>
    </row>
    <row r="433" spans="1:28" ht="12.75" customHeight="1" x14ac:dyDescent="0.2">
      <c r="A433" s="107" t="s">
        <v>9</v>
      </c>
      <c r="B433" s="29">
        <v>1</v>
      </c>
      <c r="C433" s="29">
        <v>2</v>
      </c>
      <c r="D433" s="29">
        <v>3</v>
      </c>
      <c r="E433" s="29">
        <v>4</v>
      </c>
      <c r="F433" s="29">
        <v>5</v>
      </c>
      <c r="G433" s="29">
        <v>6</v>
      </c>
      <c r="H433" s="29">
        <v>7</v>
      </c>
      <c r="I433" s="29">
        <v>8</v>
      </c>
      <c r="J433" s="29">
        <v>9</v>
      </c>
      <c r="K433" s="39" t="s">
        <v>10</v>
      </c>
      <c r="L433" s="171"/>
      <c r="M433" s="122"/>
      <c r="N433" s="123"/>
      <c r="O433" s="124"/>
      <c r="P433" s="125"/>
      <c r="Q433" s="125"/>
      <c r="R433" s="85"/>
    </row>
    <row r="434" spans="1:28" ht="12.75" customHeight="1" x14ac:dyDescent="0.2">
      <c r="A434" s="126" t="s">
        <v>51</v>
      </c>
      <c r="B434" s="82">
        <v>24</v>
      </c>
      <c r="K434" s="78"/>
      <c r="L434" s="85"/>
      <c r="M434" s="85"/>
      <c r="O434" s="85"/>
      <c r="P434" s="127">
        <f>B434</f>
        <v>24</v>
      </c>
      <c r="Q434" s="125"/>
      <c r="R434" s="85"/>
    </row>
    <row r="435" spans="1:28" ht="12.75" customHeight="1" x14ac:dyDescent="0.2">
      <c r="A435" s="82">
        <v>1001</v>
      </c>
      <c r="C435" s="82">
        <v>17</v>
      </c>
      <c r="K435" s="78"/>
      <c r="L435" s="85"/>
      <c r="M435" s="85"/>
      <c r="O435" s="85">
        <f>C435/B434</f>
        <v>0.70833333333333337</v>
      </c>
      <c r="P435" s="127">
        <v>17</v>
      </c>
      <c r="Q435" s="129">
        <f t="shared" ref="Q435:Q442" si="88">P435/P434</f>
        <v>0.70833333333333337</v>
      </c>
      <c r="R435" s="85">
        <f t="shared" ref="R435:R442" si="89">100%-Q435</f>
        <v>0.29166666666666663</v>
      </c>
      <c r="AA435" s="81" t="s">
        <v>66</v>
      </c>
      <c r="AB435" s="81">
        <v>5</v>
      </c>
    </row>
    <row r="436" spans="1:28" ht="12.75" customHeight="1" x14ac:dyDescent="0.2">
      <c r="A436" s="82">
        <v>1002</v>
      </c>
      <c r="D436" s="82">
        <v>17</v>
      </c>
      <c r="K436" s="78"/>
      <c r="L436" s="85"/>
      <c r="M436" s="85"/>
      <c r="O436" s="85">
        <f>D436/C435</f>
        <v>1</v>
      </c>
      <c r="P436" s="127">
        <v>18</v>
      </c>
      <c r="Q436" s="129">
        <f t="shared" si="88"/>
        <v>1.0588235294117647</v>
      </c>
      <c r="R436" s="85">
        <f t="shared" si="89"/>
        <v>-5.8823529411764719E-2</v>
      </c>
      <c r="AA436" s="81" t="s">
        <v>51</v>
      </c>
      <c r="AB436" s="81">
        <v>13</v>
      </c>
    </row>
    <row r="437" spans="1:28" ht="12.75" customHeight="1" x14ac:dyDescent="0.2">
      <c r="A437" s="82">
        <v>1101</v>
      </c>
      <c r="E437" s="82">
        <v>17</v>
      </c>
      <c r="K437" s="78"/>
      <c r="L437" s="85"/>
      <c r="M437" s="85"/>
      <c r="O437" s="85">
        <f>E437/D436</f>
        <v>1</v>
      </c>
      <c r="P437" s="127">
        <v>18</v>
      </c>
      <c r="Q437" s="129">
        <f t="shared" si="88"/>
        <v>1</v>
      </c>
      <c r="R437" s="85">
        <f t="shared" si="89"/>
        <v>0</v>
      </c>
    </row>
    <row r="438" spans="1:28" ht="12.75" customHeight="1" x14ac:dyDescent="0.2">
      <c r="A438" s="126" t="s">
        <v>72</v>
      </c>
      <c r="F438" s="82">
        <v>17</v>
      </c>
      <c r="K438" s="78"/>
      <c r="L438" s="85"/>
      <c r="M438" s="85"/>
      <c r="O438" s="85">
        <f>F438/E437</f>
        <v>1</v>
      </c>
      <c r="P438" s="127">
        <v>18</v>
      </c>
      <c r="Q438" s="129">
        <f t="shared" si="88"/>
        <v>1</v>
      </c>
      <c r="R438" s="85">
        <f t="shared" si="89"/>
        <v>0</v>
      </c>
    </row>
    <row r="439" spans="1:28" ht="12.75" customHeight="1" x14ac:dyDescent="0.2">
      <c r="A439" s="109" t="s">
        <v>78</v>
      </c>
      <c r="G439" s="82">
        <v>17</v>
      </c>
      <c r="K439" s="78"/>
      <c r="L439" s="85"/>
      <c r="M439" s="85"/>
      <c r="O439" s="85">
        <f>G439/F438</f>
        <v>1</v>
      </c>
      <c r="P439" s="127">
        <v>17</v>
      </c>
      <c r="Q439" s="129">
        <f t="shared" si="88"/>
        <v>0.94444444444444442</v>
      </c>
      <c r="R439" s="85">
        <f t="shared" si="89"/>
        <v>5.555555555555558E-2</v>
      </c>
    </row>
    <row r="440" spans="1:28" ht="12.75" customHeight="1" x14ac:dyDescent="0.2">
      <c r="A440" s="109" t="s">
        <v>79</v>
      </c>
      <c r="H440" s="82">
        <v>14</v>
      </c>
      <c r="K440" s="78"/>
      <c r="L440" s="85"/>
      <c r="M440" s="85"/>
      <c r="O440" s="85">
        <f>H440/G439</f>
        <v>0.82352941176470584</v>
      </c>
      <c r="P440" s="127">
        <v>17</v>
      </c>
      <c r="Q440" s="129">
        <f t="shared" si="88"/>
        <v>1</v>
      </c>
      <c r="R440" s="85">
        <f t="shared" si="89"/>
        <v>0</v>
      </c>
    </row>
    <row r="441" spans="1:28" ht="12.75" customHeight="1" x14ac:dyDescent="0.2">
      <c r="A441" s="109" t="s">
        <v>80</v>
      </c>
      <c r="I441" s="82">
        <v>14</v>
      </c>
      <c r="K441" s="78"/>
      <c r="L441" s="85"/>
      <c r="M441" s="85"/>
      <c r="O441" s="85">
        <f>I441/H440</f>
        <v>1</v>
      </c>
      <c r="P441" s="127">
        <v>17</v>
      </c>
      <c r="Q441" s="129">
        <f t="shared" si="88"/>
        <v>1</v>
      </c>
      <c r="R441" s="85">
        <f t="shared" si="89"/>
        <v>0</v>
      </c>
    </row>
    <row r="442" spans="1:28" ht="12.75" customHeight="1" x14ac:dyDescent="0.2">
      <c r="A442" s="109" t="s">
        <v>82</v>
      </c>
      <c r="J442" s="82">
        <v>14</v>
      </c>
      <c r="K442" s="78">
        <v>10</v>
      </c>
      <c r="L442" s="85"/>
      <c r="M442" s="85"/>
      <c r="O442" s="85">
        <f>J442/I441</f>
        <v>1</v>
      </c>
      <c r="P442" s="127">
        <v>17</v>
      </c>
      <c r="Q442" s="129">
        <f t="shared" si="88"/>
        <v>1</v>
      </c>
      <c r="R442" s="85">
        <f t="shared" si="89"/>
        <v>0</v>
      </c>
    </row>
    <row r="443" spans="1:28" ht="12.75" customHeight="1" x14ac:dyDescent="0.2">
      <c r="A443" s="109" t="s">
        <v>85</v>
      </c>
      <c r="J443" s="82">
        <v>2</v>
      </c>
      <c r="K443" s="78">
        <v>4</v>
      </c>
      <c r="L443" s="85"/>
      <c r="M443" s="85"/>
      <c r="O443" s="85"/>
      <c r="P443" s="127">
        <v>7</v>
      </c>
      <c r="Q443" s="129"/>
      <c r="R443" s="85"/>
    </row>
    <row r="444" spans="1:28" ht="12.75" customHeight="1" x14ac:dyDescent="0.2">
      <c r="A444" s="109" t="s">
        <v>86</v>
      </c>
      <c r="J444" s="82">
        <v>3</v>
      </c>
      <c r="K444" s="78">
        <v>2</v>
      </c>
      <c r="L444" s="85"/>
      <c r="M444" s="85"/>
      <c r="O444" s="85"/>
      <c r="P444" s="127">
        <v>3</v>
      </c>
      <c r="Q444" s="129"/>
      <c r="R444" s="85"/>
    </row>
    <row r="445" spans="1:28" ht="12.75" customHeight="1" x14ac:dyDescent="0.2">
      <c r="A445" s="109"/>
      <c r="K445" s="82">
        <f>SUM(K442:K444)</f>
        <v>16</v>
      </c>
      <c r="L445" s="85">
        <f>K442/B434</f>
        <v>0.41666666666666669</v>
      </c>
      <c r="M445" s="85">
        <f>K445/B434</f>
        <v>0.66666666666666663</v>
      </c>
      <c r="N445" s="85">
        <f>M445-L445</f>
        <v>0.24999999999999994</v>
      </c>
      <c r="O445" s="85"/>
      <c r="S445" s="81" t="s">
        <v>81</v>
      </c>
      <c r="T445" s="81">
        <v>16</v>
      </c>
      <c r="U445" s="81">
        <f>SUM(K442:K444)</f>
        <v>16</v>
      </c>
      <c r="V445" s="81" t="s">
        <v>10</v>
      </c>
    </row>
    <row r="446" spans="1:28" ht="12.75" customHeight="1" x14ac:dyDescent="0.2">
      <c r="L446" s="85"/>
      <c r="M446" s="85"/>
      <c r="O446" s="85"/>
      <c r="P446" s="125"/>
      <c r="Q446" s="125"/>
      <c r="R446" s="85"/>
      <c r="S446" s="81" t="s">
        <v>83</v>
      </c>
      <c r="T446" s="129">
        <f>T445/B434</f>
        <v>0.66666666666666663</v>
      </c>
      <c r="U446" s="129">
        <f>T445/U445</f>
        <v>1</v>
      </c>
      <c r="V446" s="81" t="s">
        <v>84</v>
      </c>
    </row>
    <row r="447" spans="1:28" ht="12.75" customHeight="1" x14ac:dyDescent="0.2">
      <c r="L447" s="85"/>
      <c r="M447" s="85"/>
      <c r="O447" s="85"/>
      <c r="P447" s="125"/>
      <c r="Q447" s="125"/>
      <c r="R447" s="85"/>
      <c r="S447" s="81"/>
      <c r="T447" s="129"/>
      <c r="U447" s="129"/>
      <c r="V447" s="81"/>
    </row>
    <row r="448" spans="1:28" ht="12.75" customHeight="1" x14ac:dyDescent="0.2">
      <c r="A448" s="114" t="s">
        <v>93</v>
      </c>
      <c r="L448" s="85"/>
      <c r="M448" s="85"/>
      <c r="O448" s="85"/>
    </row>
    <row r="449" spans="1:19" ht="12.75" customHeight="1" x14ac:dyDescent="0.2">
      <c r="L449" s="85"/>
      <c r="M449" s="85"/>
      <c r="O449" s="85"/>
    </row>
    <row r="450" spans="1:19" ht="12.75" customHeight="1" x14ac:dyDescent="0.2">
      <c r="L450" s="85"/>
      <c r="M450" s="85"/>
      <c r="N450" s="85"/>
      <c r="O450" s="85"/>
    </row>
    <row r="451" spans="1:19" ht="26.25" customHeight="1" x14ac:dyDescent="0.2">
      <c r="B451" s="220" t="s">
        <v>94</v>
      </c>
      <c r="C451" s="221"/>
      <c r="D451" s="221"/>
      <c r="E451" s="221"/>
      <c r="F451" s="221"/>
      <c r="G451" s="221"/>
      <c r="H451" s="221"/>
      <c r="I451" s="221"/>
      <c r="J451" s="221"/>
      <c r="K451" s="74" t="s">
        <v>70</v>
      </c>
      <c r="L451" s="85"/>
      <c r="M451" s="85"/>
      <c r="N451" s="81"/>
      <c r="O451" s="85"/>
      <c r="P451" s="81"/>
      <c r="Q451" s="81"/>
      <c r="R451" s="81"/>
    </row>
    <row r="452" spans="1:19" ht="20.25" customHeight="1" x14ac:dyDescent="0.2">
      <c r="A452" s="222" t="s">
        <v>9</v>
      </c>
      <c r="B452" s="223" t="s">
        <v>95</v>
      </c>
      <c r="C452" s="224"/>
      <c r="D452" s="224"/>
      <c r="E452" s="224"/>
      <c r="F452" s="224"/>
      <c r="G452" s="224"/>
      <c r="H452" s="224"/>
      <c r="I452" s="224"/>
      <c r="J452" s="225"/>
      <c r="K452" s="226" t="s">
        <v>10</v>
      </c>
      <c r="L452" s="219" t="s">
        <v>2</v>
      </c>
      <c r="M452" s="219" t="s">
        <v>3</v>
      </c>
      <c r="N452" s="228" t="s">
        <v>4</v>
      </c>
      <c r="O452" s="219" t="s">
        <v>5</v>
      </c>
      <c r="P452" s="217" t="s">
        <v>6</v>
      </c>
      <c r="Q452" s="217" t="s">
        <v>7</v>
      </c>
      <c r="R452" s="219" t="s">
        <v>96</v>
      </c>
    </row>
    <row r="453" spans="1:19" ht="15.75" customHeight="1" x14ac:dyDescent="0.2">
      <c r="A453" s="218"/>
      <c r="B453" s="93" t="s">
        <v>97</v>
      </c>
      <c r="C453" s="93" t="s">
        <v>98</v>
      </c>
      <c r="D453" s="93" t="s">
        <v>99</v>
      </c>
      <c r="E453" s="93" t="s">
        <v>100</v>
      </c>
      <c r="F453" s="93" t="s">
        <v>101</v>
      </c>
      <c r="G453" s="93" t="s">
        <v>102</v>
      </c>
      <c r="H453" s="93" t="s">
        <v>103</v>
      </c>
      <c r="I453" s="93" t="s">
        <v>104</v>
      </c>
      <c r="J453" s="93" t="s">
        <v>105</v>
      </c>
      <c r="K453" s="227"/>
      <c r="L453" s="218"/>
      <c r="M453" s="218"/>
      <c r="N453" s="218"/>
      <c r="O453" s="218"/>
      <c r="P453" s="218"/>
      <c r="Q453" s="218"/>
      <c r="R453" s="218"/>
    </row>
    <row r="454" spans="1:19" ht="15.75" customHeight="1" x14ac:dyDescent="0.2">
      <c r="A454" s="93">
        <v>1002</v>
      </c>
      <c r="B454" s="17">
        <v>28</v>
      </c>
      <c r="C454" s="17"/>
      <c r="D454" s="17"/>
      <c r="E454" s="17"/>
      <c r="F454" s="17"/>
      <c r="G454" s="17"/>
      <c r="H454" s="17"/>
      <c r="I454" s="17"/>
      <c r="J454" s="17"/>
      <c r="K454" s="54"/>
      <c r="L454" s="138"/>
      <c r="M454" s="139"/>
      <c r="N454" s="100"/>
      <c r="O454" s="94"/>
      <c r="P454" s="19">
        <f>B454</f>
        <v>28</v>
      </c>
      <c r="Q454" s="95"/>
      <c r="R454" s="94"/>
    </row>
    <row r="455" spans="1:19" ht="15.75" customHeight="1" x14ac:dyDescent="0.2">
      <c r="A455" s="93">
        <v>1101</v>
      </c>
      <c r="B455" s="17"/>
      <c r="C455" s="17">
        <v>24</v>
      </c>
      <c r="D455" s="17"/>
      <c r="E455" s="17"/>
      <c r="F455" s="17"/>
      <c r="G455" s="17"/>
      <c r="H455" s="17"/>
      <c r="I455" s="17"/>
      <c r="J455" s="17"/>
      <c r="K455" s="54"/>
      <c r="L455" s="140"/>
      <c r="M455" s="49"/>
      <c r="N455" s="141"/>
      <c r="O455" s="21">
        <f>IF(C455=0,"",C455/B454)</f>
        <v>0.8571428571428571</v>
      </c>
      <c r="P455" s="22">
        <v>24</v>
      </c>
      <c r="Q455" s="96">
        <f t="shared" ref="Q455:Q462" si="90">IF(P455=0,"",P455/P454)</f>
        <v>0.8571428571428571</v>
      </c>
      <c r="R455" s="96">
        <f t="shared" ref="R455:R462" si="91">IF(P455=0,"",100%-Q455)</f>
        <v>0.1428571428571429</v>
      </c>
    </row>
    <row r="456" spans="1:19" ht="15.75" customHeight="1" x14ac:dyDescent="0.2">
      <c r="A456" s="93">
        <v>1102</v>
      </c>
      <c r="B456" s="17"/>
      <c r="C456" s="17"/>
      <c r="D456" s="17">
        <v>21</v>
      </c>
      <c r="E456" s="17"/>
      <c r="F456" s="17"/>
      <c r="G456" s="17"/>
      <c r="H456" s="17"/>
      <c r="I456" s="17"/>
      <c r="J456" s="17"/>
      <c r="K456" s="54"/>
      <c r="L456" s="140"/>
      <c r="M456" s="49"/>
      <c r="N456" s="141"/>
      <c r="O456" s="21">
        <f>IF(D456=0,"",D456/C455)</f>
        <v>0.875</v>
      </c>
      <c r="P456" s="22">
        <v>22</v>
      </c>
      <c r="Q456" s="96">
        <f t="shared" si="90"/>
        <v>0.91666666666666663</v>
      </c>
      <c r="R456" s="96">
        <f t="shared" si="91"/>
        <v>8.333333333333337E-2</v>
      </c>
      <c r="S456" s="119">
        <f>P456/P454</f>
        <v>0.7857142857142857</v>
      </c>
    </row>
    <row r="457" spans="1:19" ht="15.75" customHeight="1" x14ac:dyDescent="0.2">
      <c r="A457" s="93">
        <v>1201</v>
      </c>
      <c r="B457" s="17"/>
      <c r="C457" s="17"/>
      <c r="D457" s="17"/>
      <c r="E457" s="17">
        <v>19</v>
      </c>
      <c r="F457" s="17"/>
      <c r="G457" s="17"/>
      <c r="H457" s="17"/>
      <c r="I457" s="17"/>
      <c r="J457" s="17"/>
      <c r="K457" s="54"/>
      <c r="L457" s="140"/>
      <c r="M457" s="49"/>
      <c r="N457" s="141"/>
      <c r="O457" s="21">
        <f>IF(E457=0,"",E457/D456)</f>
        <v>0.90476190476190477</v>
      </c>
      <c r="P457" s="22">
        <v>20</v>
      </c>
      <c r="Q457" s="96">
        <f t="shared" si="90"/>
        <v>0.90909090909090906</v>
      </c>
      <c r="R457" s="96">
        <f t="shared" si="91"/>
        <v>9.0909090909090939E-2</v>
      </c>
    </row>
    <row r="458" spans="1:19" ht="15.75" customHeight="1" x14ac:dyDescent="0.2">
      <c r="A458" s="93">
        <v>1202</v>
      </c>
      <c r="B458" s="17"/>
      <c r="C458" s="17"/>
      <c r="D458" s="17"/>
      <c r="E458" s="17"/>
      <c r="F458" s="17">
        <v>16</v>
      </c>
      <c r="G458" s="17"/>
      <c r="H458" s="17"/>
      <c r="I458" s="17"/>
      <c r="J458" s="17"/>
      <c r="K458" s="54"/>
      <c r="L458" s="140"/>
      <c r="M458" s="49"/>
      <c r="N458" s="141"/>
      <c r="O458" s="21">
        <f>IF(F458=0,"",F458/E457)</f>
        <v>0.84210526315789469</v>
      </c>
      <c r="P458" s="22">
        <v>19</v>
      </c>
      <c r="Q458" s="96">
        <f t="shared" si="90"/>
        <v>0.95</v>
      </c>
      <c r="R458" s="96">
        <f t="shared" si="91"/>
        <v>5.0000000000000044E-2</v>
      </c>
    </row>
    <row r="459" spans="1:19" ht="15.75" customHeight="1" x14ac:dyDescent="0.2">
      <c r="A459" s="93">
        <v>1301</v>
      </c>
      <c r="B459" s="17"/>
      <c r="C459" s="17"/>
      <c r="D459" s="17"/>
      <c r="E459" s="17"/>
      <c r="F459" s="17"/>
      <c r="G459" s="17">
        <v>15</v>
      </c>
      <c r="H459" s="17"/>
      <c r="I459" s="17"/>
      <c r="J459" s="17"/>
      <c r="K459" s="54"/>
      <c r="L459" s="140"/>
      <c r="M459" s="49"/>
      <c r="N459" s="141"/>
      <c r="O459" s="21">
        <f>IF(G459=0,"",G459/F458)</f>
        <v>0.9375</v>
      </c>
      <c r="P459" s="22">
        <v>18</v>
      </c>
      <c r="Q459" s="96">
        <f t="shared" si="90"/>
        <v>0.94736842105263153</v>
      </c>
      <c r="R459" s="96">
        <f t="shared" si="91"/>
        <v>5.2631578947368474E-2</v>
      </c>
    </row>
    <row r="460" spans="1:19" ht="15.75" customHeight="1" x14ac:dyDescent="0.2">
      <c r="A460" s="93">
        <v>1302</v>
      </c>
      <c r="B460" s="17"/>
      <c r="C460" s="17"/>
      <c r="D460" s="17"/>
      <c r="E460" s="17"/>
      <c r="F460" s="17"/>
      <c r="G460" s="17"/>
      <c r="H460" s="17">
        <v>15</v>
      </c>
      <c r="I460" s="17"/>
      <c r="J460" s="17"/>
      <c r="K460" s="54"/>
      <c r="L460" s="140"/>
      <c r="M460" s="49"/>
      <c r="N460" s="141"/>
      <c r="O460" s="21">
        <f>IF(H460=0,"",H460/G459)</f>
        <v>1</v>
      </c>
      <c r="P460" s="22">
        <v>19</v>
      </c>
      <c r="Q460" s="96">
        <f t="shared" si="90"/>
        <v>1.0555555555555556</v>
      </c>
      <c r="R460" s="96">
        <f t="shared" si="91"/>
        <v>-5.555555555555558E-2</v>
      </c>
    </row>
    <row r="461" spans="1:19" ht="15.75" customHeight="1" x14ac:dyDescent="0.2">
      <c r="A461" s="93">
        <v>1401</v>
      </c>
      <c r="B461" s="17"/>
      <c r="C461" s="17"/>
      <c r="D461" s="17"/>
      <c r="E461" s="17"/>
      <c r="F461" s="17"/>
      <c r="G461" s="17"/>
      <c r="H461" s="17"/>
      <c r="I461" s="17">
        <v>15</v>
      </c>
      <c r="J461" s="17"/>
      <c r="K461" s="54"/>
      <c r="L461" s="140"/>
      <c r="M461" s="49"/>
      <c r="N461" s="141"/>
      <c r="O461" s="21">
        <f>IF(I461=0,"",I461/H460)</f>
        <v>1</v>
      </c>
      <c r="P461" s="22">
        <v>19</v>
      </c>
      <c r="Q461" s="96">
        <f t="shared" si="90"/>
        <v>1</v>
      </c>
      <c r="R461" s="96">
        <f t="shared" si="91"/>
        <v>0</v>
      </c>
    </row>
    <row r="462" spans="1:19" ht="15.75" customHeight="1" x14ac:dyDescent="0.2">
      <c r="A462" s="93">
        <v>1402</v>
      </c>
      <c r="B462" s="17"/>
      <c r="C462" s="17"/>
      <c r="D462" s="17"/>
      <c r="E462" s="17"/>
      <c r="F462" s="17"/>
      <c r="G462" s="17"/>
      <c r="H462" s="17"/>
      <c r="I462" s="17"/>
      <c r="J462" s="17">
        <v>15</v>
      </c>
      <c r="K462" s="54">
        <v>13</v>
      </c>
      <c r="L462" s="140"/>
      <c r="M462" s="49"/>
      <c r="N462" s="141"/>
      <c r="O462" s="24">
        <f>IF(J462=0,"",J462/I461)</f>
        <v>1</v>
      </c>
      <c r="P462" s="22">
        <v>19</v>
      </c>
      <c r="Q462" s="24">
        <f t="shared" si="90"/>
        <v>1</v>
      </c>
      <c r="R462" s="24">
        <f t="shared" si="91"/>
        <v>0</v>
      </c>
    </row>
    <row r="463" spans="1:19" ht="15.75" customHeight="1" x14ac:dyDescent="0.2">
      <c r="A463" s="93">
        <v>1501</v>
      </c>
      <c r="B463" s="17"/>
      <c r="C463" s="17"/>
      <c r="D463" s="17"/>
      <c r="E463" s="17"/>
      <c r="F463" s="17"/>
      <c r="G463" s="17"/>
      <c r="H463" s="17"/>
      <c r="I463" s="17"/>
      <c r="J463" s="17">
        <v>2</v>
      </c>
      <c r="K463" s="54">
        <v>2</v>
      </c>
      <c r="L463" s="140"/>
      <c r="M463" s="49"/>
      <c r="N463" s="142"/>
      <c r="O463" s="63"/>
      <c r="P463" s="22">
        <v>4</v>
      </c>
      <c r="Q463" s="63"/>
      <c r="R463" s="97"/>
    </row>
    <row r="464" spans="1:19" ht="15.75" customHeight="1" x14ac:dyDescent="0.2">
      <c r="A464" s="93">
        <v>1502</v>
      </c>
      <c r="B464" s="17"/>
      <c r="C464" s="17"/>
      <c r="D464" s="17"/>
      <c r="E464" s="17"/>
      <c r="F464" s="17"/>
      <c r="G464" s="17"/>
      <c r="H464" s="17"/>
      <c r="I464" s="17"/>
      <c r="J464" s="17">
        <v>1</v>
      </c>
      <c r="K464" s="54"/>
      <c r="L464" s="140"/>
      <c r="M464" s="49"/>
      <c r="N464" s="142"/>
      <c r="O464" s="143"/>
      <c r="P464" s="51">
        <v>2</v>
      </c>
      <c r="Q464" s="144"/>
      <c r="R464" s="143"/>
    </row>
    <row r="465" spans="1:19" ht="15.75" customHeight="1" x14ac:dyDescent="0.2">
      <c r="A465" s="93">
        <v>1601</v>
      </c>
      <c r="B465" s="17"/>
      <c r="C465" s="17"/>
      <c r="D465" s="17"/>
      <c r="E465" s="17"/>
      <c r="F465" s="17"/>
      <c r="G465" s="17"/>
      <c r="H465" s="17"/>
      <c r="I465" s="17"/>
      <c r="J465" s="17">
        <v>1</v>
      </c>
      <c r="K465" s="54">
        <v>1</v>
      </c>
      <c r="L465" s="140"/>
      <c r="M465" s="49"/>
      <c r="N465" s="142"/>
      <c r="O465" s="143"/>
      <c r="P465" s="51">
        <v>1</v>
      </c>
      <c r="Q465" s="144"/>
      <c r="R465" s="143"/>
    </row>
    <row r="466" spans="1:19" ht="15.75" customHeight="1" x14ac:dyDescent="0.2">
      <c r="A466" s="93">
        <v>1602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54"/>
      <c r="L466" s="140"/>
      <c r="M466" s="49"/>
      <c r="N466" s="142"/>
      <c r="O466" s="143"/>
      <c r="P466" s="51">
        <v>1</v>
      </c>
      <c r="Q466" s="144"/>
      <c r="R466" s="143"/>
    </row>
    <row r="467" spans="1:19" ht="15.75" customHeight="1" x14ac:dyDescent="0.2">
      <c r="A467" s="93">
        <v>1701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54"/>
      <c r="L467" s="140"/>
      <c r="M467" s="49"/>
      <c r="N467" s="142"/>
      <c r="O467" s="49"/>
      <c r="P467" s="142"/>
      <c r="Q467" s="145"/>
      <c r="R467" s="143"/>
    </row>
    <row r="468" spans="1:19" ht="15.75" customHeight="1" x14ac:dyDescent="0.2">
      <c r="A468" s="93">
        <v>1702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54"/>
      <c r="L468" s="140"/>
      <c r="M468" s="49"/>
      <c r="N468" s="142"/>
      <c r="O468" s="98" t="s">
        <v>81</v>
      </c>
      <c r="P468" s="99">
        <v>16</v>
      </c>
      <c r="Q468" s="100">
        <f>K471</f>
        <v>16</v>
      </c>
      <c r="R468" s="101" t="s">
        <v>10</v>
      </c>
    </row>
    <row r="469" spans="1:19" ht="15.75" customHeight="1" x14ac:dyDescent="0.2">
      <c r="A469" s="93">
        <v>1801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54"/>
      <c r="L469" s="140"/>
      <c r="M469" s="49"/>
      <c r="N469" s="142"/>
      <c r="O469" s="102" t="s">
        <v>83</v>
      </c>
      <c r="P469" s="32">
        <f>IF(P468/B454=0,"",P468/B454)</f>
        <v>0.5714285714285714</v>
      </c>
      <c r="Q469" s="103">
        <f>IF(P468/Q468=0,"",P468/Q468)</f>
        <v>1</v>
      </c>
      <c r="R469" s="104" t="s">
        <v>84</v>
      </c>
    </row>
    <row r="470" spans="1:19" ht="15.75" customHeight="1" x14ac:dyDescent="0.2">
      <c r="A470" s="93">
        <v>1802</v>
      </c>
      <c r="B470" s="71"/>
      <c r="C470" s="71"/>
      <c r="D470" s="71"/>
      <c r="E470" s="71"/>
      <c r="F470" s="71"/>
      <c r="G470" s="71"/>
      <c r="H470" s="71"/>
      <c r="I470" s="71"/>
      <c r="J470" s="71"/>
      <c r="K470" s="54"/>
      <c r="L470" s="146"/>
      <c r="M470" s="147"/>
      <c r="N470" s="148"/>
      <c r="O470" s="149"/>
      <c r="P470" s="150"/>
      <c r="Q470" s="150"/>
      <c r="R470" s="151"/>
    </row>
    <row r="471" spans="1:19" ht="18" customHeight="1" x14ac:dyDescent="0.2">
      <c r="A471" s="109"/>
      <c r="B471" s="216" t="s">
        <v>106</v>
      </c>
      <c r="C471" s="216"/>
      <c r="D471" s="216"/>
      <c r="E471" s="216"/>
      <c r="F471" s="216"/>
      <c r="G471" s="216"/>
      <c r="H471" s="216"/>
      <c r="I471" s="216"/>
      <c r="J471" s="216"/>
      <c r="K471" s="70">
        <f>SUM(K454:K467)</f>
        <v>16</v>
      </c>
      <c r="L471" s="105">
        <f>IF(K462=0,"",K462/B454)</f>
        <v>0.4642857142857143</v>
      </c>
      <c r="M471" s="105">
        <f>IF(K471=0,"",K471/B454)</f>
        <v>0.5714285714285714</v>
      </c>
      <c r="N471" s="105">
        <f>IF(K462=0,"",M471-L471)</f>
        <v>0.1071428571428571</v>
      </c>
      <c r="O471" s="85"/>
      <c r="P471" s="81"/>
      <c r="Q471" s="129"/>
      <c r="R471" s="85"/>
    </row>
    <row r="472" spans="1:19" ht="12.75" customHeight="1" x14ac:dyDescent="0.2">
      <c r="L472" s="85"/>
      <c r="M472" s="85"/>
      <c r="O472" s="85"/>
    </row>
    <row r="473" spans="1:19" ht="12.75" customHeight="1" x14ac:dyDescent="0.2">
      <c r="L473" s="85"/>
      <c r="M473" s="85"/>
      <c r="O473" s="85"/>
    </row>
    <row r="474" spans="1:19" ht="26.25" customHeight="1" x14ac:dyDescent="0.2">
      <c r="B474" s="220" t="s">
        <v>94</v>
      </c>
      <c r="C474" s="221"/>
      <c r="D474" s="221"/>
      <c r="E474" s="221"/>
      <c r="F474" s="221"/>
      <c r="G474" s="221"/>
      <c r="H474" s="221"/>
      <c r="I474" s="221"/>
      <c r="J474" s="221"/>
      <c r="K474" s="74" t="s">
        <v>71</v>
      </c>
      <c r="L474" s="85"/>
      <c r="M474" s="85"/>
      <c r="N474" s="81"/>
      <c r="O474" s="85"/>
      <c r="P474" s="81"/>
      <c r="Q474" s="81"/>
      <c r="R474" s="81"/>
    </row>
    <row r="475" spans="1:19" ht="20.25" customHeight="1" x14ac:dyDescent="0.2">
      <c r="A475" s="222" t="s">
        <v>9</v>
      </c>
      <c r="B475" s="223" t="s">
        <v>95</v>
      </c>
      <c r="C475" s="224"/>
      <c r="D475" s="224"/>
      <c r="E475" s="224"/>
      <c r="F475" s="224"/>
      <c r="G475" s="224"/>
      <c r="H475" s="224"/>
      <c r="I475" s="224"/>
      <c r="J475" s="225"/>
      <c r="K475" s="226" t="s">
        <v>10</v>
      </c>
      <c r="L475" s="219" t="s">
        <v>2</v>
      </c>
      <c r="M475" s="219" t="s">
        <v>3</v>
      </c>
      <c r="N475" s="228" t="s">
        <v>4</v>
      </c>
      <c r="O475" s="219" t="s">
        <v>5</v>
      </c>
      <c r="P475" s="217" t="s">
        <v>6</v>
      </c>
      <c r="Q475" s="217" t="s">
        <v>7</v>
      </c>
      <c r="R475" s="219" t="s">
        <v>96</v>
      </c>
    </row>
    <row r="476" spans="1:19" ht="15.75" customHeight="1" x14ac:dyDescent="0.2">
      <c r="A476" s="218"/>
      <c r="B476" s="93" t="s">
        <v>97</v>
      </c>
      <c r="C476" s="93" t="s">
        <v>98</v>
      </c>
      <c r="D476" s="93" t="s">
        <v>99</v>
      </c>
      <c r="E476" s="93" t="s">
        <v>100</v>
      </c>
      <c r="F476" s="93" t="s">
        <v>101</v>
      </c>
      <c r="G476" s="93" t="s">
        <v>102</v>
      </c>
      <c r="H476" s="93" t="s">
        <v>103</v>
      </c>
      <c r="I476" s="93" t="s">
        <v>104</v>
      </c>
      <c r="J476" s="93" t="s">
        <v>105</v>
      </c>
      <c r="K476" s="227"/>
      <c r="L476" s="218"/>
      <c r="M476" s="218"/>
      <c r="N476" s="218"/>
      <c r="O476" s="218"/>
      <c r="P476" s="218"/>
      <c r="Q476" s="218"/>
      <c r="R476" s="218"/>
    </row>
    <row r="477" spans="1:19" ht="15.75" customHeight="1" x14ac:dyDescent="0.2">
      <c r="A477" s="93">
        <v>1101</v>
      </c>
      <c r="B477" s="17">
        <v>3</v>
      </c>
      <c r="C477" s="17"/>
      <c r="D477" s="17"/>
      <c r="E477" s="17"/>
      <c r="F477" s="17"/>
      <c r="G477" s="17"/>
      <c r="H477" s="17"/>
      <c r="I477" s="17"/>
      <c r="J477" s="17"/>
      <c r="K477" s="54"/>
      <c r="L477" s="138"/>
      <c r="M477" s="139"/>
      <c r="N477" s="100"/>
      <c r="O477" s="94"/>
      <c r="P477" s="19">
        <f>B477</f>
        <v>3</v>
      </c>
      <c r="Q477" s="95"/>
      <c r="R477" s="94"/>
    </row>
    <row r="478" spans="1:19" ht="15.75" customHeight="1" x14ac:dyDescent="0.2">
      <c r="A478" s="93">
        <v>1102</v>
      </c>
      <c r="B478" s="17"/>
      <c r="C478" s="17">
        <v>3</v>
      </c>
      <c r="D478" s="17"/>
      <c r="E478" s="17"/>
      <c r="F478" s="17"/>
      <c r="G478" s="17"/>
      <c r="H478" s="17"/>
      <c r="I478" s="17"/>
      <c r="J478" s="17"/>
      <c r="K478" s="54"/>
      <c r="L478" s="140"/>
      <c r="M478" s="49"/>
      <c r="N478" s="141"/>
      <c r="O478" s="21">
        <f>IF(C478=0,"",C478/B477)</f>
        <v>1</v>
      </c>
      <c r="P478" s="22">
        <v>3</v>
      </c>
      <c r="Q478" s="96">
        <f t="shared" ref="Q478:Q485" si="92">IF(P478=0,"",P478/P477)</f>
        <v>1</v>
      </c>
      <c r="R478" s="96">
        <f t="shared" ref="R478:R485" si="93">IF(P478=0,"",100%-Q478)</f>
        <v>0</v>
      </c>
    </row>
    <row r="479" spans="1:19" ht="15.75" customHeight="1" x14ac:dyDescent="0.2">
      <c r="A479" s="93">
        <v>1201</v>
      </c>
      <c r="B479" s="17"/>
      <c r="C479" s="17"/>
      <c r="D479" s="17">
        <v>3</v>
      </c>
      <c r="E479" s="17"/>
      <c r="F479" s="17"/>
      <c r="G479" s="17"/>
      <c r="H479" s="17"/>
      <c r="I479" s="17"/>
      <c r="J479" s="17"/>
      <c r="K479" s="54"/>
      <c r="L479" s="140"/>
      <c r="M479" s="49"/>
      <c r="N479" s="141"/>
      <c r="O479" s="21">
        <f>IF(D479=0,"",D479/C478)</f>
        <v>1</v>
      </c>
      <c r="P479" s="22">
        <v>3</v>
      </c>
      <c r="Q479" s="96">
        <f t="shared" si="92"/>
        <v>1</v>
      </c>
      <c r="R479" s="96">
        <f t="shared" si="93"/>
        <v>0</v>
      </c>
      <c r="S479" s="119">
        <f>P479/P477</f>
        <v>1</v>
      </c>
    </row>
    <row r="480" spans="1:19" ht="15.75" customHeight="1" x14ac:dyDescent="0.2">
      <c r="A480" s="93">
        <v>1202</v>
      </c>
      <c r="B480" s="17"/>
      <c r="C480" s="17"/>
      <c r="D480" s="17"/>
      <c r="E480" s="17">
        <v>2</v>
      </c>
      <c r="F480" s="17"/>
      <c r="G480" s="17"/>
      <c r="H480" s="17"/>
      <c r="I480" s="17"/>
      <c r="J480" s="17"/>
      <c r="K480" s="54"/>
      <c r="L480" s="140"/>
      <c r="M480" s="49"/>
      <c r="N480" s="141"/>
      <c r="O480" s="21">
        <f>IF(E480=0,"",E480/D479)</f>
        <v>0.66666666666666663</v>
      </c>
      <c r="P480" s="22">
        <v>2</v>
      </c>
      <c r="Q480" s="96">
        <f t="shared" si="92"/>
        <v>0.66666666666666663</v>
      </c>
      <c r="R480" s="96">
        <f t="shared" si="93"/>
        <v>0.33333333333333337</v>
      </c>
    </row>
    <row r="481" spans="1:18" ht="15.75" customHeight="1" x14ac:dyDescent="0.2">
      <c r="A481" s="93">
        <v>1301</v>
      </c>
      <c r="B481" s="17"/>
      <c r="C481" s="17"/>
      <c r="D481" s="17"/>
      <c r="E481" s="17"/>
      <c r="F481" s="17">
        <v>2</v>
      </c>
      <c r="G481" s="17"/>
      <c r="H481" s="17"/>
      <c r="I481" s="17"/>
      <c r="J481" s="17"/>
      <c r="K481" s="54"/>
      <c r="L481" s="140"/>
      <c r="M481" s="49"/>
      <c r="N481" s="141"/>
      <c r="O481" s="21">
        <f>IF(F481=0,"",F481/E480)</f>
        <v>1</v>
      </c>
      <c r="P481" s="22">
        <v>2</v>
      </c>
      <c r="Q481" s="96">
        <f t="shared" si="92"/>
        <v>1</v>
      </c>
      <c r="R481" s="96">
        <f t="shared" si="93"/>
        <v>0</v>
      </c>
    </row>
    <row r="482" spans="1:18" ht="15.75" customHeight="1" x14ac:dyDescent="0.2">
      <c r="A482" s="93">
        <v>1302</v>
      </c>
      <c r="B482" s="17"/>
      <c r="C482" s="17"/>
      <c r="D482" s="17"/>
      <c r="E482" s="17"/>
      <c r="F482" s="17"/>
      <c r="G482" s="17">
        <v>1</v>
      </c>
      <c r="H482" s="17"/>
      <c r="I482" s="17"/>
      <c r="J482" s="17"/>
      <c r="K482" s="54"/>
      <c r="L482" s="140"/>
      <c r="M482" s="49"/>
      <c r="N482" s="141"/>
      <c r="O482" s="21">
        <f>IF(G482=0,"",G482/F481)</f>
        <v>0.5</v>
      </c>
      <c r="P482" s="22">
        <v>1</v>
      </c>
      <c r="Q482" s="96">
        <f t="shared" si="92"/>
        <v>0.5</v>
      </c>
      <c r="R482" s="96">
        <f t="shared" si="93"/>
        <v>0.5</v>
      </c>
    </row>
    <row r="483" spans="1:18" ht="15.75" customHeight="1" x14ac:dyDescent="0.2">
      <c r="A483" s="93">
        <v>1401</v>
      </c>
      <c r="B483" s="17"/>
      <c r="C483" s="17"/>
      <c r="D483" s="17"/>
      <c r="E483" s="17"/>
      <c r="F483" s="17"/>
      <c r="G483" s="17"/>
      <c r="H483" s="17">
        <v>1</v>
      </c>
      <c r="I483" s="17"/>
      <c r="J483" s="17"/>
      <c r="K483" s="54"/>
      <c r="L483" s="140"/>
      <c r="M483" s="49"/>
      <c r="N483" s="141"/>
      <c r="O483" s="21">
        <f>IF(H483=0,"",H483/G482)</f>
        <v>1</v>
      </c>
      <c r="P483" s="22">
        <v>1</v>
      </c>
      <c r="Q483" s="96">
        <f t="shared" si="92"/>
        <v>1</v>
      </c>
      <c r="R483" s="96">
        <f t="shared" si="93"/>
        <v>0</v>
      </c>
    </row>
    <row r="484" spans="1:18" ht="15.75" customHeight="1" x14ac:dyDescent="0.2">
      <c r="A484" s="93">
        <v>1402</v>
      </c>
      <c r="B484" s="17"/>
      <c r="C484" s="17"/>
      <c r="D484" s="17"/>
      <c r="E484" s="17"/>
      <c r="F484" s="17"/>
      <c r="G484" s="17"/>
      <c r="H484" s="17"/>
      <c r="I484" s="17">
        <v>1</v>
      </c>
      <c r="J484" s="17"/>
      <c r="K484" s="54"/>
      <c r="L484" s="140"/>
      <c r="M484" s="49"/>
      <c r="N484" s="141"/>
      <c r="O484" s="21">
        <f>IF(I484=0,"",I484/H483)</f>
        <v>1</v>
      </c>
      <c r="P484" s="22">
        <v>1</v>
      </c>
      <c r="Q484" s="96">
        <f t="shared" si="92"/>
        <v>1</v>
      </c>
      <c r="R484" s="96">
        <f t="shared" si="93"/>
        <v>0</v>
      </c>
    </row>
    <row r="485" spans="1:18" ht="15.75" customHeight="1" x14ac:dyDescent="0.2">
      <c r="A485" s="93">
        <v>1501</v>
      </c>
      <c r="B485" s="17"/>
      <c r="C485" s="17"/>
      <c r="D485" s="17"/>
      <c r="E485" s="17"/>
      <c r="F485" s="17"/>
      <c r="G485" s="17"/>
      <c r="H485" s="17"/>
      <c r="I485" s="17"/>
      <c r="J485" s="17">
        <v>1</v>
      </c>
      <c r="K485" s="54">
        <v>1</v>
      </c>
      <c r="L485" s="140"/>
      <c r="M485" s="49"/>
      <c r="N485" s="141"/>
      <c r="O485" s="24">
        <f>IF(J485=0,"",J485/I484)</f>
        <v>1</v>
      </c>
      <c r="P485" s="22">
        <v>1</v>
      </c>
      <c r="Q485" s="24">
        <f t="shared" si="92"/>
        <v>1</v>
      </c>
      <c r="R485" s="24">
        <f t="shared" si="93"/>
        <v>0</v>
      </c>
    </row>
    <row r="486" spans="1:18" ht="15.75" customHeight="1" x14ac:dyDescent="0.2">
      <c r="A486" s="93">
        <v>1502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54"/>
      <c r="L486" s="140"/>
      <c r="M486" s="49"/>
      <c r="N486" s="142"/>
      <c r="O486" s="63"/>
      <c r="P486" s="22"/>
      <c r="Q486" s="63"/>
      <c r="R486" s="97"/>
    </row>
    <row r="487" spans="1:18" ht="15.75" customHeight="1" x14ac:dyDescent="0.2">
      <c r="A487" s="93">
        <v>1601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54"/>
      <c r="L487" s="140"/>
      <c r="M487" s="49"/>
      <c r="N487" s="142"/>
      <c r="O487" s="143"/>
      <c r="P487" s="51"/>
      <c r="Q487" s="144"/>
      <c r="R487" s="143"/>
    </row>
    <row r="488" spans="1:18" ht="15.75" customHeight="1" x14ac:dyDescent="0.2">
      <c r="A488" s="93">
        <v>1602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54"/>
      <c r="L488" s="140"/>
      <c r="M488" s="49"/>
      <c r="N488" s="142"/>
      <c r="O488" s="143"/>
      <c r="P488" s="51"/>
      <c r="Q488" s="144"/>
      <c r="R488" s="143"/>
    </row>
    <row r="489" spans="1:18" ht="15.75" customHeight="1" x14ac:dyDescent="0.2">
      <c r="A489" s="93">
        <v>1701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54"/>
      <c r="L489" s="140"/>
      <c r="M489" s="49"/>
      <c r="N489" s="142"/>
      <c r="O489" s="143"/>
      <c r="P489" s="51"/>
      <c r="Q489" s="144"/>
      <c r="R489" s="143"/>
    </row>
    <row r="490" spans="1:18" ht="15.75" customHeight="1" x14ac:dyDescent="0.2">
      <c r="A490" s="93">
        <v>1702</v>
      </c>
      <c r="B490" s="17"/>
      <c r="C490" s="17"/>
      <c r="D490" s="17"/>
      <c r="E490" s="17"/>
      <c r="F490" s="17"/>
      <c r="G490" s="17"/>
      <c r="H490" s="17"/>
      <c r="I490" s="17"/>
      <c r="J490" s="17"/>
      <c r="K490" s="54"/>
      <c r="L490" s="140"/>
      <c r="M490" s="49"/>
      <c r="N490" s="142"/>
      <c r="O490" s="49"/>
      <c r="P490" s="142"/>
      <c r="Q490" s="145"/>
      <c r="R490" s="143"/>
    </row>
    <row r="491" spans="1:18" ht="15.75" customHeight="1" x14ac:dyDescent="0.2">
      <c r="A491" s="93">
        <v>1801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54"/>
      <c r="L491" s="140"/>
      <c r="M491" s="49"/>
      <c r="N491" s="142"/>
      <c r="O491" s="98" t="s">
        <v>81</v>
      </c>
      <c r="P491" s="99">
        <v>1</v>
      </c>
      <c r="Q491" s="100">
        <f>IF(SUM(K481:K487)=0,"",SUM(K481:K487))</f>
        <v>1</v>
      </c>
      <c r="R491" s="101" t="s">
        <v>10</v>
      </c>
    </row>
    <row r="492" spans="1:18" ht="15.75" customHeight="1" x14ac:dyDescent="0.2">
      <c r="A492" s="93">
        <v>1802</v>
      </c>
      <c r="B492" s="17"/>
      <c r="C492" s="17"/>
      <c r="D492" s="17"/>
      <c r="E492" s="17"/>
      <c r="F492" s="17"/>
      <c r="G492" s="17"/>
      <c r="H492" s="17"/>
      <c r="I492" s="17"/>
      <c r="J492" s="17"/>
      <c r="K492" s="54"/>
      <c r="L492" s="140"/>
      <c r="M492" s="49"/>
      <c r="N492" s="142"/>
      <c r="O492" s="102" t="s">
        <v>83</v>
      </c>
      <c r="P492" s="32">
        <f>IF(P491/B477=0,"",P491/B477)</f>
        <v>0.33333333333333331</v>
      </c>
      <c r="Q492" s="103">
        <f>IF(P491/Q491=0,"",P491/Q491)</f>
        <v>1</v>
      </c>
      <c r="R492" s="104" t="s">
        <v>84</v>
      </c>
    </row>
    <row r="493" spans="1:18" ht="15.75" x14ac:dyDescent="0.2">
      <c r="A493" s="93">
        <v>1901</v>
      </c>
      <c r="B493" s="71"/>
      <c r="C493" s="71"/>
      <c r="D493" s="71"/>
      <c r="E493" s="71"/>
      <c r="F493" s="71"/>
      <c r="G493" s="71"/>
      <c r="H493" s="71"/>
      <c r="I493" s="71"/>
      <c r="J493" s="71"/>
      <c r="K493" s="54"/>
      <c r="L493" s="146"/>
      <c r="M493" s="147"/>
      <c r="N493" s="148"/>
      <c r="O493" s="149"/>
      <c r="P493" s="150"/>
      <c r="Q493" s="150"/>
      <c r="R493" s="151"/>
    </row>
    <row r="494" spans="1:18" ht="18" x14ac:dyDescent="0.2">
      <c r="A494" s="109"/>
      <c r="B494" s="216" t="s">
        <v>106</v>
      </c>
      <c r="C494" s="216"/>
      <c r="D494" s="216"/>
      <c r="E494" s="216"/>
      <c r="F494" s="216"/>
      <c r="G494" s="216"/>
      <c r="H494" s="216"/>
      <c r="I494" s="216"/>
      <c r="J494" s="216"/>
      <c r="K494" s="70">
        <f>SUM(K477:K490)</f>
        <v>1</v>
      </c>
      <c r="L494" s="105">
        <f>IF(K485=0,"",K485/B477)</f>
        <v>0.33333333333333331</v>
      </c>
      <c r="M494" s="105">
        <f>IF(K494=0,"",K494/B477)</f>
        <v>0.33333333333333331</v>
      </c>
      <c r="N494" s="105">
        <f>IF(K485=0,"",M494-L494)</f>
        <v>0</v>
      </c>
      <c r="O494" s="85"/>
      <c r="P494" s="81"/>
      <c r="Q494" s="129"/>
      <c r="R494" s="85"/>
    </row>
    <row r="495" spans="1:18" ht="12.75" customHeight="1" x14ac:dyDescent="0.2">
      <c r="L495" s="85"/>
      <c r="M495" s="85"/>
      <c r="N495" s="85"/>
      <c r="O495" s="85"/>
      <c r="P495" s="85"/>
      <c r="Q495" s="129"/>
      <c r="R495" s="85"/>
    </row>
    <row r="496" spans="1:18" ht="12.75" customHeight="1" x14ac:dyDescent="0.2">
      <c r="L496" s="85"/>
      <c r="M496" s="85"/>
      <c r="N496" s="85"/>
      <c r="O496" s="85"/>
      <c r="P496" s="85"/>
      <c r="Q496" s="129"/>
      <c r="R496" s="85"/>
    </row>
    <row r="497" spans="1:19" ht="26.25" customHeight="1" x14ac:dyDescent="0.2">
      <c r="B497" s="220" t="s">
        <v>94</v>
      </c>
      <c r="C497" s="221"/>
      <c r="D497" s="221"/>
      <c r="E497" s="221"/>
      <c r="F497" s="221"/>
      <c r="G497" s="221"/>
      <c r="H497" s="221"/>
      <c r="I497" s="221"/>
      <c r="J497" s="221"/>
      <c r="K497" s="74" t="s">
        <v>72</v>
      </c>
      <c r="L497" s="85"/>
      <c r="M497" s="85"/>
      <c r="N497" s="81"/>
      <c r="O497" s="85"/>
      <c r="P497" s="81"/>
      <c r="Q497" s="81"/>
      <c r="R497" s="81"/>
    </row>
    <row r="498" spans="1:19" ht="20.25" customHeight="1" x14ac:dyDescent="0.2">
      <c r="A498" s="222" t="s">
        <v>9</v>
      </c>
      <c r="B498" s="223" t="s">
        <v>95</v>
      </c>
      <c r="C498" s="224"/>
      <c r="D498" s="224"/>
      <c r="E498" s="224"/>
      <c r="F498" s="224"/>
      <c r="G498" s="224"/>
      <c r="H498" s="224"/>
      <c r="I498" s="224"/>
      <c r="J498" s="225"/>
      <c r="K498" s="226" t="s">
        <v>10</v>
      </c>
      <c r="L498" s="219" t="s">
        <v>2</v>
      </c>
      <c r="M498" s="219" t="s">
        <v>3</v>
      </c>
      <c r="N498" s="228" t="s">
        <v>4</v>
      </c>
      <c r="O498" s="219" t="s">
        <v>5</v>
      </c>
      <c r="P498" s="217" t="s">
        <v>6</v>
      </c>
      <c r="Q498" s="217" t="s">
        <v>7</v>
      </c>
      <c r="R498" s="219" t="s">
        <v>96</v>
      </c>
    </row>
    <row r="499" spans="1:19" ht="15.75" customHeight="1" x14ac:dyDescent="0.2">
      <c r="A499" s="218"/>
      <c r="B499" s="93" t="s">
        <v>97</v>
      </c>
      <c r="C499" s="93" t="s">
        <v>98</v>
      </c>
      <c r="D499" s="93" t="s">
        <v>99</v>
      </c>
      <c r="E499" s="93" t="s">
        <v>100</v>
      </c>
      <c r="F499" s="93" t="s">
        <v>101</v>
      </c>
      <c r="G499" s="93" t="s">
        <v>102</v>
      </c>
      <c r="H499" s="93" t="s">
        <v>103</v>
      </c>
      <c r="I499" s="93" t="s">
        <v>104</v>
      </c>
      <c r="J499" s="93" t="s">
        <v>105</v>
      </c>
      <c r="K499" s="227"/>
      <c r="L499" s="218"/>
      <c r="M499" s="218"/>
      <c r="N499" s="218"/>
      <c r="O499" s="218"/>
      <c r="P499" s="218"/>
      <c r="Q499" s="218"/>
      <c r="R499" s="218"/>
    </row>
    <row r="500" spans="1:19" ht="15.75" customHeight="1" x14ac:dyDescent="0.2">
      <c r="A500" s="93">
        <v>1102</v>
      </c>
      <c r="B500" s="17">
        <v>38</v>
      </c>
      <c r="C500" s="17"/>
      <c r="D500" s="17"/>
      <c r="E500" s="17"/>
      <c r="F500" s="17"/>
      <c r="G500" s="17"/>
      <c r="H500" s="17"/>
      <c r="I500" s="17"/>
      <c r="J500" s="17"/>
      <c r="K500" s="54"/>
      <c r="L500" s="138"/>
      <c r="M500" s="139"/>
      <c r="N500" s="100"/>
      <c r="O500" s="94"/>
      <c r="P500" s="19">
        <f>B500</f>
        <v>38</v>
      </c>
      <c r="Q500" s="95"/>
      <c r="R500" s="94"/>
    </row>
    <row r="501" spans="1:19" ht="15.75" customHeight="1" x14ac:dyDescent="0.2">
      <c r="A501" s="93">
        <v>1201</v>
      </c>
      <c r="B501" s="17"/>
      <c r="C501" s="17">
        <v>32</v>
      </c>
      <c r="D501" s="17"/>
      <c r="E501" s="17"/>
      <c r="F501" s="17"/>
      <c r="G501" s="17"/>
      <c r="H501" s="17"/>
      <c r="I501" s="17"/>
      <c r="J501" s="17"/>
      <c r="K501" s="54"/>
      <c r="L501" s="140"/>
      <c r="M501" s="49"/>
      <c r="N501" s="141"/>
      <c r="O501" s="21">
        <f>IF(C501=0,"",C501/B500)</f>
        <v>0.84210526315789469</v>
      </c>
      <c r="P501" s="22">
        <v>32</v>
      </c>
      <c r="Q501" s="96">
        <f t="shared" ref="Q501:Q508" si="94">IF(P501=0,"",P501/P500)</f>
        <v>0.84210526315789469</v>
      </c>
      <c r="R501" s="96">
        <f t="shared" ref="R501:R508" si="95">IF(P501=0,"",100%-Q501)</f>
        <v>0.15789473684210531</v>
      </c>
    </row>
    <row r="502" spans="1:19" ht="15.75" customHeight="1" x14ac:dyDescent="0.2">
      <c r="A502" s="93">
        <v>1202</v>
      </c>
      <c r="B502" s="17"/>
      <c r="C502" s="17"/>
      <c r="D502" s="17">
        <v>31</v>
      </c>
      <c r="E502" s="17"/>
      <c r="F502" s="17"/>
      <c r="G502" s="17"/>
      <c r="H502" s="17"/>
      <c r="I502" s="17"/>
      <c r="J502" s="17"/>
      <c r="K502" s="54"/>
      <c r="L502" s="140"/>
      <c r="M502" s="49"/>
      <c r="N502" s="141"/>
      <c r="O502" s="21">
        <f>IF(D502=0,"",D502/C501)</f>
        <v>0.96875</v>
      </c>
      <c r="P502" s="22">
        <v>31</v>
      </c>
      <c r="Q502" s="96">
        <f t="shared" si="94"/>
        <v>0.96875</v>
      </c>
      <c r="R502" s="96">
        <f t="shared" si="95"/>
        <v>3.125E-2</v>
      </c>
      <c r="S502" s="119">
        <f>P502/P500</f>
        <v>0.81578947368421051</v>
      </c>
    </row>
    <row r="503" spans="1:19" ht="15.75" customHeight="1" x14ac:dyDescent="0.2">
      <c r="A503" s="93">
        <v>1301</v>
      </c>
      <c r="B503" s="17"/>
      <c r="C503" s="17"/>
      <c r="D503" s="17"/>
      <c r="E503" s="17">
        <v>29</v>
      </c>
      <c r="F503" s="17"/>
      <c r="G503" s="17"/>
      <c r="H503" s="17"/>
      <c r="I503" s="17"/>
      <c r="J503" s="17"/>
      <c r="K503" s="54"/>
      <c r="L503" s="140"/>
      <c r="M503" s="49"/>
      <c r="N503" s="141"/>
      <c r="O503" s="21">
        <f>IF(E503=0,"",E503/D502)</f>
        <v>0.93548387096774188</v>
      </c>
      <c r="P503" s="22">
        <v>30</v>
      </c>
      <c r="Q503" s="96">
        <f t="shared" si="94"/>
        <v>0.967741935483871</v>
      </c>
      <c r="R503" s="96">
        <f t="shared" si="95"/>
        <v>3.2258064516129004E-2</v>
      </c>
    </row>
    <row r="504" spans="1:19" ht="15.75" customHeight="1" x14ac:dyDescent="0.2">
      <c r="A504" s="93">
        <v>1302</v>
      </c>
      <c r="B504" s="17"/>
      <c r="C504" s="17"/>
      <c r="D504" s="17"/>
      <c r="E504" s="17"/>
      <c r="F504" s="17">
        <v>27</v>
      </c>
      <c r="G504" s="17"/>
      <c r="H504" s="17"/>
      <c r="I504" s="17"/>
      <c r="J504" s="17"/>
      <c r="K504" s="54"/>
      <c r="L504" s="140"/>
      <c r="M504" s="49"/>
      <c r="N504" s="141"/>
      <c r="O504" s="21">
        <f>IF(F504=0,"",F504/E503)</f>
        <v>0.93103448275862066</v>
      </c>
      <c r="P504" s="22">
        <v>29</v>
      </c>
      <c r="Q504" s="96">
        <f t="shared" si="94"/>
        <v>0.96666666666666667</v>
      </c>
      <c r="R504" s="96">
        <f t="shared" si="95"/>
        <v>3.3333333333333326E-2</v>
      </c>
    </row>
    <row r="505" spans="1:19" ht="15.75" customHeight="1" x14ac:dyDescent="0.2">
      <c r="A505" s="93">
        <v>1401</v>
      </c>
      <c r="B505" s="17"/>
      <c r="C505" s="17"/>
      <c r="D505" s="17"/>
      <c r="E505" s="17"/>
      <c r="F505" s="17"/>
      <c r="G505" s="17">
        <v>23</v>
      </c>
      <c r="H505" s="17"/>
      <c r="I505" s="17"/>
      <c r="J505" s="17"/>
      <c r="K505" s="54"/>
      <c r="L505" s="140"/>
      <c r="M505" s="49"/>
      <c r="N505" s="141"/>
      <c r="O505" s="21">
        <f>IF(G505=0,"",G505/F504)</f>
        <v>0.85185185185185186</v>
      </c>
      <c r="P505" s="22">
        <v>29</v>
      </c>
      <c r="Q505" s="96">
        <f t="shared" si="94"/>
        <v>1</v>
      </c>
      <c r="R505" s="96">
        <f t="shared" si="95"/>
        <v>0</v>
      </c>
    </row>
    <row r="506" spans="1:19" ht="15.75" customHeight="1" x14ac:dyDescent="0.2">
      <c r="A506" s="93">
        <v>1402</v>
      </c>
      <c r="B506" s="17"/>
      <c r="C506" s="17"/>
      <c r="D506" s="17"/>
      <c r="E506" s="17"/>
      <c r="F506" s="17"/>
      <c r="G506" s="17"/>
      <c r="H506" s="17">
        <v>22</v>
      </c>
      <c r="I506" s="17"/>
      <c r="J506" s="17"/>
      <c r="K506" s="54"/>
      <c r="L506" s="140"/>
      <c r="M506" s="49"/>
      <c r="N506" s="141"/>
      <c r="O506" s="21">
        <f>IF(H506=0,"",H506/G505)</f>
        <v>0.95652173913043481</v>
      </c>
      <c r="P506" s="22">
        <v>29</v>
      </c>
      <c r="Q506" s="96">
        <f t="shared" si="94"/>
        <v>1</v>
      </c>
      <c r="R506" s="96">
        <f t="shared" si="95"/>
        <v>0</v>
      </c>
    </row>
    <row r="507" spans="1:19" ht="15.75" customHeight="1" x14ac:dyDescent="0.2">
      <c r="A507" s="93">
        <v>1501</v>
      </c>
      <c r="B507" s="17"/>
      <c r="C507" s="17"/>
      <c r="D507" s="17"/>
      <c r="E507" s="17"/>
      <c r="F507" s="17"/>
      <c r="G507" s="17"/>
      <c r="H507" s="17"/>
      <c r="I507" s="17">
        <v>22</v>
      </c>
      <c r="J507" s="17"/>
      <c r="K507" s="54"/>
      <c r="L507" s="140"/>
      <c r="M507" s="49"/>
      <c r="N507" s="141"/>
      <c r="O507" s="21">
        <f>IF(I507=0,"",I507/H506)</f>
        <v>1</v>
      </c>
      <c r="P507" s="22">
        <v>28</v>
      </c>
      <c r="Q507" s="96">
        <f t="shared" si="94"/>
        <v>0.96551724137931039</v>
      </c>
      <c r="R507" s="96">
        <f t="shared" si="95"/>
        <v>3.4482758620689613E-2</v>
      </c>
    </row>
    <row r="508" spans="1:19" ht="15.75" customHeight="1" x14ac:dyDescent="0.2">
      <c r="A508" s="93">
        <v>1502</v>
      </c>
      <c r="B508" s="17"/>
      <c r="C508" s="17"/>
      <c r="D508" s="17"/>
      <c r="E508" s="17"/>
      <c r="F508" s="17"/>
      <c r="G508" s="17"/>
      <c r="H508" s="17"/>
      <c r="I508" s="17"/>
      <c r="J508" s="17">
        <v>20</v>
      </c>
      <c r="K508" s="54">
        <v>16</v>
      </c>
      <c r="L508" s="140"/>
      <c r="M508" s="49"/>
      <c r="N508" s="141"/>
      <c r="O508" s="24">
        <f>IF(J508=0,"",J508/I507)</f>
        <v>0.90909090909090906</v>
      </c>
      <c r="P508" s="22">
        <v>28</v>
      </c>
      <c r="Q508" s="24">
        <f t="shared" si="94"/>
        <v>1</v>
      </c>
      <c r="R508" s="24">
        <f t="shared" si="95"/>
        <v>0</v>
      </c>
    </row>
    <row r="509" spans="1:19" ht="15.75" customHeight="1" x14ac:dyDescent="0.2">
      <c r="A509" s="93">
        <v>1601</v>
      </c>
      <c r="B509" s="17"/>
      <c r="C509" s="17"/>
      <c r="D509" s="17"/>
      <c r="E509" s="17"/>
      <c r="F509" s="17"/>
      <c r="G509" s="17"/>
      <c r="H509" s="17"/>
      <c r="I509" s="17"/>
      <c r="J509" s="17">
        <v>12</v>
      </c>
      <c r="K509" s="54">
        <v>11</v>
      </c>
      <c r="L509" s="140"/>
      <c r="M509" s="49"/>
      <c r="N509" s="142"/>
      <c r="O509" s="63"/>
      <c r="P509" s="22">
        <v>12</v>
      </c>
      <c r="Q509" s="63"/>
      <c r="R509" s="97"/>
    </row>
    <row r="510" spans="1:19" ht="15.75" customHeight="1" x14ac:dyDescent="0.2">
      <c r="A510" s="93">
        <v>1602</v>
      </c>
      <c r="B510" s="17"/>
      <c r="C510" s="17"/>
      <c r="D510" s="17"/>
      <c r="E510" s="17"/>
      <c r="F510" s="17"/>
      <c r="G510" s="17"/>
      <c r="H510" s="17"/>
      <c r="I510" s="17"/>
      <c r="J510" s="17">
        <v>1</v>
      </c>
      <c r="K510" s="54">
        <v>1</v>
      </c>
      <c r="L510" s="140"/>
      <c r="M510" s="49"/>
      <c r="N510" s="142"/>
      <c r="O510" s="143"/>
      <c r="P510" s="51">
        <v>1</v>
      </c>
      <c r="Q510" s="144"/>
      <c r="R510" s="143"/>
    </row>
    <row r="511" spans="1:19" ht="15.75" customHeight="1" x14ac:dyDescent="0.2">
      <c r="A511" s="93">
        <v>1701</v>
      </c>
      <c r="B511" s="17"/>
      <c r="C511" s="17"/>
      <c r="D511" s="17"/>
      <c r="E511" s="17"/>
      <c r="F511" s="17"/>
      <c r="G511" s="17"/>
      <c r="H511" s="17"/>
      <c r="I511" s="17"/>
      <c r="J511" s="17"/>
      <c r="K511" s="54"/>
      <c r="L511" s="140"/>
      <c r="M511" s="49"/>
      <c r="N511" s="142"/>
      <c r="O511" s="143"/>
      <c r="P511" s="51"/>
      <c r="Q511" s="144"/>
      <c r="R511" s="143"/>
    </row>
    <row r="512" spans="1:19" ht="15.75" customHeight="1" x14ac:dyDescent="0.2">
      <c r="A512" s="93">
        <v>1702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54"/>
      <c r="L512" s="140"/>
      <c r="M512" s="49"/>
      <c r="N512" s="142"/>
      <c r="O512" s="143"/>
      <c r="P512" s="51"/>
      <c r="Q512" s="144"/>
      <c r="R512" s="143"/>
    </row>
    <row r="513" spans="1:19" ht="15.75" customHeight="1" x14ac:dyDescent="0.2">
      <c r="A513" s="93">
        <v>1801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54"/>
      <c r="L513" s="140"/>
      <c r="M513" s="49"/>
      <c r="N513" s="142"/>
      <c r="O513" s="49"/>
      <c r="P513" s="142"/>
      <c r="Q513" s="145"/>
      <c r="R513" s="143"/>
    </row>
    <row r="514" spans="1:19" ht="15.75" customHeight="1" x14ac:dyDescent="0.2">
      <c r="A514" s="93">
        <v>1802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54"/>
      <c r="L514" s="140"/>
      <c r="M514" s="49"/>
      <c r="N514" s="142"/>
      <c r="O514" s="98" t="s">
        <v>81</v>
      </c>
      <c r="P514" s="99">
        <v>26</v>
      </c>
      <c r="Q514" s="100">
        <f>IF(SUM(K504:K510)=0,"",SUM(K504:K510))</f>
        <v>28</v>
      </c>
      <c r="R514" s="101" t="s">
        <v>10</v>
      </c>
    </row>
    <row r="515" spans="1:19" ht="15.75" customHeight="1" x14ac:dyDescent="0.2">
      <c r="A515" s="93">
        <v>1901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54"/>
      <c r="L515" s="140"/>
      <c r="M515" s="49"/>
      <c r="N515" s="142"/>
      <c r="O515" s="102" t="s">
        <v>83</v>
      </c>
      <c r="P515" s="32">
        <f>IF(P514/B500=0,"",P514/B500)</f>
        <v>0.68421052631578949</v>
      </c>
      <c r="Q515" s="103">
        <f>IF(P514/Q514=0,"",P514/Q514)</f>
        <v>0.9285714285714286</v>
      </c>
      <c r="R515" s="104" t="s">
        <v>84</v>
      </c>
    </row>
    <row r="516" spans="1:19" ht="15.75" customHeight="1" x14ac:dyDescent="0.2">
      <c r="A516" s="93">
        <v>1902</v>
      </c>
      <c r="B516" s="71"/>
      <c r="C516" s="71"/>
      <c r="D516" s="71"/>
      <c r="E516" s="71"/>
      <c r="F516" s="71"/>
      <c r="G516" s="71"/>
      <c r="H516" s="71"/>
      <c r="I516" s="71"/>
      <c r="J516" s="71"/>
      <c r="K516" s="54"/>
      <c r="L516" s="146"/>
      <c r="M516" s="147"/>
      <c r="N516" s="148"/>
      <c r="O516" s="149"/>
      <c r="P516" s="150"/>
      <c r="Q516" s="150"/>
      <c r="R516" s="151"/>
    </row>
    <row r="517" spans="1:19" ht="18" customHeight="1" x14ac:dyDescent="0.2">
      <c r="B517" s="216" t="s">
        <v>106</v>
      </c>
      <c r="C517" s="216"/>
      <c r="D517" s="216"/>
      <c r="E517" s="216"/>
      <c r="F517" s="216"/>
      <c r="G517" s="216"/>
      <c r="H517" s="216"/>
      <c r="I517" s="216"/>
      <c r="J517" s="216"/>
      <c r="K517" s="70">
        <f>SUM(K500:K513)</f>
        <v>28</v>
      </c>
      <c r="L517" s="105">
        <f>IF(K508=0,"",K508/B500)</f>
        <v>0.42105263157894735</v>
      </c>
      <c r="M517" s="105">
        <f>IF(K517=0,"",K517/B500)</f>
        <v>0.73684210526315785</v>
      </c>
      <c r="N517" s="105">
        <f>IF(K508=0,"",M517-L517)</f>
        <v>0.31578947368421051</v>
      </c>
      <c r="O517" s="85"/>
      <c r="P517" s="81"/>
      <c r="Q517" s="129"/>
      <c r="R517" s="85"/>
    </row>
    <row r="518" spans="1:19" ht="12.75" customHeight="1" x14ac:dyDescent="0.2">
      <c r="L518" s="85"/>
      <c r="M518" s="85"/>
      <c r="N518" s="85"/>
      <c r="O518" s="85"/>
      <c r="P518" s="85"/>
      <c r="Q518" s="129"/>
      <c r="R518" s="85"/>
    </row>
    <row r="519" spans="1:19" ht="12.75" customHeight="1" x14ac:dyDescent="0.2">
      <c r="L519" s="85"/>
      <c r="M519" s="85"/>
      <c r="N519" s="85"/>
      <c r="O519" s="85"/>
      <c r="P519" s="85"/>
      <c r="Q519" s="129"/>
      <c r="R519" s="85"/>
    </row>
    <row r="520" spans="1:19" ht="26.25" customHeight="1" x14ac:dyDescent="0.2">
      <c r="B520" s="220" t="s">
        <v>94</v>
      </c>
      <c r="C520" s="221"/>
      <c r="D520" s="221"/>
      <c r="E520" s="221"/>
      <c r="F520" s="221"/>
      <c r="G520" s="221"/>
      <c r="H520" s="221"/>
      <c r="I520" s="221"/>
      <c r="J520" s="221"/>
      <c r="K520" s="74" t="s">
        <v>78</v>
      </c>
      <c r="L520" s="85"/>
      <c r="M520" s="85"/>
      <c r="N520" s="81"/>
      <c r="O520" s="85"/>
      <c r="P520" s="81"/>
      <c r="Q520" s="81"/>
      <c r="R520" s="81"/>
    </row>
    <row r="521" spans="1:19" ht="20.25" customHeight="1" x14ac:dyDescent="0.2">
      <c r="A521" s="222" t="s">
        <v>9</v>
      </c>
      <c r="B521" s="223" t="s">
        <v>95</v>
      </c>
      <c r="C521" s="224"/>
      <c r="D521" s="224"/>
      <c r="E521" s="224"/>
      <c r="F521" s="224"/>
      <c r="G521" s="224"/>
      <c r="H521" s="224"/>
      <c r="I521" s="224"/>
      <c r="J521" s="225"/>
      <c r="K521" s="226" t="s">
        <v>10</v>
      </c>
      <c r="L521" s="219" t="s">
        <v>2</v>
      </c>
      <c r="M521" s="219" t="s">
        <v>3</v>
      </c>
      <c r="N521" s="228" t="s">
        <v>4</v>
      </c>
      <c r="O521" s="219" t="s">
        <v>5</v>
      </c>
      <c r="P521" s="217" t="s">
        <v>6</v>
      </c>
      <c r="Q521" s="217" t="s">
        <v>7</v>
      </c>
      <c r="R521" s="219" t="s">
        <v>96</v>
      </c>
    </row>
    <row r="522" spans="1:19" ht="15.75" customHeight="1" x14ac:dyDescent="0.2">
      <c r="A522" s="218"/>
      <c r="B522" s="93" t="s">
        <v>97</v>
      </c>
      <c r="C522" s="93" t="s">
        <v>98</v>
      </c>
      <c r="D522" s="93" t="s">
        <v>99</v>
      </c>
      <c r="E522" s="93" t="s">
        <v>100</v>
      </c>
      <c r="F522" s="93" t="s">
        <v>101</v>
      </c>
      <c r="G522" s="93" t="s">
        <v>102</v>
      </c>
      <c r="H522" s="93" t="s">
        <v>103</v>
      </c>
      <c r="I522" s="93" t="s">
        <v>104</v>
      </c>
      <c r="J522" s="93" t="s">
        <v>105</v>
      </c>
      <c r="K522" s="227"/>
      <c r="L522" s="218"/>
      <c r="M522" s="218"/>
      <c r="N522" s="218"/>
      <c r="O522" s="218"/>
      <c r="P522" s="218"/>
      <c r="Q522" s="218"/>
      <c r="R522" s="218"/>
    </row>
    <row r="523" spans="1:19" ht="15.75" customHeight="1" x14ac:dyDescent="0.2">
      <c r="A523" s="93">
        <v>1201</v>
      </c>
      <c r="B523" s="17">
        <v>20</v>
      </c>
      <c r="C523" s="17"/>
      <c r="D523" s="17"/>
      <c r="E523" s="17"/>
      <c r="F523" s="17"/>
      <c r="G523" s="17"/>
      <c r="H523" s="17"/>
      <c r="I523" s="17"/>
      <c r="J523" s="17"/>
      <c r="K523" s="54"/>
      <c r="L523" s="138"/>
      <c r="M523" s="139"/>
      <c r="N523" s="100"/>
      <c r="O523" s="94"/>
      <c r="P523" s="19">
        <f>B523</f>
        <v>20</v>
      </c>
      <c r="Q523" s="95"/>
      <c r="R523" s="94"/>
    </row>
    <row r="524" spans="1:19" ht="15.75" customHeight="1" x14ac:dyDescent="0.2">
      <c r="A524" s="93">
        <v>1202</v>
      </c>
      <c r="B524" s="17"/>
      <c r="C524" s="17">
        <v>12</v>
      </c>
      <c r="D524" s="17"/>
      <c r="E524" s="17"/>
      <c r="F524" s="17"/>
      <c r="G524" s="17"/>
      <c r="H524" s="17"/>
      <c r="I524" s="17"/>
      <c r="J524" s="17"/>
      <c r="K524" s="54"/>
      <c r="L524" s="140"/>
      <c r="M524" s="49"/>
      <c r="N524" s="141"/>
      <c r="O524" s="21">
        <f>IF(C524=0,"",C524/B523)</f>
        <v>0.6</v>
      </c>
      <c r="P524" s="22">
        <v>13</v>
      </c>
      <c r="Q524" s="96">
        <f t="shared" ref="Q524:Q531" si="96">IF(P524=0,"",P524/P523)</f>
        <v>0.65</v>
      </c>
      <c r="R524" s="96">
        <f t="shared" ref="R524:R531" si="97">IF(P524=0,"",100%-Q524)</f>
        <v>0.35</v>
      </c>
    </row>
    <row r="525" spans="1:19" ht="15.75" customHeight="1" x14ac:dyDescent="0.2">
      <c r="A525" s="93">
        <v>1301</v>
      </c>
      <c r="B525" s="17"/>
      <c r="C525" s="17"/>
      <c r="D525" s="17">
        <v>13</v>
      </c>
      <c r="E525" s="17"/>
      <c r="F525" s="17"/>
      <c r="G525" s="17"/>
      <c r="H525" s="17"/>
      <c r="I525" s="17"/>
      <c r="J525" s="17"/>
      <c r="K525" s="54"/>
      <c r="L525" s="140"/>
      <c r="M525" s="49"/>
      <c r="N525" s="141"/>
      <c r="O525" s="21">
        <f>IF(D525=0,"",D525/C524)</f>
        <v>1.0833333333333333</v>
      </c>
      <c r="P525" s="22">
        <v>13</v>
      </c>
      <c r="Q525" s="96">
        <f t="shared" si="96"/>
        <v>1</v>
      </c>
      <c r="R525" s="96">
        <f t="shared" si="97"/>
        <v>0</v>
      </c>
      <c r="S525" s="119">
        <f>P525/P523</f>
        <v>0.65</v>
      </c>
    </row>
    <row r="526" spans="1:19" ht="15.75" customHeight="1" x14ac:dyDescent="0.2">
      <c r="A526" s="93">
        <v>1302</v>
      </c>
      <c r="B526" s="17"/>
      <c r="C526" s="17"/>
      <c r="D526" s="17"/>
      <c r="E526" s="17">
        <v>11</v>
      </c>
      <c r="F526" s="17"/>
      <c r="G526" s="17"/>
      <c r="H526" s="17"/>
      <c r="I526" s="17"/>
      <c r="J526" s="17"/>
      <c r="K526" s="54"/>
      <c r="L526" s="140"/>
      <c r="M526" s="49"/>
      <c r="N526" s="141"/>
      <c r="O526" s="21">
        <f>IF(E526=0,"",E526/D525)</f>
        <v>0.84615384615384615</v>
      </c>
      <c r="P526" s="22">
        <v>11</v>
      </c>
      <c r="Q526" s="96">
        <f t="shared" si="96"/>
        <v>0.84615384615384615</v>
      </c>
      <c r="R526" s="96">
        <f t="shared" si="97"/>
        <v>0.15384615384615385</v>
      </c>
    </row>
    <row r="527" spans="1:19" ht="15.75" customHeight="1" x14ac:dyDescent="0.2">
      <c r="A527" s="93">
        <v>1401</v>
      </c>
      <c r="B527" s="17"/>
      <c r="C527" s="17"/>
      <c r="D527" s="17"/>
      <c r="E527" s="17"/>
      <c r="F527" s="17">
        <v>10</v>
      </c>
      <c r="G527" s="17"/>
      <c r="H527" s="17"/>
      <c r="I527" s="17"/>
      <c r="J527" s="17"/>
      <c r="K527" s="54"/>
      <c r="L527" s="140"/>
      <c r="M527" s="49"/>
      <c r="N527" s="141"/>
      <c r="O527" s="21">
        <f>IF(F527=0,"",F527/E526)</f>
        <v>0.90909090909090906</v>
      </c>
      <c r="P527" s="22">
        <v>11</v>
      </c>
      <c r="Q527" s="96">
        <f t="shared" si="96"/>
        <v>1</v>
      </c>
      <c r="R527" s="96">
        <f t="shared" si="97"/>
        <v>0</v>
      </c>
    </row>
    <row r="528" spans="1:19" ht="15.75" customHeight="1" x14ac:dyDescent="0.2">
      <c r="A528" s="93">
        <v>1402</v>
      </c>
      <c r="B528" s="17"/>
      <c r="C528" s="17"/>
      <c r="D528" s="17"/>
      <c r="E528" s="17"/>
      <c r="F528" s="17"/>
      <c r="G528" s="17">
        <v>10</v>
      </c>
      <c r="H528" s="17"/>
      <c r="I528" s="17"/>
      <c r="J528" s="17"/>
      <c r="K528" s="54"/>
      <c r="L528" s="140"/>
      <c r="M528" s="49"/>
      <c r="N528" s="141"/>
      <c r="O528" s="21">
        <f>IF(G528=0,"",G528/F527)</f>
        <v>1</v>
      </c>
      <c r="P528" s="22">
        <v>11</v>
      </c>
      <c r="Q528" s="96">
        <f t="shared" si="96"/>
        <v>1</v>
      </c>
      <c r="R528" s="96">
        <f t="shared" si="97"/>
        <v>0</v>
      </c>
    </row>
    <row r="529" spans="1:18" ht="15.75" customHeight="1" x14ac:dyDescent="0.2">
      <c r="A529" s="93">
        <v>1501</v>
      </c>
      <c r="B529" s="17"/>
      <c r="C529" s="17"/>
      <c r="D529" s="17"/>
      <c r="E529" s="17"/>
      <c r="F529" s="17"/>
      <c r="G529" s="17"/>
      <c r="H529" s="17">
        <v>8</v>
      </c>
      <c r="I529" s="17"/>
      <c r="J529" s="17"/>
      <c r="K529" s="54"/>
      <c r="L529" s="140"/>
      <c r="M529" s="49"/>
      <c r="N529" s="141"/>
      <c r="O529" s="21">
        <f>IF(H529=0,"",H529/G528)</f>
        <v>0.8</v>
      </c>
      <c r="P529" s="22">
        <v>11</v>
      </c>
      <c r="Q529" s="96">
        <f t="shared" si="96"/>
        <v>1</v>
      </c>
      <c r="R529" s="96">
        <f t="shared" si="97"/>
        <v>0</v>
      </c>
    </row>
    <row r="530" spans="1:18" ht="15.75" customHeight="1" x14ac:dyDescent="0.2">
      <c r="A530" s="93">
        <v>1502</v>
      </c>
      <c r="B530" s="17"/>
      <c r="C530" s="17"/>
      <c r="D530" s="17"/>
      <c r="E530" s="17"/>
      <c r="F530" s="17"/>
      <c r="G530" s="17"/>
      <c r="H530" s="17"/>
      <c r="I530" s="17">
        <v>8</v>
      </c>
      <c r="J530" s="17"/>
      <c r="K530" s="54"/>
      <c r="L530" s="140"/>
      <c r="M530" s="49"/>
      <c r="N530" s="141"/>
      <c r="O530" s="21">
        <f>IF(I530=0,"",I530/H529)</f>
        <v>1</v>
      </c>
      <c r="P530" s="22">
        <v>10</v>
      </c>
      <c r="Q530" s="96">
        <f t="shared" si="96"/>
        <v>0.90909090909090906</v>
      </c>
      <c r="R530" s="96">
        <f t="shared" si="97"/>
        <v>9.0909090909090939E-2</v>
      </c>
    </row>
    <row r="531" spans="1:18" ht="15.75" customHeight="1" x14ac:dyDescent="0.2">
      <c r="A531" s="93">
        <v>1601</v>
      </c>
      <c r="B531" s="17"/>
      <c r="C531" s="17"/>
      <c r="D531" s="17"/>
      <c r="E531" s="17"/>
      <c r="F531" s="17"/>
      <c r="G531" s="17"/>
      <c r="H531" s="17"/>
      <c r="I531" s="17"/>
      <c r="J531" s="17">
        <v>8</v>
      </c>
      <c r="K531" s="54">
        <v>8</v>
      </c>
      <c r="L531" s="140"/>
      <c r="M531" s="49"/>
      <c r="N531" s="141"/>
      <c r="O531" s="24">
        <f>IF(J531=0,"",J531/I530)</f>
        <v>1</v>
      </c>
      <c r="P531" s="22">
        <v>10</v>
      </c>
      <c r="Q531" s="24">
        <f t="shared" si="96"/>
        <v>1</v>
      </c>
      <c r="R531" s="24">
        <f t="shared" si="97"/>
        <v>0</v>
      </c>
    </row>
    <row r="532" spans="1:18" ht="15.75" customHeight="1" x14ac:dyDescent="0.2">
      <c r="A532" s="93">
        <v>1602</v>
      </c>
      <c r="B532" s="17"/>
      <c r="C532" s="17"/>
      <c r="D532" s="17"/>
      <c r="E532" s="17"/>
      <c r="F532" s="17"/>
      <c r="G532" s="17"/>
      <c r="H532" s="17"/>
      <c r="I532" s="17"/>
      <c r="J532" s="17">
        <v>1</v>
      </c>
      <c r="K532" s="54">
        <v>1</v>
      </c>
      <c r="L532" s="140"/>
      <c r="M532" s="49"/>
      <c r="N532" s="142"/>
      <c r="O532" s="63"/>
      <c r="P532" s="22">
        <v>1</v>
      </c>
      <c r="Q532" s="63"/>
      <c r="R532" s="97"/>
    </row>
    <row r="533" spans="1:18" ht="15.75" customHeight="1" x14ac:dyDescent="0.2">
      <c r="A533" s="93">
        <v>1701</v>
      </c>
      <c r="B533" s="17"/>
      <c r="C533" s="17"/>
      <c r="D533" s="17"/>
      <c r="E533" s="17"/>
      <c r="F533" s="17"/>
      <c r="G533" s="17"/>
      <c r="H533" s="17"/>
      <c r="I533" s="17"/>
      <c r="J533" s="17">
        <v>1</v>
      </c>
      <c r="K533" s="54"/>
      <c r="L533" s="140"/>
      <c r="M533" s="49"/>
      <c r="N533" s="142"/>
      <c r="O533" s="143"/>
      <c r="P533" s="51">
        <v>1</v>
      </c>
      <c r="Q533" s="144"/>
      <c r="R533" s="143"/>
    </row>
    <row r="534" spans="1:18" ht="15.75" customHeight="1" x14ac:dyDescent="0.2">
      <c r="A534" s="93">
        <v>1702</v>
      </c>
      <c r="B534" s="17"/>
      <c r="C534" s="17"/>
      <c r="D534" s="17"/>
      <c r="E534" s="17"/>
      <c r="F534" s="17"/>
      <c r="G534" s="17"/>
      <c r="H534" s="17"/>
      <c r="I534" s="17"/>
      <c r="J534" s="17">
        <v>1</v>
      </c>
      <c r="K534" s="54">
        <v>1</v>
      </c>
      <c r="L534" s="140"/>
      <c r="M534" s="49"/>
      <c r="N534" s="142"/>
      <c r="O534" s="143"/>
      <c r="P534" s="51">
        <v>1</v>
      </c>
      <c r="Q534" s="144"/>
      <c r="R534" s="143"/>
    </row>
    <row r="535" spans="1:18" ht="15.75" customHeight="1" x14ac:dyDescent="0.2">
      <c r="A535" s="93">
        <v>1801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54"/>
      <c r="L535" s="140"/>
      <c r="M535" s="49"/>
      <c r="N535" s="142"/>
      <c r="O535" s="143"/>
      <c r="P535" s="51"/>
      <c r="Q535" s="144"/>
      <c r="R535" s="143"/>
    </row>
    <row r="536" spans="1:18" ht="15.75" customHeight="1" x14ac:dyDescent="0.2">
      <c r="A536" s="93">
        <v>1802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54"/>
      <c r="L536" s="140"/>
      <c r="M536" s="49"/>
      <c r="N536" s="142"/>
      <c r="O536" s="49"/>
      <c r="P536" s="142"/>
      <c r="Q536" s="145"/>
      <c r="R536" s="143"/>
    </row>
    <row r="537" spans="1:18" ht="15.75" customHeight="1" x14ac:dyDescent="0.2">
      <c r="A537" s="93">
        <v>1901</v>
      </c>
      <c r="B537" s="17"/>
      <c r="C537" s="17"/>
      <c r="D537" s="17"/>
      <c r="E537" s="17"/>
      <c r="F537" s="17"/>
      <c r="G537" s="17"/>
      <c r="H537" s="17"/>
      <c r="I537" s="17"/>
      <c r="J537" s="17"/>
      <c r="K537" s="54"/>
      <c r="L537" s="140"/>
      <c r="M537" s="49"/>
      <c r="N537" s="142"/>
      <c r="O537" s="98" t="s">
        <v>81</v>
      </c>
      <c r="P537" s="99">
        <v>9</v>
      </c>
      <c r="Q537" s="100">
        <f>K540</f>
        <v>10</v>
      </c>
      <c r="R537" s="101" t="s">
        <v>10</v>
      </c>
    </row>
    <row r="538" spans="1:18" ht="15.75" customHeight="1" x14ac:dyDescent="0.2">
      <c r="A538" s="93">
        <v>1902</v>
      </c>
      <c r="B538" s="17"/>
      <c r="C538" s="17"/>
      <c r="D538" s="17"/>
      <c r="E538" s="17"/>
      <c r="F538" s="17"/>
      <c r="G538" s="17"/>
      <c r="H538" s="17"/>
      <c r="I538" s="17"/>
      <c r="J538" s="17"/>
      <c r="K538" s="54"/>
      <c r="L538" s="140"/>
      <c r="M538" s="49"/>
      <c r="N538" s="142"/>
      <c r="O538" s="102" t="s">
        <v>83</v>
      </c>
      <c r="P538" s="32">
        <f>IF(P537/B523=0,"",P537/B523)</f>
        <v>0.45</v>
      </c>
      <c r="Q538" s="103">
        <f>IF(P537/Q537=0,"",P537/Q537)</f>
        <v>0.9</v>
      </c>
      <c r="R538" s="104" t="s">
        <v>84</v>
      </c>
    </row>
    <row r="539" spans="1:18" ht="15.75" customHeight="1" x14ac:dyDescent="0.2">
      <c r="A539" s="93">
        <v>2001</v>
      </c>
      <c r="B539" s="71"/>
      <c r="C539" s="71"/>
      <c r="D539" s="71"/>
      <c r="E539" s="71"/>
      <c r="F539" s="71"/>
      <c r="G539" s="71"/>
      <c r="H539" s="71"/>
      <c r="I539" s="71"/>
      <c r="J539" s="71"/>
      <c r="K539" s="54"/>
      <c r="L539" s="146"/>
      <c r="M539" s="147"/>
      <c r="N539" s="148"/>
      <c r="O539" s="149"/>
      <c r="P539" s="150"/>
      <c r="Q539" s="150"/>
      <c r="R539" s="151"/>
    </row>
    <row r="540" spans="1:18" ht="18" customHeight="1" x14ac:dyDescent="0.2">
      <c r="A540" s="109"/>
      <c r="B540" s="216" t="s">
        <v>106</v>
      </c>
      <c r="C540" s="216"/>
      <c r="D540" s="216"/>
      <c r="E540" s="216"/>
      <c r="F540" s="216"/>
      <c r="G540" s="216"/>
      <c r="H540" s="216"/>
      <c r="I540" s="216"/>
      <c r="J540" s="216"/>
      <c r="K540" s="70">
        <f>SUM(K523:K536)</f>
        <v>10</v>
      </c>
      <c r="L540" s="105">
        <f>IF(K531=0,"",K531/B523)</f>
        <v>0.4</v>
      </c>
      <c r="M540" s="105">
        <f>IF(K540=0,"",K540/B523)</f>
        <v>0.5</v>
      </c>
      <c r="N540" s="105">
        <f>IF(K531=0,"",M540-L540)</f>
        <v>9.9999999999999978E-2</v>
      </c>
      <c r="O540" s="85"/>
      <c r="P540" s="81"/>
      <c r="Q540" s="129"/>
      <c r="R540" s="85"/>
    </row>
    <row r="541" spans="1:18" ht="12.75" customHeight="1" x14ac:dyDescent="0.2">
      <c r="L541" s="85"/>
      <c r="M541" s="85"/>
      <c r="N541" s="85"/>
      <c r="O541" s="85"/>
      <c r="P541" s="85"/>
      <c r="Q541" s="129"/>
      <c r="R541" s="85"/>
    </row>
    <row r="542" spans="1:18" ht="12.75" customHeight="1" x14ac:dyDescent="0.2">
      <c r="L542" s="85"/>
      <c r="M542" s="85"/>
      <c r="O542" s="85"/>
      <c r="P542" s="85"/>
      <c r="Q542" s="129"/>
      <c r="R542" s="85"/>
    </row>
    <row r="543" spans="1:18" ht="26.25" x14ac:dyDescent="0.2">
      <c r="A543" s="130"/>
      <c r="B543" s="220" t="s">
        <v>94</v>
      </c>
      <c r="C543" s="221"/>
      <c r="D543" s="221"/>
      <c r="E543" s="221"/>
      <c r="F543" s="221"/>
      <c r="G543" s="221"/>
      <c r="H543" s="221"/>
      <c r="I543" s="221"/>
      <c r="J543" s="221"/>
      <c r="K543" s="74" t="s">
        <v>79</v>
      </c>
      <c r="L543" s="85"/>
      <c r="M543" s="85"/>
      <c r="N543" s="81"/>
      <c r="O543" s="85"/>
      <c r="P543" s="81"/>
      <c r="Q543" s="81"/>
      <c r="R543" s="81"/>
    </row>
    <row r="544" spans="1:18" ht="20.25" x14ac:dyDescent="0.2">
      <c r="A544" s="222" t="s">
        <v>9</v>
      </c>
      <c r="B544" s="223" t="s">
        <v>95</v>
      </c>
      <c r="C544" s="224"/>
      <c r="D544" s="224"/>
      <c r="E544" s="224"/>
      <c r="F544" s="224"/>
      <c r="G544" s="224"/>
      <c r="H544" s="224"/>
      <c r="I544" s="224"/>
      <c r="J544" s="225"/>
      <c r="K544" s="226" t="s">
        <v>10</v>
      </c>
      <c r="L544" s="219" t="s">
        <v>2</v>
      </c>
      <c r="M544" s="219" t="s">
        <v>3</v>
      </c>
      <c r="N544" s="228" t="s">
        <v>4</v>
      </c>
      <c r="O544" s="219" t="s">
        <v>5</v>
      </c>
      <c r="P544" s="217" t="s">
        <v>6</v>
      </c>
      <c r="Q544" s="217" t="s">
        <v>7</v>
      </c>
      <c r="R544" s="219" t="s">
        <v>96</v>
      </c>
    </row>
    <row r="545" spans="1:20" ht="15.75" customHeight="1" x14ac:dyDescent="0.2">
      <c r="A545" s="218"/>
      <c r="B545" s="93" t="s">
        <v>97</v>
      </c>
      <c r="C545" s="93" t="s">
        <v>98</v>
      </c>
      <c r="D545" s="93" t="s">
        <v>99</v>
      </c>
      <c r="E545" s="93" t="s">
        <v>100</v>
      </c>
      <c r="F545" s="93" t="s">
        <v>101</v>
      </c>
      <c r="G545" s="93" t="s">
        <v>102</v>
      </c>
      <c r="H545" s="93" t="s">
        <v>103</v>
      </c>
      <c r="I545" s="93" t="s">
        <v>104</v>
      </c>
      <c r="J545" s="93" t="s">
        <v>105</v>
      </c>
      <c r="K545" s="227"/>
      <c r="L545" s="218"/>
      <c r="M545" s="218"/>
      <c r="N545" s="218"/>
      <c r="O545" s="218"/>
      <c r="P545" s="218"/>
      <c r="Q545" s="218"/>
      <c r="R545" s="218"/>
    </row>
    <row r="546" spans="1:20" ht="15.75" customHeight="1" x14ac:dyDescent="0.2">
      <c r="A546" s="93">
        <v>1202</v>
      </c>
      <c r="B546" s="17">
        <v>31</v>
      </c>
      <c r="C546" s="17"/>
      <c r="D546" s="17"/>
      <c r="E546" s="17"/>
      <c r="F546" s="17"/>
      <c r="G546" s="17"/>
      <c r="H546" s="17"/>
      <c r="I546" s="17"/>
      <c r="J546" s="17"/>
      <c r="K546" s="54"/>
      <c r="L546" s="138"/>
      <c r="M546" s="139"/>
      <c r="N546" s="100"/>
      <c r="O546" s="94"/>
      <c r="P546" s="19">
        <f>B546</f>
        <v>31</v>
      </c>
      <c r="Q546" s="95"/>
      <c r="R546" s="94"/>
    </row>
    <row r="547" spans="1:20" ht="15.75" customHeight="1" x14ac:dyDescent="0.2">
      <c r="A547" s="93">
        <v>1301</v>
      </c>
      <c r="B547" s="17"/>
      <c r="C547" s="17">
        <v>24</v>
      </c>
      <c r="D547" s="17"/>
      <c r="E547" s="17"/>
      <c r="F547" s="17"/>
      <c r="G547" s="17"/>
      <c r="H547" s="17"/>
      <c r="I547" s="17"/>
      <c r="J547" s="17"/>
      <c r="K547" s="54"/>
      <c r="L547" s="140"/>
      <c r="M547" s="49"/>
      <c r="N547" s="141"/>
      <c r="O547" s="21">
        <f>IF(C547=0,"",C547/B546)</f>
        <v>0.77419354838709675</v>
      </c>
      <c r="P547" s="22">
        <v>24</v>
      </c>
      <c r="Q547" s="96">
        <f t="shared" ref="Q547:Q554" si="98">IF(P547=0,"",P547/P546)</f>
        <v>0.77419354838709675</v>
      </c>
      <c r="R547" s="96">
        <f t="shared" ref="R547:R554" si="99">IF(P547=0,"",100%-Q547)</f>
        <v>0.22580645161290325</v>
      </c>
    </row>
    <row r="548" spans="1:20" ht="15.75" customHeight="1" x14ac:dyDescent="0.2">
      <c r="A548" s="93">
        <v>1302</v>
      </c>
      <c r="B548" s="17"/>
      <c r="C548" s="17"/>
      <c r="D548" s="17">
        <v>23</v>
      </c>
      <c r="E548" s="17"/>
      <c r="F548" s="17"/>
      <c r="G548" s="17"/>
      <c r="H548" s="17"/>
      <c r="I548" s="17"/>
      <c r="J548" s="17"/>
      <c r="K548" s="54"/>
      <c r="L548" s="140"/>
      <c r="M548" s="49"/>
      <c r="N548" s="141"/>
      <c r="O548" s="21">
        <f>IF(D548=0,"",D548/C547)</f>
        <v>0.95833333333333337</v>
      </c>
      <c r="P548" s="22">
        <v>23</v>
      </c>
      <c r="Q548" s="96">
        <f t="shared" si="98"/>
        <v>0.95833333333333337</v>
      </c>
      <c r="R548" s="96">
        <f t="shared" si="99"/>
        <v>4.166666666666663E-2</v>
      </c>
      <c r="T548" s="119">
        <f>P548/P546</f>
        <v>0.74193548387096775</v>
      </c>
    </row>
    <row r="549" spans="1:20" ht="15.75" customHeight="1" x14ac:dyDescent="0.2">
      <c r="A549" s="93">
        <v>1401</v>
      </c>
      <c r="B549" s="17"/>
      <c r="C549" s="17"/>
      <c r="D549" s="17"/>
      <c r="E549" s="17">
        <v>17</v>
      </c>
      <c r="F549" s="17"/>
      <c r="G549" s="17"/>
      <c r="H549" s="17"/>
      <c r="I549" s="17"/>
      <c r="J549" s="17"/>
      <c r="K549" s="54"/>
      <c r="L549" s="140"/>
      <c r="M549" s="49"/>
      <c r="N549" s="141"/>
      <c r="O549" s="21">
        <f>IF(E549=0,"",E549/D548)</f>
        <v>0.73913043478260865</v>
      </c>
      <c r="P549" s="22">
        <v>20</v>
      </c>
      <c r="Q549" s="96">
        <f t="shared" si="98"/>
        <v>0.86956521739130432</v>
      </c>
      <c r="R549" s="96">
        <f t="shared" si="99"/>
        <v>0.13043478260869568</v>
      </c>
    </row>
    <row r="550" spans="1:20" ht="15.75" customHeight="1" x14ac:dyDescent="0.2">
      <c r="A550" s="93">
        <v>1402</v>
      </c>
      <c r="B550" s="17"/>
      <c r="C550" s="17"/>
      <c r="D550" s="17"/>
      <c r="E550" s="17"/>
      <c r="F550" s="17">
        <v>14</v>
      </c>
      <c r="G550" s="17"/>
      <c r="H550" s="17"/>
      <c r="I550" s="17"/>
      <c r="J550" s="17"/>
      <c r="K550" s="54"/>
      <c r="L550" s="140"/>
      <c r="M550" s="49"/>
      <c r="N550" s="141"/>
      <c r="O550" s="21">
        <f>IF(F550=0,"",F550/E549)</f>
        <v>0.82352941176470584</v>
      </c>
      <c r="P550" s="22">
        <v>19</v>
      </c>
      <c r="Q550" s="96">
        <f t="shared" si="98"/>
        <v>0.95</v>
      </c>
      <c r="R550" s="96">
        <f t="shared" si="99"/>
        <v>5.0000000000000044E-2</v>
      </c>
    </row>
    <row r="551" spans="1:20" ht="15.75" customHeight="1" x14ac:dyDescent="0.2">
      <c r="A551" s="93">
        <v>1501</v>
      </c>
      <c r="B551" s="17"/>
      <c r="C551" s="17"/>
      <c r="D551" s="17"/>
      <c r="E551" s="17"/>
      <c r="F551" s="17"/>
      <c r="G551" s="17">
        <v>11</v>
      </c>
      <c r="H551" s="17"/>
      <c r="I551" s="17"/>
      <c r="J551" s="17"/>
      <c r="K551" s="54"/>
      <c r="L551" s="140"/>
      <c r="M551" s="49"/>
      <c r="N551" s="141"/>
      <c r="O551" s="21">
        <f>IF(G551=0,"",G551/F550)</f>
        <v>0.7857142857142857</v>
      </c>
      <c r="P551" s="22">
        <v>18</v>
      </c>
      <c r="Q551" s="96">
        <f t="shared" si="98"/>
        <v>0.94736842105263153</v>
      </c>
      <c r="R551" s="96">
        <f t="shared" si="99"/>
        <v>5.2631578947368474E-2</v>
      </c>
    </row>
    <row r="552" spans="1:20" ht="15.75" customHeight="1" x14ac:dyDescent="0.2">
      <c r="A552" s="93">
        <v>1502</v>
      </c>
      <c r="B552" s="17"/>
      <c r="C552" s="17"/>
      <c r="D552" s="17"/>
      <c r="E552" s="17"/>
      <c r="F552" s="17"/>
      <c r="G552" s="17"/>
      <c r="H552" s="17">
        <v>11</v>
      </c>
      <c r="I552" s="17"/>
      <c r="J552" s="17"/>
      <c r="K552" s="54"/>
      <c r="L552" s="140"/>
      <c r="M552" s="49"/>
      <c r="N552" s="141"/>
      <c r="O552" s="21">
        <f>IF(H552=0,"",H552/G551)</f>
        <v>1</v>
      </c>
      <c r="P552" s="22">
        <v>18</v>
      </c>
      <c r="Q552" s="96">
        <f t="shared" si="98"/>
        <v>1</v>
      </c>
      <c r="R552" s="96">
        <f t="shared" si="99"/>
        <v>0</v>
      </c>
    </row>
    <row r="553" spans="1:20" ht="15.75" customHeight="1" x14ac:dyDescent="0.2">
      <c r="A553" s="93">
        <v>1601</v>
      </c>
      <c r="B553" s="17"/>
      <c r="C553" s="17"/>
      <c r="D553" s="17"/>
      <c r="E553" s="17"/>
      <c r="F553" s="17"/>
      <c r="G553" s="17"/>
      <c r="H553" s="17"/>
      <c r="I553" s="17">
        <v>11</v>
      </c>
      <c r="J553" s="17"/>
      <c r="K553" s="54"/>
      <c r="L553" s="140"/>
      <c r="M553" s="49"/>
      <c r="N553" s="141"/>
      <c r="O553" s="21">
        <f>IF(I553=0,"",I553/H552)</f>
        <v>1</v>
      </c>
      <c r="P553" s="22">
        <v>17</v>
      </c>
      <c r="Q553" s="96">
        <f t="shared" si="98"/>
        <v>0.94444444444444442</v>
      </c>
      <c r="R553" s="96">
        <f t="shared" si="99"/>
        <v>5.555555555555558E-2</v>
      </c>
    </row>
    <row r="554" spans="1:20" ht="15.75" customHeight="1" x14ac:dyDescent="0.2">
      <c r="A554" s="93">
        <v>1602</v>
      </c>
      <c r="B554" s="17"/>
      <c r="C554" s="17"/>
      <c r="D554" s="17"/>
      <c r="E554" s="17"/>
      <c r="F554" s="17"/>
      <c r="G554" s="17"/>
      <c r="H554" s="17"/>
      <c r="I554" s="17"/>
      <c r="J554" s="17">
        <v>10</v>
      </c>
      <c r="K554" s="54">
        <v>10</v>
      </c>
      <c r="L554" s="140"/>
      <c r="M554" s="49"/>
      <c r="N554" s="141"/>
      <c r="O554" s="24">
        <f>IF(J554=0,"",J554/I553)</f>
        <v>0.90909090909090906</v>
      </c>
      <c r="P554" s="22">
        <v>15</v>
      </c>
      <c r="Q554" s="24">
        <f t="shared" si="98"/>
        <v>0.88235294117647056</v>
      </c>
      <c r="R554" s="24">
        <f t="shared" si="99"/>
        <v>0.11764705882352944</v>
      </c>
    </row>
    <row r="555" spans="1:20" ht="15.75" customHeight="1" x14ac:dyDescent="0.2">
      <c r="A555" s="93">
        <v>1701</v>
      </c>
      <c r="B555" s="17"/>
      <c r="C555" s="17"/>
      <c r="D555" s="17"/>
      <c r="E555" s="17"/>
      <c r="F555" s="17"/>
      <c r="G555" s="17"/>
      <c r="H555" s="17"/>
      <c r="I555" s="17"/>
      <c r="J555" s="17">
        <v>4</v>
      </c>
      <c r="K555" s="54">
        <v>3</v>
      </c>
      <c r="L555" s="140"/>
      <c r="M555" s="49"/>
      <c r="N555" s="142"/>
      <c r="O555" s="63"/>
      <c r="P555" s="22">
        <v>6</v>
      </c>
      <c r="Q555" s="63"/>
      <c r="R555" s="97"/>
    </row>
    <row r="556" spans="1:20" ht="15.75" x14ac:dyDescent="0.2">
      <c r="A556" s="93">
        <v>1702</v>
      </c>
      <c r="B556" s="17"/>
      <c r="C556" s="17"/>
      <c r="D556" s="17"/>
      <c r="E556" s="17"/>
      <c r="F556" s="17"/>
      <c r="G556" s="17"/>
      <c r="H556" s="17"/>
      <c r="I556" s="17"/>
      <c r="J556" s="17">
        <v>2</v>
      </c>
      <c r="K556" s="54"/>
      <c r="L556" s="140"/>
      <c r="M556" s="49"/>
      <c r="N556" s="142"/>
      <c r="O556" s="143"/>
      <c r="P556" s="51">
        <v>2</v>
      </c>
      <c r="Q556" s="144"/>
      <c r="R556" s="143"/>
    </row>
    <row r="557" spans="1:20" ht="15.75" customHeight="1" x14ac:dyDescent="0.2">
      <c r="A557" s="93">
        <v>1801</v>
      </c>
      <c r="B557" s="17"/>
      <c r="C557" s="17"/>
      <c r="D557" s="17"/>
      <c r="E557" s="17"/>
      <c r="F557" s="17"/>
      <c r="G557" s="17"/>
      <c r="H557" s="17"/>
      <c r="I557" s="17"/>
      <c r="J557" s="17">
        <v>2</v>
      </c>
      <c r="K557" s="54">
        <v>1</v>
      </c>
      <c r="L557" s="140"/>
      <c r="M557" s="49"/>
      <c r="N557" s="142"/>
      <c r="O557" s="143"/>
      <c r="P557" s="51">
        <v>2</v>
      </c>
      <c r="Q557" s="144"/>
      <c r="R557" s="143"/>
    </row>
    <row r="558" spans="1:20" ht="15.75" customHeight="1" x14ac:dyDescent="0.2">
      <c r="A558" s="93">
        <v>1802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54"/>
      <c r="L558" s="140"/>
      <c r="M558" s="49"/>
      <c r="N558" s="142"/>
      <c r="O558" s="143"/>
      <c r="P558" s="51"/>
      <c r="Q558" s="144"/>
      <c r="R558" s="143"/>
    </row>
    <row r="559" spans="1:20" ht="15.75" customHeight="1" x14ac:dyDescent="0.2">
      <c r="A559" s="93">
        <v>1901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54"/>
      <c r="L559" s="140"/>
      <c r="M559" s="49"/>
      <c r="N559" s="142"/>
      <c r="O559" s="49"/>
      <c r="P559" s="142"/>
      <c r="Q559" s="145"/>
      <c r="R559" s="143"/>
    </row>
    <row r="560" spans="1:20" ht="15.75" customHeight="1" x14ac:dyDescent="0.2">
      <c r="A560" s="93">
        <v>1902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54"/>
      <c r="L560" s="140"/>
      <c r="M560" s="49"/>
      <c r="N560" s="142"/>
      <c r="O560" s="98" t="s">
        <v>81</v>
      </c>
      <c r="P560" s="99">
        <v>14</v>
      </c>
      <c r="Q560" s="100">
        <f>K563</f>
        <v>14</v>
      </c>
      <c r="R560" s="101" t="s">
        <v>10</v>
      </c>
    </row>
    <row r="561" spans="1:20" ht="15.75" customHeight="1" x14ac:dyDescent="0.2">
      <c r="A561" s="93">
        <v>2001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54"/>
      <c r="L561" s="140"/>
      <c r="M561" s="49"/>
      <c r="N561" s="142"/>
      <c r="O561" s="102" t="s">
        <v>83</v>
      </c>
      <c r="P561" s="32">
        <f>IF(P560/B546=0,"",P560/B546)</f>
        <v>0.45161290322580644</v>
      </c>
      <c r="Q561" s="103">
        <f>IF(P560/Q560=0,"",P560/Q560)</f>
        <v>1</v>
      </c>
      <c r="R561" s="104" t="s">
        <v>84</v>
      </c>
    </row>
    <row r="562" spans="1:20" ht="15.75" customHeight="1" x14ac:dyDescent="0.2">
      <c r="A562" s="93">
        <v>2002</v>
      </c>
      <c r="B562" s="71"/>
      <c r="C562" s="71"/>
      <c r="D562" s="71"/>
      <c r="E562" s="71"/>
      <c r="F562" s="71"/>
      <c r="G562" s="71"/>
      <c r="H562" s="71"/>
      <c r="I562" s="71"/>
      <c r="J562" s="71"/>
      <c r="K562" s="54"/>
      <c r="L562" s="146"/>
      <c r="M562" s="147"/>
      <c r="N562" s="148"/>
      <c r="O562" s="149"/>
      <c r="P562" s="150"/>
      <c r="Q562" s="150"/>
      <c r="R562" s="151"/>
    </row>
    <row r="563" spans="1:20" ht="18" customHeight="1" x14ac:dyDescent="0.2">
      <c r="A563" s="109"/>
      <c r="B563" s="216" t="s">
        <v>106</v>
      </c>
      <c r="C563" s="216"/>
      <c r="D563" s="216"/>
      <c r="E563" s="216"/>
      <c r="F563" s="216"/>
      <c r="G563" s="216"/>
      <c r="H563" s="216"/>
      <c r="I563" s="216"/>
      <c r="J563" s="216"/>
      <c r="K563" s="70">
        <f>SUM(K546:K559)</f>
        <v>14</v>
      </c>
      <c r="L563" s="105">
        <f>IF(K554=0,"",K554/B546)</f>
        <v>0.32258064516129031</v>
      </c>
      <c r="M563" s="105">
        <f>IF(K563=0,"",K563/B546)</f>
        <v>0.45161290322580644</v>
      </c>
      <c r="N563" s="105">
        <f>IF(K554=0,"",M563-L563)</f>
        <v>0.12903225806451613</v>
      </c>
      <c r="O563" s="85"/>
      <c r="P563" s="81"/>
      <c r="Q563" s="129"/>
      <c r="R563" s="85"/>
    </row>
    <row r="564" spans="1:20" ht="12.75" customHeight="1" x14ac:dyDescent="0.2"/>
    <row r="566" spans="1:20" ht="26.25" x14ac:dyDescent="0.2">
      <c r="A566" s="130"/>
      <c r="B566" s="220" t="s">
        <v>94</v>
      </c>
      <c r="C566" s="221"/>
      <c r="D566" s="221"/>
      <c r="E566" s="221"/>
      <c r="F566" s="221"/>
      <c r="G566" s="221"/>
      <c r="H566" s="221"/>
      <c r="I566" s="221"/>
      <c r="J566" s="221"/>
      <c r="K566" s="74" t="s">
        <v>80</v>
      </c>
      <c r="L566" s="85"/>
      <c r="M566" s="85"/>
      <c r="N566" s="81"/>
      <c r="O566" s="85"/>
      <c r="P566" s="81"/>
      <c r="Q566" s="81"/>
      <c r="R566" s="81"/>
    </row>
    <row r="567" spans="1:20" ht="20.25" x14ac:dyDescent="0.2">
      <c r="A567" s="222" t="s">
        <v>9</v>
      </c>
      <c r="B567" s="223" t="s">
        <v>95</v>
      </c>
      <c r="C567" s="224"/>
      <c r="D567" s="224"/>
      <c r="E567" s="224"/>
      <c r="F567" s="224"/>
      <c r="G567" s="224"/>
      <c r="H567" s="224"/>
      <c r="I567" s="224"/>
      <c r="J567" s="225"/>
      <c r="K567" s="226" t="s">
        <v>10</v>
      </c>
      <c r="L567" s="219" t="s">
        <v>2</v>
      </c>
      <c r="M567" s="219" t="s">
        <v>3</v>
      </c>
      <c r="N567" s="228" t="s">
        <v>4</v>
      </c>
      <c r="O567" s="219" t="s">
        <v>5</v>
      </c>
      <c r="P567" s="217" t="s">
        <v>6</v>
      </c>
      <c r="Q567" s="217" t="s">
        <v>7</v>
      </c>
      <c r="R567" s="219" t="s">
        <v>96</v>
      </c>
    </row>
    <row r="568" spans="1:20" ht="15.75" customHeight="1" x14ac:dyDescent="0.2">
      <c r="A568" s="218"/>
      <c r="B568" s="93" t="s">
        <v>97</v>
      </c>
      <c r="C568" s="93" t="s">
        <v>98</v>
      </c>
      <c r="D568" s="93" t="s">
        <v>99</v>
      </c>
      <c r="E568" s="93" t="s">
        <v>100</v>
      </c>
      <c r="F568" s="93" t="s">
        <v>101</v>
      </c>
      <c r="G568" s="93" t="s">
        <v>102</v>
      </c>
      <c r="H568" s="93" t="s">
        <v>103</v>
      </c>
      <c r="I568" s="93" t="s">
        <v>104</v>
      </c>
      <c r="J568" s="93" t="s">
        <v>105</v>
      </c>
      <c r="K568" s="227"/>
      <c r="L568" s="218"/>
      <c r="M568" s="218"/>
      <c r="N568" s="218"/>
      <c r="O568" s="218"/>
      <c r="P568" s="218"/>
      <c r="Q568" s="218"/>
      <c r="R568" s="218"/>
    </row>
    <row r="569" spans="1:20" ht="15.75" customHeight="1" x14ac:dyDescent="0.2">
      <c r="A569" s="93">
        <v>1301</v>
      </c>
      <c r="B569" s="17">
        <v>9</v>
      </c>
      <c r="C569" s="17"/>
      <c r="D569" s="17"/>
      <c r="E569" s="17"/>
      <c r="F569" s="17"/>
      <c r="G569" s="17"/>
      <c r="H569" s="17"/>
      <c r="I569" s="17"/>
      <c r="J569" s="17"/>
      <c r="K569" s="54"/>
      <c r="L569" s="138"/>
      <c r="M569" s="139"/>
      <c r="N569" s="100"/>
      <c r="O569" s="94"/>
      <c r="P569" s="19">
        <f>B569</f>
        <v>9</v>
      </c>
      <c r="Q569" s="95"/>
      <c r="R569" s="94"/>
    </row>
    <row r="570" spans="1:20" ht="15.75" customHeight="1" x14ac:dyDescent="0.2">
      <c r="A570" s="93">
        <v>1302</v>
      </c>
      <c r="B570" s="17"/>
      <c r="C570" s="17">
        <v>6</v>
      </c>
      <c r="D570" s="17"/>
      <c r="E570" s="17"/>
      <c r="F570" s="17"/>
      <c r="G570" s="17"/>
      <c r="H570" s="17"/>
      <c r="I570" s="17"/>
      <c r="J570" s="17"/>
      <c r="K570" s="54"/>
      <c r="L570" s="140"/>
      <c r="M570" s="49"/>
      <c r="N570" s="141"/>
      <c r="O570" s="21">
        <f>IF(C570=0,"",C570/B569)</f>
        <v>0.66666666666666663</v>
      </c>
      <c r="P570" s="22">
        <v>6</v>
      </c>
      <c r="Q570" s="96">
        <f t="shared" ref="Q570:Q577" si="100">IF(P570=0,"",P570/P569)</f>
        <v>0.66666666666666663</v>
      </c>
      <c r="R570" s="96">
        <f t="shared" ref="R570:R577" si="101">IF(P570=0,"",100%-Q570)</f>
        <v>0.33333333333333337</v>
      </c>
    </row>
    <row r="571" spans="1:20" ht="15.75" customHeight="1" x14ac:dyDescent="0.2">
      <c r="A571" s="93">
        <v>1401</v>
      </c>
      <c r="B571" s="17"/>
      <c r="C571" s="17"/>
      <c r="D571" s="17">
        <v>5</v>
      </c>
      <c r="E571" s="17"/>
      <c r="F571" s="17"/>
      <c r="G571" s="17"/>
      <c r="H571" s="17"/>
      <c r="I571" s="17"/>
      <c r="J571" s="17"/>
      <c r="K571" s="54"/>
      <c r="L571" s="140"/>
      <c r="M571" s="49"/>
      <c r="N571" s="141"/>
      <c r="O571" s="21">
        <f>IF(D571=0,"",D571/C570)</f>
        <v>0.83333333333333337</v>
      </c>
      <c r="P571" s="22">
        <v>5</v>
      </c>
      <c r="Q571" s="96">
        <f t="shared" si="100"/>
        <v>0.83333333333333337</v>
      </c>
      <c r="R571" s="96">
        <f t="shared" si="101"/>
        <v>0.16666666666666663</v>
      </c>
      <c r="T571" s="119">
        <f>P571/P569</f>
        <v>0.55555555555555558</v>
      </c>
    </row>
    <row r="572" spans="1:20" ht="15.75" customHeight="1" x14ac:dyDescent="0.2">
      <c r="A572" s="93">
        <v>1402</v>
      </c>
      <c r="B572" s="17"/>
      <c r="C572" s="17"/>
      <c r="D572" s="17"/>
      <c r="E572" s="17">
        <v>3</v>
      </c>
      <c r="F572" s="17"/>
      <c r="G572" s="17"/>
      <c r="H572" s="17"/>
      <c r="I572" s="17"/>
      <c r="J572" s="17"/>
      <c r="K572" s="54"/>
      <c r="L572" s="140"/>
      <c r="M572" s="49"/>
      <c r="N572" s="141"/>
      <c r="O572" s="21">
        <f>IF(E572=0,"",E572/D571)</f>
        <v>0.6</v>
      </c>
      <c r="P572" s="22">
        <v>5</v>
      </c>
      <c r="Q572" s="96">
        <f t="shared" si="100"/>
        <v>1</v>
      </c>
      <c r="R572" s="96">
        <f t="shared" si="101"/>
        <v>0</v>
      </c>
    </row>
    <row r="573" spans="1:20" ht="15.75" customHeight="1" x14ac:dyDescent="0.2">
      <c r="A573" s="93">
        <v>1501</v>
      </c>
      <c r="B573" s="17"/>
      <c r="C573" s="17"/>
      <c r="D573" s="17"/>
      <c r="E573" s="17"/>
      <c r="F573" s="17">
        <v>3</v>
      </c>
      <c r="G573" s="17"/>
      <c r="H573" s="17"/>
      <c r="I573" s="17"/>
      <c r="J573" s="17"/>
      <c r="K573" s="54"/>
      <c r="L573" s="140"/>
      <c r="M573" s="49"/>
      <c r="N573" s="141"/>
      <c r="O573" s="21">
        <f>IF(F573=0,"",F573/E572)</f>
        <v>1</v>
      </c>
      <c r="P573" s="22">
        <v>5</v>
      </c>
      <c r="Q573" s="96">
        <f t="shared" si="100"/>
        <v>1</v>
      </c>
      <c r="R573" s="96">
        <f t="shared" si="101"/>
        <v>0</v>
      </c>
    </row>
    <row r="574" spans="1:20" ht="15.75" customHeight="1" x14ac:dyDescent="0.2">
      <c r="A574" s="93">
        <v>1502</v>
      </c>
      <c r="B574" s="17"/>
      <c r="C574" s="17"/>
      <c r="D574" s="17"/>
      <c r="E574" s="17"/>
      <c r="F574" s="17"/>
      <c r="G574" s="17">
        <v>3</v>
      </c>
      <c r="H574" s="17"/>
      <c r="I574" s="17"/>
      <c r="J574" s="17"/>
      <c r="K574" s="54"/>
      <c r="L574" s="140"/>
      <c r="M574" s="49"/>
      <c r="N574" s="141"/>
      <c r="O574" s="21">
        <f>IF(G574=0,"",G574/F573)</f>
        <v>1</v>
      </c>
      <c r="P574" s="22">
        <v>4</v>
      </c>
      <c r="Q574" s="96">
        <f t="shared" si="100"/>
        <v>0.8</v>
      </c>
      <c r="R574" s="96">
        <f t="shared" si="101"/>
        <v>0.19999999999999996</v>
      </c>
    </row>
    <row r="575" spans="1:20" ht="15.75" customHeight="1" x14ac:dyDescent="0.2">
      <c r="A575" s="93">
        <v>1601</v>
      </c>
      <c r="B575" s="17"/>
      <c r="C575" s="17"/>
      <c r="D575" s="17"/>
      <c r="E575" s="17"/>
      <c r="F575" s="17"/>
      <c r="G575" s="17"/>
      <c r="H575" s="17">
        <v>2</v>
      </c>
      <c r="I575" s="17"/>
      <c r="J575" s="17"/>
      <c r="K575" s="54"/>
      <c r="L575" s="140"/>
      <c r="M575" s="49"/>
      <c r="N575" s="141"/>
      <c r="O575" s="21">
        <f>IF(H575=0,"",H575/G574)</f>
        <v>0.66666666666666663</v>
      </c>
      <c r="P575" s="22">
        <v>3</v>
      </c>
      <c r="Q575" s="96">
        <f t="shared" si="100"/>
        <v>0.75</v>
      </c>
      <c r="R575" s="96">
        <f t="shared" si="101"/>
        <v>0.25</v>
      </c>
    </row>
    <row r="576" spans="1:20" ht="15.75" customHeight="1" x14ac:dyDescent="0.2">
      <c r="A576" s="93">
        <v>1602</v>
      </c>
      <c r="B576" s="17"/>
      <c r="C576" s="17"/>
      <c r="D576" s="17"/>
      <c r="E576" s="17"/>
      <c r="F576" s="17"/>
      <c r="G576" s="17"/>
      <c r="H576" s="17"/>
      <c r="I576" s="17">
        <v>2</v>
      </c>
      <c r="J576" s="17"/>
      <c r="K576" s="54"/>
      <c r="L576" s="140"/>
      <c r="M576" s="49"/>
      <c r="N576" s="141"/>
      <c r="O576" s="21">
        <f>IF(I576=0,"",I576/H575)</f>
        <v>1</v>
      </c>
      <c r="P576" s="22">
        <v>2</v>
      </c>
      <c r="Q576" s="96">
        <f t="shared" si="100"/>
        <v>0.66666666666666663</v>
      </c>
      <c r="R576" s="96">
        <f t="shared" si="101"/>
        <v>0.33333333333333337</v>
      </c>
    </row>
    <row r="577" spans="1:18" ht="15.75" customHeight="1" x14ac:dyDescent="0.2">
      <c r="A577" s="93">
        <v>1701</v>
      </c>
      <c r="B577" s="17"/>
      <c r="C577" s="17"/>
      <c r="D577" s="17"/>
      <c r="E577" s="17"/>
      <c r="F577" s="17"/>
      <c r="G577" s="17"/>
      <c r="H577" s="17"/>
      <c r="I577" s="17"/>
      <c r="J577" s="17">
        <v>2</v>
      </c>
      <c r="K577" s="54">
        <v>2</v>
      </c>
      <c r="L577" s="140"/>
      <c r="M577" s="49"/>
      <c r="N577" s="141"/>
      <c r="O577" s="24">
        <f>IF(J577=0,"",J577/I576)</f>
        <v>1</v>
      </c>
      <c r="P577" s="22">
        <v>2</v>
      </c>
      <c r="Q577" s="24">
        <f t="shared" si="100"/>
        <v>1</v>
      </c>
      <c r="R577" s="24">
        <f t="shared" si="101"/>
        <v>0</v>
      </c>
    </row>
    <row r="578" spans="1:18" ht="15.75" customHeight="1" x14ac:dyDescent="0.2">
      <c r="A578" s="93">
        <v>1702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54"/>
      <c r="L578" s="140"/>
      <c r="M578" s="49"/>
      <c r="N578" s="142"/>
      <c r="O578" s="63"/>
      <c r="P578" s="22"/>
      <c r="Q578" s="63"/>
      <c r="R578" s="97"/>
    </row>
    <row r="579" spans="1:18" ht="15.75" customHeight="1" x14ac:dyDescent="0.2">
      <c r="A579" s="93">
        <v>1801</v>
      </c>
      <c r="B579" s="17"/>
      <c r="C579" s="17"/>
      <c r="D579" s="17"/>
      <c r="E579" s="17"/>
      <c r="F579" s="17"/>
      <c r="G579" s="17"/>
      <c r="H579" s="17"/>
      <c r="I579" s="17"/>
      <c r="J579" s="17"/>
      <c r="K579" s="54"/>
      <c r="L579" s="140"/>
      <c r="M579" s="49"/>
      <c r="N579" s="142"/>
      <c r="O579" s="143"/>
      <c r="P579" s="51"/>
      <c r="Q579" s="144"/>
      <c r="R579" s="143"/>
    </row>
    <row r="580" spans="1:18" ht="15.75" customHeight="1" x14ac:dyDescent="0.2">
      <c r="A580" s="93">
        <v>1802</v>
      </c>
      <c r="B580" s="17"/>
      <c r="C580" s="17"/>
      <c r="D580" s="17"/>
      <c r="E580" s="17"/>
      <c r="F580" s="17"/>
      <c r="G580" s="17"/>
      <c r="H580" s="17"/>
      <c r="I580" s="17"/>
      <c r="J580" s="17"/>
      <c r="K580" s="54"/>
      <c r="L580" s="140"/>
      <c r="M580" s="49"/>
      <c r="N580" s="142"/>
      <c r="O580" s="143"/>
      <c r="P580" s="51"/>
      <c r="Q580" s="144"/>
      <c r="R580" s="143"/>
    </row>
    <row r="581" spans="1:18" ht="18" customHeight="1" x14ac:dyDescent="0.2">
      <c r="A581" s="93">
        <v>1901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54"/>
      <c r="L581" s="140"/>
      <c r="M581" s="49"/>
      <c r="N581" s="142"/>
      <c r="O581" s="143"/>
      <c r="P581" s="51"/>
      <c r="Q581" s="144"/>
      <c r="R581" s="143"/>
    </row>
    <row r="582" spans="1:18" ht="15.75" customHeight="1" x14ac:dyDescent="0.2">
      <c r="A582" s="93">
        <v>1902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54"/>
      <c r="L582" s="140"/>
      <c r="M582" s="49"/>
      <c r="N582" s="142"/>
      <c r="O582" s="49"/>
      <c r="P582" s="142"/>
      <c r="Q582" s="145"/>
      <c r="R582" s="143"/>
    </row>
    <row r="583" spans="1:18" ht="15.75" customHeight="1" x14ac:dyDescent="0.2">
      <c r="A583" s="93">
        <v>2001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54"/>
      <c r="L583" s="140"/>
      <c r="M583" s="49"/>
      <c r="N583" s="142"/>
      <c r="O583" s="98" t="s">
        <v>81</v>
      </c>
      <c r="P583" s="99">
        <v>2</v>
      </c>
      <c r="Q583" s="100">
        <f>IF(SUM(K575:K579)=0,"",SUM(K575:K579))</f>
        <v>2</v>
      </c>
      <c r="R583" s="101" t="s">
        <v>10</v>
      </c>
    </row>
    <row r="584" spans="1:18" ht="18" customHeight="1" x14ac:dyDescent="0.2">
      <c r="A584" s="93">
        <v>2002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54"/>
      <c r="L584" s="140"/>
      <c r="M584" s="49"/>
      <c r="N584" s="142"/>
      <c r="O584" s="102" t="s">
        <v>83</v>
      </c>
      <c r="P584" s="32">
        <f>IF(P583/B569=0,"",P583/B569)</f>
        <v>0.22222222222222221</v>
      </c>
      <c r="Q584" s="103">
        <f>IF(P583/Q583=0,"",P583/Q583)</f>
        <v>1</v>
      </c>
      <c r="R584" s="104" t="s">
        <v>84</v>
      </c>
    </row>
    <row r="585" spans="1:18" ht="15.75" customHeight="1" x14ac:dyDescent="0.2">
      <c r="A585" s="93">
        <v>2101</v>
      </c>
      <c r="B585" s="71"/>
      <c r="C585" s="71"/>
      <c r="D585" s="71"/>
      <c r="E585" s="71"/>
      <c r="F585" s="71"/>
      <c r="G585" s="71"/>
      <c r="H585" s="71"/>
      <c r="I585" s="71"/>
      <c r="J585" s="71"/>
      <c r="K585" s="54"/>
      <c r="L585" s="146"/>
      <c r="M585" s="147"/>
      <c r="N585" s="148"/>
      <c r="O585" s="149"/>
      <c r="P585" s="150"/>
      <c r="Q585" s="150"/>
      <c r="R585" s="151"/>
    </row>
    <row r="586" spans="1:18" ht="18" customHeight="1" x14ac:dyDescent="0.2">
      <c r="A586" s="109"/>
      <c r="B586" s="216" t="s">
        <v>106</v>
      </c>
      <c r="C586" s="216"/>
      <c r="D586" s="216"/>
      <c r="E586" s="216"/>
      <c r="F586" s="216"/>
      <c r="G586" s="216"/>
      <c r="H586" s="216"/>
      <c r="I586" s="216"/>
      <c r="J586" s="216"/>
      <c r="K586" s="70">
        <f>SUM(K569:K582)</f>
        <v>2</v>
      </c>
      <c r="L586" s="105">
        <f>IF(K577=0,"",K577/B569)</f>
        <v>0.22222222222222221</v>
      </c>
      <c r="M586" s="105">
        <f>IF(K586=0,"",K586/B569)</f>
        <v>0.22222222222222221</v>
      </c>
      <c r="N586" s="105">
        <f>IF(K577=0,"",M586-L586)</f>
        <v>0</v>
      </c>
      <c r="O586" s="85"/>
      <c r="P586" s="81"/>
      <c r="Q586" s="129"/>
      <c r="R586" s="85"/>
    </row>
    <row r="587" spans="1:18" ht="12.75" customHeight="1" x14ac:dyDescent="0.2">
      <c r="L587" s="85"/>
      <c r="M587" s="85"/>
      <c r="O587" s="85"/>
    </row>
    <row r="588" spans="1:18" ht="12.75" customHeight="1" x14ac:dyDescent="0.2">
      <c r="L588" s="85"/>
      <c r="M588" s="85"/>
      <c r="O588" s="85"/>
    </row>
    <row r="589" spans="1:18" ht="26.25" x14ac:dyDescent="0.2">
      <c r="A589" s="130"/>
      <c r="B589" s="220" t="s">
        <v>94</v>
      </c>
      <c r="C589" s="221"/>
      <c r="D589" s="221"/>
      <c r="E589" s="221"/>
      <c r="F589" s="221"/>
      <c r="G589" s="221"/>
      <c r="H589" s="221"/>
      <c r="I589" s="221"/>
      <c r="J589" s="221"/>
      <c r="K589" s="74" t="s">
        <v>82</v>
      </c>
      <c r="L589" s="85"/>
      <c r="M589" s="85"/>
      <c r="N589" s="81"/>
      <c r="O589" s="85"/>
      <c r="P589" s="81"/>
      <c r="Q589" s="81"/>
      <c r="R589" s="81"/>
    </row>
    <row r="590" spans="1:18" ht="20.25" customHeight="1" x14ac:dyDescent="0.2">
      <c r="A590" s="222" t="s">
        <v>9</v>
      </c>
      <c r="B590" s="223" t="s">
        <v>95</v>
      </c>
      <c r="C590" s="224"/>
      <c r="D590" s="224"/>
      <c r="E590" s="224"/>
      <c r="F590" s="224"/>
      <c r="G590" s="224"/>
      <c r="H590" s="224"/>
      <c r="I590" s="224"/>
      <c r="J590" s="225"/>
      <c r="K590" s="226" t="s">
        <v>10</v>
      </c>
      <c r="L590" s="219" t="s">
        <v>2</v>
      </c>
      <c r="M590" s="219" t="s">
        <v>3</v>
      </c>
      <c r="N590" s="228" t="s">
        <v>4</v>
      </c>
      <c r="O590" s="219" t="s">
        <v>5</v>
      </c>
      <c r="P590" s="217" t="s">
        <v>6</v>
      </c>
      <c r="Q590" s="217" t="s">
        <v>7</v>
      </c>
      <c r="R590" s="219" t="s">
        <v>96</v>
      </c>
    </row>
    <row r="591" spans="1:18" ht="15.75" customHeight="1" x14ac:dyDescent="0.2">
      <c r="A591" s="218"/>
      <c r="B591" s="93" t="s">
        <v>97</v>
      </c>
      <c r="C591" s="93" t="s">
        <v>98</v>
      </c>
      <c r="D591" s="93" t="s">
        <v>99</v>
      </c>
      <c r="E591" s="93" t="s">
        <v>100</v>
      </c>
      <c r="F591" s="93" t="s">
        <v>101</v>
      </c>
      <c r="G591" s="93" t="s">
        <v>102</v>
      </c>
      <c r="H591" s="93" t="s">
        <v>103</v>
      </c>
      <c r="I591" s="93" t="s">
        <v>104</v>
      </c>
      <c r="J591" s="93" t="s">
        <v>105</v>
      </c>
      <c r="K591" s="227"/>
      <c r="L591" s="218"/>
      <c r="M591" s="218"/>
      <c r="N591" s="218"/>
      <c r="O591" s="218"/>
      <c r="P591" s="218"/>
      <c r="Q591" s="218"/>
      <c r="R591" s="218"/>
    </row>
    <row r="592" spans="1:18" ht="15.75" customHeight="1" x14ac:dyDescent="0.2">
      <c r="A592" s="93">
        <v>1302</v>
      </c>
      <c r="B592" s="17">
        <v>27</v>
      </c>
      <c r="C592" s="17"/>
      <c r="D592" s="17"/>
      <c r="E592" s="17"/>
      <c r="F592" s="17"/>
      <c r="G592" s="17"/>
      <c r="H592" s="17"/>
      <c r="I592" s="17"/>
      <c r="J592" s="17"/>
      <c r="K592" s="54"/>
      <c r="L592" s="138"/>
      <c r="M592" s="139"/>
      <c r="N592" s="100"/>
      <c r="O592" s="94"/>
      <c r="P592" s="19">
        <f>B592</f>
        <v>27</v>
      </c>
      <c r="Q592" s="95"/>
      <c r="R592" s="94"/>
    </row>
    <row r="593" spans="1:20" ht="15.75" customHeight="1" x14ac:dyDescent="0.2">
      <c r="A593" s="93">
        <v>1401</v>
      </c>
      <c r="B593" s="17"/>
      <c r="C593" s="17">
        <v>19</v>
      </c>
      <c r="D593" s="17"/>
      <c r="E593" s="17"/>
      <c r="F593" s="17"/>
      <c r="G593" s="17"/>
      <c r="H593" s="17"/>
      <c r="I593" s="17"/>
      <c r="J593" s="17"/>
      <c r="K593" s="54"/>
      <c r="L593" s="140"/>
      <c r="M593" s="49"/>
      <c r="N593" s="141"/>
      <c r="O593" s="21">
        <f>IF(C593=0,"",C593/B592)</f>
        <v>0.70370370370370372</v>
      </c>
      <c r="P593" s="22">
        <v>19</v>
      </c>
      <c r="Q593" s="96">
        <f t="shared" ref="Q593:Q600" si="102">IF(P593=0,"",P593/P592)</f>
        <v>0.70370370370370372</v>
      </c>
      <c r="R593" s="96">
        <f t="shared" ref="R593:R600" si="103">IF(P593=0,"",100%-Q593)</f>
        <v>0.29629629629629628</v>
      </c>
    </row>
    <row r="594" spans="1:20" ht="15.75" customHeight="1" x14ac:dyDescent="0.2">
      <c r="A594" s="93">
        <v>1402</v>
      </c>
      <c r="B594" s="17"/>
      <c r="C594" s="17"/>
      <c r="D594" s="17">
        <v>14</v>
      </c>
      <c r="E594" s="17"/>
      <c r="F594" s="17"/>
      <c r="G594" s="17"/>
      <c r="H594" s="17"/>
      <c r="I594" s="17"/>
      <c r="J594" s="17"/>
      <c r="K594" s="54"/>
      <c r="L594" s="140"/>
      <c r="M594" s="49"/>
      <c r="N594" s="141"/>
      <c r="O594" s="21">
        <f>IF(D594=0,"",D594/C593)</f>
        <v>0.73684210526315785</v>
      </c>
      <c r="P594" s="22">
        <v>15</v>
      </c>
      <c r="Q594" s="96">
        <f t="shared" si="102"/>
        <v>0.78947368421052633</v>
      </c>
      <c r="R594" s="96">
        <f t="shared" si="103"/>
        <v>0.21052631578947367</v>
      </c>
      <c r="T594" s="119">
        <f>P594/P592</f>
        <v>0.55555555555555558</v>
      </c>
    </row>
    <row r="595" spans="1:20" ht="15.75" customHeight="1" x14ac:dyDescent="0.2">
      <c r="A595" s="93">
        <v>1501</v>
      </c>
      <c r="B595" s="17"/>
      <c r="C595" s="17"/>
      <c r="D595" s="17"/>
      <c r="E595" s="17">
        <v>11</v>
      </c>
      <c r="F595" s="17"/>
      <c r="G595" s="17"/>
      <c r="H595" s="17"/>
      <c r="I595" s="17"/>
      <c r="J595" s="17"/>
      <c r="K595" s="54"/>
      <c r="L595" s="140"/>
      <c r="M595" s="49"/>
      <c r="N595" s="141"/>
      <c r="O595" s="21">
        <f>IF(E595=0,"",E595/D594)</f>
        <v>0.7857142857142857</v>
      </c>
      <c r="P595" s="22">
        <v>13</v>
      </c>
      <c r="Q595" s="96">
        <f t="shared" si="102"/>
        <v>0.8666666666666667</v>
      </c>
      <c r="R595" s="96">
        <f t="shared" si="103"/>
        <v>0.1333333333333333</v>
      </c>
    </row>
    <row r="596" spans="1:20" ht="15.75" customHeight="1" x14ac:dyDescent="0.2">
      <c r="A596" s="93">
        <v>1502</v>
      </c>
      <c r="B596" s="17"/>
      <c r="C596" s="17"/>
      <c r="D596" s="17"/>
      <c r="E596" s="17"/>
      <c r="F596" s="17">
        <v>10</v>
      </c>
      <c r="G596" s="17"/>
      <c r="H596" s="17"/>
      <c r="I596" s="17"/>
      <c r="J596" s="17"/>
      <c r="K596" s="54"/>
      <c r="L596" s="140"/>
      <c r="M596" s="49"/>
      <c r="N596" s="141"/>
      <c r="O596" s="21">
        <f>IF(F596=0,"",F596/E595)</f>
        <v>0.90909090909090906</v>
      </c>
      <c r="P596" s="22">
        <v>13</v>
      </c>
      <c r="Q596" s="96">
        <f t="shared" si="102"/>
        <v>1</v>
      </c>
      <c r="R596" s="96">
        <f t="shared" si="103"/>
        <v>0</v>
      </c>
    </row>
    <row r="597" spans="1:20" ht="15.75" customHeight="1" x14ac:dyDescent="0.2">
      <c r="A597" s="93">
        <v>1601</v>
      </c>
      <c r="B597" s="17"/>
      <c r="C597" s="17"/>
      <c r="D597" s="17"/>
      <c r="E597" s="17"/>
      <c r="F597" s="17"/>
      <c r="G597" s="17">
        <v>10</v>
      </c>
      <c r="H597" s="17"/>
      <c r="I597" s="17"/>
      <c r="J597" s="17"/>
      <c r="K597" s="54"/>
      <c r="L597" s="140"/>
      <c r="M597" s="49"/>
      <c r="N597" s="141"/>
      <c r="O597" s="21">
        <f>IF(G597=0,"",G597/F596)</f>
        <v>1</v>
      </c>
      <c r="P597" s="22">
        <v>11</v>
      </c>
      <c r="Q597" s="96">
        <f t="shared" si="102"/>
        <v>0.84615384615384615</v>
      </c>
      <c r="R597" s="96">
        <f t="shared" si="103"/>
        <v>0.15384615384615385</v>
      </c>
    </row>
    <row r="598" spans="1:20" ht="15.75" customHeight="1" x14ac:dyDescent="0.2">
      <c r="A598" s="93">
        <v>1602</v>
      </c>
      <c r="B598" s="17"/>
      <c r="C598" s="17"/>
      <c r="D598" s="17"/>
      <c r="E598" s="17"/>
      <c r="F598" s="17"/>
      <c r="G598" s="17"/>
      <c r="H598" s="17">
        <v>10</v>
      </c>
      <c r="I598" s="17"/>
      <c r="J598" s="17"/>
      <c r="K598" s="54"/>
      <c r="L598" s="140"/>
      <c r="M598" s="49"/>
      <c r="N598" s="141"/>
      <c r="O598" s="21">
        <f>IF(H598=0,"",H598/G597)</f>
        <v>1</v>
      </c>
      <c r="P598" s="22">
        <v>11</v>
      </c>
      <c r="Q598" s="96">
        <f t="shared" si="102"/>
        <v>1</v>
      </c>
      <c r="R598" s="96">
        <f t="shared" si="103"/>
        <v>0</v>
      </c>
    </row>
    <row r="599" spans="1:20" ht="15.75" customHeight="1" x14ac:dyDescent="0.2">
      <c r="A599" s="93">
        <v>1701</v>
      </c>
      <c r="B599" s="17"/>
      <c r="C599" s="17"/>
      <c r="D599" s="17"/>
      <c r="E599" s="17"/>
      <c r="F599" s="17"/>
      <c r="G599" s="17"/>
      <c r="H599" s="17"/>
      <c r="I599" s="17">
        <v>10</v>
      </c>
      <c r="J599" s="17"/>
      <c r="K599" s="54"/>
      <c r="L599" s="140"/>
      <c r="M599" s="49"/>
      <c r="N599" s="141"/>
      <c r="O599" s="21">
        <f>IF(I599=0,"",I599/H598)</f>
        <v>1</v>
      </c>
      <c r="P599" s="22">
        <v>11</v>
      </c>
      <c r="Q599" s="96">
        <f t="shared" si="102"/>
        <v>1</v>
      </c>
      <c r="R599" s="96">
        <f t="shared" si="103"/>
        <v>0</v>
      </c>
    </row>
    <row r="600" spans="1:20" ht="15.75" customHeight="1" x14ac:dyDescent="0.2">
      <c r="A600" s="93">
        <v>1702</v>
      </c>
      <c r="B600" s="17"/>
      <c r="C600" s="17"/>
      <c r="D600" s="17"/>
      <c r="E600" s="17"/>
      <c r="F600" s="17"/>
      <c r="G600" s="17"/>
      <c r="H600" s="17"/>
      <c r="I600" s="17"/>
      <c r="J600" s="17">
        <v>10</v>
      </c>
      <c r="K600" s="54">
        <v>10</v>
      </c>
      <c r="L600" s="140"/>
      <c r="M600" s="49"/>
      <c r="N600" s="141"/>
      <c r="O600" s="24">
        <f>IF(J600=0,"",J600/I599)</f>
        <v>1</v>
      </c>
      <c r="P600" s="22">
        <v>11</v>
      </c>
      <c r="Q600" s="24">
        <f t="shared" si="102"/>
        <v>1</v>
      </c>
      <c r="R600" s="24">
        <f t="shared" si="103"/>
        <v>0</v>
      </c>
    </row>
    <row r="601" spans="1:20" ht="15.75" customHeight="1" x14ac:dyDescent="0.2">
      <c r="A601" s="93">
        <v>1801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54"/>
      <c r="L601" s="140"/>
      <c r="M601" s="49"/>
      <c r="N601" s="142"/>
      <c r="O601" s="63"/>
      <c r="P601" s="22">
        <v>2</v>
      </c>
      <c r="Q601" s="63"/>
      <c r="R601" s="97"/>
    </row>
    <row r="602" spans="1:20" ht="15.75" customHeight="1" x14ac:dyDescent="0.2">
      <c r="A602" s="93">
        <v>1802</v>
      </c>
      <c r="B602" s="17"/>
      <c r="C602" s="17"/>
      <c r="D602" s="17"/>
      <c r="E602" s="17"/>
      <c r="F602" s="17"/>
      <c r="G602" s="17"/>
      <c r="H602" s="17"/>
      <c r="I602" s="17"/>
      <c r="J602" s="17">
        <v>1</v>
      </c>
      <c r="K602" s="54"/>
      <c r="L602" s="140"/>
      <c r="M602" s="49"/>
      <c r="N602" s="142"/>
      <c r="O602" s="143"/>
      <c r="P602" s="51">
        <v>1</v>
      </c>
      <c r="Q602" s="144"/>
      <c r="R602" s="143"/>
    </row>
    <row r="603" spans="1:20" ht="15.75" customHeight="1" x14ac:dyDescent="0.2">
      <c r="A603" s="93">
        <v>1901</v>
      </c>
      <c r="B603" s="17"/>
      <c r="C603" s="17"/>
      <c r="D603" s="17"/>
      <c r="E603" s="17"/>
      <c r="F603" s="17"/>
      <c r="G603" s="17"/>
      <c r="H603" s="17"/>
      <c r="I603" s="17"/>
      <c r="J603" s="17">
        <v>1</v>
      </c>
      <c r="K603" s="54"/>
      <c r="L603" s="140"/>
      <c r="M603" s="49"/>
      <c r="N603" s="142"/>
      <c r="O603" s="143"/>
      <c r="P603" s="51">
        <v>1</v>
      </c>
      <c r="Q603" s="144"/>
      <c r="R603" s="143"/>
    </row>
    <row r="604" spans="1:20" ht="15.75" customHeight="1" x14ac:dyDescent="0.2">
      <c r="A604" s="93">
        <v>1902</v>
      </c>
      <c r="B604" s="17"/>
      <c r="C604" s="17"/>
      <c r="D604" s="17"/>
      <c r="E604" s="17"/>
      <c r="F604" s="17"/>
      <c r="G604" s="17"/>
      <c r="H604" s="17"/>
      <c r="I604" s="17"/>
      <c r="J604" s="17">
        <v>1</v>
      </c>
      <c r="K604" s="54">
        <v>1</v>
      </c>
      <c r="L604" s="140"/>
      <c r="M604" s="49"/>
      <c r="N604" s="142"/>
      <c r="O604" s="143"/>
      <c r="P604" s="51">
        <v>1</v>
      </c>
      <c r="Q604" s="144"/>
      <c r="R604" s="143"/>
    </row>
    <row r="605" spans="1:20" ht="15.75" customHeight="1" x14ac:dyDescent="0.2">
      <c r="A605" s="93">
        <v>2001</v>
      </c>
      <c r="B605" s="17"/>
      <c r="C605" s="17"/>
      <c r="D605" s="17"/>
      <c r="E605" s="17"/>
      <c r="F605" s="17"/>
      <c r="G605" s="17"/>
      <c r="H605" s="17"/>
      <c r="I605" s="17"/>
      <c r="J605" s="17"/>
      <c r="K605" s="54"/>
      <c r="L605" s="140"/>
      <c r="M605" s="49"/>
      <c r="N605" s="142"/>
      <c r="O605" s="49"/>
      <c r="P605" s="142"/>
      <c r="Q605" s="145"/>
      <c r="R605" s="143"/>
    </row>
    <row r="606" spans="1:20" ht="15.75" customHeight="1" x14ac:dyDescent="0.2">
      <c r="A606" s="93">
        <v>2002</v>
      </c>
      <c r="B606" s="17"/>
      <c r="C606" s="17"/>
      <c r="D606" s="17"/>
      <c r="E606" s="17"/>
      <c r="F606" s="17"/>
      <c r="G606" s="17"/>
      <c r="H606" s="17"/>
      <c r="I606" s="17"/>
      <c r="J606" s="17"/>
      <c r="K606" s="54"/>
      <c r="L606" s="140"/>
      <c r="M606" s="49"/>
      <c r="N606" s="142"/>
      <c r="O606" s="98" t="s">
        <v>81</v>
      </c>
      <c r="P606" s="99">
        <v>11</v>
      </c>
      <c r="Q606" s="100">
        <f>IF(SUM(K598:K605)=0,"",SUM(K598:K605))</f>
        <v>11</v>
      </c>
      <c r="R606" s="101" t="s">
        <v>10</v>
      </c>
    </row>
    <row r="607" spans="1:20" ht="15.75" customHeight="1" x14ac:dyDescent="0.2">
      <c r="A607" s="93">
        <v>2101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54"/>
      <c r="L607" s="140"/>
      <c r="M607" s="49"/>
      <c r="N607" s="142"/>
      <c r="O607" s="102" t="s">
        <v>83</v>
      </c>
      <c r="P607" s="32">
        <f>IF(P606/B592=0,"",P606/B592)</f>
        <v>0.40740740740740738</v>
      </c>
      <c r="Q607" s="103">
        <f>IF(P606/Q606=0,"",P606/Q606)</f>
        <v>1</v>
      </c>
      <c r="R607" s="104" t="s">
        <v>84</v>
      </c>
    </row>
    <row r="608" spans="1:20" ht="15.75" customHeight="1" x14ac:dyDescent="0.2">
      <c r="A608" s="93">
        <v>2102</v>
      </c>
      <c r="B608" s="71"/>
      <c r="C608" s="71"/>
      <c r="D608" s="71"/>
      <c r="E608" s="71"/>
      <c r="F608" s="71"/>
      <c r="G608" s="71"/>
      <c r="H608" s="71"/>
      <c r="I608" s="71"/>
      <c r="J608" s="71"/>
      <c r="K608" s="54"/>
      <c r="L608" s="146"/>
      <c r="M608" s="147"/>
      <c r="N608" s="148"/>
      <c r="O608" s="149"/>
      <c r="P608" s="150"/>
      <c r="Q608" s="150"/>
      <c r="R608" s="151"/>
    </row>
    <row r="609" spans="1:20" ht="18" customHeight="1" x14ac:dyDescent="0.2">
      <c r="A609" s="109"/>
      <c r="B609" s="216" t="s">
        <v>106</v>
      </c>
      <c r="C609" s="216"/>
      <c r="D609" s="216"/>
      <c r="E609" s="216"/>
      <c r="F609" s="216"/>
      <c r="G609" s="216"/>
      <c r="H609" s="216"/>
      <c r="I609" s="216"/>
      <c r="J609" s="216"/>
      <c r="K609" s="70">
        <f>SUM(K592:K605)</f>
        <v>11</v>
      </c>
      <c r="L609" s="105">
        <f>IF(K600=0,"",K600/B592)</f>
        <v>0.37037037037037035</v>
      </c>
      <c r="M609" s="105">
        <f>IF(K609=0,"",K609/B592)</f>
        <v>0.40740740740740738</v>
      </c>
      <c r="N609" s="105">
        <f>IF(K600=0,"",M609-L609)</f>
        <v>3.7037037037037035E-2</v>
      </c>
      <c r="O609" s="85"/>
      <c r="P609" s="81"/>
      <c r="Q609" s="129"/>
      <c r="R609" s="85"/>
    </row>
    <row r="610" spans="1:20" ht="12.75" customHeight="1" x14ac:dyDescent="0.2"/>
    <row r="611" spans="1:20" ht="12.75" customHeight="1" x14ac:dyDescent="0.2">
      <c r="L611" s="85"/>
      <c r="M611" s="85"/>
      <c r="O611" s="85"/>
    </row>
    <row r="612" spans="1:20" ht="26.25" x14ac:dyDescent="0.2">
      <c r="A612" s="130"/>
      <c r="B612" s="220" t="s">
        <v>94</v>
      </c>
      <c r="C612" s="221"/>
      <c r="D612" s="221"/>
      <c r="E612" s="221"/>
      <c r="F612" s="221"/>
      <c r="G612" s="221"/>
      <c r="H612" s="221"/>
      <c r="I612" s="221"/>
      <c r="J612" s="221"/>
      <c r="K612" s="74" t="s">
        <v>85</v>
      </c>
      <c r="L612" s="85"/>
      <c r="M612" s="85"/>
      <c r="N612" s="81"/>
      <c r="O612" s="85"/>
      <c r="P612" s="81"/>
      <c r="Q612" s="81"/>
      <c r="R612" s="81"/>
    </row>
    <row r="613" spans="1:20" ht="20.25" customHeight="1" x14ac:dyDescent="0.2">
      <c r="A613" s="222" t="s">
        <v>9</v>
      </c>
      <c r="B613" s="223" t="s">
        <v>95</v>
      </c>
      <c r="C613" s="224"/>
      <c r="D613" s="224"/>
      <c r="E613" s="224"/>
      <c r="F613" s="224"/>
      <c r="G613" s="224"/>
      <c r="H613" s="224"/>
      <c r="I613" s="224"/>
      <c r="J613" s="225"/>
      <c r="K613" s="226" t="s">
        <v>10</v>
      </c>
      <c r="L613" s="219" t="s">
        <v>2</v>
      </c>
      <c r="M613" s="219" t="s">
        <v>3</v>
      </c>
      <c r="N613" s="228" t="s">
        <v>4</v>
      </c>
      <c r="O613" s="219" t="s">
        <v>5</v>
      </c>
      <c r="P613" s="217" t="s">
        <v>6</v>
      </c>
      <c r="Q613" s="217" t="s">
        <v>7</v>
      </c>
      <c r="R613" s="219" t="s">
        <v>96</v>
      </c>
    </row>
    <row r="614" spans="1:20" ht="15.75" customHeight="1" x14ac:dyDescent="0.2">
      <c r="A614" s="218"/>
      <c r="B614" s="93" t="s">
        <v>97</v>
      </c>
      <c r="C614" s="93" t="s">
        <v>98</v>
      </c>
      <c r="D614" s="93" t="s">
        <v>99</v>
      </c>
      <c r="E614" s="93" t="s">
        <v>100</v>
      </c>
      <c r="F614" s="93" t="s">
        <v>101</v>
      </c>
      <c r="G614" s="93" t="s">
        <v>102</v>
      </c>
      <c r="H614" s="93" t="s">
        <v>103</v>
      </c>
      <c r="I614" s="93" t="s">
        <v>104</v>
      </c>
      <c r="J614" s="93" t="s">
        <v>105</v>
      </c>
      <c r="K614" s="227"/>
      <c r="L614" s="218"/>
      <c r="M614" s="218"/>
      <c r="N614" s="218"/>
      <c r="O614" s="218"/>
      <c r="P614" s="218"/>
      <c r="Q614" s="218"/>
      <c r="R614" s="218"/>
    </row>
    <row r="615" spans="1:20" ht="15.75" customHeight="1" x14ac:dyDescent="0.2">
      <c r="A615" s="93">
        <v>1401</v>
      </c>
      <c r="B615" s="17">
        <v>13</v>
      </c>
      <c r="C615" s="17"/>
      <c r="D615" s="17"/>
      <c r="E615" s="17"/>
      <c r="F615" s="17"/>
      <c r="G615" s="17"/>
      <c r="H615" s="17"/>
      <c r="I615" s="17"/>
      <c r="J615" s="17"/>
      <c r="K615" s="54"/>
      <c r="L615" s="138"/>
      <c r="M615" s="139"/>
      <c r="N615" s="100"/>
      <c r="O615" s="94"/>
      <c r="P615" s="19">
        <f>B615</f>
        <v>13</v>
      </c>
      <c r="Q615" s="95"/>
      <c r="R615" s="94"/>
    </row>
    <row r="616" spans="1:20" ht="15.75" customHeight="1" x14ac:dyDescent="0.2">
      <c r="A616" s="93">
        <v>1402</v>
      </c>
      <c r="B616" s="17"/>
      <c r="C616" s="17">
        <v>12</v>
      </c>
      <c r="D616" s="17"/>
      <c r="E616" s="17"/>
      <c r="F616" s="17"/>
      <c r="G616" s="17"/>
      <c r="H616" s="17"/>
      <c r="I616" s="17"/>
      <c r="J616" s="17"/>
      <c r="K616" s="54"/>
      <c r="L616" s="140"/>
      <c r="M616" s="49"/>
      <c r="N616" s="141"/>
      <c r="O616" s="21">
        <f>IF(C616=0,"",C616/B615)</f>
        <v>0.92307692307692313</v>
      </c>
      <c r="P616" s="22">
        <v>12</v>
      </c>
      <c r="Q616" s="96">
        <f t="shared" ref="Q616:Q623" si="104">IF(P616=0,"",P616/P615)</f>
        <v>0.92307692307692313</v>
      </c>
      <c r="R616" s="96">
        <f t="shared" ref="R616:R623" si="105">IF(P616=0,"",100%-Q616)</f>
        <v>7.6923076923076872E-2</v>
      </c>
    </row>
    <row r="617" spans="1:20" ht="15.75" customHeight="1" x14ac:dyDescent="0.2">
      <c r="A617" s="93">
        <v>1501</v>
      </c>
      <c r="B617" s="17"/>
      <c r="C617" s="17"/>
      <c r="D617" s="17">
        <v>10</v>
      </c>
      <c r="E617" s="17"/>
      <c r="F617" s="17"/>
      <c r="G617" s="17"/>
      <c r="H617" s="17"/>
      <c r="I617" s="17"/>
      <c r="J617" s="17"/>
      <c r="K617" s="54"/>
      <c r="L617" s="140"/>
      <c r="M617" s="49"/>
      <c r="N617" s="141"/>
      <c r="O617" s="21">
        <f>IF(D617=0,"",D617/C616)</f>
        <v>0.83333333333333337</v>
      </c>
      <c r="P617" s="22">
        <v>10</v>
      </c>
      <c r="Q617" s="96">
        <f t="shared" si="104"/>
        <v>0.83333333333333337</v>
      </c>
      <c r="R617" s="96">
        <f t="shared" si="105"/>
        <v>0.16666666666666663</v>
      </c>
      <c r="T617" s="119">
        <f>P617/P615</f>
        <v>0.76923076923076927</v>
      </c>
    </row>
    <row r="618" spans="1:20" ht="15.75" customHeight="1" x14ac:dyDescent="0.2">
      <c r="A618" s="93">
        <v>1502</v>
      </c>
      <c r="B618" s="17"/>
      <c r="C618" s="17"/>
      <c r="D618" s="17"/>
      <c r="E618" s="17">
        <v>6</v>
      </c>
      <c r="F618" s="17"/>
      <c r="G618" s="17"/>
      <c r="H618" s="17"/>
      <c r="I618" s="17"/>
      <c r="J618" s="17"/>
      <c r="K618" s="54"/>
      <c r="L618" s="140"/>
      <c r="M618" s="49"/>
      <c r="N618" s="141"/>
      <c r="O618" s="21">
        <f>IF(E618=0,"",E618/D617)</f>
        <v>0.6</v>
      </c>
      <c r="P618" s="22">
        <v>10</v>
      </c>
      <c r="Q618" s="96">
        <f t="shared" si="104"/>
        <v>1</v>
      </c>
      <c r="R618" s="96">
        <f t="shared" si="105"/>
        <v>0</v>
      </c>
    </row>
    <row r="619" spans="1:20" ht="15.75" customHeight="1" x14ac:dyDescent="0.2">
      <c r="A619" s="93">
        <v>1601</v>
      </c>
      <c r="B619" s="17"/>
      <c r="C619" s="17"/>
      <c r="D619" s="17"/>
      <c r="E619" s="17"/>
      <c r="F619" s="17">
        <v>3</v>
      </c>
      <c r="G619" s="17"/>
      <c r="H619" s="17"/>
      <c r="I619" s="17"/>
      <c r="J619" s="17"/>
      <c r="K619" s="54"/>
      <c r="L619" s="140"/>
      <c r="M619" s="49"/>
      <c r="N619" s="141"/>
      <c r="O619" s="21">
        <f>IF(F619=0,"",F619/E618)</f>
        <v>0.5</v>
      </c>
      <c r="P619" s="22">
        <v>8</v>
      </c>
      <c r="Q619" s="96">
        <f t="shared" si="104"/>
        <v>0.8</v>
      </c>
      <c r="R619" s="96">
        <f t="shared" si="105"/>
        <v>0.19999999999999996</v>
      </c>
    </row>
    <row r="620" spans="1:20" ht="15.75" customHeight="1" x14ac:dyDescent="0.2">
      <c r="A620" s="93">
        <v>1602</v>
      </c>
      <c r="B620" s="17"/>
      <c r="C620" s="17"/>
      <c r="D620" s="17"/>
      <c r="E620" s="17"/>
      <c r="F620" s="17"/>
      <c r="G620" s="17">
        <v>3</v>
      </c>
      <c r="H620" s="17"/>
      <c r="I620" s="17"/>
      <c r="J620" s="17"/>
      <c r="K620" s="54"/>
      <c r="L620" s="140"/>
      <c r="M620" s="49"/>
      <c r="N620" s="141"/>
      <c r="O620" s="21">
        <f>IF(G620=0,"",G620/F619)</f>
        <v>1</v>
      </c>
      <c r="P620" s="22">
        <v>6</v>
      </c>
      <c r="Q620" s="96">
        <f t="shared" si="104"/>
        <v>0.75</v>
      </c>
      <c r="R620" s="96">
        <f t="shared" si="105"/>
        <v>0.25</v>
      </c>
    </row>
    <row r="621" spans="1:20" ht="15.75" customHeight="1" x14ac:dyDescent="0.2">
      <c r="A621" s="93">
        <v>1701</v>
      </c>
      <c r="B621" s="17"/>
      <c r="C621" s="17"/>
      <c r="D621" s="17"/>
      <c r="E621" s="17"/>
      <c r="F621" s="17"/>
      <c r="G621" s="17"/>
      <c r="H621" s="17">
        <v>3</v>
      </c>
      <c r="I621" s="17"/>
      <c r="J621" s="17"/>
      <c r="K621" s="54"/>
      <c r="L621" s="140"/>
      <c r="M621" s="49"/>
      <c r="N621" s="141"/>
      <c r="O621" s="21">
        <f>IF(H621=0,"",H621/G620)</f>
        <v>1</v>
      </c>
      <c r="P621" s="22">
        <v>6</v>
      </c>
      <c r="Q621" s="96">
        <f t="shared" si="104"/>
        <v>1</v>
      </c>
      <c r="R621" s="96">
        <f t="shared" si="105"/>
        <v>0</v>
      </c>
    </row>
    <row r="622" spans="1:20" ht="15.75" customHeight="1" x14ac:dyDescent="0.2">
      <c r="A622" s="93">
        <v>1702</v>
      </c>
      <c r="B622" s="17"/>
      <c r="C622" s="17"/>
      <c r="D622" s="17"/>
      <c r="E622" s="17"/>
      <c r="F622" s="17"/>
      <c r="G622" s="17"/>
      <c r="H622" s="17"/>
      <c r="I622" s="17">
        <v>3</v>
      </c>
      <c r="J622" s="17"/>
      <c r="K622" s="54"/>
      <c r="L622" s="140"/>
      <c r="M622" s="49"/>
      <c r="N622" s="141"/>
      <c r="O622" s="21">
        <f>IF(I622=0,"",I622/H621)</f>
        <v>1</v>
      </c>
      <c r="P622" s="22">
        <v>6</v>
      </c>
      <c r="Q622" s="96">
        <f t="shared" si="104"/>
        <v>1</v>
      </c>
      <c r="R622" s="96">
        <f t="shared" si="105"/>
        <v>0</v>
      </c>
    </row>
    <row r="623" spans="1:20" ht="15.75" customHeight="1" x14ac:dyDescent="0.2">
      <c r="A623" s="93">
        <v>1801</v>
      </c>
      <c r="B623" s="17"/>
      <c r="C623" s="17"/>
      <c r="D623" s="17"/>
      <c r="E623" s="17"/>
      <c r="F623" s="17"/>
      <c r="G623" s="17"/>
      <c r="H623" s="17"/>
      <c r="I623" s="17"/>
      <c r="J623" s="17">
        <v>3</v>
      </c>
      <c r="K623" s="54">
        <v>2</v>
      </c>
      <c r="L623" s="140"/>
      <c r="M623" s="49"/>
      <c r="N623" s="141"/>
      <c r="O623" s="24">
        <f>IF(J623=0,"",J623/I622)</f>
        <v>1</v>
      </c>
      <c r="P623" s="22">
        <v>6</v>
      </c>
      <c r="Q623" s="24">
        <f t="shared" si="104"/>
        <v>1</v>
      </c>
      <c r="R623" s="24">
        <f t="shared" si="105"/>
        <v>0</v>
      </c>
    </row>
    <row r="624" spans="1:20" ht="15.75" customHeight="1" x14ac:dyDescent="0.2">
      <c r="A624" s="93">
        <v>1802</v>
      </c>
      <c r="B624" s="17"/>
      <c r="C624" s="17"/>
      <c r="D624" s="17"/>
      <c r="E624" s="17"/>
      <c r="F624" s="17"/>
      <c r="G624" s="17"/>
      <c r="H624" s="17"/>
      <c r="I624" s="17"/>
      <c r="J624" s="17">
        <v>4</v>
      </c>
      <c r="K624" s="54">
        <v>2</v>
      </c>
      <c r="L624" s="140"/>
      <c r="M624" s="49"/>
      <c r="N624" s="142"/>
      <c r="O624" s="49"/>
      <c r="P624" s="22">
        <v>4</v>
      </c>
      <c r="Q624" s="49"/>
      <c r="R624" s="160"/>
    </row>
    <row r="625" spans="1:20" ht="15.75" customHeight="1" x14ac:dyDescent="0.2">
      <c r="A625" s="93">
        <v>1901</v>
      </c>
      <c r="B625" s="17"/>
      <c r="C625" s="17"/>
      <c r="D625" s="17"/>
      <c r="E625" s="17"/>
      <c r="F625" s="17"/>
      <c r="G625" s="17"/>
      <c r="H625" s="17"/>
      <c r="I625" s="17"/>
      <c r="J625" s="17">
        <v>1</v>
      </c>
      <c r="K625" s="54">
        <v>1</v>
      </c>
      <c r="L625" s="140"/>
      <c r="M625" s="49"/>
      <c r="N625" s="142"/>
      <c r="O625" s="143"/>
      <c r="P625" s="51">
        <v>1</v>
      </c>
      <c r="Q625" s="144"/>
      <c r="R625" s="143"/>
    </row>
    <row r="626" spans="1:20" ht="15.75" customHeight="1" x14ac:dyDescent="0.2">
      <c r="A626" s="93">
        <v>1902</v>
      </c>
      <c r="B626" s="17"/>
      <c r="C626" s="17"/>
      <c r="D626" s="17"/>
      <c r="E626" s="17"/>
      <c r="F626" s="17"/>
      <c r="G626" s="17"/>
      <c r="H626" s="17"/>
      <c r="I626" s="17"/>
      <c r="J626" s="17"/>
      <c r="K626" s="54"/>
      <c r="L626" s="140"/>
      <c r="M626" s="49"/>
      <c r="N626" s="142"/>
      <c r="O626" s="143"/>
      <c r="P626" s="51"/>
      <c r="Q626" s="144"/>
      <c r="R626" s="143"/>
    </row>
    <row r="627" spans="1:20" ht="15.75" customHeight="1" x14ac:dyDescent="0.2">
      <c r="A627" s="93">
        <v>2001</v>
      </c>
      <c r="B627" s="17"/>
      <c r="C627" s="17"/>
      <c r="D627" s="17"/>
      <c r="E627" s="17"/>
      <c r="F627" s="17"/>
      <c r="G627" s="17"/>
      <c r="H627" s="17"/>
      <c r="I627" s="17"/>
      <c r="J627" s="17"/>
      <c r="K627" s="54"/>
      <c r="L627" s="140"/>
      <c r="M627" s="49"/>
      <c r="N627" s="142"/>
      <c r="O627" s="143"/>
      <c r="P627" s="51"/>
      <c r="Q627" s="144"/>
      <c r="R627" s="143"/>
    </row>
    <row r="628" spans="1:20" ht="15.75" customHeight="1" x14ac:dyDescent="0.2">
      <c r="A628" s="93">
        <v>2002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54"/>
      <c r="L628" s="140"/>
      <c r="M628" s="49"/>
      <c r="N628" s="142"/>
      <c r="O628" s="49"/>
      <c r="P628" s="142"/>
      <c r="Q628" s="145"/>
      <c r="R628" s="143"/>
    </row>
    <row r="629" spans="1:20" ht="15.75" customHeight="1" x14ac:dyDescent="0.2">
      <c r="A629" s="93">
        <v>2101</v>
      </c>
      <c r="B629" s="17"/>
      <c r="C629" s="17"/>
      <c r="D629" s="17"/>
      <c r="E629" s="17"/>
      <c r="F629" s="17"/>
      <c r="G629" s="17"/>
      <c r="H629" s="17"/>
      <c r="I629" s="17"/>
      <c r="J629" s="17"/>
      <c r="K629" s="54"/>
      <c r="L629" s="140"/>
      <c r="M629" s="49"/>
      <c r="N629" s="142"/>
      <c r="O629" s="98" t="s">
        <v>81</v>
      </c>
      <c r="P629" s="99">
        <v>6</v>
      </c>
      <c r="Q629" s="112">
        <f>IF(SUM(K621:K628)=0,"",SUM(K621:K628))</f>
        <v>5</v>
      </c>
      <c r="R629" s="101" t="s">
        <v>10</v>
      </c>
    </row>
    <row r="630" spans="1:20" ht="15.75" customHeight="1" x14ac:dyDescent="0.2">
      <c r="A630" s="93">
        <v>2102</v>
      </c>
      <c r="B630" s="17"/>
      <c r="C630" s="17"/>
      <c r="D630" s="17"/>
      <c r="E630" s="17"/>
      <c r="F630" s="17"/>
      <c r="G630" s="17"/>
      <c r="H630" s="17"/>
      <c r="I630" s="17"/>
      <c r="J630" s="17"/>
      <c r="K630" s="54"/>
      <c r="L630" s="140"/>
      <c r="M630" s="49"/>
      <c r="N630" s="142"/>
      <c r="O630" s="102" t="s">
        <v>83</v>
      </c>
      <c r="P630" s="32">
        <f>IF(P629/B615=0,"",P629/B615)</f>
        <v>0.46153846153846156</v>
      </c>
      <c r="Q630" s="113">
        <f>IF(P629/Q629=0,"",P629/Q629)</f>
        <v>1.2</v>
      </c>
      <c r="R630" s="104" t="s">
        <v>84</v>
      </c>
    </row>
    <row r="631" spans="1:20" ht="15.75" customHeight="1" x14ac:dyDescent="0.2">
      <c r="A631" s="93">
        <v>2201</v>
      </c>
      <c r="B631" s="71"/>
      <c r="C631" s="71"/>
      <c r="D631" s="71"/>
      <c r="E631" s="71"/>
      <c r="F631" s="71"/>
      <c r="G631" s="71"/>
      <c r="H631" s="71"/>
      <c r="I631" s="71"/>
      <c r="J631" s="71"/>
      <c r="K631" s="54"/>
      <c r="L631" s="146"/>
      <c r="M631" s="147"/>
      <c r="N631" s="148"/>
      <c r="O631" s="149"/>
      <c r="P631" s="150"/>
      <c r="Q631" s="150"/>
      <c r="R631" s="151"/>
    </row>
    <row r="632" spans="1:20" ht="18" x14ac:dyDescent="0.2">
      <c r="A632" s="109"/>
      <c r="B632" s="216" t="s">
        <v>106</v>
      </c>
      <c r="C632" s="216"/>
      <c r="D632" s="216"/>
      <c r="E632" s="216"/>
      <c r="F632" s="216"/>
      <c r="G632" s="216"/>
      <c r="H632" s="216"/>
      <c r="I632" s="216"/>
      <c r="J632" s="216"/>
      <c r="K632" s="70">
        <f>SUM(K615:K628)</f>
        <v>5</v>
      </c>
      <c r="L632" s="105">
        <f>IF(K623=0,"",K623/B615)</f>
        <v>0.15384615384615385</v>
      </c>
      <c r="M632" s="105">
        <f>IF(K632=0,"",K632/B615)</f>
        <v>0.38461538461538464</v>
      </c>
      <c r="N632" s="105">
        <f>IF(K623=0,"",M632-L632)</f>
        <v>0.23076923076923078</v>
      </c>
      <c r="O632" s="85"/>
      <c r="P632" s="81"/>
      <c r="Q632" s="129"/>
      <c r="R632" s="85"/>
    </row>
    <row r="633" spans="1:20" ht="12.75" customHeight="1" x14ac:dyDescent="0.2">
      <c r="L633" s="85"/>
      <c r="M633" s="85"/>
      <c r="O633" s="85"/>
      <c r="P633" s="81"/>
      <c r="Q633" s="81"/>
      <c r="R633" s="81"/>
    </row>
    <row r="634" spans="1:20" ht="12.75" customHeight="1" x14ac:dyDescent="0.2">
      <c r="L634" s="85"/>
      <c r="M634" s="85"/>
      <c r="O634" s="85"/>
      <c r="P634" s="81"/>
      <c r="Q634" s="81"/>
      <c r="R634" s="81"/>
    </row>
    <row r="635" spans="1:20" ht="26.25" customHeight="1" x14ac:dyDescent="0.2">
      <c r="A635" s="130"/>
      <c r="B635" s="220" t="s">
        <v>94</v>
      </c>
      <c r="C635" s="221"/>
      <c r="D635" s="221"/>
      <c r="E635" s="221"/>
      <c r="F635" s="221"/>
      <c r="G635" s="221"/>
      <c r="H635" s="221"/>
      <c r="I635" s="221"/>
      <c r="J635" s="221"/>
      <c r="K635" s="74" t="s">
        <v>86</v>
      </c>
      <c r="L635" s="85"/>
      <c r="M635" s="85"/>
      <c r="N635" s="81"/>
      <c r="O635" s="85"/>
      <c r="P635" s="81"/>
      <c r="Q635" s="81"/>
      <c r="R635" s="81"/>
    </row>
    <row r="636" spans="1:20" ht="20.25" customHeight="1" x14ac:dyDescent="0.2">
      <c r="A636" s="222" t="s">
        <v>9</v>
      </c>
      <c r="B636" s="223" t="s">
        <v>95</v>
      </c>
      <c r="C636" s="224"/>
      <c r="D636" s="224"/>
      <c r="E636" s="224"/>
      <c r="F636" s="224"/>
      <c r="G636" s="224"/>
      <c r="H636" s="224"/>
      <c r="I636" s="224"/>
      <c r="J636" s="225"/>
      <c r="K636" s="226" t="s">
        <v>10</v>
      </c>
      <c r="L636" s="219" t="s">
        <v>2</v>
      </c>
      <c r="M636" s="219" t="s">
        <v>3</v>
      </c>
      <c r="N636" s="228" t="s">
        <v>4</v>
      </c>
      <c r="O636" s="219" t="s">
        <v>5</v>
      </c>
      <c r="P636" s="217" t="s">
        <v>6</v>
      </c>
      <c r="Q636" s="217" t="s">
        <v>7</v>
      </c>
      <c r="R636" s="219" t="s">
        <v>96</v>
      </c>
    </row>
    <row r="637" spans="1:20" ht="15.75" customHeight="1" x14ac:dyDescent="0.2">
      <c r="A637" s="218"/>
      <c r="B637" s="93" t="s">
        <v>97</v>
      </c>
      <c r="C637" s="93" t="s">
        <v>98</v>
      </c>
      <c r="D637" s="93" t="s">
        <v>99</v>
      </c>
      <c r="E637" s="93" t="s">
        <v>100</v>
      </c>
      <c r="F637" s="93" t="s">
        <v>101</v>
      </c>
      <c r="G637" s="93" t="s">
        <v>102</v>
      </c>
      <c r="H637" s="93" t="s">
        <v>103</v>
      </c>
      <c r="I637" s="93" t="s">
        <v>104</v>
      </c>
      <c r="J637" s="93" t="s">
        <v>105</v>
      </c>
      <c r="K637" s="227"/>
      <c r="L637" s="218"/>
      <c r="M637" s="218"/>
      <c r="N637" s="218"/>
      <c r="O637" s="218"/>
      <c r="P637" s="218"/>
      <c r="Q637" s="218"/>
      <c r="R637" s="218"/>
    </row>
    <row r="638" spans="1:20" ht="15.75" customHeight="1" x14ac:dyDescent="0.2">
      <c r="A638" s="93">
        <v>1402</v>
      </c>
      <c r="B638" s="17">
        <v>36</v>
      </c>
      <c r="C638" s="17"/>
      <c r="D638" s="17"/>
      <c r="E638" s="17"/>
      <c r="F638" s="17"/>
      <c r="G638" s="17"/>
      <c r="H638" s="17"/>
      <c r="I638" s="17"/>
      <c r="J638" s="17"/>
      <c r="K638" s="54"/>
      <c r="L638" s="138"/>
      <c r="M638" s="139"/>
      <c r="N638" s="100"/>
      <c r="O638" s="94"/>
      <c r="P638" s="19">
        <f>B638</f>
        <v>36</v>
      </c>
      <c r="Q638" s="95"/>
      <c r="R638" s="94"/>
    </row>
    <row r="639" spans="1:20" ht="15.75" customHeight="1" x14ac:dyDescent="0.2">
      <c r="A639" s="93">
        <v>1501</v>
      </c>
      <c r="B639" s="17"/>
      <c r="C639" s="17">
        <v>27</v>
      </c>
      <c r="D639" s="17"/>
      <c r="E639" s="17"/>
      <c r="F639" s="17"/>
      <c r="G639" s="17"/>
      <c r="H639" s="17"/>
      <c r="I639" s="17"/>
      <c r="J639" s="17"/>
      <c r="K639" s="54"/>
      <c r="L639" s="140"/>
      <c r="M639" s="49"/>
      <c r="N639" s="141"/>
      <c r="O639" s="21">
        <f>IF(C639=0,"",C639/B638)</f>
        <v>0.75</v>
      </c>
      <c r="P639" s="22">
        <v>27</v>
      </c>
      <c r="Q639" s="96">
        <f t="shared" ref="Q639:Q646" si="106">IF(P639=0,"",P639/P638)</f>
        <v>0.75</v>
      </c>
      <c r="R639" s="96">
        <f t="shared" ref="R639:R646" si="107">IF(P639=0,"",100%-Q639)</f>
        <v>0.25</v>
      </c>
    </row>
    <row r="640" spans="1:20" ht="15.75" customHeight="1" x14ac:dyDescent="0.2">
      <c r="A640" s="93">
        <v>1502</v>
      </c>
      <c r="B640" s="17"/>
      <c r="C640" s="17"/>
      <c r="D640" s="17">
        <v>27</v>
      </c>
      <c r="E640" s="17"/>
      <c r="F640" s="17"/>
      <c r="G640" s="17"/>
      <c r="H640" s="17"/>
      <c r="I640" s="17"/>
      <c r="J640" s="17"/>
      <c r="K640" s="54"/>
      <c r="L640" s="140"/>
      <c r="M640" s="49"/>
      <c r="N640" s="141"/>
      <c r="O640" s="21">
        <f>IF(D640=0,"",D640/C639)</f>
        <v>1</v>
      </c>
      <c r="P640" s="22">
        <v>27</v>
      </c>
      <c r="Q640" s="96">
        <f t="shared" si="106"/>
        <v>1</v>
      </c>
      <c r="R640" s="96">
        <f t="shared" si="107"/>
        <v>0</v>
      </c>
      <c r="T640" s="119">
        <f>P640/P638</f>
        <v>0.75</v>
      </c>
    </row>
    <row r="641" spans="1:18" ht="15.75" customHeight="1" x14ac:dyDescent="0.2">
      <c r="A641" s="93">
        <v>1601</v>
      </c>
      <c r="B641" s="17"/>
      <c r="C641" s="17"/>
      <c r="D641" s="17"/>
      <c r="E641" s="17">
        <v>22</v>
      </c>
      <c r="F641" s="17"/>
      <c r="G641" s="17"/>
      <c r="H641" s="17"/>
      <c r="I641" s="17"/>
      <c r="J641" s="17"/>
      <c r="K641" s="54"/>
      <c r="L641" s="140"/>
      <c r="M641" s="49"/>
      <c r="N641" s="141"/>
      <c r="O641" s="21">
        <f>IF(E641=0,"",E641/D640)</f>
        <v>0.81481481481481477</v>
      </c>
      <c r="P641" s="22">
        <v>23</v>
      </c>
      <c r="Q641" s="96">
        <f t="shared" si="106"/>
        <v>0.85185185185185186</v>
      </c>
      <c r="R641" s="96">
        <f t="shared" si="107"/>
        <v>0.14814814814814814</v>
      </c>
    </row>
    <row r="642" spans="1:18" ht="15.75" customHeight="1" x14ac:dyDescent="0.2">
      <c r="A642" s="93">
        <v>1602</v>
      </c>
      <c r="B642" s="17"/>
      <c r="C642" s="17"/>
      <c r="D642" s="17"/>
      <c r="E642" s="17"/>
      <c r="F642" s="17">
        <v>17</v>
      </c>
      <c r="G642" s="17"/>
      <c r="H642" s="17"/>
      <c r="I642" s="17"/>
      <c r="J642" s="17"/>
      <c r="K642" s="54"/>
      <c r="L642" s="140"/>
      <c r="M642" s="49"/>
      <c r="N642" s="141"/>
      <c r="O642" s="21">
        <f>IF(F642=0,"",F642/E641)</f>
        <v>0.77272727272727271</v>
      </c>
      <c r="P642" s="22">
        <v>18</v>
      </c>
      <c r="Q642" s="96">
        <f t="shared" si="106"/>
        <v>0.78260869565217395</v>
      </c>
      <c r="R642" s="96">
        <f t="shared" si="107"/>
        <v>0.21739130434782605</v>
      </c>
    </row>
    <row r="643" spans="1:18" ht="15.75" customHeight="1" x14ac:dyDescent="0.2">
      <c r="A643" s="93">
        <v>1701</v>
      </c>
      <c r="B643" s="17"/>
      <c r="C643" s="17"/>
      <c r="D643" s="17"/>
      <c r="E643" s="17"/>
      <c r="F643" s="17"/>
      <c r="G643" s="17">
        <v>16</v>
      </c>
      <c r="H643" s="17"/>
      <c r="I643" s="17"/>
      <c r="J643" s="17"/>
      <c r="K643" s="54"/>
      <c r="L643" s="140"/>
      <c r="M643" s="49"/>
      <c r="N643" s="141"/>
      <c r="O643" s="21">
        <f>IF(G643=0,"",G643/F642)</f>
        <v>0.94117647058823528</v>
      </c>
      <c r="P643" s="22">
        <v>16</v>
      </c>
      <c r="Q643" s="96">
        <f t="shared" si="106"/>
        <v>0.88888888888888884</v>
      </c>
      <c r="R643" s="96">
        <f t="shared" si="107"/>
        <v>0.11111111111111116</v>
      </c>
    </row>
    <row r="644" spans="1:18" ht="15.75" customHeight="1" x14ac:dyDescent="0.2">
      <c r="A644" s="93">
        <v>1702</v>
      </c>
      <c r="B644" s="17"/>
      <c r="C644" s="17"/>
      <c r="D644" s="17"/>
      <c r="E644" s="17"/>
      <c r="F644" s="17"/>
      <c r="G644" s="17"/>
      <c r="H644" s="17">
        <v>16</v>
      </c>
      <c r="I644" s="17"/>
      <c r="J644" s="17"/>
      <c r="K644" s="54"/>
      <c r="L644" s="140"/>
      <c r="M644" s="49"/>
      <c r="N644" s="141"/>
      <c r="O644" s="21">
        <f>IF(H644=0,"",H644/G643)</f>
        <v>1</v>
      </c>
      <c r="P644" s="22">
        <v>16</v>
      </c>
      <c r="Q644" s="96">
        <f t="shared" si="106"/>
        <v>1</v>
      </c>
      <c r="R644" s="96">
        <f t="shared" si="107"/>
        <v>0</v>
      </c>
    </row>
    <row r="645" spans="1:18" ht="15.75" customHeight="1" x14ac:dyDescent="0.2">
      <c r="A645" s="93">
        <v>1801</v>
      </c>
      <c r="B645" s="17"/>
      <c r="C645" s="17"/>
      <c r="D645" s="17"/>
      <c r="E645" s="17"/>
      <c r="F645" s="17"/>
      <c r="G645" s="17"/>
      <c r="H645" s="17"/>
      <c r="I645" s="17">
        <v>16</v>
      </c>
      <c r="J645" s="17"/>
      <c r="K645" s="54"/>
      <c r="L645" s="140"/>
      <c r="M645" s="49"/>
      <c r="N645" s="141"/>
      <c r="O645" s="21">
        <f>IF(I645=0,"",I645/H644)</f>
        <v>1</v>
      </c>
      <c r="P645" s="22">
        <v>16</v>
      </c>
      <c r="Q645" s="96">
        <f t="shared" si="106"/>
        <v>1</v>
      </c>
      <c r="R645" s="96">
        <f t="shared" si="107"/>
        <v>0</v>
      </c>
    </row>
    <row r="646" spans="1:18" ht="15.75" customHeight="1" x14ac:dyDescent="0.2">
      <c r="A646" s="93">
        <v>1802</v>
      </c>
      <c r="B646" s="17"/>
      <c r="C646" s="17"/>
      <c r="D646" s="17"/>
      <c r="E646" s="17"/>
      <c r="F646" s="17"/>
      <c r="G646" s="17"/>
      <c r="H646" s="17"/>
      <c r="I646" s="17"/>
      <c r="J646" s="17">
        <v>15</v>
      </c>
      <c r="K646" s="54">
        <v>13</v>
      </c>
      <c r="L646" s="140"/>
      <c r="M646" s="49"/>
      <c r="N646" s="141"/>
      <c r="O646" s="24">
        <f>IF(J646=0,"",J646/I645)</f>
        <v>0.9375</v>
      </c>
      <c r="P646" s="22">
        <v>15</v>
      </c>
      <c r="Q646" s="24">
        <f t="shared" si="106"/>
        <v>0.9375</v>
      </c>
      <c r="R646" s="24">
        <f t="shared" si="107"/>
        <v>6.25E-2</v>
      </c>
    </row>
    <row r="647" spans="1:18" ht="15.75" customHeight="1" x14ac:dyDescent="0.2">
      <c r="A647" s="93">
        <v>1901</v>
      </c>
      <c r="B647" s="17"/>
      <c r="C647" s="17"/>
      <c r="D647" s="17"/>
      <c r="E647" s="17"/>
      <c r="F647" s="17"/>
      <c r="G647" s="17"/>
      <c r="H647" s="17"/>
      <c r="I647" s="17"/>
      <c r="J647" s="17">
        <v>1</v>
      </c>
      <c r="K647" s="54">
        <v>1</v>
      </c>
      <c r="L647" s="140"/>
      <c r="M647" s="49"/>
      <c r="N647" s="142"/>
      <c r="O647" s="63"/>
      <c r="P647" s="22">
        <v>1</v>
      </c>
      <c r="Q647" s="63"/>
      <c r="R647" s="97"/>
    </row>
    <row r="648" spans="1:18" ht="15.75" customHeight="1" x14ac:dyDescent="0.2">
      <c r="A648" s="93">
        <v>1902</v>
      </c>
      <c r="B648" s="17"/>
      <c r="C648" s="17"/>
      <c r="D648" s="17"/>
      <c r="E648" s="17"/>
      <c r="F648" s="17"/>
      <c r="G648" s="17"/>
      <c r="H648" s="17"/>
      <c r="I648" s="17"/>
      <c r="J648" s="17">
        <v>1</v>
      </c>
      <c r="K648" s="54">
        <v>1</v>
      </c>
      <c r="L648" s="140"/>
      <c r="M648" s="49"/>
      <c r="N648" s="142"/>
      <c r="O648" s="143"/>
      <c r="P648" s="51">
        <v>1</v>
      </c>
      <c r="Q648" s="144"/>
      <c r="R648" s="143"/>
    </row>
    <row r="649" spans="1:18" ht="15.75" customHeight="1" x14ac:dyDescent="0.2">
      <c r="A649" s="93">
        <v>2001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54"/>
      <c r="L649" s="140"/>
      <c r="M649" s="49"/>
      <c r="N649" s="142"/>
      <c r="O649" s="143"/>
      <c r="P649" s="51"/>
      <c r="Q649" s="144"/>
      <c r="R649" s="143"/>
    </row>
    <row r="650" spans="1:18" ht="15.75" customHeight="1" x14ac:dyDescent="0.2">
      <c r="A650" s="93">
        <v>2002</v>
      </c>
      <c r="B650" s="17"/>
      <c r="C650" s="17"/>
      <c r="D650" s="17"/>
      <c r="E650" s="17"/>
      <c r="F650" s="17"/>
      <c r="G650" s="17"/>
      <c r="H650" s="17"/>
      <c r="I650" s="17"/>
      <c r="J650" s="17"/>
      <c r="K650" s="54"/>
      <c r="L650" s="140"/>
      <c r="M650" s="49"/>
      <c r="N650" s="142"/>
      <c r="O650" s="143"/>
      <c r="P650" s="51"/>
      <c r="Q650" s="144"/>
      <c r="R650" s="143"/>
    </row>
    <row r="651" spans="1:18" ht="15.75" customHeight="1" x14ac:dyDescent="0.2">
      <c r="A651" s="93">
        <v>2101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54"/>
      <c r="L651" s="140"/>
      <c r="M651" s="49"/>
      <c r="N651" s="142"/>
      <c r="O651" s="49"/>
      <c r="P651" s="142"/>
      <c r="Q651" s="145"/>
      <c r="R651" s="143"/>
    </row>
    <row r="652" spans="1:18" ht="15.75" customHeight="1" x14ac:dyDescent="0.2">
      <c r="A652" s="93">
        <v>2102</v>
      </c>
      <c r="B652" s="17"/>
      <c r="C652" s="17"/>
      <c r="D652" s="17"/>
      <c r="E652" s="17"/>
      <c r="F652" s="17"/>
      <c r="G652" s="17"/>
      <c r="H652" s="17"/>
      <c r="I652" s="17"/>
      <c r="J652" s="17"/>
      <c r="K652" s="54"/>
      <c r="L652" s="140"/>
      <c r="M652" s="49"/>
      <c r="N652" s="142"/>
      <c r="O652" s="98" t="s">
        <v>81</v>
      </c>
      <c r="P652" s="99">
        <v>15</v>
      </c>
      <c r="Q652" s="100">
        <f>IF(SUM(K644:K651)=0,"",SUM(K644:K651))</f>
        <v>15</v>
      </c>
      <c r="R652" s="101" t="s">
        <v>10</v>
      </c>
    </row>
    <row r="653" spans="1:18" ht="15.75" customHeight="1" x14ac:dyDescent="0.2">
      <c r="A653" s="93">
        <v>2201</v>
      </c>
      <c r="B653" s="17"/>
      <c r="C653" s="17"/>
      <c r="D653" s="17"/>
      <c r="E653" s="17"/>
      <c r="F653" s="17"/>
      <c r="G653" s="17"/>
      <c r="H653" s="17"/>
      <c r="I653" s="17"/>
      <c r="J653" s="17"/>
      <c r="K653" s="54"/>
      <c r="L653" s="140"/>
      <c r="M653" s="49"/>
      <c r="N653" s="142"/>
      <c r="O653" s="102" t="s">
        <v>83</v>
      </c>
      <c r="P653" s="32">
        <f>IF(P652/B638=0,"",P652/B638)</f>
        <v>0.41666666666666669</v>
      </c>
      <c r="Q653" s="103">
        <f>IF(P652/Q652=0,"",P652/Q652)</f>
        <v>1</v>
      </c>
      <c r="R653" s="104" t="s">
        <v>84</v>
      </c>
    </row>
    <row r="654" spans="1:18" ht="15.75" customHeight="1" x14ac:dyDescent="0.2">
      <c r="A654" s="93">
        <v>2202</v>
      </c>
      <c r="B654" s="71"/>
      <c r="C654" s="71"/>
      <c r="D654" s="71"/>
      <c r="E654" s="71"/>
      <c r="F654" s="71"/>
      <c r="G654" s="71"/>
      <c r="H654" s="71"/>
      <c r="I654" s="71"/>
      <c r="J654" s="71"/>
      <c r="K654" s="54"/>
      <c r="L654" s="146"/>
      <c r="M654" s="147"/>
      <c r="N654" s="148"/>
      <c r="O654" s="149"/>
      <c r="P654" s="150"/>
      <c r="Q654" s="150"/>
      <c r="R654" s="151"/>
    </row>
    <row r="655" spans="1:18" ht="18" x14ac:dyDescent="0.2">
      <c r="A655" s="109"/>
      <c r="B655" s="216" t="s">
        <v>106</v>
      </c>
      <c r="C655" s="216"/>
      <c r="D655" s="216"/>
      <c r="E655" s="216"/>
      <c r="F655" s="216"/>
      <c r="G655" s="216"/>
      <c r="H655" s="216"/>
      <c r="I655" s="216"/>
      <c r="J655" s="216"/>
      <c r="K655" s="70">
        <f>SUM(K638:K651)</f>
        <v>15</v>
      </c>
      <c r="L655" s="105">
        <f>IF(K646=0,"",K646/B638)</f>
        <v>0.3611111111111111</v>
      </c>
      <c r="M655" s="105">
        <f>IF(K655=0,"",K655/B638)</f>
        <v>0.41666666666666669</v>
      </c>
      <c r="N655" s="105">
        <f>IF(K646=0,"",M655-L655)</f>
        <v>5.555555555555558E-2</v>
      </c>
      <c r="O655" s="85"/>
      <c r="P655" s="81"/>
      <c r="Q655" s="129"/>
      <c r="R655" s="85"/>
    </row>
    <row r="656" spans="1:18" ht="12.75" customHeight="1" x14ac:dyDescent="0.2"/>
    <row r="657" spans="1:20" ht="12.75" customHeight="1" x14ac:dyDescent="0.2">
      <c r="L657" s="85"/>
      <c r="M657" s="85"/>
      <c r="O657" s="85"/>
    </row>
    <row r="658" spans="1:20" ht="26.25" customHeight="1" x14ac:dyDescent="0.2">
      <c r="A658" s="130"/>
      <c r="B658" s="220" t="s">
        <v>94</v>
      </c>
      <c r="C658" s="221"/>
      <c r="D658" s="221"/>
      <c r="E658" s="221"/>
      <c r="F658" s="221"/>
      <c r="G658" s="221"/>
      <c r="H658" s="221"/>
      <c r="I658" s="221"/>
      <c r="J658" s="221"/>
      <c r="K658" s="74" t="s">
        <v>91</v>
      </c>
      <c r="L658" s="85"/>
      <c r="M658" s="85"/>
      <c r="N658" s="81"/>
      <c r="O658" s="85"/>
      <c r="P658" s="81"/>
      <c r="Q658" s="81"/>
      <c r="R658" s="81"/>
    </row>
    <row r="659" spans="1:20" ht="20.25" customHeight="1" x14ac:dyDescent="0.2">
      <c r="A659" s="222" t="s">
        <v>9</v>
      </c>
      <c r="B659" s="223" t="s">
        <v>95</v>
      </c>
      <c r="C659" s="224"/>
      <c r="D659" s="224"/>
      <c r="E659" s="224"/>
      <c r="F659" s="224"/>
      <c r="G659" s="224"/>
      <c r="H659" s="224"/>
      <c r="I659" s="224"/>
      <c r="J659" s="225"/>
      <c r="K659" s="226" t="s">
        <v>10</v>
      </c>
      <c r="L659" s="219" t="s">
        <v>2</v>
      </c>
      <c r="M659" s="219" t="s">
        <v>3</v>
      </c>
      <c r="N659" s="228" t="s">
        <v>4</v>
      </c>
      <c r="O659" s="219" t="s">
        <v>5</v>
      </c>
      <c r="P659" s="217" t="s">
        <v>6</v>
      </c>
      <c r="Q659" s="217" t="s">
        <v>7</v>
      </c>
      <c r="R659" s="219" t="s">
        <v>96</v>
      </c>
    </row>
    <row r="660" spans="1:20" ht="15.75" customHeight="1" x14ac:dyDescent="0.2">
      <c r="A660" s="218"/>
      <c r="B660" s="93" t="s">
        <v>97</v>
      </c>
      <c r="C660" s="93" t="s">
        <v>98</v>
      </c>
      <c r="D660" s="93" t="s">
        <v>99</v>
      </c>
      <c r="E660" s="93" t="s">
        <v>100</v>
      </c>
      <c r="F660" s="93" t="s">
        <v>101</v>
      </c>
      <c r="G660" s="93" t="s">
        <v>102</v>
      </c>
      <c r="H660" s="93" t="s">
        <v>103</v>
      </c>
      <c r="I660" s="93" t="s">
        <v>104</v>
      </c>
      <c r="J660" s="93" t="s">
        <v>105</v>
      </c>
      <c r="K660" s="227"/>
      <c r="L660" s="218"/>
      <c r="M660" s="218"/>
      <c r="N660" s="218"/>
      <c r="O660" s="218"/>
      <c r="P660" s="218"/>
      <c r="Q660" s="218"/>
      <c r="R660" s="218"/>
    </row>
    <row r="661" spans="1:20" ht="15.75" customHeight="1" x14ac:dyDescent="0.2">
      <c r="A661" s="93">
        <v>1501</v>
      </c>
      <c r="B661" s="17">
        <v>14</v>
      </c>
      <c r="C661" s="17"/>
      <c r="D661" s="17"/>
      <c r="E661" s="17"/>
      <c r="F661" s="17"/>
      <c r="G661" s="17"/>
      <c r="H661" s="17"/>
      <c r="I661" s="17"/>
      <c r="J661" s="17"/>
      <c r="K661" s="54"/>
      <c r="L661" s="138"/>
      <c r="M661" s="139"/>
      <c r="N661" s="100"/>
      <c r="O661" s="94"/>
      <c r="P661" s="19">
        <f>B661</f>
        <v>14</v>
      </c>
      <c r="Q661" s="95"/>
      <c r="R661" s="94"/>
    </row>
    <row r="662" spans="1:20" ht="15.75" customHeight="1" x14ac:dyDescent="0.2">
      <c r="A662" s="93">
        <v>1502</v>
      </c>
      <c r="B662" s="17"/>
      <c r="C662" s="17">
        <v>11</v>
      </c>
      <c r="D662" s="17"/>
      <c r="E662" s="17"/>
      <c r="F662" s="17"/>
      <c r="G662" s="17"/>
      <c r="H662" s="17"/>
      <c r="I662" s="17"/>
      <c r="J662" s="17"/>
      <c r="K662" s="54"/>
      <c r="L662" s="140"/>
      <c r="M662" s="49"/>
      <c r="N662" s="141"/>
      <c r="O662" s="21">
        <f>IF(C662=0,"",C662/B661)</f>
        <v>0.7857142857142857</v>
      </c>
      <c r="P662" s="22">
        <v>11</v>
      </c>
      <c r="Q662" s="96">
        <f t="shared" ref="Q662:Q669" si="108">IF(P662=0,"",P662/P661)</f>
        <v>0.7857142857142857</v>
      </c>
      <c r="R662" s="96">
        <f t="shared" ref="R662:R669" si="109">IF(P662=0,"",100%-Q662)</f>
        <v>0.2142857142857143</v>
      </c>
    </row>
    <row r="663" spans="1:20" ht="15.75" customHeight="1" x14ac:dyDescent="0.2">
      <c r="A663" s="93">
        <v>1601</v>
      </c>
      <c r="B663" s="17"/>
      <c r="C663" s="17"/>
      <c r="D663" s="17">
        <v>4</v>
      </c>
      <c r="E663" s="17"/>
      <c r="F663" s="17"/>
      <c r="G663" s="17"/>
      <c r="H663" s="17"/>
      <c r="I663" s="17"/>
      <c r="J663" s="17"/>
      <c r="K663" s="54"/>
      <c r="L663" s="140"/>
      <c r="M663" s="49"/>
      <c r="N663" s="141"/>
      <c r="O663" s="21">
        <f>IF(D663=0,"",D663/C662)</f>
        <v>0.36363636363636365</v>
      </c>
      <c r="P663" s="22">
        <v>9</v>
      </c>
      <c r="Q663" s="96">
        <f t="shared" si="108"/>
        <v>0.81818181818181823</v>
      </c>
      <c r="R663" s="96">
        <f t="shared" si="109"/>
        <v>0.18181818181818177</v>
      </c>
      <c r="T663" s="119">
        <f>P663/P661</f>
        <v>0.6428571428571429</v>
      </c>
    </row>
    <row r="664" spans="1:20" ht="15.75" customHeight="1" x14ac:dyDescent="0.2">
      <c r="A664" s="93">
        <v>1602</v>
      </c>
      <c r="B664" s="17"/>
      <c r="C664" s="17"/>
      <c r="D664" s="17"/>
      <c r="E664" s="17">
        <v>2</v>
      </c>
      <c r="F664" s="17"/>
      <c r="G664" s="17"/>
      <c r="H664" s="17"/>
      <c r="I664" s="17"/>
      <c r="J664" s="17"/>
      <c r="K664" s="54"/>
      <c r="L664" s="140"/>
      <c r="M664" s="49"/>
      <c r="N664" s="141"/>
      <c r="O664" s="21">
        <f>IF(E664=0,"",E664/D663)</f>
        <v>0.5</v>
      </c>
      <c r="P664" s="22">
        <v>6</v>
      </c>
      <c r="Q664" s="96">
        <f t="shared" si="108"/>
        <v>0.66666666666666663</v>
      </c>
      <c r="R664" s="96">
        <f t="shared" si="109"/>
        <v>0.33333333333333337</v>
      </c>
    </row>
    <row r="665" spans="1:20" ht="15.75" customHeight="1" x14ac:dyDescent="0.2">
      <c r="A665" s="93">
        <v>1701</v>
      </c>
      <c r="B665" s="17"/>
      <c r="C665" s="17"/>
      <c r="D665" s="17"/>
      <c r="E665" s="17"/>
      <c r="F665" s="17">
        <v>2</v>
      </c>
      <c r="G665" s="17"/>
      <c r="H665" s="17"/>
      <c r="I665" s="17"/>
      <c r="J665" s="17"/>
      <c r="K665" s="54"/>
      <c r="L665" s="140"/>
      <c r="M665" s="49"/>
      <c r="N665" s="141"/>
      <c r="O665" s="21">
        <f>IF(F665=0,"",F665/E664)</f>
        <v>1</v>
      </c>
      <c r="P665" s="22">
        <v>5</v>
      </c>
      <c r="Q665" s="96">
        <f t="shared" si="108"/>
        <v>0.83333333333333337</v>
      </c>
      <c r="R665" s="96">
        <f t="shared" si="109"/>
        <v>0.16666666666666663</v>
      </c>
    </row>
    <row r="666" spans="1:20" ht="15.75" customHeight="1" x14ac:dyDescent="0.2">
      <c r="A666" s="93">
        <v>1702</v>
      </c>
      <c r="B666" s="17"/>
      <c r="C666" s="17"/>
      <c r="D666" s="17"/>
      <c r="E666" s="17"/>
      <c r="F666" s="17"/>
      <c r="G666" s="17">
        <v>2</v>
      </c>
      <c r="H666" s="17"/>
      <c r="I666" s="17"/>
      <c r="J666" s="17"/>
      <c r="K666" s="54"/>
      <c r="L666" s="140"/>
      <c r="M666" s="49"/>
      <c r="N666" s="141"/>
      <c r="O666" s="21">
        <f>IF(G666=0,"",G666/F665)</f>
        <v>1</v>
      </c>
      <c r="P666" s="22">
        <v>4</v>
      </c>
      <c r="Q666" s="96">
        <f t="shared" si="108"/>
        <v>0.8</v>
      </c>
      <c r="R666" s="96">
        <f t="shared" si="109"/>
        <v>0.19999999999999996</v>
      </c>
    </row>
    <row r="667" spans="1:20" ht="15.75" customHeight="1" x14ac:dyDescent="0.2">
      <c r="A667" s="93">
        <v>1801</v>
      </c>
      <c r="B667" s="17"/>
      <c r="C667" s="17"/>
      <c r="D667" s="17"/>
      <c r="E667" s="17"/>
      <c r="F667" s="17"/>
      <c r="G667" s="17"/>
      <c r="H667" s="17">
        <v>2</v>
      </c>
      <c r="I667" s="17"/>
      <c r="J667" s="17"/>
      <c r="K667" s="54"/>
      <c r="L667" s="140"/>
      <c r="M667" s="49"/>
      <c r="N667" s="141"/>
      <c r="O667" s="21">
        <f>IF(H667=0,"",H667/G666)</f>
        <v>1</v>
      </c>
      <c r="P667" s="22">
        <v>4</v>
      </c>
      <c r="Q667" s="96">
        <f t="shared" si="108"/>
        <v>1</v>
      </c>
      <c r="R667" s="96">
        <f t="shared" si="109"/>
        <v>0</v>
      </c>
    </row>
    <row r="668" spans="1:20" ht="15.75" customHeight="1" x14ac:dyDescent="0.2">
      <c r="A668" s="93">
        <v>1802</v>
      </c>
      <c r="B668" s="17"/>
      <c r="C668" s="17"/>
      <c r="D668" s="17"/>
      <c r="E668" s="17"/>
      <c r="F668" s="17"/>
      <c r="G668" s="17"/>
      <c r="H668" s="17"/>
      <c r="I668" s="17">
        <v>1</v>
      </c>
      <c r="J668" s="17"/>
      <c r="K668" s="54"/>
      <c r="L668" s="140"/>
      <c r="M668" s="49"/>
      <c r="N668" s="141"/>
      <c r="O668" s="21">
        <f>IF(I668=0,"",I668/H667)</f>
        <v>0.5</v>
      </c>
      <c r="P668" s="22">
        <v>3</v>
      </c>
      <c r="Q668" s="96">
        <f t="shared" si="108"/>
        <v>0.75</v>
      </c>
      <c r="R668" s="96">
        <f t="shared" si="109"/>
        <v>0.25</v>
      </c>
    </row>
    <row r="669" spans="1:20" ht="15.75" customHeight="1" x14ac:dyDescent="0.2">
      <c r="A669" s="93">
        <v>1901</v>
      </c>
      <c r="B669" s="17"/>
      <c r="C669" s="17"/>
      <c r="D669" s="17"/>
      <c r="E669" s="17"/>
      <c r="F669" s="17"/>
      <c r="G669" s="17"/>
      <c r="H669" s="17"/>
      <c r="I669" s="17"/>
      <c r="J669" s="17">
        <v>1</v>
      </c>
      <c r="K669" s="54">
        <v>1</v>
      </c>
      <c r="L669" s="140"/>
      <c r="M669" s="49"/>
      <c r="N669" s="141"/>
      <c r="O669" s="24">
        <f>IF(J669=0,"",J669/I668)</f>
        <v>1</v>
      </c>
      <c r="P669" s="22">
        <v>3</v>
      </c>
      <c r="Q669" s="24">
        <f t="shared" si="108"/>
        <v>1</v>
      </c>
      <c r="R669" s="24">
        <f t="shared" si="109"/>
        <v>0</v>
      </c>
    </row>
    <row r="670" spans="1:20" ht="15.75" customHeight="1" x14ac:dyDescent="0.2">
      <c r="A670" s="93">
        <v>1902</v>
      </c>
      <c r="B670" s="17"/>
      <c r="C670" s="17"/>
      <c r="D670" s="17"/>
      <c r="E670" s="17"/>
      <c r="F670" s="17"/>
      <c r="G670" s="17"/>
      <c r="H670" s="17"/>
      <c r="I670" s="17"/>
      <c r="J670" s="17">
        <v>1</v>
      </c>
      <c r="K670" s="54">
        <v>1</v>
      </c>
      <c r="L670" s="140"/>
      <c r="M670" s="49"/>
      <c r="N670" s="142"/>
      <c r="O670" s="49"/>
      <c r="P670" s="22">
        <v>1</v>
      </c>
      <c r="Q670" s="49"/>
      <c r="R670" s="160"/>
    </row>
    <row r="671" spans="1:20" ht="15.75" customHeight="1" x14ac:dyDescent="0.2">
      <c r="A671" s="93">
        <v>2001</v>
      </c>
      <c r="B671" s="17"/>
      <c r="C671" s="17"/>
      <c r="D671" s="17"/>
      <c r="E671" s="17"/>
      <c r="F671" s="17"/>
      <c r="G671" s="17"/>
      <c r="H671" s="17"/>
      <c r="I671" s="17"/>
      <c r="J671" s="17">
        <v>1</v>
      </c>
      <c r="K671" s="54"/>
      <c r="L671" s="140"/>
      <c r="M671" s="49"/>
      <c r="N671" s="142"/>
      <c r="O671" s="143"/>
      <c r="P671" s="51">
        <v>1</v>
      </c>
      <c r="Q671" s="144"/>
      <c r="R671" s="143"/>
    </row>
    <row r="672" spans="1:20" ht="15.75" customHeight="1" x14ac:dyDescent="0.2">
      <c r="A672" s="93">
        <v>2002</v>
      </c>
      <c r="B672" s="17"/>
      <c r="C672" s="17"/>
      <c r="D672" s="17"/>
      <c r="E672" s="17"/>
      <c r="F672" s="17"/>
      <c r="G672" s="17"/>
      <c r="H672" s="17"/>
      <c r="I672" s="17"/>
      <c r="J672" s="17">
        <v>1</v>
      </c>
      <c r="K672" s="54"/>
      <c r="L672" s="140"/>
      <c r="M672" s="49"/>
      <c r="N672" s="142"/>
      <c r="O672" s="143"/>
      <c r="P672" s="72">
        <v>1</v>
      </c>
      <c r="Q672" s="144"/>
      <c r="R672" s="143"/>
    </row>
    <row r="673" spans="1:20" ht="15.75" customHeight="1" x14ac:dyDescent="0.2">
      <c r="A673" s="93">
        <v>2101</v>
      </c>
      <c r="B673" s="17"/>
      <c r="C673" s="17"/>
      <c r="D673" s="17"/>
      <c r="E673" s="17"/>
      <c r="F673" s="17"/>
      <c r="G673" s="17"/>
      <c r="H673" s="17"/>
      <c r="I673" s="17"/>
      <c r="J673" s="17">
        <v>1</v>
      </c>
      <c r="K673" s="54"/>
      <c r="L673" s="140"/>
      <c r="M673" s="49"/>
      <c r="N673" s="142"/>
      <c r="O673" s="173"/>
      <c r="P673" s="73">
        <v>1</v>
      </c>
      <c r="Q673" s="174"/>
      <c r="R673" s="143"/>
    </row>
    <row r="674" spans="1:20" ht="15.75" customHeight="1" x14ac:dyDescent="0.2">
      <c r="A674" s="93">
        <v>2102</v>
      </c>
      <c r="B674" s="17"/>
      <c r="C674" s="17"/>
      <c r="D674" s="17"/>
      <c r="E674" s="17"/>
      <c r="F674" s="17"/>
      <c r="G674" s="17"/>
      <c r="H674" s="17"/>
      <c r="I674" s="17"/>
      <c r="J674" s="17">
        <v>1</v>
      </c>
      <c r="K674" s="54">
        <v>1</v>
      </c>
      <c r="L674" s="140"/>
      <c r="M674" s="49"/>
      <c r="N674" s="142"/>
      <c r="O674" s="173"/>
      <c r="P674" s="73">
        <v>1</v>
      </c>
      <c r="Q674" s="174"/>
      <c r="R674" s="143"/>
    </row>
    <row r="675" spans="1:20" ht="15.75" customHeight="1" x14ac:dyDescent="0.2">
      <c r="A675" s="93">
        <v>2201</v>
      </c>
      <c r="B675" s="17"/>
      <c r="C675" s="17"/>
      <c r="D675" s="17"/>
      <c r="E675" s="17"/>
      <c r="F675" s="17"/>
      <c r="G675" s="17"/>
      <c r="H675" s="17"/>
      <c r="I675" s="17"/>
      <c r="J675" s="17"/>
      <c r="K675" s="54"/>
      <c r="L675" s="140"/>
      <c r="M675" s="49"/>
      <c r="N675" s="142"/>
      <c r="O675" s="98" t="s">
        <v>81</v>
      </c>
      <c r="P675" s="106">
        <v>2</v>
      </c>
      <c r="Q675" s="100">
        <f>IF(SUM(K667:K674)=0,"",SUM(K667:K674))</f>
        <v>3</v>
      </c>
      <c r="R675" s="101" t="s">
        <v>10</v>
      </c>
    </row>
    <row r="676" spans="1:20" ht="15.75" customHeight="1" x14ac:dyDescent="0.2">
      <c r="A676" s="93">
        <v>2202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54"/>
      <c r="L676" s="140"/>
      <c r="M676" s="49"/>
      <c r="N676" s="142"/>
      <c r="O676" s="102" t="s">
        <v>83</v>
      </c>
      <c r="P676" s="32">
        <f>IF(P675/B661=0,"",P675/B661)</f>
        <v>0.14285714285714285</v>
      </c>
      <c r="Q676" s="103">
        <f>IF(P675/Q675=0,"",P675/Q675)</f>
        <v>0.66666666666666663</v>
      </c>
      <c r="R676" s="104" t="s">
        <v>84</v>
      </c>
    </row>
    <row r="677" spans="1:20" ht="15.75" customHeight="1" x14ac:dyDescent="0.2">
      <c r="A677" s="93">
        <v>2301</v>
      </c>
      <c r="B677" s="71"/>
      <c r="C677" s="71"/>
      <c r="D677" s="71"/>
      <c r="E677" s="71"/>
      <c r="F677" s="71"/>
      <c r="G677" s="71"/>
      <c r="H677" s="71"/>
      <c r="I677" s="71"/>
      <c r="J677" s="71"/>
      <c r="K677" s="54"/>
      <c r="L677" s="146"/>
      <c r="M677" s="147"/>
      <c r="N677" s="148"/>
      <c r="O677" s="149"/>
      <c r="P677" s="150"/>
      <c r="Q677" s="150"/>
      <c r="R677" s="151"/>
    </row>
    <row r="678" spans="1:20" ht="18" customHeight="1" x14ac:dyDescent="0.2">
      <c r="A678" s="109"/>
      <c r="B678" s="216" t="s">
        <v>106</v>
      </c>
      <c r="C678" s="216"/>
      <c r="D678" s="216"/>
      <c r="E678" s="216"/>
      <c r="F678" s="216"/>
      <c r="G678" s="216"/>
      <c r="H678" s="216"/>
      <c r="I678" s="216"/>
      <c r="J678" s="216"/>
      <c r="K678" s="70">
        <f>SUM(K661:K674)</f>
        <v>3</v>
      </c>
      <c r="L678" s="105">
        <f>IF(K669=0,"",K669/B661)</f>
        <v>7.1428571428571425E-2</v>
      </c>
      <c r="M678" s="105">
        <f>IF(K678=0,"",K678/B661)</f>
        <v>0.21428571428571427</v>
      </c>
      <c r="N678" s="105">
        <f>IF(K669=0,"",M678-L678)</f>
        <v>0.14285714285714285</v>
      </c>
      <c r="O678" s="85"/>
      <c r="P678" s="81"/>
      <c r="Q678" s="129"/>
      <c r="R678" s="85"/>
    </row>
    <row r="679" spans="1:20" ht="12.75" customHeight="1" x14ac:dyDescent="0.2">
      <c r="O679" s="81"/>
      <c r="P679" s="81"/>
      <c r="Q679" s="81"/>
      <c r="R679" s="81"/>
    </row>
    <row r="680" spans="1:20" ht="12.75" customHeight="1" x14ac:dyDescent="0.2">
      <c r="L680" s="85"/>
      <c r="M680" s="85"/>
      <c r="O680" s="85"/>
      <c r="P680" s="81"/>
      <c r="Q680" s="81"/>
      <c r="R680" s="81"/>
    </row>
    <row r="681" spans="1:20" ht="26.25" x14ac:dyDescent="0.2">
      <c r="A681" s="130"/>
      <c r="B681" s="220" t="s">
        <v>94</v>
      </c>
      <c r="C681" s="221"/>
      <c r="D681" s="221"/>
      <c r="E681" s="221"/>
      <c r="F681" s="221"/>
      <c r="G681" s="221"/>
      <c r="H681" s="221"/>
      <c r="I681" s="221"/>
      <c r="J681" s="221"/>
      <c r="K681" s="74" t="s">
        <v>107</v>
      </c>
      <c r="L681" s="85"/>
      <c r="M681" s="85"/>
      <c r="N681" s="81"/>
      <c r="O681" s="85"/>
      <c r="P681" s="81"/>
      <c r="Q681" s="81"/>
      <c r="R681" s="81"/>
    </row>
    <row r="682" spans="1:20" ht="20.25" x14ac:dyDescent="0.2">
      <c r="A682" s="222" t="s">
        <v>9</v>
      </c>
      <c r="B682" s="223" t="s">
        <v>95</v>
      </c>
      <c r="C682" s="224"/>
      <c r="D682" s="224"/>
      <c r="E682" s="224"/>
      <c r="F682" s="224"/>
      <c r="G682" s="224"/>
      <c r="H682" s="224"/>
      <c r="I682" s="224"/>
      <c r="J682" s="225"/>
      <c r="K682" s="226" t="s">
        <v>10</v>
      </c>
      <c r="L682" s="219" t="s">
        <v>2</v>
      </c>
      <c r="M682" s="219" t="s">
        <v>3</v>
      </c>
      <c r="N682" s="228" t="s">
        <v>4</v>
      </c>
      <c r="O682" s="219" t="s">
        <v>5</v>
      </c>
      <c r="P682" s="217" t="s">
        <v>6</v>
      </c>
      <c r="Q682" s="217" t="s">
        <v>7</v>
      </c>
      <c r="R682" s="219" t="s">
        <v>96</v>
      </c>
    </row>
    <row r="683" spans="1:20" ht="15.75" customHeight="1" x14ac:dyDescent="0.2">
      <c r="A683" s="218"/>
      <c r="B683" s="93" t="s">
        <v>97</v>
      </c>
      <c r="C683" s="93" t="s">
        <v>98</v>
      </c>
      <c r="D683" s="93" t="s">
        <v>99</v>
      </c>
      <c r="E683" s="93" t="s">
        <v>100</v>
      </c>
      <c r="F683" s="93" t="s">
        <v>101</v>
      </c>
      <c r="G683" s="93" t="s">
        <v>102</v>
      </c>
      <c r="H683" s="93" t="s">
        <v>103</v>
      </c>
      <c r="I683" s="93" t="s">
        <v>104</v>
      </c>
      <c r="J683" s="93" t="s">
        <v>105</v>
      </c>
      <c r="K683" s="227"/>
      <c r="L683" s="218"/>
      <c r="M683" s="218"/>
      <c r="N683" s="218"/>
      <c r="O683" s="218"/>
      <c r="P683" s="218"/>
      <c r="Q683" s="218"/>
      <c r="R683" s="218"/>
    </row>
    <row r="684" spans="1:20" ht="15.75" customHeight="1" x14ac:dyDescent="0.2">
      <c r="A684" s="93">
        <v>1502</v>
      </c>
      <c r="B684" s="17">
        <v>31</v>
      </c>
      <c r="C684" s="17"/>
      <c r="D684" s="17"/>
      <c r="E684" s="17"/>
      <c r="F684" s="17"/>
      <c r="G684" s="17"/>
      <c r="H684" s="17"/>
      <c r="I684" s="17"/>
      <c r="J684" s="17"/>
      <c r="K684" s="54"/>
      <c r="L684" s="138"/>
      <c r="M684" s="139"/>
      <c r="N684" s="100"/>
      <c r="O684" s="94"/>
      <c r="P684" s="19">
        <f>B684</f>
        <v>31</v>
      </c>
      <c r="Q684" s="95"/>
      <c r="R684" s="94"/>
    </row>
    <row r="685" spans="1:20" ht="15.75" customHeight="1" x14ac:dyDescent="0.2">
      <c r="A685" s="93">
        <v>1601</v>
      </c>
      <c r="B685" s="17"/>
      <c r="C685" s="17">
        <v>22</v>
      </c>
      <c r="D685" s="17"/>
      <c r="E685" s="17"/>
      <c r="F685" s="17"/>
      <c r="G685" s="17"/>
      <c r="H685" s="17"/>
      <c r="I685" s="17"/>
      <c r="J685" s="17"/>
      <c r="K685" s="54"/>
      <c r="L685" s="140"/>
      <c r="M685" s="49"/>
      <c r="N685" s="141"/>
      <c r="O685" s="21">
        <f>IF(C685=0,"",C685/B684)</f>
        <v>0.70967741935483875</v>
      </c>
      <c r="P685" s="22">
        <v>22</v>
      </c>
      <c r="Q685" s="96">
        <f t="shared" ref="Q685:Q692" si="110">IF(P685=0,"",P685/P684)</f>
        <v>0.70967741935483875</v>
      </c>
      <c r="R685" s="96">
        <f t="shared" ref="R685:R692" si="111">IF(P685=0,"",100%-Q685)</f>
        <v>0.29032258064516125</v>
      </c>
    </row>
    <row r="686" spans="1:20" ht="15.75" customHeight="1" x14ac:dyDescent="0.2">
      <c r="A686" s="93">
        <v>1602</v>
      </c>
      <c r="B686" s="17"/>
      <c r="C686" s="17"/>
      <c r="D686" s="17">
        <v>15</v>
      </c>
      <c r="E686" s="17"/>
      <c r="F686" s="17"/>
      <c r="G686" s="17"/>
      <c r="H686" s="17"/>
      <c r="I686" s="17"/>
      <c r="J686" s="17"/>
      <c r="K686" s="54"/>
      <c r="L686" s="140"/>
      <c r="M686" s="49"/>
      <c r="N686" s="141"/>
      <c r="O686" s="21">
        <f>IF(D686=0,"",D686/C685)</f>
        <v>0.68181818181818177</v>
      </c>
      <c r="P686" s="22">
        <v>17</v>
      </c>
      <c r="Q686" s="96">
        <f t="shared" si="110"/>
        <v>0.77272727272727271</v>
      </c>
      <c r="R686" s="96">
        <f t="shared" si="111"/>
        <v>0.22727272727272729</v>
      </c>
      <c r="T686" s="119">
        <f>P686/P684</f>
        <v>0.54838709677419351</v>
      </c>
    </row>
    <row r="687" spans="1:20" ht="15.75" customHeight="1" x14ac:dyDescent="0.2">
      <c r="A687" s="93">
        <v>1701</v>
      </c>
      <c r="B687" s="17"/>
      <c r="C687" s="17"/>
      <c r="D687" s="17"/>
      <c r="E687" s="17">
        <v>10</v>
      </c>
      <c r="F687" s="17"/>
      <c r="G687" s="17"/>
      <c r="H687" s="17"/>
      <c r="I687" s="17"/>
      <c r="J687" s="17"/>
      <c r="K687" s="54"/>
      <c r="L687" s="140"/>
      <c r="M687" s="49"/>
      <c r="N687" s="141"/>
      <c r="O687" s="21">
        <f>IF(E687=0,"",E687/D686)</f>
        <v>0.66666666666666663</v>
      </c>
      <c r="P687" s="22">
        <v>13</v>
      </c>
      <c r="Q687" s="96">
        <f t="shared" si="110"/>
        <v>0.76470588235294112</v>
      </c>
      <c r="R687" s="96">
        <f t="shared" si="111"/>
        <v>0.23529411764705888</v>
      </c>
    </row>
    <row r="688" spans="1:20" ht="15.75" customHeight="1" x14ac:dyDescent="0.2">
      <c r="A688" s="93">
        <v>1702</v>
      </c>
      <c r="B688" s="17"/>
      <c r="C688" s="17"/>
      <c r="D688" s="17"/>
      <c r="E688" s="17"/>
      <c r="F688" s="17">
        <v>10</v>
      </c>
      <c r="G688" s="17"/>
      <c r="H688" s="17"/>
      <c r="I688" s="17"/>
      <c r="J688" s="17"/>
      <c r="K688" s="54"/>
      <c r="L688" s="140"/>
      <c r="M688" s="49"/>
      <c r="N688" s="141"/>
      <c r="O688" s="21">
        <f>IF(F688=0,"",F688/E687)</f>
        <v>1</v>
      </c>
      <c r="P688" s="22">
        <v>12</v>
      </c>
      <c r="Q688" s="96">
        <f t="shared" si="110"/>
        <v>0.92307692307692313</v>
      </c>
      <c r="R688" s="96">
        <f t="shared" si="111"/>
        <v>7.6923076923076872E-2</v>
      </c>
    </row>
    <row r="689" spans="1:18" ht="15.75" customHeight="1" x14ac:dyDescent="0.2">
      <c r="A689" s="93">
        <v>1801</v>
      </c>
      <c r="B689" s="17"/>
      <c r="C689" s="17"/>
      <c r="D689" s="17"/>
      <c r="E689" s="17"/>
      <c r="F689" s="17"/>
      <c r="G689" s="17">
        <v>10</v>
      </c>
      <c r="H689" s="17"/>
      <c r="I689" s="17"/>
      <c r="J689" s="17"/>
      <c r="K689" s="54"/>
      <c r="L689" s="140"/>
      <c r="M689" s="49"/>
      <c r="N689" s="141"/>
      <c r="O689" s="21">
        <f>IF(G689=0,"",G689/F688)</f>
        <v>1</v>
      </c>
      <c r="P689" s="22">
        <v>12</v>
      </c>
      <c r="Q689" s="96">
        <f t="shared" si="110"/>
        <v>1</v>
      </c>
      <c r="R689" s="96">
        <f t="shared" si="111"/>
        <v>0</v>
      </c>
    </row>
    <row r="690" spans="1:18" ht="15.75" customHeight="1" x14ac:dyDescent="0.2">
      <c r="A690" s="93">
        <v>1802</v>
      </c>
      <c r="B690" s="17"/>
      <c r="C690" s="17"/>
      <c r="D690" s="17"/>
      <c r="E690" s="17"/>
      <c r="F690" s="17"/>
      <c r="G690" s="17"/>
      <c r="H690" s="17">
        <v>10</v>
      </c>
      <c r="I690" s="17"/>
      <c r="J690" s="17"/>
      <c r="K690" s="54"/>
      <c r="L690" s="140"/>
      <c r="M690" s="49"/>
      <c r="N690" s="141"/>
      <c r="O690" s="21">
        <f>IF(H690=0,"",H690/G689)</f>
        <v>1</v>
      </c>
      <c r="P690" s="22">
        <v>12</v>
      </c>
      <c r="Q690" s="96">
        <f t="shared" si="110"/>
        <v>1</v>
      </c>
      <c r="R690" s="96">
        <f t="shared" si="111"/>
        <v>0</v>
      </c>
    </row>
    <row r="691" spans="1:18" ht="15.75" customHeight="1" x14ac:dyDescent="0.2">
      <c r="A691" s="93">
        <v>1901</v>
      </c>
      <c r="B691" s="17"/>
      <c r="C691" s="17"/>
      <c r="D691" s="17"/>
      <c r="E691" s="17"/>
      <c r="F691" s="17"/>
      <c r="G691" s="17"/>
      <c r="H691" s="17"/>
      <c r="I691" s="17">
        <v>10</v>
      </c>
      <c r="J691" s="17"/>
      <c r="K691" s="54"/>
      <c r="L691" s="140"/>
      <c r="M691" s="49"/>
      <c r="N691" s="141"/>
      <c r="O691" s="21">
        <f>IF(I691=0,"",I691/H690)</f>
        <v>1</v>
      </c>
      <c r="P691" s="22">
        <v>12</v>
      </c>
      <c r="Q691" s="96">
        <f t="shared" si="110"/>
        <v>1</v>
      </c>
      <c r="R691" s="96">
        <f t="shared" si="111"/>
        <v>0</v>
      </c>
    </row>
    <row r="692" spans="1:18" ht="15.75" customHeight="1" x14ac:dyDescent="0.2">
      <c r="A692" s="93">
        <v>1902</v>
      </c>
      <c r="B692" s="17"/>
      <c r="C692" s="17"/>
      <c r="D692" s="17"/>
      <c r="E692" s="17"/>
      <c r="F692" s="17"/>
      <c r="G692" s="17"/>
      <c r="H692" s="17"/>
      <c r="I692" s="17"/>
      <c r="J692" s="17">
        <v>8</v>
      </c>
      <c r="K692" s="54">
        <v>8</v>
      </c>
      <c r="L692" s="140"/>
      <c r="M692" s="49"/>
      <c r="N692" s="141"/>
      <c r="O692" s="24">
        <f>IF(J692=0,"",J692/I691)</f>
        <v>0.8</v>
      </c>
      <c r="P692" s="22">
        <v>12</v>
      </c>
      <c r="Q692" s="24">
        <f t="shared" si="110"/>
        <v>1</v>
      </c>
      <c r="R692" s="24">
        <f t="shared" si="111"/>
        <v>0</v>
      </c>
    </row>
    <row r="693" spans="1:18" ht="15.75" customHeight="1" x14ac:dyDescent="0.2">
      <c r="A693" s="93">
        <v>2001</v>
      </c>
      <c r="B693" s="17"/>
      <c r="C693" s="17"/>
      <c r="D693" s="17"/>
      <c r="E693" s="17"/>
      <c r="F693" s="17"/>
      <c r="G693" s="17"/>
      <c r="H693" s="17"/>
      <c r="I693" s="17"/>
      <c r="J693" s="17">
        <v>3</v>
      </c>
      <c r="K693" s="54">
        <v>3</v>
      </c>
      <c r="L693" s="140"/>
      <c r="M693" s="49"/>
      <c r="N693" s="142"/>
      <c r="O693" s="63"/>
      <c r="P693" s="22">
        <v>4</v>
      </c>
      <c r="Q693" s="63"/>
      <c r="R693" s="97"/>
    </row>
    <row r="694" spans="1:18" ht="15.75" customHeight="1" x14ac:dyDescent="0.2">
      <c r="A694" s="93">
        <v>2002</v>
      </c>
      <c r="B694" s="17"/>
      <c r="C694" s="17"/>
      <c r="D694" s="17"/>
      <c r="E694" s="17"/>
      <c r="F694" s="17"/>
      <c r="G694" s="17"/>
      <c r="H694" s="17"/>
      <c r="I694" s="17"/>
      <c r="J694" s="17">
        <v>1</v>
      </c>
      <c r="K694" s="54">
        <v>1</v>
      </c>
      <c r="L694" s="140"/>
      <c r="M694" s="49"/>
      <c r="N694" s="142"/>
      <c r="O694" s="143"/>
      <c r="P694" s="51">
        <v>1</v>
      </c>
      <c r="Q694" s="144"/>
      <c r="R694" s="143"/>
    </row>
    <row r="695" spans="1:18" ht="15.75" customHeight="1" x14ac:dyDescent="0.2">
      <c r="A695" s="93">
        <v>2101</v>
      </c>
      <c r="B695" s="17"/>
      <c r="C695" s="17"/>
      <c r="D695" s="17"/>
      <c r="E695" s="17"/>
      <c r="F695" s="17"/>
      <c r="G695" s="17"/>
      <c r="H695" s="17"/>
      <c r="I695" s="17"/>
      <c r="J695" s="17"/>
      <c r="K695" s="54"/>
      <c r="L695" s="140"/>
      <c r="M695" s="49"/>
      <c r="N695" s="142"/>
      <c r="O695" s="143"/>
      <c r="P695" s="51"/>
      <c r="Q695" s="144"/>
      <c r="R695" s="143"/>
    </row>
    <row r="696" spans="1:18" ht="15.75" customHeight="1" x14ac:dyDescent="0.2">
      <c r="A696" s="93">
        <v>2102</v>
      </c>
      <c r="B696" s="17"/>
      <c r="C696" s="17"/>
      <c r="D696" s="17"/>
      <c r="E696" s="17"/>
      <c r="F696" s="17"/>
      <c r="G696" s="17"/>
      <c r="H696" s="17"/>
      <c r="I696" s="17"/>
      <c r="J696" s="17"/>
      <c r="K696" s="54"/>
      <c r="L696" s="140"/>
      <c r="M696" s="49"/>
      <c r="N696" s="142"/>
      <c r="O696" s="143"/>
      <c r="P696" s="51"/>
      <c r="Q696" s="144"/>
      <c r="R696" s="143"/>
    </row>
    <row r="697" spans="1:18" ht="15.75" customHeight="1" x14ac:dyDescent="0.2">
      <c r="A697" s="93">
        <v>2201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54"/>
      <c r="L697" s="140"/>
      <c r="M697" s="49"/>
      <c r="N697" s="142"/>
      <c r="O697" s="49"/>
      <c r="P697" s="142"/>
      <c r="Q697" s="145"/>
      <c r="R697" s="143"/>
    </row>
    <row r="698" spans="1:18" ht="15.75" customHeight="1" x14ac:dyDescent="0.2">
      <c r="A698" s="93">
        <v>2202</v>
      </c>
      <c r="B698" s="17"/>
      <c r="C698" s="17"/>
      <c r="D698" s="17"/>
      <c r="E698" s="17"/>
      <c r="F698" s="17"/>
      <c r="G698" s="17"/>
      <c r="H698" s="17"/>
      <c r="I698" s="17"/>
      <c r="J698" s="17"/>
      <c r="K698" s="54"/>
      <c r="L698" s="140"/>
      <c r="M698" s="49"/>
      <c r="N698" s="142"/>
      <c r="O698" s="98" t="s">
        <v>81</v>
      </c>
      <c r="P698" s="99">
        <v>11</v>
      </c>
      <c r="Q698" s="100">
        <f>K701</f>
        <v>12</v>
      </c>
      <c r="R698" s="101" t="s">
        <v>10</v>
      </c>
    </row>
    <row r="699" spans="1:18" ht="15.75" customHeight="1" x14ac:dyDescent="0.2">
      <c r="A699" s="93">
        <v>2301</v>
      </c>
      <c r="B699" s="17"/>
      <c r="C699" s="17"/>
      <c r="D699" s="17"/>
      <c r="E699" s="17"/>
      <c r="F699" s="17"/>
      <c r="G699" s="17"/>
      <c r="H699" s="17"/>
      <c r="I699" s="17"/>
      <c r="J699" s="17"/>
      <c r="K699" s="54"/>
      <c r="L699" s="140"/>
      <c r="M699" s="49"/>
      <c r="N699" s="142"/>
      <c r="O699" s="102" t="s">
        <v>83</v>
      </c>
      <c r="P699" s="32">
        <f>IF(P698/B684=0,"",P698/B684)</f>
        <v>0.35483870967741937</v>
      </c>
      <c r="Q699" s="103">
        <f>IF(P698/Q698=0,"",P698/Q698)</f>
        <v>0.91666666666666663</v>
      </c>
      <c r="R699" s="104" t="s">
        <v>84</v>
      </c>
    </row>
    <row r="700" spans="1:18" ht="15.75" x14ac:dyDescent="0.2">
      <c r="A700" s="93">
        <v>2302</v>
      </c>
      <c r="B700" s="71"/>
      <c r="C700" s="71"/>
      <c r="D700" s="71"/>
      <c r="E700" s="71"/>
      <c r="F700" s="71"/>
      <c r="G700" s="71"/>
      <c r="H700" s="71"/>
      <c r="I700" s="71"/>
      <c r="J700" s="71"/>
      <c r="K700" s="54"/>
      <c r="L700" s="146"/>
      <c r="M700" s="147"/>
      <c r="N700" s="148"/>
      <c r="O700" s="149"/>
      <c r="P700" s="150"/>
      <c r="Q700" s="150"/>
      <c r="R700" s="151"/>
    </row>
    <row r="701" spans="1:18" ht="18" x14ac:dyDescent="0.2">
      <c r="A701" s="109"/>
      <c r="B701" s="216" t="s">
        <v>106</v>
      </c>
      <c r="C701" s="216"/>
      <c r="D701" s="216"/>
      <c r="E701" s="216"/>
      <c r="F701" s="216"/>
      <c r="G701" s="216"/>
      <c r="H701" s="216"/>
      <c r="I701" s="216"/>
      <c r="J701" s="216"/>
      <c r="K701" s="70">
        <f>SUM(K684:K697)</f>
        <v>12</v>
      </c>
      <c r="L701" s="105">
        <f>IF(K692=0,"",K692/B684)</f>
        <v>0.25806451612903225</v>
      </c>
      <c r="M701" s="105">
        <f>IF(K701=0,"",K701/B684)</f>
        <v>0.38709677419354838</v>
      </c>
      <c r="N701" s="105">
        <f>IF(K692=0,"",M701-L701)</f>
        <v>0.12903225806451613</v>
      </c>
      <c r="O701" s="85"/>
      <c r="P701" s="81"/>
      <c r="Q701" s="129"/>
      <c r="R701" s="85"/>
    </row>
    <row r="702" spans="1:18" ht="12.75" customHeight="1" x14ac:dyDescent="0.2">
      <c r="L702" s="85"/>
      <c r="M702" s="85"/>
      <c r="O702" s="85"/>
    </row>
    <row r="703" spans="1:18" ht="12.75" customHeight="1" x14ac:dyDescent="0.2">
      <c r="L703" s="85"/>
      <c r="M703" s="85"/>
      <c r="O703" s="85"/>
    </row>
    <row r="704" spans="1:18" ht="26.25" customHeight="1" x14ac:dyDescent="0.2">
      <c r="A704" s="130"/>
      <c r="B704" s="220" t="s">
        <v>94</v>
      </c>
      <c r="C704" s="221"/>
      <c r="D704" s="221"/>
      <c r="E704" s="221"/>
      <c r="F704" s="221"/>
      <c r="G704" s="221"/>
      <c r="H704" s="221"/>
      <c r="I704" s="221"/>
      <c r="J704" s="221"/>
      <c r="K704" s="74" t="s">
        <v>108</v>
      </c>
      <c r="L704" s="85"/>
      <c r="M704" s="85"/>
      <c r="N704" s="81"/>
      <c r="O704" s="85"/>
      <c r="P704" s="81"/>
      <c r="Q704" s="81"/>
      <c r="R704" s="81"/>
    </row>
    <row r="705" spans="1:20" ht="20.25" customHeight="1" x14ac:dyDescent="0.2">
      <c r="A705" s="222" t="s">
        <v>9</v>
      </c>
      <c r="B705" s="223" t="s">
        <v>95</v>
      </c>
      <c r="C705" s="224"/>
      <c r="D705" s="224"/>
      <c r="E705" s="224"/>
      <c r="F705" s="224"/>
      <c r="G705" s="224"/>
      <c r="H705" s="224"/>
      <c r="I705" s="224"/>
      <c r="J705" s="225"/>
      <c r="K705" s="226" t="s">
        <v>10</v>
      </c>
      <c r="L705" s="219" t="s">
        <v>2</v>
      </c>
      <c r="M705" s="219" t="s">
        <v>3</v>
      </c>
      <c r="N705" s="228" t="s">
        <v>4</v>
      </c>
      <c r="O705" s="219" t="s">
        <v>5</v>
      </c>
      <c r="P705" s="217" t="s">
        <v>6</v>
      </c>
      <c r="Q705" s="217" t="s">
        <v>7</v>
      </c>
      <c r="R705" s="219" t="s">
        <v>96</v>
      </c>
    </row>
    <row r="706" spans="1:20" ht="15.75" customHeight="1" x14ac:dyDescent="0.2">
      <c r="A706" s="218"/>
      <c r="B706" s="93" t="s">
        <v>97</v>
      </c>
      <c r="C706" s="93" t="s">
        <v>98</v>
      </c>
      <c r="D706" s="93" t="s">
        <v>99</v>
      </c>
      <c r="E706" s="93" t="s">
        <v>100</v>
      </c>
      <c r="F706" s="93" t="s">
        <v>101</v>
      </c>
      <c r="G706" s="93" t="s">
        <v>102</v>
      </c>
      <c r="H706" s="93" t="s">
        <v>103</v>
      </c>
      <c r="I706" s="93" t="s">
        <v>104</v>
      </c>
      <c r="J706" s="93" t="s">
        <v>105</v>
      </c>
      <c r="K706" s="227"/>
      <c r="L706" s="218"/>
      <c r="M706" s="218"/>
      <c r="N706" s="218"/>
      <c r="O706" s="218"/>
      <c r="P706" s="218"/>
      <c r="Q706" s="218"/>
      <c r="R706" s="218"/>
    </row>
    <row r="707" spans="1:20" ht="15.75" customHeight="1" x14ac:dyDescent="0.2">
      <c r="A707" s="93">
        <v>1601</v>
      </c>
      <c r="B707" s="17">
        <v>12</v>
      </c>
      <c r="C707" s="17"/>
      <c r="D707" s="17"/>
      <c r="E707" s="17"/>
      <c r="F707" s="17"/>
      <c r="G707" s="17"/>
      <c r="H707" s="17"/>
      <c r="I707" s="17"/>
      <c r="J707" s="17"/>
      <c r="K707" s="54"/>
      <c r="L707" s="138"/>
      <c r="M707" s="139"/>
      <c r="N707" s="100"/>
      <c r="O707" s="94"/>
      <c r="P707" s="19">
        <f>B707</f>
        <v>12</v>
      </c>
      <c r="Q707" s="95"/>
      <c r="R707" s="94"/>
    </row>
    <row r="708" spans="1:20" ht="15.75" customHeight="1" x14ac:dyDescent="0.2">
      <c r="A708" s="93">
        <v>1602</v>
      </c>
      <c r="B708" s="17"/>
      <c r="C708" s="17">
        <v>9</v>
      </c>
      <c r="D708" s="17"/>
      <c r="E708" s="17"/>
      <c r="F708" s="17"/>
      <c r="G708" s="17"/>
      <c r="H708" s="17"/>
      <c r="I708" s="17"/>
      <c r="J708" s="17"/>
      <c r="K708" s="54"/>
      <c r="L708" s="140"/>
      <c r="M708" s="49"/>
      <c r="N708" s="141"/>
      <c r="O708" s="21">
        <f>IF(C708=0,"",C708/B707)</f>
        <v>0.75</v>
      </c>
      <c r="P708" s="22">
        <v>9</v>
      </c>
      <c r="Q708" s="96">
        <f t="shared" ref="Q708:Q715" si="112">IF(P708=0,"",P708/P707)</f>
        <v>0.75</v>
      </c>
      <c r="R708" s="96">
        <f t="shared" ref="R708:R715" si="113">IF(P708=0,"",100%-Q708)</f>
        <v>0.25</v>
      </c>
    </row>
    <row r="709" spans="1:20" ht="15.75" customHeight="1" x14ac:dyDescent="0.2">
      <c r="A709" s="93">
        <v>1701</v>
      </c>
      <c r="B709" s="17"/>
      <c r="C709" s="17"/>
      <c r="D709" s="17">
        <v>7</v>
      </c>
      <c r="E709" s="17"/>
      <c r="F709" s="17"/>
      <c r="G709" s="17"/>
      <c r="H709" s="17"/>
      <c r="I709" s="17"/>
      <c r="J709" s="17"/>
      <c r="K709" s="54"/>
      <c r="L709" s="140"/>
      <c r="M709" s="49"/>
      <c r="N709" s="141"/>
      <c r="O709" s="21">
        <f>IF(D709=0,"",D709/C708)</f>
        <v>0.77777777777777779</v>
      </c>
      <c r="P709" s="22">
        <v>8</v>
      </c>
      <c r="Q709" s="96">
        <f t="shared" si="112"/>
        <v>0.88888888888888884</v>
      </c>
      <c r="R709" s="96">
        <f t="shared" si="113"/>
        <v>0.11111111111111116</v>
      </c>
      <c r="T709" s="119">
        <f>P709/P707</f>
        <v>0.66666666666666663</v>
      </c>
    </row>
    <row r="710" spans="1:20" ht="15.75" customHeight="1" x14ac:dyDescent="0.2">
      <c r="A710" s="93">
        <v>1702</v>
      </c>
      <c r="B710" s="17"/>
      <c r="C710" s="17"/>
      <c r="D710" s="17"/>
      <c r="E710" s="17">
        <v>6</v>
      </c>
      <c r="F710" s="17"/>
      <c r="G710" s="17"/>
      <c r="H710" s="17"/>
      <c r="I710" s="17"/>
      <c r="J710" s="17"/>
      <c r="K710" s="54"/>
      <c r="L710" s="140"/>
      <c r="M710" s="49"/>
      <c r="N710" s="141"/>
      <c r="O710" s="21">
        <f>IF(E710=0,"",E710/D709)</f>
        <v>0.8571428571428571</v>
      </c>
      <c r="P710" s="22">
        <v>7</v>
      </c>
      <c r="Q710" s="96">
        <f t="shared" si="112"/>
        <v>0.875</v>
      </c>
      <c r="R710" s="96">
        <f t="shared" si="113"/>
        <v>0.125</v>
      </c>
    </row>
    <row r="711" spans="1:20" ht="15.75" customHeight="1" x14ac:dyDescent="0.2">
      <c r="A711" s="93">
        <v>1801</v>
      </c>
      <c r="B711" s="17"/>
      <c r="C711" s="17"/>
      <c r="D711" s="17"/>
      <c r="E711" s="17"/>
      <c r="F711" s="17">
        <v>6</v>
      </c>
      <c r="G711" s="17"/>
      <c r="H711" s="17"/>
      <c r="I711" s="17"/>
      <c r="J711" s="17"/>
      <c r="K711" s="54"/>
      <c r="L711" s="140"/>
      <c r="M711" s="49"/>
      <c r="N711" s="141"/>
      <c r="O711" s="21">
        <f>IF(F711=0,"",F711/E710)</f>
        <v>1</v>
      </c>
      <c r="P711" s="22">
        <v>7</v>
      </c>
      <c r="Q711" s="96">
        <f t="shared" si="112"/>
        <v>1</v>
      </c>
      <c r="R711" s="96">
        <f t="shared" si="113"/>
        <v>0</v>
      </c>
    </row>
    <row r="712" spans="1:20" ht="15.75" customHeight="1" x14ac:dyDescent="0.2">
      <c r="A712" s="93">
        <v>1802</v>
      </c>
      <c r="B712" s="17"/>
      <c r="C712" s="17"/>
      <c r="D712" s="17"/>
      <c r="E712" s="17"/>
      <c r="F712" s="17"/>
      <c r="G712" s="17">
        <v>6</v>
      </c>
      <c r="H712" s="17"/>
      <c r="I712" s="17"/>
      <c r="J712" s="17"/>
      <c r="K712" s="54"/>
      <c r="L712" s="140"/>
      <c r="M712" s="49"/>
      <c r="N712" s="141"/>
      <c r="O712" s="21">
        <f>IF(G712=0,"",G712/F711)</f>
        <v>1</v>
      </c>
      <c r="P712" s="22">
        <v>7</v>
      </c>
      <c r="Q712" s="96">
        <f t="shared" si="112"/>
        <v>1</v>
      </c>
      <c r="R712" s="96">
        <f t="shared" si="113"/>
        <v>0</v>
      </c>
    </row>
    <row r="713" spans="1:20" ht="15.75" customHeight="1" x14ac:dyDescent="0.2">
      <c r="A713" s="93">
        <v>1901</v>
      </c>
      <c r="B713" s="17"/>
      <c r="C713" s="17"/>
      <c r="D713" s="17"/>
      <c r="E713" s="17"/>
      <c r="F713" s="17"/>
      <c r="G713" s="17"/>
      <c r="H713" s="17">
        <v>5</v>
      </c>
      <c r="I713" s="17"/>
      <c r="J713" s="17"/>
      <c r="K713" s="54"/>
      <c r="L713" s="140"/>
      <c r="M713" s="49"/>
      <c r="N713" s="141"/>
      <c r="O713" s="21">
        <f>IF(H713=0,"",H713/G712)</f>
        <v>0.83333333333333337</v>
      </c>
      <c r="P713" s="22">
        <v>6</v>
      </c>
      <c r="Q713" s="96">
        <f t="shared" si="112"/>
        <v>0.8571428571428571</v>
      </c>
      <c r="R713" s="96">
        <f t="shared" si="113"/>
        <v>0.1428571428571429</v>
      </c>
    </row>
    <row r="714" spans="1:20" ht="15.75" customHeight="1" x14ac:dyDescent="0.2">
      <c r="A714" s="93">
        <v>1902</v>
      </c>
      <c r="B714" s="17"/>
      <c r="C714" s="17"/>
      <c r="D714" s="17"/>
      <c r="E714" s="17"/>
      <c r="F714" s="17"/>
      <c r="G714" s="17"/>
      <c r="H714" s="17"/>
      <c r="I714" s="17">
        <v>4</v>
      </c>
      <c r="J714" s="17"/>
      <c r="K714" s="54"/>
      <c r="L714" s="140"/>
      <c r="M714" s="49"/>
      <c r="N714" s="141"/>
      <c r="O714" s="21">
        <f>IF(I714=0,"",I714/H713)</f>
        <v>0.8</v>
      </c>
      <c r="P714" s="22">
        <v>6</v>
      </c>
      <c r="Q714" s="96">
        <f t="shared" si="112"/>
        <v>1</v>
      </c>
      <c r="R714" s="96">
        <f t="shared" si="113"/>
        <v>0</v>
      </c>
    </row>
    <row r="715" spans="1:20" ht="15.75" customHeight="1" x14ac:dyDescent="0.2">
      <c r="A715" s="93">
        <v>2001</v>
      </c>
      <c r="B715" s="17"/>
      <c r="C715" s="17"/>
      <c r="D715" s="17"/>
      <c r="E715" s="17"/>
      <c r="F715" s="17"/>
      <c r="G715" s="17"/>
      <c r="H715" s="17"/>
      <c r="I715" s="17"/>
      <c r="J715" s="17">
        <v>4</v>
      </c>
      <c r="K715" s="54">
        <v>4</v>
      </c>
      <c r="L715" s="140"/>
      <c r="M715" s="49"/>
      <c r="N715" s="141"/>
      <c r="O715" s="24">
        <f>IF(J715=0,"",J715/I714)</f>
        <v>1</v>
      </c>
      <c r="P715" s="22">
        <v>6</v>
      </c>
      <c r="Q715" s="24">
        <f t="shared" si="112"/>
        <v>1</v>
      </c>
      <c r="R715" s="24">
        <f t="shared" si="113"/>
        <v>0</v>
      </c>
    </row>
    <row r="716" spans="1:20" ht="15.75" customHeight="1" x14ac:dyDescent="0.2">
      <c r="A716" s="93">
        <v>2002</v>
      </c>
      <c r="B716" s="17"/>
      <c r="C716" s="17"/>
      <c r="D716" s="17"/>
      <c r="E716" s="17"/>
      <c r="F716" s="17"/>
      <c r="G716" s="17"/>
      <c r="H716" s="17"/>
      <c r="I716" s="17"/>
      <c r="J716" s="17">
        <v>2</v>
      </c>
      <c r="K716" s="54">
        <v>2</v>
      </c>
      <c r="L716" s="140"/>
      <c r="M716" s="49"/>
      <c r="N716" s="142"/>
      <c r="O716" s="49"/>
      <c r="P716" s="22">
        <v>2</v>
      </c>
      <c r="Q716" s="49"/>
      <c r="R716" s="160"/>
    </row>
    <row r="717" spans="1:20" ht="15.75" customHeight="1" x14ac:dyDescent="0.2">
      <c r="A717" s="93">
        <v>2101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54"/>
      <c r="L717" s="140"/>
      <c r="M717" s="49"/>
      <c r="N717" s="142"/>
      <c r="O717" s="143"/>
      <c r="P717" s="51"/>
      <c r="Q717" s="144"/>
      <c r="R717" s="143"/>
    </row>
    <row r="718" spans="1:20" ht="15.75" customHeight="1" x14ac:dyDescent="0.2">
      <c r="A718" s="93">
        <v>2102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54"/>
      <c r="L718" s="140"/>
      <c r="M718" s="49"/>
      <c r="N718" s="142"/>
      <c r="O718" s="143"/>
      <c r="P718" s="51"/>
      <c r="Q718" s="144"/>
      <c r="R718" s="143"/>
    </row>
    <row r="719" spans="1:20" ht="15.75" customHeight="1" x14ac:dyDescent="0.2">
      <c r="A719" s="93">
        <v>2201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54"/>
      <c r="L719" s="140"/>
      <c r="M719" s="49"/>
      <c r="N719" s="142"/>
      <c r="O719" s="143"/>
      <c r="P719" s="51"/>
      <c r="Q719" s="144"/>
      <c r="R719" s="143"/>
    </row>
    <row r="720" spans="1:20" ht="15.75" customHeight="1" x14ac:dyDescent="0.2">
      <c r="A720" s="93">
        <v>2202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54"/>
      <c r="L720" s="140"/>
      <c r="M720" s="49"/>
      <c r="N720" s="142"/>
      <c r="O720" s="49"/>
      <c r="P720" s="142"/>
      <c r="Q720" s="145"/>
      <c r="R720" s="143"/>
    </row>
    <row r="721" spans="1:20" ht="15.75" customHeight="1" x14ac:dyDescent="0.2">
      <c r="A721" s="93">
        <v>2301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54"/>
      <c r="L721" s="140"/>
      <c r="M721" s="49"/>
      <c r="N721" s="142"/>
      <c r="O721" s="98" t="s">
        <v>81</v>
      </c>
      <c r="P721" s="99">
        <v>6</v>
      </c>
      <c r="Q721" s="100">
        <f>IF(SUM(K713:K720)=0,"",SUM(K713:K720))</f>
        <v>6</v>
      </c>
      <c r="R721" s="101" t="s">
        <v>10</v>
      </c>
    </row>
    <row r="722" spans="1:20" ht="15.75" customHeight="1" x14ac:dyDescent="0.2">
      <c r="A722" s="93">
        <v>2302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54"/>
      <c r="L722" s="140"/>
      <c r="M722" s="49"/>
      <c r="N722" s="142"/>
      <c r="O722" s="102" t="s">
        <v>83</v>
      </c>
      <c r="P722" s="32">
        <f>IF(P721/B707=0,"",P721/B707)</f>
        <v>0.5</v>
      </c>
      <c r="Q722" s="103">
        <f>IF(P721/Q721=0,"",P721/Q721)</f>
        <v>1</v>
      </c>
      <c r="R722" s="104" t="s">
        <v>84</v>
      </c>
    </row>
    <row r="723" spans="1:20" ht="15.75" customHeight="1" x14ac:dyDescent="0.2">
      <c r="A723" s="93">
        <v>2401</v>
      </c>
      <c r="B723" s="71"/>
      <c r="C723" s="71"/>
      <c r="D723" s="71"/>
      <c r="E723" s="71"/>
      <c r="F723" s="71"/>
      <c r="G723" s="71"/>
      <c r="H723" s="71"/>
      <c r="I723" s="71"/>
      <c r="J723" s="71"/>
      <c r="K723" s="54"/>
      <c r="L723" s="146"/>
      <c r="M723" s="147"/>
      <c r="N723" s="148"/>
      <c r="O723" s="149"/>
      <c r="P723" s="150"/>
      <c r="Q723" s="150"/>
      <c r="R723" s="151"/>
    </row>
    <row r="724" spans="1:20" ht="18" customHeight="1" x14ac:dyDescent="0.2">
      <c r="A724" s="109"/>
      <c r="B724" s="216" t="s">
        <v>106</v>
      </c>
      <c r="C724" s="216"/>
      <c r="D724" s="216"/>
      <c r="E724" s="216"/>
      <c r="F724" s="216"/>
      <c r="G724" s="216"/>
      <c r="H724" s="216"/>
      <c r="I724" s="216"/>
      <c r="J724" s="216"/>
      <c r="K724" s="70">
        <f>SUM(K707:K720)</f>
        <v>6</v>
      </c>
      <c r="L724" s="105">
        <f>IF(K715=0,"",K715/B707)</f>
        <v>0.33333333333333331</v>
      </c>
      <c r="M724" s="105">
        <f>IF(K724=0,"",K724/B707)</f>
        <v>0.5</v>
      </c>
      <c r="N724" s="105">
        <f>IF(K715=0,"",M724-L724)</f>
        <v>0.16666666666666669</v>
      </c>
      <c r="O724" s="85"/>
      <c r="P724" s="81"/>
      <c r="Q724" s="129"/>
      <c r="R724" s="85"/>
    </row>
    <row r="725" spans="1:20" ht="12.75" customHeight="1" x14ac:dyDescent="0.2">
      <c r="L725" s="85"/>
      <c r="M725" s="85"/>
      <c r="O725" s="85"/>
      <c r="P725" s="81"/>
      <c r="Q725" s="81"/>
      <c r="R725" s="81"/>
    </row>
    <row r="726" spans="1:20" ht="12.75" customHeight="1" x14ac:dyDescent="0.2">
      <c r="L726" s="85"/>
      <c r="M726" s="85"/>
      <c r="O726" s="85"/>
      <c r="P726" s="81"/>
      <c r="Q726" s="81"/>
      <c r="R726" s="81"/>
    </row>
    <row r="727" spans="1:20" ht="26.25" customHeight="1" x14ac:dyDescent="0.2">
      <c r="A727" s="130"/>
      <c r="B727" s="220" t="s">
        <v>94</v>
      </c>
      <c r="C727" s="221"/>
      <c r="D727" s="221"/>
      <c r="E727" s="221"/>
      <c r="F727" s="221"/>
      <c r="G727" s="221"/>
      <c r="H727" s="221"/>
      <c r="I727" s="221"/>
      <c r="J727" s="221"/>
      <c r="K727" s="74" t="s">
        <v>109</v>
      </c>
      <c r="L727" s="85"/>
      <c r="M727" s="85"/>
      <c r="N727" s="81"/>
      <c r="O727" s="85"/>
      <c r="P727" s="81"/>
      <c r="Q727" s="81"/>
      <c r="R727" s="81"/>
    </row>
    <row r="728" spans="1:20" ht="20.25" customHeight="1" x14ac:dyDescent="0.2">
      <c r="A728" s="222" t="s">
        <v>9</v>
      </c>
      <c r="B728" s="223" t="s">
        <v>95</v>
      </c>
      <c r="C728" s="224"/>
      <c r="D728" s="224"/>
      <c r="E728" s="224"/>
      <c r="F728" s="224"/>
      <c r="G728" s="224"/>
      <c r="H728" s="224"/>
      <c r="I728" s="224"/>
      <c r="J728" s="225"/>
      <c r="K728" s="226" t="s">
        <v>10</v>
      </c>
      <c r="L728" s="219" t="s">
        <v>2</v>
      </c>
      <c r="M728" s="219" t="s">
        <v>3</v>
      </c>
      <c r="N728" s="228" t="s">
        <v>4</v>
      </c>
      <c r="O728" s="219" t="s">
        <v>5</v>
      </c>
      <c r="P728" s="217" t="s">
        <v>6</v>
      </c>
      <c r="Q728" s="217" t="s">
        <v>7</v>
      </c>
      <c r="R728" s="219" t="s">
        <v>96</v>
      </c>
    </row>
    <row r="729" spans="1:20" ht="15.75" customHeight="1" x14ac:dyDescent="0.2">
      <c r="A729" s="218"/>
      <c r="B729" s="93" t="s">
        <v>97</v>
      </c>
      <c r="C729" s="93" t="s">
        <v>98</v>
      </c>
      <c r="D729" s="93" t="s">
        <v>99</v>
      </c>
      <c r="E729" s="93" t="s">
        <v>100</v>
      </c>
      <c r="F729" s="93" t="s">
        <v>101</v>
      </c>
      <c r="G729" s="93" t="s">
        <v>102</v>
      </c>
      <c r="H729" s="93" t="s">
        <v>103</v>
      </c>
      <c r="I729" s="93" t="s">
        <v>104</v>
      </c>
      <c r="J729" s="93" t="s">
        <v>105</v>
      </c>
      <c r="K729" s="227"/>
      <c r="L729" s="218"/>
      <c r="M729" s="218"/>
      <c r="N729" s="218"/>
      <c r="O729" s="218"/>
      <c r="P729" s="218"/>
      <c r="Q729" s="218"/>
      <c r="R729" s="218"/>
    </row>
    <row r="730" spans="1:20" ht="15.75" customHeight="1" x14ac:dyDescent="0.2">
      <c r="A730" s="93">
        <v>1602</v>
      </c>
      <c r="B730" s="17">
        <v>30</v>
      </c>
      <c r="C730" s="17"/>
      <c r="D730" s="17"/>
      <c r="E730" s="17"/>
      <c r="F730" s="17"/>
      <c r="G730" s="17"/>
      <c r="H730" s="17"/>
      <c r="I730" s="17"/>
      <c r="J730" s="17"/>
      <c r="K730" s="54"/>
      <c r="L730" s="138"/>
      <c r="M730" s="139"/>
      <c r="N730" s="100"/>
      <c r="O730" s="94"/>
      <c r="P730" s="19">
        <f>B730</f>
        <v>30</v>
      </c>
      <c r="Q730" s="95"/>
      <c r="R730" s="94"/>
    </row>
    <row r="731" spans="1:20" ht="15.75" customHeight="1" x14ac:dyDescent="0.2">
      <c r="A731" s="93">
        <v>1701</v>
      </c>
      <c r="B731" s="17"/>
      <c r="C731" s="17">
        <v>28</v>
      </c>
      <c r="D731" s="17"/>
      <c r="E731" s="17"/>
      <c r="F731" s="17"/>
      <c r="G731" s="17"/>
      <c r="H731" s="17"/>
      <c r="I731" s="17"/>
      <c r="J731" s="17"/>
      <c r="K731" s="54"/>
      <c r="L731" s="140"/>
      <c r="M731" s="49"/>
      <c r="N731" s="141"/>
      <c r="O731" s="21">
        <f>IF(C731=0,"",C731/B730)</f>
        <v>0.93333333333333335</v>
      </c>
      <c r="P731" s="22">
        <v>28</v>
      </c>
      <c r="Q731" s="96">
        <f t="shared" ref="Q731:Q738" si="114">IF(P731=0,"",P731/P730)</f>
        <v>0.93333333333333335</v>
      </c>
      <c r="R731" s="96">
        <f t="shared" ref="R731:R738" si="115">IF(P731=0,"",100%-Q731)</f>
        <v>6.6666666666666652E-2</v>
      </c>
    </row>
    <row r="732" spans="1:20" ht="15.75" customHeight="1" x14ac:dyDescent="0.2">
      <c r="A732" s="93">
        <v>1702</v>
      </c>
      <c r="B732" s="17"/>
      <c r="C732" s="17"/>
      <c r="D732" s="17">
        <v>22</v>
      </c>
      <c r="E732" s="17"/>
      <c r="F732" s="17"/>
      <c r="G732" s="17"/>
      <c r="H732" s="17"/>
      <c r="I732" s="17"/>
      <c r="J732" s="17"/>
      <c r="K732" s="54"/>
      <c r="L732" s="140"/>
      <c r="M732" s="49"/>
      <c r="N732" s="141"/>
      <c r="O732" s="21">
        <f>IF(D732=0,"",D732/C731)</f>
        <v>0.7857142857142857</v>
      </c>
      <c r="P732" s="22">
        <v>25</v>
      </c>
      <c r="Q732" s="96">
        <f t="shared" si="114"/>
        <v>0.8928571428571429</v>
      </c>
      <c r="R732" s="96">
        <f t="shared" si="115"/>
        <v>0.1071428571428571</v>
      </c>
      <c r="T732" s="119">
        <f>P732/P730</f>
        <v>0.83333333333333337</v>
      </c>
    </row>
    <row r="733" spans="1:20" ht="15.75" customHeight="1" x14ac:dyDescent="0.2">
      <c r="A733" s="93">
        <v>1801</v>
      </c>
      <c r="B733" s="17"/>
      <c r="C733" s="17"/>
      <c r="D733" s="17"/>
      <c r="E733" s="17">
        <v>22</v>
      </c>
      <c r="F733" s="17"/>
      <c r="G733" s="17"/>
      <c r="H733" s="17"/>
      <c r="I733" s="17"/>
      <c r="J733" s="17"/>
      <c r="K733" s="54"/>
      <c r="L733" s="140"/>
      <c r="M733" s="49"/>
      <c r="N733" s="141"/>
      <c r="O733" s="21">
        <f>IF(E733=0,"",E733/D732)</f>
        <v>1</v>
      </c>
      <c r="P733" s="22">
        <v>24</v>
      </c>
      <c r="Q733" s="96">
        <f t="shared" si="114"/>
        <v>0.96</v>
      </c>
      <c r="R733" s="96">
        <f t="shared" si="115"/>
        <v>4.0000000000000036E-2</v>
      </c>
    </row>
    <row r="734" spans="1:20" ht="15.75" customHeight="1" x14ac:dyDescent="0.2">
      <c r="A734" s="93">
        <v>1802</v>
      </c>
      <c r="B734" s="17"/>
      <c r="C734" s="17"/>
      <c r="D734" s="17"/>
      <c r="E734" s="17"/>
      <c r="F734" s="17">
        <v>22</v>
      </c>
      <c r="G734" s="17"/>
      <c r="H734" s="17"/>
      <c r="I734" s="17"/>
      <c r="J734" s="17"/>
      <c r="K734" s="54"/>
      <c r="L734" s="140"/>
      <c r="M734" s="49"/>
      <c r="N734" s="141"/>
      <c r="O734" s="21">
        <f>IF(F734=0,"",F734/E733)</f>
        <v>1</v>
      </c>
      <c r="P734" s="22">
        <v>24</v>
      </c>
      <c r="Q734" s="96">
        <f t="shared" si="114"/>
        <v>1</v>
      </c>
      <c r="R734" s="96">
        <f t="shared" si="115"/>
        <v>0</v>
      </c>
    </row>
    <row r="735" spans="1:20" ht="15.75" customHeight="1" x14ac:dyDescent="0.2">
      <c r="A735" s="93">
        <v>1901</v>
      </c>
      <c r="B735" s="17"/>
      <c r="C735" s="17"/>
      <c r="D735" s="17"/>
      <c r="E735" s="17"/>
      <c r="F735" s="17"/>
      <c r="G735" s="17">
        <v>22</v>
      </c>
      <c r="H735" s="17"/>
      <c r="I735" s="17"/>
      <c r="J735" s="17"/>
      <c r="K735" s="54"/>
      <c r="L735" s="140"/>
      <c r="M735" s="49"/>
      <c r="N735" s="141"/>
      <c r="O735" s="21">
        <f>IF(G735=0,"",G735/F734)</f>
        <v>1</v>
      </c>
      <c r="P735" s="22">
        <v>23</v>
      </c>
      <c r="Q735" s="96">
        <f t="shared" si="114"/>
        <v>0.95833333333333337</v>
      </c>
      <c r="R735" s="96">
        <f t="shared" si="115"/>
        <v>4.166666666666663E-2</v>
      </c>
    </row>
    <row r="736" spans="1:20" ht="15.75" customHeight="1" x14ac:dyDescent="0.2">
      <c r="A736" s="93">
        <v>1902</v>
      </c>
      <c r="B736" s="17"/>
      <c r="C736" s="17"/>
      <c r="D736" s="17"/>
      <c r="E736" s="17"/>
      <c r="F736" s="17"/>
      <c r="G736" s="17"/>
      <c r="H736" s="17">
        <v>19</v>
      </c>
      <c r="I736" s="17"/>
      <c r="J736" s="17"/>
      <c r="K736" s="54"/>
      <c r="L736" s="140"/>
      <c r="M736" s="49"/>
      <c r="N736" s="141"/>
      <c r="O736" s="21">
        <f>IF(H736=0,"",H736/G735)</f>
        <v>0.86363636363636365</v>
      </c>
      <c r="P736" s="22">
        <v>22</v>
      </c>
      <c r="Q736" s="96">
        <f t="shared" si="114"/>
        <v>0.95652173913043481</v>
      </c>
      <c r="R736" s="96">
        <f t="shared" si="115"/>
        <v>4.3478260869565188E-2</v>
      </c>
    </row>
    <row r="737" spans="1:18" ht="15.75" customHeight="1" x14ac:dyDescent="0.2">
      <c r="A737" s="93">
        <v>2001</v>
      </c>
      <c r="B737" s="17"/>
      <c r="C737" s="17"/>
      <c r="D737" s="17"/>
      <c r="E737" s="17"/>
      <c r="F737" s="17"/>
      <c r="G737" s="17"/>
      <c r="H737" s="17"/>
      <c r="I737" s="17">
        <v>18</v>
      </c>
      <c r="J737" s="17"/>
      <c r="K737" s="54">
        <v>1</v>
      </c>
      <c r="L737" s="140"/>
      <c r="M737" s="49"/>
      <c r="N737" s="141"/>
      <c r="O737" s="21">
        <f>IF(I737=0,"",I737/H736)</f>
        <v>0.94736842105263153</v>
      </c>
      <c r="P737" s="22">
        <v>21</v>
      </c>
      <c r="Q737" s="96">
        <f t="shared" si="114"/>
        <v>0.95454545454545459</v>
      </c>
      <c r="R737" s="96">
        <f t="shared" si="115"/>
        <v>4.5454545454545414E-2</v>
      </c>
    </row>
    <row r="738" spans="1:18" ht="15.75" customHeight="1" x14ac:dyDescent="0.2">
      <c r="A738" s="93">
        <v>2002</v>
      </c>
      <c r="B738" s="17"/>
      <c r="C738" s="17"/>
      <c r="D738" s="17"/>
      <c r="E738" s="17"/>
      <c r="F738" s="17"/>
      <c r="G738" s="17"/>
      <c r="H738" s="17"/>
      <c r="I738" s="17"/>
      <c r="J738" s="17">
        <v>18</v>
      </c>
      <c r="K738" s="54">
        <v>18</v>
      </c>
      <c r="L738" s="140"/>
      <c r="M738" s="49"/>
      <c r="N738" s="141"/>
      <c r="O738" s="24">
        <f>IF(J738=0,"",J738/I737)</f>
        <v>1</v>
      </c>
      <c r="P738" s="22">
        <v>21</v>
      </c>
      <c r="Q738" s="24">
        <f t="shared" si="114"/>
        <v>1</v>
      </c>
      <c r="R738" s="24">
        <f t="shared" si="115"/>
        <v>0</v>
      </c>
    </row>
    <row r="739" spans="1:18" ht="15.75" customHeight="1" x14ac:dyDescent="0.2">
      <c r="A739" s="93">
        <v>2101</v>
      </c>
      <c r="B739" s="17"/>
      <c r="C739" s="17"/>
      <c r="D739" s="17"/>
      <c r="E739" s="17"/>
      <c r="F739" s="17"/>
      <c r="G739" s="17"/>
      <c r="H739" s="17"/>
      <c r="I739" s="17"/>
      <c r="J739" s="17">
        <v>1</v>
      </c>
      <c r="K739" s="54">
        <v>1</v>
      </c>
      <c r="L739" s="140"/>
      <c r="M739" s="49"/>
      <c r="N739" s="142"/>
      <c r="O739" s="49"/>
      <c r="P739" s="22">
        <v>3</v>
      </c>
      <c r="Q739" s="49"/>
      <c r="R739" s="160"/>
    </row>
    <row r="740" spans="1:18" ht="15.75" customHeight="1" x14ac:dyDescent="0.2">
      <c r="A740" s="93">
        <v>2102</v>
      </c>
      <c r="B740" s="17"/>
      <c r="C740" s="17"/>
      <c r="D740" s="17"/>
      <c r="E740" s="17"/>
      <c r="F740" s="17"/>
      <c r="G740" s="17"/>
      <c r="H740" s="17"/>
      <c r="I740" s="17"/>
      <c r="J740" s="17">
        <v>1</v>
      </c>
      <c r="K740" s="54">
        <v>1</v>
      </c>
      <c r="L740" s="140"/>
      <c r="M740" s="49"/>
      <c r="N740" s="142"/>
      <c r="O740" s="143"/>
      <c r="P740" s="51">
        <v>2</v>
      </c>
      <c r="Q740" s="144"/>
      <c r="R740" s="143"/>
    </row>
    <row r="741" spans="1:18" ht="15.75" customHeight="1" x14ac:dyDescent="0.2">
      <c r="A741" s="93">
        <v>2201</v>
      </c>
      <c r="B741" s="17"/>
      <c r="C741" s="17"/>
      <c r="D741" s="17"/>
      <c r="E741" s="17"/>
      <c r="F741" s="17"/>
      <c r="G741" s="17"/>
      <c r="H741" s="17"/>
      <c r="I741" s="17"/>
      <c r="J741" s="17">
        <v>1</v>
      </c>
      <c r="K741" s="54">
        <v>1</v>
      </c>
      <c r="L741" s="140"/>
      <c r="M741" s="49"/>
      <c r="N741" s="142"/>
      <c r="O741" s="143"/>
      <c r="P741" s="51">
        <v>1</v>
      </c>
      <c r="Q741" s="144"/>
      <c r="R741" s="143"/>
    </row>
    <row r="742" spans="1:18" ht="15.75" customHeight="1" x14ac:dyDescent="0.2">
      <c r="A742" s="93">
        <v>2202</v>
      </c>
      <c r="B742" s="17"/>
      <c r="C742" s="17"/>
      <c r="D742" s="17"/>
      <c r="E742" s="17"/>
      <c r="F742" s="17"/>
      <c r="G742" s="17"/>
      <c r="H742" s="17"/>
      <c r="I742" s="17"/>
      <c r="J742" s="17"/>
      <c r="K742" s="54"/>
      <c r="L742" s="140"/>
      <c r="M742" s="49"/>
      <c r="N742" s="142"/>
      <c r="O742" s="143"/>
      <c r="P742" s="51"/>
      <c r="Q742" s="144"/>
      <c r="R742" s="143"/>
    </row>
    <row r="743" spans="1:18" ht="15.75" customHeight="1" x14ac:dyDescent="0.2">
      <c r="A743" s="93">
        <v>2301</v>
      </c>
      <c r="B743" s="17"/>
      <c r="C743" s="17"/>
      <c r="D743" s="17"/>
      <c r="E743" s="17"/>
      <c r="F743" s="17"/>
      <c r="G743" s="17"/>
      <c r="H743" s="17"/>
      <c r="I743" s="17"/>
      <c r="J743" s="17"/>
      <c r="K743" s="54"/>
      <c r="L743" s="140"/>
      <c r="M743" s="49"/>
      <c r="N743" s="142"/>
      <c r="O743" s="49"/>
      <c r="P743" s="142"/>
      <c r="Q743" s="145"/>
      <c r="R743" s="143"/>
    </row>
    <row r="744" spans="1:18" ht="15.75" customHeight="1" x14ac:dyDescent="0.2">
      <c r="A744" s="93">
        <v>2302</v>
      </c>
      <c r="B744" s="17"/>
      <c r="C744" s="17"/>
      <c r="D744" s="17"/>
      <c r="E744" s="17"/>
      <c r="F744" s="17"/>
      <c r="G744" s="17"/>
      <c r="H744" s="17"/>
      <c r="I744" s="17"/>
      <c r="J744" s="17"/>
      <c r="K744" s="54"/>
      <c r="L744" s="140"/>
      <c r="M744" s="49"/>
      <c r="N744" s="142"/>
      <c r="O744" s="98" t="s">
        <v>81</v>
      </c>
      <c r="P744" s="99">
        <v>23</v>
      </c>
      <c r="Q744" s="112">
        <f>IF(SUM(K736:K743)=0,"",SUM(K736:K743))</f>
        <v>22</v>
      </c>
      <c r="R744" s="101" t="s">
        <v>10</v>
      </c>
    </row>
    <row r="745" spans="1:18" ht="15.75" customHeight="1" x14ac:dyDescent="0.2">
      <c r="A745" s="93">
        <v>2401</v>
      </c>
      <c r="B745" s="17"/>
      <c r="C745" s="17"/>
      <c r="D745" s="17"/>
      <c r="E745" s="17"/>
      <c r="F745" s="17"/>
      <c r="G745" s="17"/>
      <c r="H745" s="17"/>
      <c r="I745" s="17"/>
      <c r="J745" s="17"/>
      <c r="K745" s="54"/>
      <c r="L745" s="140"/>
      <c r="M745" s="49"/>
      <c r="N745" s="142"/>
      <c r="O745" s="102" t="s">
        <v>83</v>
      </c>
      <c r="P745" s="32">
        <f>IF(P744/B730=0,"",P744/B730)</f>
        <v>0.76666666666666672</v>
      </c>
      <c r="Q745" s="113">
        <f>IF(P744/Q744=0,"",P744/Q744)</f>
        <v>1.0454545454545454</v>
      </c>
      <c r="R745" s="104" t="s">
        <v>84</v>
      </c>
    </row>
    <row r="746" spans="1:18" ht="15.75" customHeight="1" x14ac:dyDescent="0.2">
      <c r="A746" s="93">
        <v>2402</v>
      </c>
      <c r="B746" s="71"/>
      <c r="C746" s="71"/>
      <c r="D746" s="71"/>
      <c r="E746" s="71"/>
      <c r="F746" s="71"/>
      <c r="G746" s="71"/>
      <c r="H746" s="71"/>
      <c r="I746" s="71"/>
      <c r="J746" s="71"/>
      <c r="K746" s="54"/>
      <c r="L746" s="146"/>
      <c r="M746" s="147"/>
      <c r="N746" s="148"/>
      <c r="O746" s="149"/>
      <c r="P746" s="150"/>
      <c r="Q746" s="150"/>
      <c r="R746" s="151"/>
    </row>
    <row r="747" spans="1:18" ht="18" customHeight="1" x14ac:dyDescent="0.2">
      <c r="A747" s="109"/>
      <c r="B747" s="216" t="s">
        <v>106</v>
      </c>
      <c r="C747" s="216"/>
      <c r="D747" s="216"/>
      <c r="E747" s="216"/>
      <c r="F747" s="216"/>
      <c r="G747" s="216"/>
      <c r="H747" s="216"/>
      <c r="I747" s="216"/>
      <c r="J747" s="216"/>
      <c r="K747" s="70">
        <f>SUM(K730:K743)</f>
        <v>22</v>
      </c>
      <c r="L747" s="105">
        <f>SUM(K737:K738)/B730</f>
        <v>0.6333333333333333</v>
      </c>
      <c r="M747" s="105">
        <f>IF(K747=0,"",K747/B730)</f>
        <v>0.73333333333333328</v>
      </c>
      <c r="N747" s="105">
        <f>IF(K738=0,"",M747-L747)</f>
        <v>9.9999999999999978E-2</v>
      </c>
      <c r="O747" s="85"/>
      <c r="P747" s="81"/>
      <c r="Q747" s="129"/>
      <c r="R747" s="85"/>
    </row>
    <row r="748" spans="1:18" ht="12.75" customHeight="1" x14ac:dyDescent="0.2">
      <c r="O748" s="81"/>
      <c r="P748" s="81"/>
      <c r="Q748" s="81"/>
      <c r="R748" s="81"/>
    </row>
    <row r="749" spans="1:18" ht="12.75" customHeight="1" x14ac:dyDescent="0.2">
      <c r="O749" s="81"/>
      <c r="P749" s="81"/>
      <c r="Q749" s="81"/>
      <c r="R749" s="81"/>
    </row>
    <row r="750" spans="1:18" ht="26.25" customHeight="1" x14ac:dyDescent="0.2">
      <c r="A750" s="130"/>
      <c r="B750" s="220" t="s">
        <v>94</v>
      </c>
      <c r="C750" s="221"/>
      <c r="D750" s="221"/>
      <c r="E750" s="221"/>
      <c r="F750" s="221"/>
      <c r="G750" s="221"/>
      <c r="H750" s="221"/>
      <c r="I750" s="221"/>
      <c r="J750" s="221"/>
      <c r="K750" s="74" t="s">
        <v>110</v>
      </c>
      <c r="L750" s="85"/>
      <c r="M750" s="85"/>
      <c r="N750" s="81"/>
      <c r="O750" s="85"/>
      <c r="P750" s="81"/>
      <c r="Q750" s="81"/>
      <c r="R750" s="81"/>
    </row>
    <row r="751" spans="1:18" ht="20.25" customHeight="1" x14ac:dyDescent="0.2">
      <c r="A751" s="222" t="s">
        <v>9</v>
      </c>
      <c r="B751" s="223" t="s">
        <v>95</v>
      </c>
      <c r="C751" s="224"/>
      <c r="D751" s="224"/>
      <c r="E751" s="224"/>
      <c r="F751" s="224"/>
      <c r="G751" s="224"/>
      <c r="H751" s="224"/>
      <c r="I751" s="224"/>
      <c r="J751" s="225"/>
      <c r="K751" s="226" t="s">
        <v>10</v>
      </c>
      <c r="L751" s="219" t="s">
        <v>2</v>
      </c>
      <c r="M751" s="219" t="s">
        <v>3</v>
      </c>
      <c r="N751" s="228" t="s">
        <v>4</v>
      </c>
      <c r="O751" s="219" t="s">
        <v>5</v>
      </c>
      <c r="P751" s="217" t="s">
        <v>6</v>
      </c>
      <c r="Q751" s="217" t="s">
        <v>7</v>
      </c>
      <c r="R751" s="219" t="s">
        <v>96</v>
      </c>
    </row>
    <row r="752" spans="1:18" ht="15.75" customHeight="1" x14ac:dyDescent="0.2">
      <c r="A752" s="218"/>
      <c r="B752" s="93" t="s">
        <v>97</v>
      </c>
      <c r="C752" s="93" t="s">
        <v>98</v>
      </c>
      <c r="D752" s="93" t="s">
        <v>99</v>
      </c>
      <c r="E752" s="93" t="s">
        <v>100</v>
      </c>
      <c r="F752" s="93" t="s">
        <v>101</v>
      </c>
      <c r="G752" s="93" t="s">
        <v>102</v>
      </c>
      <c r="H752" s="93" t="s">
        <v>103</v>
      </c>
      <c r="I752" s="93" t="s">
        <v>104</v>
      </c>
      <c r="J752" s="93" t="s">
        <v>105</v>
      </c>
      <c r="K752" s="227"/>
      <c r="L752" s="218"/>
      <c r="M752" s="218"/>
      <c r="N752" s="218"/>
      <c r="O752" s="218"/>
      <c r="P752" s="218"/>
      <c r="Q752" s="218"/>
      <c r="R752" s="218"/>
    </row>
    <row r="753" spans="1:20" ht="15.75" customHeight="1" x14ac:dyDescent="0.2">
      <c r="A753" s="93">
        <v>1701</v>
      </c>
      <c r="B753" s="17">
        <v>19</v>
      </c>
      <c r="C753" s="17"/>
      <c r="D753" s="17"/>
      <c r="E753" s="17"/>
      <c r="F753" s="17"/>
      <c r="G753" s="17"/>
      <c r="H753" s="17"/>
      <c r="I753" s="17"/>
      <c r="J753" s="17"/>
      <c r="K753" s="54"/>
      <c r="L753" s="138"/>
      <c r="M753" s="139"/>
      <c r="N753" s="100"/>
      <c r="O753" s="94"/>
      <c r="P753" s="19">
        <f>B753</f>
        <v>19</v>
      </c>
      <c r="Q753" s="95"/>
      <c r="R753" s="94"/>
    </row>
    <row r="754" spans="1:20" ht="15.75" customHeight="1" x14ac:dyDescent="0.2">
      <c r="A754" s="93">
        <v>1702</v>
      </c>
      <c r="B754" s="17"/>
      <c r="C754" s="17">
        <v>14</v>
      </c>
      <c r="D754" s="17"/>
      <c r="E754" s="17"/>
      <c r="F754" s="17"/>
      <c r="G754" s="17"/>
      <c r="H754" s="17"/>
      <c r="I754" s="17"/>
      <c r="J754" s="17"/>
      <c r="K754" s="54"/>
      <c r="L754" s="140"/>
      <c r="M754" s="49"/>
      <c r="N754" s="141"/>
      <c r="O754" s="21">
        <f>IF(C754=0,"",C754/B753)</f>
        <v>0.73684210526315785</v>
      </c>
      <c r="P754" s="22">
        <v>14</v>
      </c>
      <c r="Q754" s="96">
        <f t="shared" ref="Q754:Q761" si="116">IF(P754=0,"",P754/P753)</f>
        <v>0.73684210526315785</v>
      </c>
      <c r="R754" s="96">
        <f t="shared" ref="R754:R761" si="117">IF(P754=0,"",100%-Q754)</f>
        <v>0.26315789473684215</v>
      </c>
    </row>
    <row r="755" spans="1:20" ht="15.75" customHeight="1" x14ac:dyDescent="0.2">
      <c r="A755" s="93">
        <v>1801</v>
      </c>
      <c r="B755" s="17"/>
      <c r="C755" s="17"/>
      <c r="D755" s="17">
        <v>9</v>
      </c>
      <c r="E755" s="17"/>
      <c r="F755" s="17"/>
      <c r="G755" s="17"/>
      <c r="H755" s="17"/>
      <c r="I755" s="17"/>
      <c r="J755" s="17"/>
      <c r="K755" s="54"/>
      <c r="L755" s="140"/>
      <c r="M755" s="49"/>
      <c r="N755" s="141"/>
      <c r="O755" s="21">
        <f>IF(D755=0,"",D755/C754)</f>
        <v>0.6428571428571429</v>
      </c>
      <c r="P755" s="22">
        <v>12</v>
      </c>
      <c r="Q755" s="96">
        <f t="shared" si="116"/>
        <v>0.8571428571428571</v>
      </c>
      <c r="R755" s="96">
        <f t="shared" si="117"/>
        <v>0.1428571428571429</v>
      </c>
      <c r="T755" s="119">
        <f>P755/P753</f>
        <v>0.63157894736842102</v>
      </c>
    </row>
    <row r="756" spans="1:20" ht="15.75" customHeight="1" x14ac:dyDescent="0.2">
      <c r="A756" s="93">
        <v>1802</v>
      </c>
      <c r="B756" s="17"/>
      <c r="C756" s="17"/>
      <c r="D756" s="17"/>
      <c r="E756" s="17">
        <v>9</v>
      </c>
      <c r="F756" s="17"/>
      <c r="G756" s="17"/>
      <c r="H756" s="17"/>
      <c r="I756" s="17"/>
      <c r="J756" s="17"/>
      <c r="K756" s="54"/>
      <c r="L756" s="140"/>
      <c r="M756" s="49"/>
      <c r="N756" s="141"/>
      <c r="O756" s="21">
        <f>IF(E756=0,"",E756/D755)</f>
        <v>1</v>
      </c>
      <c r="P756" s="22">
        <v>12</v>
      </c>
      <c r="Q756" s="96">
        <f t="shared" si="116"/>
        <v>1</v>
      </c>
      <c r="R756" s="96">
        <f t="shared" si="117"/>
        <v>0</v>
      </c>
    </row>
    <row r="757" spans="1:20" ht="15.75" customHeight="1" x14ac:dyDescent="0.2">
      <c r="A757" s="93">
        <v>1901</v>
      </c>
      <c r="B757" s="17"/>
      <c r="C757" s="17"/>
      <c r="D757" s="17"/>
      <c r="E757" s="17"/>
      <c r="F757" s="17">
        <v>9</v>
      </c>
      <c r="G757" s="17"/>
      <c r="H757" s="17"/>
      <c r="I757" s="17"/>
      <c r="J757" s="17"/>
      <c r="K757" s="54"/>
      <c r="L757" s="140"/>
      <c r="M757" s="49"/>
      <c r="N757" s="141"/>
      <c r="O757" s="21">
        <f>IF(F757=0,"",F757/E756)</f>
        <v>1</v>
      </c>
      <c r="P757" s="22">
        <v>12</v>
      </c>
      <c r="Q757" s="96">
        <f t="shared" si="116"/>
        <v>1</v>
      </c>
      <c r="R757" s="96">
        <f t="shared" si="117"/>
        <v>0</v>
      </c>
    </row>
    <row r="758" spans="1:20" ht="15.75" customHeight="1" x14ac:dyDescent="0.2">
      <c r="A758" s="93">
        <v>1902</v>
      </c>
      <c r="B758" s="17"/>
      <c r="C758" s="17"/>
      <c r="D758" s="17"/>
      <c r="E758" s="17"/>
      <c r="F758" s="17"/>
      <c r="G758" s="17">
        <v>9</v>
      </c>
      <c r="H758" s="17"/>
      <c r="I758" s="17"/>
      <c r="J758" s="17"/>
      <c r="K758" s="54"/>
      <c r="L758" s="140"/>
      <c r="M758" s="49"/>
      <c r="N758" s="141"/>
      <c r="O758" s="21">
        <f>IF(G758=0,"",G758/F757)</f>
        <v>1</v>
      </c>
      <c r="P758" s="22">
        <v>10</v>
      </c>
      <c r="Q758" s="96">
        <f t="shared" si="116"/>
        <v>0.83333333333333337</v>
      </c>
      <c r="R758" s="96">
        <f t="shared" si="117"/>
        <v>0.16666666666666663</v>
      </c>
    </row>
    <row r="759" spans="1:20" ht="15.75" customHeight="1" x14ac:dyDescent="0.2">
      <c r="A759" s="93">
        <v>2001</v>
      </c>
      <c r="B759" s="17"/>
      <c r="C759" s="17"/>
      <c r="D759" s="17"/>
      <c r="E759" s="17"/>
      <c r="F759" s="17"/>
      <c r="G759" s="17"/>
      <c r="H759" s="17">
        <v>4</v>
      </c>
      <c r="I759" s="17"/>
      <c r="J759" s="17"/>
      <c r="K759" s="54">
        <v>4</v>
      </c>
      <c r="L759" s="140"/>
      <c r="M759" s="49"/>
      <c r="N759" s="141"/>
      <c r="O759" s="21">
        <f>IF(H759=0,"",H759/G758)</f>
        <v>0.44444444444444442</v>
      </c>
      <c r="P759" s="22">
        <v>10</v>
      </c>
      <c r="Q759" s="96">
        <f t="shared" si="116"/>
        <v>1</v>
      </c>
      <c r="R759" s="96">
        <f t="shared" si="117"/>
        <v>0</v>
      </c>
    </row>
    <row r="760" spans="1:20" ht="15.75" customHeight="1" x14ac:dyDescent="0.2">
      <c r="A760" s="93">
        <v>2002</v>
      </c>
      <c r="B760" s="17"/>
      <c r="C760" s="17"/>
      <c r="D760" s="17"/>
      <c r="E760" s="17"/>
      <c r="F760" s="17"/>
      <c r="G760" s="17"/>
      <c r="H760" s="17"/>
      <c r="I760" s="17">
        <v>2</v>
      </c>
      <c r="J760" s="17"/>
      <c r="K760" s="54">
        <v>1</v>
      </c>
      <c r="L760" s="140"/>
      <c r="M760" s="49"/>
      <c r="N760" s="141"/>
      <c r="O760" s="21">
        <f>IF(I760=0,"",I760/H759)</f>
        <v>0.5</v>
      </c>
      <c r="P760" s="22">
        <v>6</v>
      </c>
      <c r="Q760" s="96">
        <f t="shared" si="116"/>
        <v>0.6</v>
      </c>
      <c r="R760" s="96">
        <f t="shared" si="117"/>
        <v>0.4</v>
      </c>
    </row>
    <row r="761" spans="1:20" ht="15.75" customHeight="1" x14ac:dyDescent="0.2">
      <c r="A761" s="93">
        <v>2101</v>
      </c>
      <c r="B761" s="17"/>
      <c r="C761" s="17"/>
      <c r="D761" s="17"/>
      <c r="E761" s="17"/>
      <c r="F761" s="17"/>
      <c r="G761" s="17"/>
      <c r="H761" s="17"/>
      <c r="I761" s="17"/>
      <c r="J761" s="17">
        <v>2</v>
      </c>
      <c r="K761" s="54">
        <v>2</v>
      </c>
      <c r="L761" s="140"/>
      <c r="M761" s="49"/>
      <c r="N761" s="141"/>
      <c r="O761" s="24">
        <f>IF(J761=0,"",J761/I760)</f>
        <v>1</v>
      </c>
      <c r="P761" s="22">
        <v>5</v>
      </c>
      <c r="Q761" s="24">
        <f t="shared" si="116"/>
        <v>0.83333333333333337</v>
      </c>
      <c r="R761" s="24">
        <f t="shared" si="117"/>
        <v>0.16666666666666663</v>
      </c>
    </row>
    <row r="762" spans="1:20" ht="15.75" customHeight="1" x14ac:dyDescent="0.2">
      <c r="A762" s="93">
        <v>2102</v>
      </c>
      <c r="B762" s="17"/>
      <c r="C762" s="17"/>
      <c r="D762" s="17"/>
      <c r="E762" s="17"/>
      <c r="F762" s="17"/>
      <c r="G762" s="17"/>
      <c r="H762" s="17"/>
      <c r="I762" s="17"/>
      <c r="J762" s="17">
        <v>2</v>
      </c>
      <c r="K762" s="54">
        <v>2</v>
      </c>
      <c r="L762" s="140"/>
      <c r="M762" s="49"/>
      <c r="N762" s="142"/>
      <c r="O762" s="49"/>
      <c r="P762" s="22">
        <v>3</v>
      </c>
      <c r="Q762" s="49"/>
      <c r="R762" s="160"/>
    </row>
    <row r="763" spans="1:20" ht="15.75" customHeight="1" x14ac:dyDescent="0.2">
      <c r="A763" s="93">
        <v>2201</v>
      </c>
      <c r="B763" s="17"/>
      <c r="C763" s="17"/>
      <c r="D763" s="17"/>
      <c r="E763" s="17"/>
      <c r="F763" s="17"/>
      <c r="G763" s="17"/>
      <c r="H763" s="17"/>
      <c r="I763" s="17"/>
      <c r="J763" s="17">
        <v>1</v>
      </c>
      <c r="K763" s="54"/>
      <c r="L763" s="140"/>
      <c r="M763" s="49"/>
      <c r="N763" s="142"/>
      <c r="O763" s="143"/>
      <c r="P763" s="51">
        <v>1</v>
      </c>
      <c r="Q763" s="144"/>
      <c r="R763" s="143"/>
    </row>
    <row r="764" spans="1:20" ht="15.75" customHeight="1" x14ac:dyDescent="0.2">
      <c r="A764" s="93">
        <v>2202</v>
      </c>
      <c r="B764" s="17"/>
      <c r="C764" s="17"/>
      <c r="D764" s="17"/>
      <c r="E764" s="17"/>
      <c r="F764" s="17"/>
      <c r="G764" s="17"/>
      <c r="H764" s="17"/>
      <c r="I764" s="17"/>
      <c r="J764" s="17">
        <v>1</v>
      </c>
      <c r="K764" s="54"/>
      <c r="L764" s="140"/>
      <c r="M764" s="49"/>
      <c r="N764" s="142"/>
      <c r="O764" s="143"/>
      <c r="P764" s="51">
        <v>1</v>
      </c>
      <c r="Q764" s="144"/>
      <c r="R764" s="143"/>
    </row>
    <row r="765" spans="1:20" ht="15.75" customHeight="1" x14ac:dyDescent="0.2">
      <c r="A765" s="93">
        <v>2301</v>
      </c>
      <c r="B765" s="17"/>
      <c r="C765" s="17"/>
      <c r="D765" s="17"/>
      <c r="E765" s="17"/>
      <c r="F765" s="17"/>
      <c r="G765" s="17"/>
      <c r="H765" s="17"/>
      <c r="I765" s="17"/>
      <c r="J765" s="17"/>
      <c r="K765" s="54"/>
      <c r="L765" s="140"/>
      <c r="M765" s="49"/>
      <c r="N765" s="142"/>
      <c r="O765" s="143"/>
      <c r="P765" s="51"/>
      <c r="Q765" s="144"/>
      <c r="R765" s="143"/>
    </row>
    <row r="766" spans="1:20" ht="15.75" customHeight="1" x14ac:dyDescent="0.2">
      <c r="A766" s="93">
        <v>2302</v>
      </c>
      <c r="B766" s="17"/>
      <c r="C766" s="17"/>
      <c r="D766" s="17"/>
      <c r="E766" s="17"/>
      <c r="F766" s="17"/>
      <c r="G766" s="17"/>
      <c r="H766" s="17"/>
      <c r="I766" s="17"/>
      <c r="J766" s="17"/>
      <c r="K766" s="54"/>
      <c r="L766" s="140"/>
      <c r="M766" s="49"/>
      <c r="N766" s="142"/>
      <c r="O766" s="49"/>
      <c r="P766" s="142"/>
      <c r="Q766" s="145"/>
      <c r="R766" s="143"/>
    </row>
    <row r="767" spans="1:20" ht="15.75" customHeight="1" x14ac:dyDescent="0.2">
      <c r="A767" s="93">
        <v>2401</v>
      </c>
      <c r="B767" s="17"/>
      <c r="C767" s="17"/>
      <c r="D767" s="17"/>
      <c r="E767" s="17"/>
      <c r="F767" s="17"/>
      <c r="G767" s="17"/>
      <c r="H767" s="17"/>
      <c r="I767" s="17"/>
      <c r="J767" s="17"/>
      <c r="K767" s="54"/>
      <c r="L767" s="140"/>
      <c r="M767" s="49"/>
      <c r="N767" s="142"/>
      <c r="O767" s="98" t="s">
        <v>81</v>
      </c>
      <c r="P767" s="99">
        <v>9</v>
      </c>
      <c r="Q767" s="100">
        <f>IF(SUM(K759:K766)=0,"",SUM(K759:K766))</f>
        <v>9</v>
      </c>
      <c r="R767" s="101" t="s">
        <v>10</v>
      </c>
    </row>
    <row r="768" spans="1:20" ht="15.75" customHeight="1" x14ac:dyDescent="0.2">
      <c r="A768" s="93">
        <v>2402</v>
      </c>
      <c r="B768" s="17"/>
      <c r="C768" s="17"/>
      <c r="D768" s="17"/>
      <c r="E768" s="17"/>
      <c r="F768" s="17"/>
      <c r="G768" s="17"/>
      <c r="H768" s="17"/>
      <c r="I768" s="17"/>
      <c r="J768" s="17"/>
      <c r="K768" s="54"/>
      <c r="L768" s="140"/>
      <c r="M768" s="49"/>
      <c r="N768" s="142"/>
      <c r="O768" s="102" t="s">
        <v>83</v>
      </c>
      <c r="P768" s="32">
        <f>IF(P767/B753=0,"",P767/B753)</f>
        <v>0.47368421052631576</v>
      </c>
      <c r="Q768" s="103">
        <f>IF(P767/Q767=0,"",P767/Q767)</f>
        <v>1</v>
      </c>
      <c r="R768" s="104" t="s">
        <v>84</v>
      </c>
    </row>
    <row r="769" spans="1:22" ht="15.75" customHeight="1" x14ac:dyDescent="0.2">
      <c r="A769" s="93">
        <v>2501</v>
      </c>
      <c r="B769" s="71"/>
      <c r="C769" s="71"/>
      <c r="D769" s="71"/>
      <c r="E769" s="71"/>
      <c r="F769" s="71"/>
      <c r="G769" s="71"/>
      <c r="H769" s="71"/>
      <c r="I769" s="71"/>
      <c r="J769" s="71"/>
      <c r="K769" s="54"/>
      <c r="L769" s="146"/>
      <c r="M769" s="147"/>
      <c r="N769" s="148"/>
      <c r="O769" s="149"/>
      <c r="P769" s="150"/>
      <c r="Q769" s="150"/>
      <c r="R769" s="151"/>
    </row>
    <row r="770" spans="1:22" ht="18" x14ac:dyDescent="0.2">
      <c r="A770" s="109"/>
      <c r="B770" s="216" t="s">
        <v>106</v>
      </c>
      <c r="C770" s="216"/>
      <c r="D770" s="216"/>
      <c r="E770" s="216"/>
      <c r="F770" s="216"/>
      <c r="G770" s="216"/>
      <c r="H770" s="216"/>
      <c r="I770" s="216"/>
      <c r="J770" s="216"/>
      <c r="K770" s="70">
        <f>SUM(K753:K766)</f>
        <v>9</v>
      </c>
      <c r="L770" s="105">
        <f>(SUM(K759:K761)/B753)</f>
        <v>0.36842105263157893</v>
      </c>
      <c r="M770" s="105">
        <f>IF(K770=0,"",K770/B753)</f>
        <v>0.47368421052631576</v>
      </c>
      <c r="N770" s="105">
        <f>IF(K761=0,"",M770-L770)</f>
        <v>0.10526315789473684</v>
      </c>
      <c r="O770" s="85"/>
      <c r="P770" s="81"/>
      <c r="Q770" s="129"/>
      <c r="R770" s="85"/>
    </row>
    <row r="771" spans="1:22" ht="12.75" customHeight="1" x14ac:dyDescent="0.2">
      <c r="L771" s="85"/>
      <c r="M771" s="85"/>
      <c r="O771" s="85"/>
      <c r="P771" s="81"/>
      <c r="Q771" s="81"/>
      <c r="R771" s="81"/>
    </row>
    <row r="772" spans="1:22" ht="12.75" customHeight="1" x14ac:dyDescent="0.2">
      <c r="L772" s="85"/>
      <c r="M772" s="85"/>
      <c r="O772" s="85"/>
      <c r="P772" s="81"/>
      <c r="Q772" s="81"/>
      <c r="R772" s="81"/>
    </row>
    <row r="773" spans="1:22" ht="26.25" x14ac:dyDescent="0.2">
      <c r="B773" s="220" t="s">
        <v>94</v>
      </c>
      <c r="C773" s="221"/>
      <c r="D773" s="221"/>
      <c r="E773" s="221"/>
      <c r="F773" s="221"/>
      <c r="G773" s="221"/>
      <c r="H773" s="221"/>
      <c r="I773" s="221"/>
      <c r="J773" s="221"/>
      <c r="K773" s="74" t="s">
        <v>111</v>
      </c>
      <c r="L773" s="85"/>
      <c r="M773" s="85"/>
      <c r="N773" s="81"/>
      <c r="O773" s="85"/>
      <c r="P773" s="81"/>
      <c r="Q773" s="81"/>
      <c r="R773" s="81"/>
      <c r="V773" s="152">
        <f>AVERAGE(P768,P791)</f>
        <v>0.43327067669172931</v>
      </c>
    </row>
    <row r="774" spans="1:22" ht="20.25" x14ac:dyDescent="0.2">
      <c r="A774" s="222" t="s">
        <v>9</v>
      </c>
      <c r="B774" s="223" t="s">
        <v>95</v>
      </c>
      <c r="C774" s="224"/>
      <c r="D774" s="224"/>
      <c r="E774" s="224"/>
      <c r="F774" s="224"/>
      <c r="G774" s="224"/>
      <c r="H774" s="224"/>
      <c r="I774" s="224"/>
      <c r="J774" s="225"/>
      <c r="K774" s="226" t="s">
        <v>10</v>
      </c>
      <c r="L774" s="219" t="s">
        <v>2</v>
      </c>
      <c r="M774" s="219" t="s">
        <v>3</v>
      </c>
      <c r="N774" s="228" t="s">
        <v>4</v>
      </c>
      <c r="O774" s="219" t="s">
        <v>5</v>
      </c>
      <c r="P774" s="217" t="s">
        <v>6</v>
      </c>
      <c r="Q774" s="217" t="s">
        <v>7</v>
      </c>
      <c r="R774" s="219" t="s">
        <v>96</v>
      </c>
    </row>
    <row r="775" spans="1:22" ht="15.75" customHeight="1" x14ac:dyDescent="0.2">
      <c r="A775" s="218"/>
      <c r="B775" s="93" t="s">
        <v>97</v>
      </c>
      <c r="C775" s="93" t="s">
        <v>98</v>
      </c>
      <c r="D775" s="93" t="s">
        <v>99</v>
      </c>
      <c r="E775" s="93" t="s">
        <v>100</v>
      </c>
      <c r="F775" s="93" t="s">
        <v>101</v>
      </c>
      <c r="G775" s="93" t="s">
        <v>102</v>
      </c>
      <c r="H775" s="93" t="s">
        <v>103</v>
      </c>
      <c r="I775" s="93" t="s">
        <v>104</v>
      </c>
      <c r="J775" s="93" t="s">
        <v>105</v>
      </c>
      <c r="K775" s="227"/>
      <c r="L775" s="218"/>
      <c r="M775" s="218"/>
      <c r="N775" s="218"/>
      <c r="O775" s="218"/>
      <c r="P775" s="218"/>
      <c r="Q775" s="218"/>
      <c r="R775" s="218"/>
    </row>
    <row r="776" spans="1:22" ht="15.75" customHeight="1" x14ac:dyDescent="0.2">
      <c r="A776" s="93">
        <v>1702</v>
      </c>
      <c r="B776" s="17">
        <v>28</v>
      </c>
      <c r="C776" s="17"/>
      <c r="D776" s="17"/>
      <c r="E776" s="17"/>
      <c r="F776" s="17"/>
      <c r="G776" s="17"/>
      <c r="H776" s="17"/>
      <c r="I776" s="17"/>
      <c r="J776" s="17"/>
      <c r="K776" s="54"/>
      <c r="L776" s="138"/>
      <c r="M776" s="139"/>
      <c r="N776" s="100"/>
      <c r="O776" s="94"/>
      <c r="P776" s="19">
        <f>B776</f>
        <v>28</v>
      </c>
      <c r="Q776" s="95"/>
      <c r="R776" s="94"/>
    </row>
    <row r="777" spans="1:22" ht="15.75" customHeight="1" x14ac:dyDescent="0.2">
      <c r="A777" s="93">
        <v>1801</v>
      </c>
      <c r="B777" s="17"/>
      <c r="C777" s="17">
        <v>21</v>
      </c>
      <c r="D777" s="17"/>
      <c r="E777" s="17"/>
      <c r="F777" s="17"/>
      <c r="G777" s="17"/>
      <c r="H777" s="17"/>
      <c r="I777" s="17"/>
      <c r="J777" s="17"/>
      <c r="K777" s="54"/>
      <c r="L777" s="140"/>
      <c r="M777" s="49"/>
      <c r="N777" s="141"/>
      <c r="O777" s="21">
        <f>IF(C777=0,"",C777/B776)</f>
        <v>0.75</v>
      </c>
      <c r="P777" s="22">
        <v>22</v>
      </c>
      <c r="Q777" s="96">
        <f t="shared" ref="Q777:Q784" si="118">IF(P777=0,"",P777/P776)</f>
        <v>0.7857142857142857</v>
      </c>
      <c r="R777" s="96">
        <f t="shared" ref="R777:R784" si="119">IF(P777=0,"",100%-Q777)</f>
        <v>0.2142857142857143</v>
      </c>
    </row>
    <row r="778" spans="1:22" ht="15.75" customHeight="1" x14ac:dyDescent="0.2">
      <c r="A778" s="93">
        <v>1802</v>
      </c>
      <c r="B778" s="17"/>
      <c r="C778" s="17"/>
      <c r="D778" s="17">
        <v>17</v>
      </c>
      <c r="E778" s="17"/>
      <c r="F778" s="17"/>
      <c r="G778" s="17"/>
      <c r="H778" s="17"/>
      <c r="I778" s="17"/>
      <c r="J778" s="17"/>
      <c r="K778" s="54"/>
      <c r="L778" s="140"/>
      <c r="M778" s="49"/>
      <c r="N778" s="141"/>
      <c r="O778" s="21">
        <f>IF(D778=0,"",D778/C777)</f>
        <v>0.80952380952380953</v>
      </c>
      <c r="P778" s="22">
        <v>19</v>
      </c>
      <c r="Q778" s="96">
        <f t="shared" si="118"/>
        <v>0.86363636363636365</v>
      </c>
      <c r="R778" s="96">
        <f t="shared" si="119"/>
        <v>0.13636363636363635</v>
      </c>
      <c r="S778" s="119">
        <f>P778/P776</f>
        <v>0.6785714285714286</v>
      </c>
    </row>
    <row r="779" spans="1:22" ht="15.75" customHeight="1" x14ac:dyDescent="0.2">
      <c r="A779" s="93">
        <v>1901</v>
      </c>
      <c r="B779" s="17"/>
      <c r="C779" s="17"/>
      <c r="D779" s="17"/>
      <c r="E779" s="17">
        <v>13</v>
      </c>
      <c r="F779" s="17"/>
      <c r="G779" s="17"/>
      <c r="H779" s="17"/>
      <c r="I779" s="17"/>
      <c r="J779" s="17"/>
      <c r="K779" s="54"/>
      <c r="L779" s="140"/>
      <c r="M779" s="49"/>
      <c r="N779" s="141"/>
      <c r="O779" s="21">
        <f>IF(E779=0,"",E779/D778)</f>
        <v>0.76470588235294112</v>
      </c>
      <c r="P779" s="22">
        <v>16</v>
      </c>
      <c r="Q779" s="96">
        <f t="shared" si="118"/>
        <v>0.84210526315789469</v>
      </c>
      <c r="R779" s="96">
        <f t="shared" si="119"/>
        <v>0.15789473684210531</v>
      </c>
    </row>
    <row r="780" spans="1:22" ht="15.75" customHeight="1" x14ac:dyDescent="0.2">
      <c r="A780" s="93">
        <v>1902</v>
      </c>
      <c r="B780" s="17"/>
      <c r="C780" s="17"/>
      <c r="D780" s="17"/>
      <c r="E780" s="17"/>
      <c r="F780" s="17">
        <v>10</v>
      </c>
      <c r="G780" s="17"/>
      <c r="H780" s="17"/>
      <c r="I780" s="17"/>
      <c r="J780" s="17"/>
      <c r="K780" s="54"/>
      <c r="L780" s="140"/>
      <c r="M780" s="49"/>
      <c r="N780" s="141"/>
      <c r="O780" s="21">
        <f>IF(F780=0,"",F780/E779)</f>
        <v>0.76923076923076927</v>
      </c>
      <c r="P780" s="22">
        <v>15</v>
      </c>
      <c r="Q780" s="96">
        <f t="shared" si="118"/>
        <v>0.9375</v>
      </c>
      <c r="R780" s="96">
        <f t="shared" si="119"/>
        <v>6.25E-2</v>
      </c>
    </row>
    <row r="781" spans="1:22" ht="15.75" customHeight="1" x14ac:dyDescent="0.2">
      <c r="A781" s="93">
        <v>2001</v>
      </c>
      <c r="B781" s="17"/>
      <c r="C781" s="17"/>
      <c r="D781" s="17"/>
      <c r="E781" s="17"/>
      <c r="F781" s="17"/>
      <c r="G781" s="17">
        <v>10</v>
      </c>
      <c r="H781" s="17"/>
      <c r="I781" s="17"/>
      <c r="J781" s="17"/>
      <c r="K781" s="54">
        <v>2</v>
      </c>
      <c r="L781" s="140"/>
      <c r="M781" s="49"/>
      <c r="N781" s="141"/>
      <c r="O781" s="21">
        <f>IF(G781=0,"",G781/F780)</f>
        <v>1</v>
      </c>
      <c r="P781" s="22">
        <v>14</v>
      </c>
      <c r="Q781" s="96">
        <f t="shared" si="118"/>
        <v>0.93333333333333335</v>
      </c>
      <c r="R781" s="96">
        <f t="shared" si="119"/>
        <v>6.6666666666666652E-2</v>
      </c>
    </row>
    <row r="782" spans="1:22" ht="15.75" customHeight="1" x14ac:dyDescent="0.2">
      <c r="A782" s="93">
        <v>2002</v>
      </c>
      <c r="B782" s="17"/>
      <c r="C782" s="17"/>
      <c r="D782" s="17"/>
      <c r="E782" s="17"/>
      <c r="F782" s="17"/>
      <c r="G782" s="17"/>
      <c r="H782" s="17">
        <v>9</v>
      </c>
      <c r="I782" s="17"/>
      <c r="J782" s="17"/>
      <c r="K782" s="54"/>
      <c r="L782" s="140"/>
      <c r="M782" s="49"/>
      <c r="N782" s="141"/>
      <c r="O782" s="21">
        <f>IF(H782=0,"",H782/G781)</f>
        <v>0.9</v>
      </c>
      <c r="P782" s="22">
        <v>11</v>
      </c>
      <c r="Q782" s="96">
        <f t="shared" si="118"/>
        <v>0.7857142857142857</v>
      </c>
      <c r="R782" s="96">
        <f t="shared" si="119"/>
        <v>0.2142857142857143</v>
      </c>
    </row>
    <row r="783" spans="1:22" ht="15.75" customHeight="1" x14ac:dyDescent="0.2">
      <c r="A783" s="93">
        <v>2101</v>
      </c>
      <c r="B783" s="17"/>
      <c r="C783" s="17"/>
      <c r="D783" s="17"/>
      <c r="E783" s="17"/>
      <c r="F783" s="17"/>
      <c r="G783" s="17"/>
      <c r="H783" s="17"/>
      <c r="I783" s="17">
        <v>8</v>
      </c>
      <c r="J783" s="17"/>
      <c r="K783" s="54"/>
      <c r="L783" s="140"/>
      <c r="M783" s="49"/>
      <c r="N783" s="141"/>
      <c r="O783" s="21">
        <f>IF(I783=0,"",I783/H782)</f>
        <v>0.88888888888888884</v>
      </c>
      <c r="P783" s="22">
        <v>11</v>
      </c>
      <c r="Q783" s="96">
        <f t="shared" si="118"/>
        <v>1</v>
      </c>
      <c r="R783" s="96">
        <f t="shared" si="119"/>
        <v>0</v>
      </c>
    </row>
    <row r="784" spans="1:22" ht="15.75" customHeight="1" x14ac:dyDescent="0.2">
      <c r="A784" s="93">
        <v>2102</v>
      </c>
      <c r="B784" s="17"/>
      <c r="C784" s="17"/>
      <c r="D784" s="17"/>
      <c r="E784" s="17"/>
      <c r="F784" s="17"/>
      <c r="G784" s="17"/>
      <c r="H784" s="17"/>
      <c r="I784" s="17"/>
      <c r="J784" s="17">
        <v>7</v>
      </c>
      <c r="K784" s="54">
        <v>7</v>
      </c>
      <c r="L784" s="140"/>
      <c r="M784" s="49"/>
      <c r="N784" s="141"/>
      <c r="O784" s="24">
        <f>IF(J784=0,"",J784/I783)</f>
        <v>0.875</v>
      </c>
      <c r="P784" s="22">
        <v>11</v>
      </c>
      <c r="Q784" s="24">
        <f t="shared" si="118"/>
        <v>1</v>
      </c>
      <c r="R784" s="24">
        <f t="shared" si="119"/>
        <v>0</v>
      </c>
    </row>
    <row r="785" spans="1:18" ht="15.75" customHeight="1" x14ac:dyDescent="0.2">
      <c r="A785" s="93">
        <v>2201</v>
      </c>
      <c r="B785" s="17"/>
      <c r="C785" s="17"/>
      <c r="D785" s="17"/>
      <c r="E785" s="17"/>
      <c r="F785" s="17"/>
      <c r="G785" s="17"/>
      <c r="H785" s="17"/>
      <c r="I785" s="17"/>
      <c r="J785" s="17">
        <v>2</v>
      </c>
      <c r="K785" s="54">
        <v>2</v>
      </c>
      <c r="L785" s="140"/>
      <c r="M785" s="49"/>
      <c r="N785" s="142"/>
      <c r="O785" s="63"/>
      <c r="P785" s="22">
        <v>4</v>
      </c>
      <c r="Q785" s="63"/>
      <c r="R785" s="97"/>
    </row>
    <row r="786" spans="1:18" ht="15.75" customHeight="1" x14ac:dyDescent="0.2">
      <c r="A786" s="93">
        <v>2202</v>
      </c>
      <c r="B786" s="17"/>
      <c r="C786" s="17"/>
      <c r="D786" s="17"/>
      <c r="E786" s="17"/>
      <c r="F786" s="17"/>
      <c r="G786" s="17"/>
      <c r="H786" s="17"/>
      <c r="I786" s="17"/>
      <c r="J786" s="17">
        <v>1</v>
      </c>
      <c r="K786" s="54">
        <v>1</v>
      </c>
      <c r="L786" s="140"/>
      <c r="M786" s="49"/>
      <c r="N786" s="142"/>
      <c r="O786" s="143"/>
      <c r="P786" s="51">
        <v>2</v>
      </c>
      <c r="Q786" s="144"/>
      <c r="R786" s="143"/>
    </row>
    <row r="787" spans="1:18" ht="15.75" customHeight="1" x14ac:dyDescent="0.2">
      <c r="A787" s="93">
        <v>2301</v>
      </c>
      <c r="B787" s="17"/>
      <c r="C787" s="17"/>
      <c r="D787" s="17"/>
      <c r="E787" s="17"/>
      <c r="F787" s="17"/>
      <c r="G787" s="17"/>
      <c r="H787" s="17"/>
      <c r="I787" s="17"/>
      <c r="J787" s="17"/>
      <c r="K787" s="54"/>
      <c r="L787" s="140"/>
      <c r="M787" s="49"/>
      <c r="N787" s="142"/>
      <c r="O787" s="143"/>
      <c r="P787" s="51"/>
      <c r="Q787" s="144"/>
      <c r="R787" s="143"/>
    </row>
    <row r="788" spans="1:18" ht="15.75" customHeight="1" x14ac:dyDescent="0.2">
      <c r="A788" s="93">
        <v>2302</v>
      </c>
      <c r="B788" s="17"/>
      <c r="C788" s="17"/>
      <c r="D788" s="17"/>
      <c r="E788" s="17"/>
      <c r="F788" s="17"/>
      <c r="G788" s="17"/>
      <c r="H788" s="17"/>
      <c r="I788" s="17"/>
      <c r="J788" s="17"/>
      <c r="K788" s="54"/>
      <c r="L788" s="140"/>
      <c r="M788" s="49"/>
      <c r="N788" s="142"/>
      <c r="O788" s="143"/>
      <c r="P788" s="51"/>
      <c r="Q788" s="144"/>
      <c r="R788" s="143"/>
    </row>
    <row r="789" spans="1:18" ht="15.75" customHeight="1" x14ac:dyDescent="0.2">
      <c r="A789" s="93">
        <v>2401</v>
      </c>
      <c r="B789" s="17"/>
      <c r="C789" s="17"/>
      <c r="D789" s="17"/>
      <c r="E789" s="17"/>
      <c r="F789" s="17"/>
      <c r="G789" s="17"/>
      <c r="H789" s="17"/>
      <c r="I789" s="17"/>
      <c r="J789" s="17"/>
      <c r="K789" s="54"/>
      <c r="L789" s="140"/>
      <c r="M789" s="49"/>
      <c r="N789" s="142"/>
      <c r="O789" s="49"/>
      <c r="P789" s="142"/>
      <c r="Q789" s="145"/>
      <c r="R789" s="143"/>
    </row>
    <row r="790" spans="1:18" ht="15.75" customHeight="1" x14ac:dyDescent="0.2">
      <c r="A790" s="93">
        <v>2402</v>
      </c>
      <c r="B790" s="17"/>
      <c r="C790" s="17"/>
      <c r="D790" s="17"/>
      <c r="E790" s="17"/>
      <c r="F790" s="17"/>
      <c r="G790" s="17"/>
      <c r="H790" s="17"/>
      <c r="I790" s="17"/>
      <c r="J790" s="17"/>
      <c r="K790" s="54"/>
      <c r="L790" s="140"/>
      <c r="M790" s="49"/>
      <c r="N790" s="142"/>
      <c r="O790" s="98" t="s">
        <v>81</v>
      </c>
      <c r="P790" s="99">
        <v>11</v>
      </c>
      <c r="Q790" s="100">
        <f>IF(SUM(K780:K786)=0,"",SUM(K780:K786))</f>
        <v>12</v>
      </c>
      <c r="R790" s="101" t="s">
        <v>10</v>
      </c>
    </row>
    <row r="791" spans="1:18" ht="15.75" customHeight="1" x14ac:dyDescent="0.2">
      <c r="A791" s="93">
        <v>2501</v>
      </c>
      <c r="B791" s="17"/>
      <c r="C791" s="17"/>
      <c r="D791" s="17"/>
      <c r="E791" s="17"/>
      <c r="F791" s="17"/>
      <c r="G791" s="17"/>
      <c r="H791" s="17"/>
      <c r="I791" s="17"/>
      <c r="J791" s="17"/>
      <c r="K791" s="54"/>
      <c r="L791" s="140"/>
      <c r="M791" s="49"/>
      <c r="N791" s="142"/>
      <c r="O791" s="102" t="s">
        <v>83</v>
      </c>
      <c r="P791" s="32">
        <f>IF(P790/B776=0,"",P790/B776)</f>
        <v>0.39285714285714285</v>
      </c>
      <c r="Q791" s="103">
        <f>IF(P790/Q790=0,"",P790/Q790)</f>
        <v>0.91666666666666663</v>
      </c>
      <c r="R791" s="104" t="s">
        <v>84</v>
      </c>
    </row>
    <row r="792" spans="1:18" ht="15.75" customHeight="1" x14ac:dyDescent="0.2">
      <c r="A792" s="93">
        <v>2502</v>
      </c>
      <c r="B792" s="71"/>
      <c r="C792" s="71"/>
      <c r="D792" s="71"/>
      <c r="E792" s="71"/>
      <c r="F792" s="71"/>
      <c r="G792" s="71"/>
      <c r="H792" s="71"/>
      <c r="I792" s="71"/>
      <c r="J792" s="71"/>
      <c r="K792" s="54"/>
      <c r="L792" s="146"/>
      <c r="M792" s="147"/>
      <c r="N792" s="148"/>
      <c r="O792" s="149"/>
      <c r="P792" s="150"/>
      <c r="Q792" s="150"/>
      <c r="R792" s="151"/>
    </row>
    <row r="793" spans="1:18" ht="18" customHeight="1" x14ac:dyDescent="0.2">
      <c r="A793" s="109"/>
      <c r="B793" s="216" t="s">
        <v>106</v>
      </c>
      <c r="C793" s="216"/>
      <c r="D793" s="216"/>
      <c r="E793" s="216"/>
      <c r="F793" s="216"/>
      <c r="G793" s="216"/>
      <c r="H793" s="216"/>
      <c r="I793" s="216"/>
      <c r="J793" s="216"/>
      <c r="K793" s="70">
        <f>SUM(K776:K789)</f>
        <v>12</v>
      </c>
      <c r="L793" s="105">
        <f>(SUM(K781:K784)/B776)</f>
        <v>0.32142857142857145</v>
      </c>
      <c r="M793" s="105">
        <f>IF(K793=0,"",K793/B776)</f>
        <v>0.42857142857142855</v>
      </c>
      <c r="N793" s="105">
        <f>IF(K784=0,"",M793-L793)</f>
        <v>0.1071428571428571</v>
      </c>
      <c r="O793" s="85"/>
      <c r="P793" s="81"/>
      <c r="Q793" s="129"/>
      <c r="R793" s="85"/>
    </row>
    <row r="794" spans="1:18" ht="12.75" customHeight="1" x14ac:dyDescent="0.2">
      <c r="L794" s="85"/>
      <c r="M794" s="85"/>
      <c r="O794" s="85"/>
    </row>
    <row r="795" spans="1:18" ht="12.75" customHeight="1" x14ac:dyDescent="0.2">
      <c r="L795" s="85"/>
      <c r="M795" s="85"/>
      <c r="O795" s="85"/>
    </row>
    <row r="796" spans="1:18" ht="26.25" x14ac:dyDescent="0.2">
      <c r="B796" s="220" t="s">
        <v>94</v>
      </c>
      <c r="C796" s="221"/>
      <c r="D796" s="221"/>
      <c r="E796" s="221"/>
      <c r="F796" s="221"/>
      <c r="G796" s="221"/>
      <c r="H796" s="221"/>
      <c r="I796" s="221"/>
      <c r="J796" s="221"/>
      <c r="K796" s="74" t="s">
        <v>112</v>
      </c>
      <c r="L796" s="85"/>
      <c r="M796" s="85"/>
      <c r="N796" s="81"/>
      <c r="O796" s="85"/>
      <c r="P796" s="81"/>
      <c r="Q796" s="81"/>
      <c r="R796" s="81"/>
    </row>
    <row r="797" spans="1:18" ht="20.25" x14ac:dyDescent="0.2">
      <c r="A797" s="222" t="s">
        <v>9</v>
      </c>
      <c r="B797" s="223" t="s">
        <v>95</v>
      </c>
      <c r="C797" s="224"/>
      <c r="D797" s="224"/>
      <c r="E797" s="224"/>
      <c r="F797" s="224"/>
      <c r="G797" s="224"/>
      <c r="H797" s="224"/>
      <c r="I797" s="224"/>
      <c r="J797" s="225"/>
      <c r="K797" s="226" t="s">
        <v>10</v>
      </c>
      <c r="L797" s="219" t="s">
        <v>2</v>
      </c>
      <c r="M797" s="219" t="s">
        <v>3</v>
      </c>
      <c r="N797" s="228" t="s">
        <v>4</v>
      </c>
      <c r="O797" s="219" t="s">
        <v>5</v>
      </c>
      <c r="P797" s="217" t="s">
        <v>6</v>
      </c>
      <c r="Q797" s="217" t="s">
        <v>7</v>
      </c>
      <c r="R797" s="219" t="s">
        <v>96</v>
      </c>
    </row>
    <row r="798" spans="1:18" ht="15.75" customHeight="1" x14ac:dyDescent="0.2">
      <c r="A798" s="218"/>
      <c r="B798" s="93" t="s">
        <v>97</v>
      </c>
      <c r="C798" s="93" t="s">
        <v>98</v>
      </c>
      <c r="D798" s="93" t="s">
        <v>99</v>
      </c>
      <c r="E798" s="93" t="s">
        <v>100</v>
      </c>
      <c r="F798" s="93" t="s">
        <v>101</v>
      </c>
      <c r="G798" s="93" t="s">
        <v>102</v>
      </c>
      <c r="H798" s="93" t="s">
        <v>103</v>
      </c>
      <c r="I798" s="93" t="s">
        <v>104</v>
      </c>
      <c r="J798" s="93" t="s">
        <v>105</v>
      </c>
      <c r="K798" s="227"/>
      <c r="L798" s="218"/>
      <c r="M798" s="218"/>
      <c r="N798" s="218"/>
      <c r="O798" s="218"/>
      <c r="P798" s="218"/>
      <c r="Q798" s="218"/>
      <c r="R798" s="218"/>
    </row>
    <row r="799" spans="1:18" ht="15.75" customHeight="1" x14ac:dyDescent="0.2">
      <c r="A799" s="93">
        <v>1801</v>
      </c>
      <c r="B799" s="17">
        <v>12</v>
      </c>
      <c r="C799" s="17"/>
      <c r="D799" s="17"/>
      <c r="E799" s="17"/>
      <c r="F799" s="17"/>
      <c r="G799" s="17"/>
      <c r="H799" s="17"/>
      <c r="I799" s="17"/>
      <c r="J799" s="17"/>
      <c r="K799" s="54"/>
      <c r="L799" s="138"/>
      <c r="M799" s="139"/>
      <c r="N799" s="100"/>
      <c r="O799" s="94"/>
      <c r="P799" s="19">
        <f>B799</f>
        <v>12</v>
      </c>
      <c r="Q799" s="95"/>
      <c r="R799" s="94"/>
    </row>
    <row r="800" spans="1:18" ht="15.75" customHeight="1" x14ac:dyDescent="0.2">
      <c r="A800" s="93">
        <v>1802</v>
      </c>
      <c r="B800" s="17"/>
      <c r="C800" s="17">
        <v>9</v>
      </c>
      <c r="D800" s="17"/>
      <c r="E800" s="17"/>
      <c r="F800" s="17"/>
      <c r="G800" s="17"/>
      <c r="H800" s="17"/>
      <c r="I800" s="17"/>
      <c r="J800" s="17"/>
      <c r="K800" s="54"/>
      <c r="L800" s="140"/>
      <c r="M800" s="49"/>
      <c r="N800" s="141"/>
      <c r="O800" s="21">
        <f>IF(C800=0,"",C800/B799)</f>
        <v>0.75</v>
      </c>
      <c r="P800" s="22">
        <v>9</v>
      </c>
      <c r="Q800" s="96">
        <f t="shared" ref="Q800:Q807" si="120">IF(P800=0,"",P800/P799)</f>
        <v>0.75</v>
      </c>
      <c r="R800" s="96">
        <f t="shared" ref="R800:R807" si="121">IF(P800=0,"",100%-Q800)</f>
        <v>0.25</v>
      </c>
    </row>
    <row r="801" spans="1:19" ht="15.75" customHeight="1" x14ac:dyDescent="0.2">
      <c r="A801" s="93">
        <v>1901</v>
      </c>
      <c r="B801" s="17"/>
      <c r="C801" s="17"/>
      <c r="D801" s="17">
        <v>6</v>
      </c>
      <c r="E801" s="17"/>
      <c r="F801" s="17"/>
      <c r="G801" s="17"/>
      <c r="H801" s="17"/>
      <c r="I801" s="17"/>
      <c r="J801" s="17"/>
      <c r="K801" s="54"/>
      <c r="L801" s="140"/>
      <c r="M801" s="49"/>
      <c r="N801" s="141"/>
      <c r="O801" s="21">
        <f>IF(D801=0,"",D801/C800)</f>
        <v>0.66666666666666663</v>
      </c>
      <c r="P801" s="22">
        <v>9</v>
      </c>
      <c r="Q801" s="96">
        <f t="shared" si="120"/>
        <v>1</v>
      </c>
      <c r="R801" s="96">
        <f t="shared" si="121"/>
        <v>0</v>
      </c>
      <c r="S801" s="153">
        <f>P801/P799</f>
        <v>0.75</v>
      </c>
    </row>
    <row r="802" spans="1:19" ht="15.75" customHeight="1" x14ac:dyDescent="0.2">
      <c r="A802" s="93">
        <v>1902</v>
      </c>
      <c r="B802" s="17"/>
      <c r="C802" s="17"/>
      <c r="D802" s="17"/>
      <c r="E802" s="17">
        <v>6</v>
      </c>
      <c r="F802" s="17"/>
      <c r="G802" s="17"/>
      <c r="H802" s="17"/>
      <c r="I802" s="17"/>
      <c r="J802" s="17"/>
      <c r="K802" s="54"/>
      <c r="L802" s="140"/>
      <c r="M802" s="49"/>
      <c r="N802" s="141"/>
      <c r="O802" s="21">
        <f>IF(E802=0,"",E802/D801)</f>
        <v>1</v>
      </c>
      <c r="P802" s="22">
        <v>9</v>
      </c>
      <c r="Q802" s="96">
        <f t="shared" si="120"/>
        <v>1</v>
      </c>
      <c r="R802" s="96">
        <f t="shared" si="121"/>
        <v>0</v>
      </c>
    </row>
    <row r="803" spans="1:19" ht="15.75" customHeight="1" x14ac:dyDescent="0.2">
      <c r="A803" s="93">
        <v>2001</v>
      </c>
      <c r="B803" s="17"/>
      <c r="C803" s="17"/>
      <c r="D803" s="17"/>
      <c r="E803" s="17"/>
      <c r="F803" s="17">
        <v>6</v>
      </c>
      <c r="G803" s="17"/>
      <c r="H803" s="17"/>
      <c r="I803" s="17"/>
      <c r="J803" s="17"/>
      <c r="K803" s="54"/>
      <c r="L803" s="140"/>
      <c r="M803" s="49"/>
      <c r="N803" s="141"/>
      <c r="O803" s="21">
        <f>IF(F803=0,"",F803/E802)</f>
        <v>1</v>
      </c>
      <c r="P803" s="22">
        <v>9</v>
      </c>
      <c r="Q803" s="96">
        <f t="shared" si="120"/>
        <v>1</v>
      </c>
      <c r="R803" s="96">
        <f t="shared" si="121"/>
        <v>0</v>
      </c>
    </row>
    <row r="804" spans="1:19" ht="15.75" customHeight="1" x14ac:dyDescent="0.2">
      <c r="A804" s="93">
        <v>2002</v>
      </c>
      <c r="B804" s="17"/>
      <c r="C804" s="17"/>
      <c r="D804" s="17"/>
      <c r="E804" s="17"/>
      <c r="F804" s="17"/>
      <c r="G804" s="17">
        <v>6</v>
      </c>
      <c r="H804" s="17"/>
      <c r="I804" s="17"/>
      <c r="J804" s="17"/>
      <c r="K804" s="54"/>
      <c r="L804" s="140"/>
      <c r="M804" s="49"/>
      <c r="N804" s="141"/>
      <c r="O804" s="21">
        <f>IF(G804=0,"",G804/F803)</f>
        <v>1</v>
      </c>
      <c r="P804" s="22">
        <v>9</v>
      </c>
      <c r="Q804" s="96">
        <f t="shared" si="120"/>
        <v>1</v>
      </c>
      <c r="R804" s="96">
        <f t="shared" si="121"/>
        <v>0</v>
      </c>
    </row>
    <row r="805" spans="1:19" ht="15.75" customHeight="1" x14ac:dyDescent="0.2">
      <c r="A805" s="93">
        <v>2101</v>
      </c>
      <c r="B805" s="17"/>
      <c r="C805" s="17"/>
      <c r="D805" s="17"/>
      <c r="E805" s="17"/>
      <c r="F805" s="17"/>
      <c r="G805" s="17"/>
      <c r="H805" s="17">
        <v>5</v>
      </c>
      <c r="I805" s="17"/>
      <c r="J805" s="17"/>
      <c r="K805" s="54">
        <v>1</v>
      </c>
      <c r="L805" s="140"/>
      <c r="M805" s="49"/>
      <c r="N805" s="141"/>
      <c r="O805" s="21">
        <f>IF(H805=0,"",H805/G804)</f>
        <v>0.83333333333333337</v>
      </c>
      <c r="P805" s="22">
        <v>8</v>
      </c>
      <c r="Q805" s="96">
        <f t="shared" si="120"/>
        <v>0.88888888888888884</v>
      </c>
      <c r="R805" s="96">
        <f t="shared" si="121"/>
        <v>0.11111111111111116</v>
      </c>
    </row>
    <row r="806" spans="1:19" ht="15.75" customHeight="1" x14ac:dyDescent="0.2">
      <c r="A806" s="93">
        <v>2102</v>
      </c>
      <c r="B806" s="17"/>
      <c r="C806" s="17"/>
      <c r="D806" s="17"/>
      <c r="E806" s="17"/>
      <c r="F806" s="17"/>
      <c r="G806" s="17"/>
      <c r="H806" s="17"/>
      <c r="I806" s="17">
        <v>5</v>
      </c>
      <c r="J806" s="17"/>
      <c r="K806" s="54"/>
      <c r="L806" s="140"/>
      <c r="M806" s="49"/>
      <c r="N806" s="141"/>
      <c r="O806" s="21">
        <f>IF(I806=0,"",I806/H805)</f>
        <v>1</v>
      </c>
      <c r="P806" s="22">
        <v>7</v>
      </c>
      <c r="Q806" s="96">
        <f t="shared" si="120"/>
        <v>0.875</v>
      </c>
      <c r="R806" s="96">
        <f t="shared" si="121"/>
        <v>0.125</v>
      </c>
    </row>
    <row r="807" spans="1:19" ht="15.75" customHeight="1" x14ac:dyDescent="0.2">
      <c r="A807" s="93">
        <v>2201</v>
      </c>
      <c r="B807" s="17"/>
      <c r="C807" s="17"/>
      <c r="D807" s="17"/>
      <c r="E807" s="17"/>
      <c r="F807" s="17"/>
      <c r="G807" s="17"/>
      <c r="H807" s="17"/>
      <c r="I807" s="17"/>
      <c r="J807" s="17">
        <v>3</v>
      </c>
      <c r="K807" s="54">
        <v>3</v>
      </c>
      <c r="L807" s="140"/>
      <c r="M807" s="49"/>
      <c r="N807" s="141"/>
      <c r="O807" s="24">
        <f>IF(J807=0,"",J807/I806)</f>
        <v>0.6</v>
      </c>
      <c r="P807" s="22">
        <v>6</v>
      </c>
      <c r="Q807" s="24">
        <f t="shared" si="120"/>
        <v>0.8571428571428571</v>
      </c>
      <c r="R807" s="24">
        <f t="shared" si="121"/>
        <v>0.1428571428571429</v>
      </c>
    </row>
    <row r="808" spans="1:19" ht="15.75" customHeight="1" x14ac:dyDescent="0.2">
      <c r="A808" s="93">
        <v>2202</v>
      </c>
      <c r="B808" s="17"/>
      <c r="C808" s="17"/>
      <c r="D808" s="17"/>
      <c r="E808" s="17"/>
      <c r="F808" s="17"/>
      <c r="G808" s="17"/>
      <c r="H808" s="17"/>
      <c r="I808" s="17"/>
      <c r="J808" s="17">
        <v>2</v>
      </c>
      <c r="K808" s="54">
        <v>2</v>
      </c>
      <c r="L808" s="140"/>
      <c r="M808" s="49"/>
      <c r="N808" s="142"/>
      <c r="O808" s="63"/>
      <c r="P808" s="22">
        <v>2</v>
      </c>
      <c r="Q808" s="63"/>
      <c r="R808" s="97"/>
    </row>
    <row r="809" spans="1:19" ht="15.75" customHeight="1" x14ac:dyDescent="0.2">
      <c r="A809" s="93">
        <v>2301</v>
      </c>
      <c r="B809" s="17"/>
      <c r="C809" s="17"/>
      <c r="D809" s="17"/>
      <c r="E809" s="17"/>
      <c r="F809" s="17"/>
      <c r="G809" s="17"/>
      <c r="H809" s="17"/>
      <c r="I809" s="17"/>
      <c r="J809" s="17">
        <v>1</v>
      </c>
      <c r="K809" s="54"/>
      <c r="L809" s="140"/>
      <c r="M809" s="49"/>
      <c r="N809" s="142"/>
      <c r="O809" s="143"/>
      <c r="P809" s="51">
        <v>1</v>
      </c>
      <c r="Q809" s="144"/>
      <c r="R809" s="143"/>
    </row>
    <row r="810" spans="1:19" ht="15.75" customHeight="1" x14ac:dyDescent="0.2">
      <c r="A810" s="93">
        <v>2302</v>
      </c>
      <c r="B810" s="17"/>
      <c r="C810" s="17"/>
      <c r="D810" s="17"/>
      <c r="E810" s="17"/>
      <c r="F810" s="17"/>
      <c r="G810" s="17"/>
      <c r="H810" s="17"/>
      <c r="I810" s="17"/>
      <c r="J810" s="17">
        <v>1</v>
      </c>
      <c r="K810" s="54">
        <v>1</v>
      </c>
      <c r="L810" s="140"/>
      <c r="M810" s="49"/>
      <c r="N810" s="142"/>
      <c r="O810" s="143"/>
      <c r="P810" s="51">
        <v>1</v>
      </c>
      <c r="Q810" s="144"/>
      <c r="R810" s="143"/>
    </row>
    <row r="811" spans="1:19" ht="15.75" customHeight="1" x14ac:dyDescent="0.2">
      <c r="A811" s="93">
        <v>2401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54"/>
      <c r="L811" s="140"/>
      <c r="M811" s="49"/>
      <c r="N811" s="142"/>
      <c r="O811" s="143"/>
      <c r="P811" s="51"/>
      <c r="Q811" s="144"/>
      <c r="R811" s="143"/>
    </row>
    <row r="812" spans="1:19" ht="15.75" customHeight="1" x14ac:dyDescent="0.2">
      <c r="A812" s="93">
        <v>2402</v>
      </c>
      <c r="B812" s="17"/>
      <c r="C812" s="17"/>
      <c r="D812" s="17"/>
      <c r="E812" s="17"/>
      <c r="F812" s="17"/>
      <c r="G812" s="17"/>
      <c r="H812" s="17"/>
      <c r="I812" s="17"/>
      <c r="J812" s="17"/>
      <c r="K812" s="54"/>
      <c r="L812" s="140"/>
      <c r="M812" s="49"/>
      <c r="N812" s="142"/>
      <c r="O812" s="49"/>
      <c r="P812" s="142"/>
      <c r="Q812" s="145"/>
      <c r="R812" s="143"/>
    </row>
    <row r="813" spans="1:19" ht="15.75" customHeight="1" x14ac:dyDescent="0.2">
      <c r="A813" s="93">
        <v>2501</v>
      </c>
      <c r="B813" s="17"/>
      <c r="C813" s="17"/>
      <c r="D813" s="17"/>
      <c r="E813" s="17"/>
      <c r="F813" s="17"/>
      <c r="G813" s="17"/>
      <c r="H813" s="17"/>
      <c r="I813" s="17"/>
      <c r="J813" s="17"/>
      <c r="K813" s="54"/>
      <c r="L813" s="140"/>
      <c r="M813" s="49"/>
      <c r="N813" s="142"/>
      <c r="O813" s="98" t="s">
        <v>81</v>
      </c>
      <c r="P813" s="99">
        <v>4</v>
      </c>
      <c r="Q813" s="100">
        <f>K816</f>
        <v>7</v>
      </c>
      <c r="R813" s="101" t="s">
        <v>10</v>
      </c>
    </row>
    <row r="814" spans="1:19" ht="15.75" customHeight="1" x14ac:dyDescent="0.2">
      <c r="A814" s="93">
        <v>2502</v>
      </c>
      <c r="B814" s="17"/>
      <c r="C814" s="17"/>
      <c r="D814" s="17"/>
      <c r="E814" s="17"/>
      <c r="F814" s="17"/>
      <c r="G814" s="17"/>
      <c r="H814" s="17"/>
      <c r="I814" s="17"/>
      <c r="J814" s="17"/>
      <c r="K814" s="54"/>
      <c r="L814" s="140"/>
      <c r="M814" s="49"/>
      <c r="N814" s="142"/>
      <c r="O814" s="102" t="s">
        <v>83</v>
      </c>
      <c r="P814" s="32">
        <f>IF(P813/B799=0,"",P813/B799)</f>
        <v>0.33333333333333331</v>
      </c>
      <c r="Q814" s="103">
        <f>IF(P813/Q813=0,"",P813/Q813)</f>
        <v>0.5714285714285714</v>
      </c>
      <c r="R814" s="104" t="s">
        <v>84</v>
      </c>
    </row>
    <row r="815" spans="1:19" ht="15.75" customHeight="1" x14ac:dyDescent="0.2">
      <c r="A815" s="93">
        <v>2601</v>
      </c>
      <c r="B815" s="71"/>
      <c r="C815" s="71"/>
      <c r="D815" s="71"/>
      <c r="E815" s="71"/>
      <c r="F815" s="71"/>
      <c r="G815" s="71"/>
      <c r="H815" s="71"/>
      <c r="I815" s="71"/>
      <c r="J815" s="71"/>
      <c r="K815" s="54"/>
      <c r="L815" s="146"/>
      <c r="M815" s="147"/>
      <c r="N815" s="148"/>
      <c r="O815" s="149"/>
      <c r="P815" s="150"/>
      <c r="Q815" s="150"/>
      <c r="R815" s="151"/>
    </row>
    <row r="816" spans="1:19" ht="18" customHeight="1" x14ac:dyDescent="0.2">
      <c r="A816" s="109"/>
      <c r="B816" s="216" t="s">
        <v>106</v>
      </c>
      <c r="C816" s="216"/>
      <c r="D816" s="216"/>
      <c r="E816" s="216"/>
      <c r="F816" s="216"/>
      <c r="G816" s="216"/>
      <c r="H816" s="216"/>
      <c r="I816" s="216"/>
      <c r="J816" s="216"/>
      <c r="K816" s="70">
        <f>SUM(K799:K812)</f>
        <v>7</v>
      </c>
      <c r="L816" s="105">
        <f>(SUM(K805:K807)/B799)</f>
        <v>0.33333333333333331</v>
      </c>
      <c r="M816" s="105">
        <f>IF(K816=0,"",K816/B799)</f>
        <v>0.58333333333333337</v>
      </c>
      <c r="N816" s="105">
        <f>IF(K807=0,"",M816-L816)</f>
        <v>0.25000000000000006</v>
      </c>
      <c r="O816" s="85"/>
      <c r="P816" s="81"/>
      <c r="Q816" s="129"/>
      <c r="R816" s="85"/>
    </row>
    <row r="817" spans="1:25" ht="12.75" customHeight="1" x14ac:dyDescent="0.2">
      <c r="L817" s="85"/>
      <c r="M817" s="85"/>
      <c r="O817" s="85"/>
    </row>
    <row r="818" spans="1:25" ht="12.75" customHeight="1" x14ac:dyDescent="0.2">
      <c r="L818" s="85"/>
      <c r="M818" s="85"/>
      <c r="O818" s="85"/>
    </row>
    <row r="819" spans="1:25" ht="26.25" x14ac:dyDescent="0.2">
      <c r="B819" s="220" t="s">
        <v>94</v>
      </c>
      <c r="C819" s="221"/>
      <c r="D819" s="221"/>
      <c r="E819" s="221"/>
      <c r="F819" s="221"/>
      <c r="G819" s="221"/>
      <c r="H819" s="221"/>
      <c r="I819" s="221"/>
      <c r="J819" s="221"/>
      <c r="K819" s="74" t="s">
        <v>113</v>
      </c>
      <c r="L819" s="85"/>
      <c r="M819" s="85"/>
      <c r="N819" s="81"/>
      <c r="O819" s="85"/>
      <c r="P819" s="81"/>
      <c r="Q819" s="81"/>
      <c r="R819" s="81"/>
    </row>
    <row r="820" spans="1:25" ht="20.25" x14ac:dyDescent="0.2">
      <c r="A820" s="222" t="s">
        <v>9</v>
      </c>
      <c r="B820" s="223" t="s">
        <v>95</v>
      </c>
      <c r="C820" s="224"/>
      <c r="D820" s="224"/>
      <c r="E820" s="224"/>
      <c r="F820" s="224"/>
      <c r="G820" s="224"/>
      <c r="H820" s="224"/>
      <c r="I820" s="224"/>
      <c r="J820" s="225"/>
      <c r="K820" s="226" t="s">
        <v>10</v>
      </c>
      <c r="L820" s="219" t="s">
        <v>2</v>
      </c>
      <c r="M820" s="219" t="s">
        <v>3</v>
      </c>
      <c r="N820" s="228" t="s">
        <v>4</v>
      </c>
      <c r="O820" s="219" t="s">
        <v>5</v>
      </c>
      <c r="P820" s="217" t="s">
        <v>6</v>
      </c>
      <c r="Q820" s="217" t="s">
        <v>7</v>
      </c>
      <c r="R820" s="219" t="s">
        <v>96</v>
      </c>
    </row>
    <row r="821" spans="1:25" ht="15.75" customHeight="1" x14ac:dyDescent="0.2">
      <c r="A821" s="218"/>
      <c r="B821" s="93" t="s">
        <v>97</v>
      </c>
      <c r="C821" s="93" t="s">
        <v>98</v>
      </c>
      <c r="D821" s="93" t="s">
        <v>99</v>
      </c>
      <c r="E821" s="93" t="s">
        <v>100</v>
      </c>
      <c r="F821" s="93" t="s">
        <v>101</v>
      </c>
      <c r="G821" s="93" t="s">
        <v>102</v>
      </c>
      <c r="H821" s="93" t="s">
        <v>103</v>
      </c>
      <c r="I821" s="93" t="s">
        <v>104</v>
      </c>
      <c r="J821" s="93" t="s">
        <v>105</v>
      </c>
      <c r="K821" s="227"/>
      <c r="L821" s="218"/>
      <c r="M821" s="218"/>
      <c r="N821" s="218"/>
      <c r="O821" s="218"/>
      <c r="P821" s="218"/>
      <c r="Q821" s="218"/>
      <c r="R821" s="218"/>
    </row>
    <row r="822" spans="1:25" ht="15.75" x14ac:dyDescent="0.2">
      <c r="A822" s="93">
        <v>1802</v>
      </c>
      <c r="B822" s="17">
        <v>31</v>
      </c>
      <c r="C822" s="17"/>
      <c r="D822" s="17"/>
      <c r="E822" s="17"/>
      <c r="F822" s="17"/>
      <c r="G822" s="17"/>
      <c r="H822" s="17"/>
      <c r="I822" s="17"/>
      <c r="J822" s="17"/>
      <c r="K822" s="54"/>
      <c r="L822" s="138"/>
      <c r="M822" s="139"/>
      <c r="N822" s="100"/>
      <c r="O822" s="94"/>
      <c r="P822" s="19">
        <f>B822</f>
        <v>31</v>
      </c>
      <c r="Q822" s="95"/>
      <c r="R822" s="94"/>
    </row>
    <row r="823" spans="1:25" ht="15.75" customHeight="1" x14ac:dyDescent="0.2">
      <c r="A823" s="93">
        <v>1901</v>
      </c>
      <c r="B823" s="17"/>
      <c r="C823" s="17">
        <v>21</v>
      </c>
      <c r="D823" s="17"/>
      <c r="E823" s="17"/>
      <c r="F823" s="17"/>
      <c r="G823" s="17"/>
      <c r="H823" s="17"/>
      <c r="I823" s="17"/>
      <c r="J823" s="17"/>
      <c r="K823" s="54"/>
      <c r="L823" s="140"/>
      <c r="M823" s="49"/>
      <c r="N823" s="141"/>
      <c r="O823" s="21">
        <f>IF(C823=0,"",C823/B822)</f>
        <v>0.67741935483870963</v>
      </c>
      <c r="P823" s="22">
        <v>21</v>
      </c>
      <c r="Q823" s="96">
        <f t="shared" ref="Q823:Q830" si="122">IF(P823=0,"",P823/P822)</f>
        <v>0.67741935483870963</v>
      </c>
      <c r="R823" s="96">
        <f t="shared" ref="R823:R830" si="123">IF(P823=0,"",100%-Q823)</f>
        <v>0.32258064516129037</v>
      </c>
    </row>
    <row r="824" spans="1:25" ht="15.75" customHeight="1" x14ac:dyDescent="0.2">
      <c r="A824" s="93">
        <v>1902</v>
      </c>
      <c r="B824" s="17"/>
      <c r="C824" s="17"/>
      <c r="D824" s="17">
        <v>18</v>
      </c>
      <c r="E824" s="17"/>
      <c r="F824" s="17"/>
      <c r="G824" s="17"/>
      <c r="H824" s="17"/>
      <c r="I824" s="17"/>
      <c r="J824" s="17"/>
      <c r="K824" s="54"/>
      <c r="L824" s="140"/>
      <c r="M824" s="49"/>
      <c r="N824" s="141"/>
      <c r="O824" s="21">
        <f>IF(D824=0,"",D824/C823)</f>
        <v>0.8571428571428571</v>
      </c>
      <c r="P824" s="22">
        <v>20</v>
      </c>
      <c r="Q824" s="96">
        <f t="shared" si="122"/>
        <v>0.95238095238095233</v>
      </c>
      <c r="R824" s="96">
        <f t="shared" si="123"/>
        <v>4.7619047619047672E-2</v>
      </c>
      <c r="S824" s="119">
        <f>P824/P822</f>
        <v>0.64516129032258063</v>
      </c>
    </row>
    <row r="825" spans="1:25" ht="15.75" customHeight="1" x14ac:dyDescent="0.2">
      <c r="A825" s="93">
        <v>2001</v>
      </c>
      <c r="B825" s="17"/>
      <c r="C825" s="17"/>
      <c r="D825" s="17"/>
      <c r="E825" s="17">
        <v>17</v>
      </c>
      <c r="F825" s="17"/>
      <c r="G825" s="17"/>
      <c r="H825" s="17"/>
      <c r="I825" s="17"/>
      <c r="J825" s="17"/>
      <c r="K825" s="54"/>
      <c r="L825" s="140"/>
      <c r="M825" s="49"/>
      <c r="N825" s="141"/>
      <c r="O825" s="21">
        <f>IF(E825=0,"",E825/D824)</f>
        <v>0.94444444444444442</v>
      </c>
      <c r="P825" s="22">
        <v>19</v>
      </c>
      <c r="Q825" s="96">
        <f t="shared" si="122"/>
        <v>0.95</v>
      </c>
      <c r="R825" s="96">
        <f t="shared" si="123"/>
        <v>5.0000000000000044E-2</v>
      </c>
      <c r="Y825" s="154">
        <f>AVERAGE(L816,L838)</f>
        <v>0.39247311827956988</v>
      </c>
    </row>
    <row r="826" spans="1:25" ht="15.75" customHeight="1" x14ac:dyDescent="0.2">
      <c r="A826" s="93">
        <v>2002</v>
      </c>
      <c r="B826" s="17"/>
      <c r="C826" s="17"/>
      <c r="D826" s="17"/>
      <c r="E826" s="17"/>
      <c r="F826" s="17">
        <v>17</v>
      </c>
      <c r="G826" s="17"/>
      <c r="H826" s="17"/>
      <c r="I826" s="17"/>
      <c r="J826" s="17"/>
      <c r="K826" s="54"/>
      <c r="L826" s="140"/>
      <c r="M826" s="49"/>
      <c r="N826" s="141"/>
      <c r="O826" s="21">
        <f>IF(F826=0,"",F826/E825)</f>
        <v>1</v>
      </c>
      <c r="P826" s="22">
        <v>19</v>
      </c>
      <c r="Q826" s="96">
        <f t="shared" si="122"/>
        <v>1</v>
      </c>
      <c r="R826" s="96">
        <f t="shared" si="123"/>
        <v>0</v>
      </c>
    </row>
    <row r="827" spans="1:25" ht="15.75" customHeight="1" x14ac:dyDescent="0.2">
      <c r="A827" s="93">
        <v>2101</v>
      </c>
      <c r="B827" s="17"/>
      <c r="C827" s="17"/>
      <c r="D827" s="17"/>
      <c r="E827" s="17"/>
      <c r="F827" s="17"/>
      <c r="G827" s="17">
        <v>16</v>
      </c>
      <c r="H827" s="17"/>
      <c r="I827" s="17"/>
      <c r="J827" s="17"/>
      <c r="K827" s="54"/>
      <c r="L827" s="140"/>
      <c r="M827" s="49"/>
      <c r="N827" s="141"/>
      <c r="O827" s="21">
        <f>IF(G827=0,"",G827/F826)</f>
        <v>0.94117647058823528</v>
      </c>
      <c r="P827" s="22">
        <v>19</v>
      </c>
      <c r="Q827" s="96">
        <f t="shared" si="122"/>
        <v>1</v>
      </c>
      <c r="R827" s="96">
        <f t="shared" si="123"/>
        <v>0</v>
      </c>
    </row>
    <row r="828" spans="1:25" ht="15.75" customHeight="1" x14ac:dyDescent="0.2">
      <c r="A828" s="93">
        <v>2102</v>
      </c>
      <c r="B828" s="17"/>
      <c r="C828" s="17"/>
      <c r="D828" s="17"/>
      <c r="E828" s="17"/>
      <c r="F828" s="17"/>
      <c r="G828" s="17"/>
      <c r="H828" s="17">
        <v>16</v>
      </c>
      <c r="I828" s="17"/>
      <c r="J828" s="17"/>
      <c r="K828" s="54"/>
      <c r="L828" s="140"/>
      <c r="M828" s="49"/>
      <c r="N828" s="141"/>
      <c r="O828" s="21">
        <f>IF(H828=0,"",H828/G827)</f>
        <v>1</v>
      </c>
      <c r="P828" s="22">
        <v>19</v>
      </c>
      <c r="Q828" s="96">
        <f t="shared" si="122"/>
        <v>1</v>
      </c>
      <c r="R828" s="96">
        <f t="shared" si="123"/>
        <v>0</v>
      </c>
    </row>
    <row r="829" spans="1:25" ht="15.75" customHeight="1" x14ac:dyDescent="0.2">
      <c r="A829" s="93">
        <v>2201</v>
      </c>
      <c r="B829" s="17"/>
      <c r="C829" s="17"/>
      <c r="D829" s="17"/>
      <c r="E829" s="17"/>
      <c r="F829" s="17"/>
      <c r="G829" s="17"/>
      <c r="H829" s="17"/>
      <c r="I829" s="17">
        <v>16</v>
      </c>
      <c r="J829" s="17"/>
      <c r="K829" s="54"/>
      <c r="L829" s="140"/>
      <c r="M829" s="49"/>
      <c r="N829" s="141"/>
      <c r="O829" s="21">
        <f>IF(I829=0,"",I829/H828)</f>
        <v>1</v>
      </c>
      <c r="P829" s="22">
        <v>19</v>
      </c>
      <c r="Q829" s="96">
        <f t="shared" si="122"/>
        <v>1</v>
      </c>
      <c r="R829" s="96">
        <f t="shared" si="123"/>
        <v>0</v>
      </c>
    </row>
    <row r="830" spans="1:25" ht="15.75" customHeight="1" x14ac:dyDescent="0.2">
      <c r="A830" s="93">
        <v>2202</v>
      </c>
      <c r="B830" s="17"/>
      <c r="C830" s="17"/>
      <c r="D830" s="17"/>
      <c r="E830" s="17"/>
      <c r="F830" s="17"/>
      <c r="G830" s="17"/>
      <c r="H830" s="17"/>
      <c r="I830" s="17"/>
      <c r="J830" s="17">
        <v>14</v>
      </c>
      <c r="K830" s="54">
        <v>14</v>
      </c>
      <c r="L830" s="140"/>
      <c r="M830" s="49"/>
      <c r="N830" s="141"/>
      <c r="O830" s="24">
        <f>IF(J830=0,"",J830/I829)</f>
        <v>0.875</v>
      </c>
      <c r="P830" s="22">
        <v>18</v>
      </c>
      <c r="Q830" s="24">
        <f t="shared" si="122"/>
        <v>0.94736842105263153</v>
      </c>
      <c r="R830" s="24">
        <f t="shared" si="123"/>
        <v>5.2631578947368474E-2</v>
      </c>
    </row>
    <row r="831" spans="1:25" ht="15.75" x14ac:dyDescent="0.2">
      <c r="A831" s="93">
        <v>2301</v>
      </c>
      <c r="B831" s="17"/>
      <c r="C831" s="17"/>
      <c r="D831" s="17"/>
      <c r="E831" s="17"/>
      <c r="F831" s="17"/>
      <c r="G831" s="17"/>
      <c r="H831" s="17"/>
      <c r="I831" s="17"/>
      <c r="J831" s="17">
        <v>2</v>
      </c>
      <c r="K831" s="54">
        <v>2</v>
      </c>
      <c r="L831" s="140"/>
      <c r="M831" s="49"/>
      <c r="N831" s="142"/>
      <c r="O831" s="63"/>
      <c r="P831" s="22">
        <v>5</v>
      </c>
      <c r="Q831" s="63"/>
      <c r="R831" s="97"/>
    </row>
    <row r="832" spans="1:25" ht="15.75" customHeight="1" x14ac:dyDescent="0.2">
      <c r="A832" s="93">
        <v>2302</v>
      </c>
      <c r="B832" s="17"/>
      <c r="C832" s="17"/>
      <c r="D832" s="17"/>
      <c r="E832" s="17"/>
      <c r="F832" s="17"/>
      <c r="G832" s="17"/>
      <c r="H832" s="17"/>
      <c r="I832" s="17"/>
      <c r="J832" s="17">
        <v>2</v>
      </c>
      <c r="K832" s="54">
        <v>2</v>
      </c>
      <c r="L832" s="140"/>
      <c r="M832" s="49"/>
      <c r="N832" s="142"/>
      <c r="O832" s="143"/>
      <c r="P832" s="51">
        <v>2</v>
      </c>
      <c r="Q832" s="144"/>
      <c r="R832" s="143"/>
    </row>
    <row r="833" spans="1:22" ht="15.75" customHeight="1" x14ac:dyDescent="0.2">
      <c r="A833" s="93">
        <v>2401</v>
      </c>
      <c r="B833" s="17"/>
      <c r="C833" s="17"/>
      <c r="D833" s="17"/>
      <c r="E833" s="17"/>
      <c r="F833" s="17"/>
      <c r="G833" s="17"/>
      <c r="H833" s="17"/>
      <c r="I833" s="17"/>
      <c r="J833" s="17">
        <v>1</v>
      </c>
      <c r="K833" s="54"/>
      <c r="L833" s="140"/>
      <c r="M833" s="49"/>
      <c r="N833" s="142"/>
      <c r="O833" s="143"/>
      <c r="P833" s="51">
        <v>1</v>
      </c>
      <c r="Q833" s="144"/>
      <c r="R833" s="143"/>
    </row>
    <row r="834" spans="1:22" ht="15.75" customHeight="1" x14ac:dyDescent="0.2">
      <c r="A834" s="93">
        <v>2402</v>
      </c>
      <c r="B834" s="17"/>
      <c r="C834" s="17"/>
      <c r="D834" s="17"/>
      <c r="E834" s="17"/>
      <c r="F834" s="17"/>
      <c r="G834" s="17"/>
      <c r="H834" s="17"/>
      <c r="I834" s="17"/>
      <c r="J834" s="17"/>
      <c r="K834" s="54"/>
      <c r="L834" s="140"/>
      <c r="M834" s="49"/>
      <c r="N834" s="142"/>
      <c r="O834" s="49"/>
      <c r="P834" s="142"/>
      <c r="Q834" s="145"/>
      <c r="R834" s="143"/>
      <c r="V834" s="82">
        <f>751-884</f>
        <v>-133</v>
      </c>
    </row>
    <row r="835" spans="1:22" ht="15.75" customHeight="1" x14ac:dyDescent="0.2">
      <c r="A835" s="93">
        <v>2501</v>
      </c>
      <c r="B835" s="17"/>
      <c r="C835" s="17"/>
      <c r="D835" s="17"/>
      <c r="E835" s="17"/>
      <c r="F835" s="17"/>
      <c r="G835" s="17"/>
      <c r="H835" s="17"/>
      <c r="I835" s="17"/>
      <c r="J835" s="17"/>
      <c r="K835" s="54"/>
      <c r="L835" s="140"/>
      <c r="M835" s="49"/>
      <c r="N835" s="142"/>
      <c r="O835" s="98" t="s">
        <v>81</v>
      </c>
      <c r="P835" s="99">
        <v>14</v>
      </c>
      <c r="Q835" s="100">
        <f>IF(SUM(K826:K832)=0,"",SUM(K826:K832))</f>
        <v>18</v>
      </c>
      <c r="R835" s="101" t="s">
        <v>10</v>
      </c>
    </row>
    <row r="836" spans="1:22" ht="15.75" customHeight="1" x14ac:dyDescent="0.2">
      <c r="A836" s="93">
        <v>2502</v>
      </c>
      <c r="B836" s="17"/>
      <c r="C836" s="17"/>
      <c r="D836" s="17"/>
      <c r="E836" s="17"/>
      <c r="F836" s="17"/>
      <c r="G836" s="17"/>
      <c r="H836" s="17"/>
      <c r="I836" s="17"/>
      <c r="J836" s="17"/>
      <c r="K836" s="54"/>
      <c r="L836" s="140"/>
      <c r="M836" s="49"/>
      <c r="N836" s="142"/>
      <c r="O836" s="102" t="s">
        <v>83</v>
      </c>
      <c r="P836" s="32">
        <f>IF(P835/B822=0,"",P835/B822)</f>
        <v>0.45161290322580644</v>
      </c>
      <c r="Q836" s="103">
        <f>IF(P835/Q835=0,"",P835/Q835)</f>
        <v>0.77777777777777779</v>
      </c>
      <c r="R836" s="104" t="s">
        <v>84</v>
      </c>
    </row>
    <row r="837" spans="1:22" ht="15.75" customHeight="1" x14ac:dyDescent="0.2">
      <c r="A837" s="93">
        <v>2601</v>
      </c>
      <c r="B837" s="71"/>
      <c r="C837" s="71"/>
      <c r="D837" s="71"/>
      <c r="E837" s="71"/>
      <c r="F837" s="71"/>
      <c r="G837" s="71"/>
      <c r="H837" s="71"/>
      <c r="I837" s="71"/>
      <c r="J837" s="71"/>
      <c r="K837" s="54"/>
      <c r="L837" s="146"/>
      <c r="M837" s="147"/>
      <c r="N837" s="148"/>
      <c r="O837" s="149"/>
      <c r="P837" s="150"/>
      <c r="Q837" s="150"/>
      <c r="R837" s="151"/>
    </row>
    <row r="838" spans="1:22" ht="18" customHeight="1" x14ac:dyDescent="0.2">
      <c r="A838" s="109"/>
      <c r="B838" s="216" t="s">
        <v>106</v>
      </c>
      <c r="C838" s="216"/>
      <c r="D838" s="216"/>
      <c r="E838" s="216"/>
      <c r="F838" s="216"/>
      <c r="G838" s="216"/>
      <c r="H838" s="216"/>
      <c r="I838" s="216"/>
      <c r="J838" s="216"/>
      <c r="K838" s="70">
        <f>SUM(K822:K834)</f>
        <v>18</v>
      </c>
      <c r="L838" s="105">
        <f>IF(K830=0,"",K830/B822)</f>
        <v>0.45161290322580644</v>
      </c>
      <c r="M838" s="105">
        <f>IF(K838=0,"",K838/B822)</f>
        <v>0.58064516129032262</v>
      </c>
      <c r="N838" s="105">
        <f>IF(K830=0,"",M838-L838)</f>
        <v>0.12903225806451618</v>
      </c>
      <c r="O838" s="85"/>
      <c r="P838" s="81"/>
      <c r="Q838" s="129"/>
      <c r="R838" s="85"/>
    </row>
    <row r="839" spans="1:22" ht="12.75" customHeight="1" x14ac:dyDescent="0.2">
      <c r="L839" s="85"/>
      <c r="M839" s="85"/>
      <c r="O839" s="85"/>
    </row>
    <row r="840" spans="1:22" ht="12.75" customHeight="1" x14ac:dyDescent="0.2">
      <c r="L840" s="85"/>
      <c r="M840" s="85"/>
      <c r="O840" s="85"/>
    </row>
    <row r="841" spans="1:22" ht="26.25" x14ac:dyDescent="0.2">
      <c r="B841" s="220" t="s">
        <v>94</v>
      </c>
      <c r="C841" s="221"/>
      <c r="D841" s="221"/>
      <c r="E841" s="221"/>
      <c r="F841" s="221"/>
      <c r="G841" s="221"/>
      <c r="H841" s="221"/>
      <c r="I841" s="221"/>
      <c r="J841" s="221"/>
      <c r="K841" s="74" t="s">
        <v>114</v>
      </c>
      <c r="L841" s="85"/>
      <c r="M841" s="85"/>
      <c r="N841" s="81"/>
      <c r="O841" s="85"/>
      <c r="P841" s="81"/>
      <c r="Q841" s="81"/>
      <c r="R841" s="81"/>
    </row>
    <row r="842" spans="1:22" ht="20.25" x14ac:dyDescent="0.2">
      <c r="A842" s="222" t="s">
        <v>9</v>
      </c>
      <c r="B842" s="223" t="s">
        <v>95</v>
      </c>
      <c r="C842" s="224"/>
      <c r="D842" s="224"/>
      <c r="E842" s="224"/>
      <c r="F842" s="224"/>
      <c r="G842" s="224"/>
      <c r="H842" s="224"/>
      <c r="I842" s="224"/>
      <c r="J842" s="225"/>
      <c r="K842" s="226" t="s">
        <v>10</v>
      </c>
      <c r="L842" s="219" t="s">
        <v>2</v>
      </c>
      <c r="M842" s="219" t="s">
        <v>3</v>
      </c>
      <c r="N842" s="228" t="s">
        <v>4</v>
      </c>
      <c r="O842" s="219" t="s">
        <v>5</v>
      </c>
      <c r="P842" s="217" t="s">
        <v>6</v>
      </c>
      <c r="Q842" s="217" t="s">
        <v>7</v>
      </c>
      <c r="R842" s="219" t="s">
        <v>96</v>
      </c>
    </row>
    <row r="843" spans="1:22" ht="15.75" customHeight="1" x14ac:dyDescent="0.2">
      <c r="A843" s="218"/>
      <c r="B843" s="93" t="s">
        <v>97</v>
      </c>
      <c r="C843" s="93" t="s">
        <v>98</v>
      </c>
      <c r="D843" s="93" t="s">
        <v>99</v>
      </c>
      <c r="E843" s="93" t="s">
        <v>100</v>
      </c>
      <c r="F843" s="93" t="s">
        <v>101</v>
      </c>
      <c r="G843" s="93" t="s">
        <v>102</v>
      </c>
      <c r="H843" s="93" t="s">
        <v>103</v>
      </c>
      <c r="I843" s="93" t="s">
        <v>104</v>
      </c>
      <c r="J843" s="93" t="s">
        <v>105</v>
      </c>
      <c r="K843" s="227"/>
      <c r="L843" s="218"/>
      <c r="M843" s="218"/>
      <c r="N843" s="218"/>
      <c r="O843" s="218"/>
      <c r="P843" s="218"/>
      <c r="Q843" s="218"/>
      <c r="R843" s="218"/>
    </row>
    <row r="844" spans="1:22" ht="15.75" customHeight="1" x14ac:dyDescent="0.2">
      <c r="A844" s="93">
        <v>1901</v>
      </c>
      <c r="B844" s="17">
        <v>20</v>
      </c>
      <c r="C844" s="17"/>
      <c r="D844" s="17"/>
      <c r="E844" s="17"/>
      <c r="F844" s="17"/>
      <c r="G844" s="17"/>
      <c r="H844" s="17"/>
      <c r="I844" s="17"/>
      <c r="J844" s="17"/>
      <c r="K844" s="54"/>
      <c r="L844" s="138"/>
      <c r="M844" s="139"/>
      <c r="N844" s="100"/>
      <c r="O844" s="94"/>
      <c r="P844" s="19">
        <f>B844</f>
        <v>20</v>
      </c>
      <c r="Q844" s="95"/>
      <c r="R844" s="94"/>
    </row>
    <row r="845" spans="1:22" ht="15.75" customHeight="1" x14ac:dyDescent="0.2">
      <c r="A845" s="93">
        <v>1902</v>
      </c>
      <c r="B845" s="17"/>
      <c r="C845" s="17">
        <v>13</v>
      </c>
      <c r="D845" s="17"/>
      <c r="E845" s="17"/>
      <c r="F845" s="17"/>
      <c r="G845" s="17"/>
      <c r="H845" s="17"/>
      <c r="I845" s="17"/>
      <c r="J845" s="17"/>
      <c r="K845" s="54"/>
      <c r="L845" s="140"/>
      <c r="M845" s="49"/>
      <c r="N845" s="141"/>
      <c r="O845" s="21">
        <f>IF(C845=0,"",C845/B844)</f>
        <v>0.65</v>
      </c>
      <c r="P845" s="22">
        <v>13</v>
      </c>
      <c r="Q845" s="96">
        <f t="shared" ref="Q845:Q852" si="124">IF(P845=0,"",P845/P844)</f>
        <v>0.65</v>
      </c>
      <c r="R845" s="96">
        <f t="shared" ref="R845:R852" si="125">IF(P845=0,"",100%-Q845)</f>
        <v>0.35</v>
      </c>
    </row>
    <row r="846" spans="1:22" ht="15.75" customHeight="1" x14ac:dyDescent="0.2">
      <c r="A846" s="93">
        <v>2001</v>
      </c>
      <c r="B846" s="17"/>
      <c r="C846" s="17"/>
      <c r="D846" s="17">
        <v>13</v>
      </c>
      <c r="E846" s="17"/>
      <c r="F846" s="17"/>
      <c r="G846" s="17"/>
      <c r="H846" s="17"/>
      <c r="I846" s="17"/>
      <c r="J846" s="17"/>
      <c r="K846" s="54"/>
      <c r="L846" s="140"/>
      <c r="M846" s="49"/>
      <c r="N846" s="141"/>
      <c r="O846" s="21">
        <f>IF(D846=0,"",D846/C845)</f>
        <v>1</v>
      </c>
      <c r="P846" s="22">
        <v>13</v>
      </c>
      <c r="Q846" s="96">
        <f t="shared" si="124"/>
        <v>1</v>
      </c>
      <c r="R846" s="96">
        <f t="shared" si="125"/>
        <v>0</v>
      </c>
      <c r="S846" s="119">
        <f>P846/P844</f>
        <v>0.65</v>
      </c>
    </row>
    <row r="847" spans="1:22" ht="15.75" customHeight="1" x14ac:dyDescent="0.2">
      <c r="A847" s="93">
        <v>2002</v>
      </c>
      <c r="B847" s="17"/>
      <c r="C847" s="17"/>
      <c r="D847" s="17"/>
      <c r="E847" s="17">
        <v>13</v>
      </c>
      <c r="F847" s="17"/>
      <c r="G847" s="17"/>
      <c r="H847" s="17"/>
      <c r="I847" s="17"/>
      <c r="J847" s="17"/>
      <c r="K847" s="54"/>
      <c r="L847" s="140"/>
      <c r="M847" s="49"/>
      <c r="N847" s="141"/>
      <c r="O847" s="21">
        <f>IF(E847=0,"",E847/D846)</f>
        <v>1</v>
      </c>
      <c r="P847" s="22">
        <v>13</v>
      </c>
      <c r="Q847" s="96">
        <f t="shared" si="124"/>
        <v>1</v>
      </c>
      <c r="R847" s="96">
        <f t="shared" si="125"/>
        <v>0</v>
      </c>
    </row>
    <row r="848" spans="1:22" ht="15.75" customHeight="1" x14ac:dyDescent="0.2">
      <c r="A848" s="93">
        <v>2101</v>
      </c>
      <c r="B848" s="17"/>
      <c r="C848" s="17"/>
      <c r="D848" s="17"/>
      <c r="E848" s="17"/>
      <c r="F848" s="17">
        <v>13</v>
      </c>
      <c r="G848" s="17"/>
      <c r="H848" s="17"/>
      <c r="I848" s="17"/>
      <c r="J848" s="17"/>
      <c r="K848" s="54"/>
      <c r="L848" s="140"/>
      <c r="M848" s="49"/>
      <c r="N848" s="141"/>
      <c r="O848" s="21">
        <f>IF(F848=0,"",F848/E847)</f>
        <v>1</v>
      </c>
      <c r="P848" s="22">
        <v>13</v>
      </c>
      <c r="Q848" s="96">
        <f t="shared" si="124"/>
        <v>1</v>
      </c>
      <c r="R848" s="96">
        <f t="shared" si="125"/>
        <v>0</v>
      </c>
    </row>
    <row r="849" spans="1:18" ht="15.75" customHeight="1" x14ac:dyDescent="0.2">
      <c r="A849" s="93">
        <v>2102</v>
      </c>
      <c r="B849" s="17"/>
      <c r="C849" s="17"/>
      <c r="D849" s="17"/>
      <c r="E849" s="17"/>
      <c r="F849" s="17"/>
      <c r="G849" s="17">
        <v>12</v>
      </c>
      <c r="H849" s="17"/>
      <c r="I849" s="17"/>
      <c r="J849" s="17"/>
      <c r="K849" s="54"/>
      <c r="L849" s="140"/>
      <c r="M849" s="49"/>
      <c r="N849" s="141"/>
      <c r="O849" s="21">
        <f>IF(G849=0,"",G849/F848)</f>
        <v>0.92307692307692313</v>
      </c>
      <c r="P849" s="22">
        <v>13</v>
      </c>
      <c r="Q849" s="96">
        <f t="shared" si="124"/>
        <v>1</v>
      </c>
      <c r="R849" s="96">
        <f t="shared" si="125"/>
        <v>0</v>
      </c>
    </row>
    <row r="850" spans="1:18" ht="15.75" customHeight="1" x14ac:dyDescent="0.2">
      <c r="A850" s="93">
        <v>2201</v>
      </c>
      <c r="B850" s="17"/>
      <c r="C850" s="17"/>
      <c r="D850" s="17"/>
      <c r="E850" s="17"/>
      <c r="F850" s="17"/>
      <c r="G850" s="17"/>
      <c r="H850" s="17">
        <v>11</v>
      </c>
      <c r="I850" s="17"/>
      <c r="J850" s="17"/>
      <c r="K850" s="54"/>
      <c r="L850" s="140"/>
      <c r="M850" s="49"/>
      <c r="N850" s="141"/>
      <c r="O850" s="21">
        <f>IF(H850=0,"",H850/G849)</f>
        <v>0.91666666666666663</v>
      </c>
      <c r="P850" s="22">
        <v>13</v>
      </c>
      <c r="Q850" s="96">
        <f t="shared" si="124"/>
        <v>1</v>
      </c>
      <c r="R850" s="96">
        <f t="shared" si="125"/>
        <v>0</v>
      </c>
    </row>
    <row r="851" spans="1:18" ht="15.75" customHeight="1" x14ac:dyDescent="0.2">
      <c r="A851" s="93">
        <v>2202</v>
      </c>
      <c r="B851" s="17"/>
      <c r="C851" s="17"/>
      <c r="D851" s="17"/>
      <c r="E851" s="17"/>
      <c r="F851" s="17"/>
      <c r="G851" s="17"/>
      <c r="H851" s="17"/>
      <c r="I851" s="17">
        <v>9</v>
      </c>
      <c r="J851" s="17"/>
      <c r="K851" s="54"/>
      <c r="L851" s="140"/>
      <c r="M851" s="49"/>
      <c r="N851" s="141"/>
      <c r="O851" s="21">
        <f>IF(I851=0,"",I851/H850)</f>
        <v>0.81818181818181823</v>
      </c>
      <c r="P851" s="22">
        <v>13</v>
      </c>
      <c r="Q851" s="96">
        <f t="shared" si="124"/>
        <v>1</v>
      </c>
      <c r="R851" s="96">
        <f t="shared" si="125"/>
        <v>0</v>
      </c>
    </row>
    <row r="852" spans="1:18" ht="15.75" customHeight="1" x14ac:dyDescent="0.2">
      <c r="A852" s="93">
        <v>2301</v>
      </c>
      <c r="B852" s="17"/>
      <c r="C852" s="17"/>
      <c r="D852" s="17"/>
      <c r="E852" s="17"/>
      <c r="F852" s="17"/>
      <c r="G852" s="17"/>
      <c r="H852" s="17"/>
      <c r="I852" s="17"/>
      <c r="J852" s="17">
        <v>8</v>
      </c>
      <c r="K852" s="54">
        <v>8</v>
      </c>
      <c r="L852" s="140"/>
      <c r="M852" s="49"/>
      <c r="N852" s="141"/>
      <c r="O852" s="24">
        <f>IF(J852=0,"",J852/I851)</f>
        <v>0.88888888888888884</v>
      </c>
      <c r="P852" s="22">
        <v>13</v>
      </c>
      <c r="Q852" s="24">
        <f t="shared" si="124"/>
        <v>1</v>
      </c>
      <c r="R852" s="24">
        <f t="shared" si="125"/>
        <v>0</v>
      </c>
    </row>
    <row r="853" spans="1:18" ht="15.75" customHeight="1" x14ac:dyDescent="0.2">
      <c r="A853" s="93">
        <v>2302</v>
      </c>
      <c r="B853" s="17"/>
      <c r="C853" s="17"/>
      <c r="D853" s="17"/>
      <c r="E853" s="17"/>
      <c r="F853" s="17"/>
      <c r="G853" s="17"/>
      <c r="H853" s="17"/>
      <c r="I853" s="17"/>
      <c r="J853" s="17">
        <v>3</v>
      </c>
      <c r="K853" s="54">
        <v>3</v>
      </c>
      <c r="L853" s="140"/>
      <c r="M853" s="49"/>
      <c r="N853" s="142"/>
      <c r="O853" s="63"/>
      <c r="P853" s="22">
        <v>5</v>
      </c>
      <c r="Q853" s="63"/>
      <c r="R853" s="97"/>
    </row>
    <row r="854" spans="1:18" ht="15.75" customHeight="1" x14ac:dyDescent="0.2">
      <c r="A854" s="93">
        <v>2401</v>
      </c>
      <c r="B854" s="17"/>
      <c r="C854" s="17"/>
      <c r="D854" s="17"/>
      <c r="E854" s="17"/>
      <c r="F854" s="17"/>
      <c r="G854" s="17"/>
      <c r="H854" s="17"/>
      <c r="I854" s="17"/>
      <c r="J854" s="17">
        <v>2</v>
      </c>
      <c r="K854" s="54">
        <v>2</v>
      </c>
      <c r="L854" s="140"/>
      <c r="M854" s="49"/>
      <c r="N854" s="142"/>
      <c r="O854" s="143"/>
      <c r="P854" s="51">
        <v>2</v>
      </c>
      <c r="Q854" s="144"/>
      <c r="R854" s="143"/>
    </row>
    <row r="855" spans="1:18" ht="15.75" customHeight="1" x14ac:dyDescent="0.2">
      <c r="A855" s="93">
        <v>2402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54"/>
      <c r="L855" s="140"/>
      <c r="M855" s="49"/>
      <c r="N855" s="142"/>
      <c r="O855" s="143"/>
      <c r="P855" s="51"/>
      <c r="Q855" s="144"/>
      <c r="R855" s="143"/>
    </row>
    <row r="856" spans="1:18" ht="15.75" customHeight="1" x14ac:dyDescent="0.2">
      <c r="A856" s="93">
        <v>2501</v>
      </c>
      <c r="B856" s="17"/>
      <c r="C856" s="17"/>
      <c r="D856" s="17"/>
      <c r="E856" s="17"/>
      <c r="F856" s="17"/>
      <c r="G856" s="17"/>
      <c r="H856" s="17"/>
      <c r="I856" s="17"/>
      <c r="J856" s="17"/>
      <c r="K856" s="54"/>
      <c r="L856" s="140"/>
      <c r="M856" s="49"/>
      <c r="N856" s="142"/>
      <c r="O856" s="49"/>
      <c r="P856" s="142"/>
      <c r="Q856" s="145"/>
      <c r="R856" s="143"/>
    </row>
    <row r="857" spans="1:18" ht="15.75" customHeight="1" x14ac:dyDescent="0.2">
      <c r="A857" s="93">
        <v>2502</v>
      </c>
      <c r="B857" s="17"/>
      <c r="C857" s="17"/>
      <c r="D857" s="17"/>
      <c r="E857" s="17"/>
      <c r="F857" s="17"/>
      <c r="G857" s="17"/>
      <c r="H857" s="17"/>
      <c r="I857" s="17"/>
      <c r="J857" s="17"/>
      <c r="K857" s="54"/>
      <c r="L857" s="140"/>
      <c r="M857" s="49"/>
      <c r="N857" s="142"/>
      <c r="O857" s="98" t="s">
        <v>81</v>
      </c>
      <c r="P857" s="99">
        <v>9</v>
      </c>
      <c r="Q857" s="100">
        <f>IF(SUM(K848:K854)=0,"",SUM(K848:K854))</f>
        <v>13</v>
      </c>
      <c r="R857" s="101" t="s">
        <v>10</v>
      </c>
    </row>
    <row r="858" spans="1:18" ht="15.75" customHeight="1" x14ac:dyDescent="0.2">
      <c r="A858" s="93">
        <v>2601</v>
      </c>
      <c r="B858" s="17"/>
      <c r="C858" s="17"/>
      <c r="D858" s="17"/>
      <c r="E858" s="17"/>
      <c r="F858" s="17"/>
      <c r="G858" s="17"/>
      <c r="H858" s="17"/>
      <c r="I858" s="17"/>
      <c r="J858" s="17"/>
      <c r="K858" s="54"/>
      <c r="L858" s="140"/>
      <c r="M858" s="49"/>
      <c r="N858" s="142"/>
      <c r="O858" s="102" t="s">
        <v>83</v>
      </c>
      <c r="P858" s="32">
        <f>IF(P857/B844=0,"",P857/B844)</f>
        <v>0.45</v>
      </c>
      <c r="Q858" s="103">
        <f>IF(P857/Q857=0,"",P857/Q857)</f>
        <v>0.69230769230769229</v>
      </c>
      <c r="R858" s="104" t="s">
        <v>84</v>
      </c>
    </row>
    <row r="859" spans="1:18" ht="15.75" customHeight="1" x14ac:dyDescent="0.2">
      <c r="A859" s="93">
        <v>2602</v>
      </c>
      <c r="B859" s="71"/>
      <c r="C859" s="71"/>
      <c r="D859" s="71"/>
      <c r="E859" s="71"/>
      <c r="F859" s="71"/>
      <c r="G859" s="71"/>
      <c r="H859" s="71"/>
      <c r="I859" s="71"/>
      <c r="J859" s="71"/>
      <c r="K859" s="54"/>
      <c r="L859" s="146"/>
      <c r="M859" s="147"/>
      <c r="N859" s="148"/>
      <c r="O859" s="149"/>
      <c r="P859" s="150"/>
      <c r="Q859" s="150"/>
      <c r="R859" s="151"/>
    </row>
    <row r="860" spans="1:18" ht="18" customHeight="1" x14ac:dyDescent="0.2">
      <c r="A860" s="109"/>
      <c r="B860" s="216" t="s">
        <v>106</v>
      </c>
      <c r="C860" s="216"/>
      <c r="D860" s="216"/>
      <c r="E860" s="216"/>
      <c r="F860" s="216"/>
      <c r="G860" s="216"/>
      <c r="H860" s="216"/>
      <c r="I860" s="216"/>
      <c r="J860" s="216"/>
      <c r="K860" s="70">
        <f>SUM(K844:K856)</f>
        <v>13</v>
      </c>
      <c r="L860" s="105">
        <f>IF(K852=0,"",K852/B844)</f>
        <v>0.4</v>
      </c>
      <c r="M860" s="105">
        <f>IF(K860=0,"",K860/B844)</f>
        <v>0.65</v>
      </c>
      <c r="N860" s="105">
        <f>IF(K852=0,"",M860-L860)</f>
        <v>0.25</v>
      </c>
      <c r="O860" s="85"/>
      <c r="P860" s="81"/>
      <c r="Q860" s="129"/>
      <c r="R860" s="85"/>
    </row>
    <row r="861" spans="1:18" ht="12.75" customHeight="1" x14ac:dyDescent="0.2">
      <c r="L861" s="85"/>
      <c r="M861" s="85"/>
      <c r="O861" s="85"/>
    </row>
    <row r="862" spans="1:18" ht="12.75" customHeight="1" x14ac:dyDescent="0.2">
      <c r="L862" s="85"/>
      <c r="M862" s="85"/>
      <c r="O862" s="85"/>
    </row>
    <row r="863" spans="1:18" ht="26.25" x14ac:dyDescent="0.2">
      <c r="B863" s="220" t="s">
        <v>94</v>
      </c>
      <c r="C863" s="221"/>
      <c r="D863" s="221"/>
      <c r="E863" s="221"/>
      <c r="F863" s="221"/>
      <c r="G863" s="221"/>
      <c r="H863" s="221"/>
      <c r="I863" s="221"/>
      <c r="J863" s="221"/>
      <c r="K863" s="74" t="s">
        <v>115</v>
      </c>
      <c r="L863" s="85"/>
      <c r="M863" s="85"/>
      <c r="N863" s="81"/>
      <c r="O863" s="85"/>
      <c r="P863" s="81"/>
      <c r="Q863" s="81"/>
      <c r="R863" s="81"/>
    </row>
    <row r="864" spans="1:18" ht="20.25" x14ac:dyDescent="0.2">
      <c r="A864" s="222" t="s">
        <v>9</v>
      </c>
      <c r="B864" s="223" t="s">
        <v>95</v>
      </c>
      <c r="C864" s="224"/>
      <c r="D864" s="224"/>
      <c r="E864" s="224"/>
      <c r="F864" s="224"/>
      <c r="G864" s="224"/>
      <c r="H864" s="224"/>
      <c r="I864" s="224"/>
      <c r="J864" s="225"/>
      <c r="K864" s="226" t="s">
        <v>10</v>
      </c>
      <c r="L864" s="219" t="s">
        <v>2</v>
      </c>
      <c r="M864" s="219" t="s">
        <v>3</v>
      </c>
      <c r="N864" s="228" t="s">
        <v>4</v>
      </c>
      <c r="O864" s="219" t="s">
        <v>5</v>
      </c>
      <c r="P864" s="217" t="s">
        <v>6</v>
      </c>
      <c r="Q864" s="217" t="s">
        <v>7</v>
      </c>
      <c r="R864" s="219" t="s">
        <v>96</v>
      </c>
    </row>
    <row r="865" spans="1:19" ht="15.75" customHeight="1" x14ac:dyDescent="0.2">
      <c r="A865" s="218"/>
      <c r="B865" s="93" t="s">
        <v>97</v>
      </c>
      <c r="C865" s="93" t="s">
        <v>98</v>
      </c>
      <c r="D865" s="93" t="s">
        <v>99</v>
      </c>
      <c r="E865" s="93" t="s">
        <v>100</v>
      </c>
      <c r="F865" s="93" t="s">
        <v>101</v>
      </c>
      <c r="G865" s="93" t="s">
        <v>102</v>
      </c>
      <c r="H865" s="93" t="s">
        <v>103</v>
      </c>
      <c r="I865" s="93" t="s">
        <v>104</v>
      </c>
      <c r="J865" s="93" t="s">
        <v>105</v>
      </c>
      <c r="K865" s="227"/>
      <c r="L865" s="218"/>
      <c r="M865" s="218"/>
      <c r="N865" s="218"/>
      <c r="O865" s="218"/>
      <c r="P865" s="218"/>
      <c r="Q865" s="218"/>
      <c r="R865" s="218"/>
    </row>
    <row r="866" spans="1:19" ht="15.75" customHeight="1" x14ac:dyDescent="0.2">
      <c r="A866" s="93">
        <v>1902</v>
      </c>
      <c r="B866" s="17">
        <v>32</v>
      </c>
      <c r="C866" s="17"/>
      <c r="D866" s="17"/>
      <c r="E866" s="17"/>
      <c r="F866" s="17"/>
      <c r="G866" s="17"/>
      <c r="H866" s="17"/>
      <c r="I866" s="17"/>
      <c r="J866" s="17"/>
      <c r="K866" s="54"/>
      <c r="L866" s="138"/>
      <c r="M866" s="139"/>
      <c r="N866" s="100"/>
      <c r="O866" s="94"/>
      <c r="P866" s="19">
        <f>B866</f>
        <v>32</v>
      </c>
      <c r="Q866" s="95"/>
      <c r="R866" s="94"/>
    </row>
    <row r="867" spans="1:19" ht="15.75" customHeight="1" x14ac:dyDescent="0.2">
      <c r="A867" s="93">
        <v>2001</v>
      </c>
      <c r="B867" s="17"/>
      <c r="C867" s="17">
        <v>29</v>
      </c>
      <c r="D867" s="17"/>
      <c r="E867" s="17"/>
      <c r="F867" s="17"/>
      <c r="G867" s="17"/>
      <c r="H867" s="17"/>
      <c r="I867" s="17"/>
      <c r="J867" s="17"/>
      <c r="K867" s="54"/>
      <c r="L867" s="140"/>
      <c r="M867" s="49"/>
      <c r="N867" s="141"/>
      <c r="O867" s="21">
        <f>IF(C867=0,"",C867/B866)</f>
        <v>0.90625</v>
      </c>
      <c r="P867" s="22">
        <v>29</v>
      </c>
      <c r="Q867" s="96">
        <f t="shared" ref="Q867:Q874" si="126">IF(P867=0,"",P867/P866)</f>
        <v>0.90625</v>
      </c>
      <c r="R867" s="96">
        <f t="shared" ref="R867:R874" si="127">IF(P867=0,"",100%-Q867)</f>
        <v>9.375E-2</v>
      </c>
    </row>
    <row r="868" spans="1:19" ht="15.75" customHeight="1" x14ac:dyDescent="0.2">
      <c r="A868" s="93">
        <v>2002</v>
      </c>
      <c r="B868" s="17"/>
      <c r="C868" s="17"/>
      <c r="D868" s="17">
        <v>24</v>
      </c>
      <c r="E868" s="17"/>
      <c r="F868" s="17"/>
      <c r="G868" s="17"/>
      <c r="H868" s="17"/>
      <c r="I868" s="17"/>
      <c r="J868" s="17"/>
      <c r="K868" s="54"/>
      <c r="L868" s="140"/>
      <c r="M868" s="49"/>
      <c r="N868" s="141"/>
      <c r="O868" s="21">
        <f>IF(D868=0,"",D868/C867)</f>
        <v>0.82758620689655171</v>
      </c>
      <c r="P868" s="22">
        <v>26</v>
      </c>
      <c r="Q868" s="96">
        <f t="shared" si="126"/>
        <v>0.89655172413793105</v>
      </c>
      <c r="R868" s="96">
        <f t="shared" si="127"/>
        <v>0.10344827586206895</v>
      </c>
      <c r="S868" s="119">
        <f>P868/P866</f>
        <v>0.8125</v>
      </c>
    </row>
    <row r="869" spans="1:19" ht="15.75" customHeight="1" x14ac:dyDescent="0.2">
      <c r="A869" s="93">
        <v>2101</v>
      </c>
      <c r="B869" s="17"/>
      <c r="C869" s="17"/>
      <c r="D869" s="17"/>
      <c r="E869" s="17">
        <v>20</v>
      </c>
      <c r="F869" s="17"/>
      <c r="G869" s="17"/>
      <c r="H869" s="17"/>
      <c r="I869" s="17"/>
      <c r="J869" s="17"/>
      <c r="K869" s="54"/>
      <c r="L869" s="140"/>
      <c r="M869" s="49"/>
      <c r="N869" s="141"/>
      <c r="O869" s="21">
        <f>IF(E869=0,"",E869/D868)</f>
        <v>0.83333333333333337</v>
      </c>
      <c r="P869" s="22">
        <v>22</v>
      </c>
      <c r="Q869" s="96">
        <f t="shared" si="126"/>
        <v>0.84615384615384615</v>
      </c>
      <c r="R869" s="96">
        <f t="shared" si="127"/>
        <v>0.15384615384615385</v>
      </c>
    </row>
    <row r="870" spans="1:19" ht="15.75" customHeight="1" x14ac:dyDescent="0.2">
      <c r="A870" s="93">
        <v>2102</v>
      </c>
      <c r="B870" s="17"/>
      <c r="C870" s="17"/>
      <c r="D870" s="17"/>
      <c r="E870" s="17"/>
      <c r="F870" s="17">
        <v>19</v>
      </c>
      <c r="G870" s="17"/>
      <c r="H870" s="17"/>
      <c r="I870" s="17"/>
      <c r="J870" s="17"/>
      <c r="K870" s="54"/>
      <c r="L870" s="140"/>
      <c r="M870" s="49"/>
      <c r="N870" s="141"/>
      <c r="O870" s="21">
        <f>IF(F870=0,"",F870/E869)</f>
        <v>0.95</v>
      </c>
      <c r="P870" s="22">
        <v>22</v>
      </c>
      <c r="Q870" s="96">
        <f t="shared" si="126"/>
        <v>1</v>
      </c>
      <c r="R870" s="96">
        <f t="shared" si="127"/>
        <v>0</v>
      </c>
    </row>
    <row r="871" spans="1:19" ht="15.75" customHeight="1" x14ac:dyDescent="0.2">
      <c r="A871" s="93">
        <v>2201</v>
      </c>
      <c r="B871" s="17"/>
      <c r="C871" s="17"/>
      <c r="D871" s="17"/>
      <c r="E871" s="17"/>
      <c r="F871" s="17"/>
      <c r="G871" s="17">
        <v>18</v>
      </c>
      <c r="H871" s="17"/>
      <c r="I871" s="17"/>
      <c r="J871" s="17"/>
      <c r="K871" s="54"/>
      <c r="L871" s="140"/>
      <c r="M871" s="49"/>
      <c r="N871" s="141"/>
      <c r="O871" s="21">
        <f>IF(G871=0,"",G871/F870)</f>
        <v>0.94736842105263153</v>
      </c>
      <c r="P871" s="22">
        <v>22</v>
      </c>
      <c r="Q871" s="96">
        <f t="shared" si="126"/>
        <v>1</v>
      </c>
      <c r="R871" s="96">
        <f t="shared" si="127"/>
        <v>0</v>
      </c>
    </row>
    <row r="872" spans="1:19" ht="15.75" customHeight="1" x14ac:dyDescent="0.2">
      <c r="A872" s="93">
        <v>2202</v>
      </c>
      <c r="B872" s="17"/>
      <c r="C872" s="17"/>
      <c r="D872" s="17"/>
      <c r="E872" s="17"/>
      <c r="F872" s="17"/>
      <c r="G872" s="17"/>
      <c r="H872" s="17">
        <v>17</v>
      </c>
      <c r="I872" s="17"/>
      <c r="J872" s="17"/>
      <c r="K872" s="54"/>
      <c r="L872" s="140"/>
      <c r="M872" s="49"/>
      <c r="N872" s="141"/>
      <c r="O872" s="21">
        <f>IF(H872=0,"",H872/G871)</f>
        <v>0.94444444444444442</v>
      </c>
      <c r="P872" s="22">
        <v>20</v>
      </c>
      <c r="Q872" s="96">
        <f t="shared" si="126"/>
        <v>0.90909090909090906</v>
      </c>
      <c r="R872" s="96">
        <f t="shared" si="127"/>
        <v>9.0909090909090939E-2</v>
      </c>
    </row>
    <row r="873" spans="1:19" ht="15.75" customHeight="1" x14ac:dyDescent="0.2">
      <c r="A873" s="93">
        <v>2301</v>
      </c>
      <c r="B873" s="17"/>
      <c r="C873" s="17"/>
      <c r="D873" s="17"/>
      <c r="E873" s="17"/>
      <c r="F873" s="17"/>
      <c r="G873" s="17"/>
      <c r="H873" s="17"/>
      <c r="I873" s="17">
        <v>16</v>
      </c>
      <c r="J873" s="17"/>
      <c r="K873" s="54"/>
      <c r="L873" s="140"/>
      <c r="M873" s="49"/>
      <c r="N873" s="141"/>
      <c r="O873" s="21">
        <f>IF(I873=0,"",I873/H872)</f>
        <v>0.94117647058823528</v>
      </c>
      <c r="P873" s="22">
        <v>20</v>
      </c>
      <c r="Q873" s="96">
        <f t="shared" si="126"/>
        <v>1</v>
      </c>
      <c r="R873" s="96">
        <f t="shared" si="127"/>
        <v>0</v>
      </c>
    </row>
    <row r="874" spans="1:19" ht="15.75" customHeight="1" x14ac:dyDescent="0.2">
      <c r="A874" s="93">
        <v>2302</v>
      </c>
      <c r="B874" s="17"/>
      <c r="C874" s="17"/>
      <c r="D874" s="17"/>
      <c r="E874" s="17"/>
      <c r="F874" s="17"/>
      <c r="G874" s="17"/>
      <c r="H874" s="17"/>
      <c r="I874" s="17"/>
      <c r="J874" s="17">
        <v>16</v>
      </c>
      <c r="K874" s="54">
        <v>16</v>
      </c>
      <c r="L874" s="140"/>
      <c r="M874" s="49"/>
      <c r="N874" s="141"/>
      <c r="O874" s="24">
        <f>IF(J874=0,"",J874/I873)</f>
        <v>1</v>
      </c>
      <c r="P874" s="22">
        <v>19</v>
      </c>
      <c r="Q874" s="24">
        <f t="shared" si="126"/>
        <v>0.95</v>
      </c>
      <c r="R874" s="24">
        <f t="shared" si="127"/>
        <v>5.0000000000000044E-2</v>
      </c>
    </row>
    <row r="875" spans="1:19" ht="15.75" customHeight="1" x14ac:dyDescent="0.2">
      <c r="A875" s="93">
        <v>2401</v>
      </c>
      <c r="B875" s="17"/>
      <c r="C875" s="17"/>
      <c r="D875" s="17"/>
      <c r="E875" s="17"/>
      <c r="F875" s="17"/>
      <c r="G875" s="17"/>
      <c r="H875" s="17"/>
      <c r="I875" s="17"/>
      <c r="J875" s="17">
        <v>1</v>
      </c>
      <c r="K875" s="54"/>
      <c r="L875" s="140"/>
      <c r="M875" s="49"/>
      <c r="N875" s="142"/>
      <c r="O875" s="63"/>
      <c r="P875" s="22">
        <v>3</v>
      </c>
      <c r="Q875" s="63"/>
      <c r="R875" s="97"/>
    </row>
    <row r="876" spans="1:19" ht="15.75" customHeight="1" x14ac:dyDescent="0.2">
      <c r="A876" s="93">
        <v>2402</v>
      </c>
      <c r="B876" s="17"/>
      <c r="C876" s="17"/>
      <c r="D876" s="17"/>
      <c r="E876" s="17"/>
      <c r="F876" s="17"/>
      <c r="G876" s="17"/>
      <c r="H876" s="17"/>
      <c r="I876" s="17"/>
      <c r="J876" s="17">
        <v>1</v>
      </c>
      <c r="K876" s="54"/>
      <c r="L876" s="140"/>
      <c r="M876" s="49"/>
      <c r="N876" s="142"/>
      <c r="O876" s="143"/>
      <c r="P876" s="51">
        <v>2</v>
      </c>
      <c r="Q876" s="144"/>
      <c r="R876" s="143"/>
    </row>
    <row r="877" spans="1:19" ht="15.75" customHeight="1" x14ac:dyDescent="0.2">
      <c r="A877" s="93">
        <v>2501</v>
      </c>
      <c r="B877" s="17"/>
      <c r="C877" s="17"/>
      <c r="D877" s="17"/>
      <c r="E877" s="17"/>
      <c r="F877" s="17"/>
      <c r="G877" s="17"/>
      <c r="H877" s="17"/>
      <c r="I877" s="17"/>
      <c r="J877" s="17">
        <v>2</v>
      </c>
      <c r="K877" s="54">
        <v>2</v>
      </c>
      <c r="L877" s="140"/>
      <c r="M877" s="49"/>
      <c r="N877" s="142"/>
      <c r="O877" s="143"/>
      <c r="P877" s="51">
        <v>2</v>
      </c>
      <c r="Q877" s="144"/>
      <c r="R877" s="143"/>
    </row>
    <row r="878" spans="1:19" ht="15.75" customHeight="1" x14ac:dyDescent="0.2">
      <c r="A878" s="93">
        <v>2502</v>
      </c>
      <c r="B878" s="17"/>
      <c r="C878" s="17"/>
      <c r="D878" s="17"/>
      <c r="E878" s="17"/>
      <c r="F878" s="17"/>
      <c r="G878" s="17"/>
      <c r="H878" s="17"/>
      <c r="I878" s="17"/>
      <c r="J878" s="17"/>
      <c r="K878" s="54"/>
      <c r="L878" s="140"/>
      <c r="M878" s="49"/>
      <c r="N878" s="142"/>
      <c r="O878" s="49"/>
      <c r="P878" s="142"/>
      <c r="Q878" s="145"/>
      <c r="R878" s="143"/>
    </row>
    <row r="879" spans="1:19" ht="15.75" customHeight="1" x14ac:dyDescent="0.2">
      <c r="A879" s="93">
        <v>2601</v>
      </c>
      <c r="B879" s="17"/>
      <c r="C879" s="17"/>
      <c r="D879" s="17"/>
      <c r="E879" s="17"/>
      <c r="F879" s="17"/>
      <c r="G879" s="17"/>
      <c r="H879" s="17"/>
      <c r="I879" s="17"/>
      <c r="J879" s="17"/>
      <c r="K879" s="54"/>
      <c r="L879" s="140"/>
      <c r="M879" s="49"/>
      <c r="N879" s="142"/>
      <c r="O879" s="98" t="s">
        <v>81</v>
      </c>
      <c r="P879" s="99">
        <v>4</v>
      </c>
      <c r="Q879" s="100">
        <f>K882</f>
        <v>18</v>
      </c>
      <c r="R879" s="101" t="s">
        <v>10</v>
      </c>
    </row>
    <row r="880" spans="1:19" ht="15.75" customHeight="1" x14ac:dyDescent="0.2">
      <c r="A880" s="93">
        <v>2602</v>
      </c>
      <c r="B880" s="17"/>
      <c r="C880" s="17"/>
      <c r="D880" s="17"/>
      <c r="E880" s="17"/>
      <c r="F880" s="17"/>
      <c r="G880" s="17"/>
      <c r="H880" s="17"/>
      <c r="I880" s="17"/>
      <c r="J880" s="17"/>
      <c r="K880" s="54"/>
      <c r="L880" s="140"/>
      <c r="M880" s="49"/>
      <c r="N880" s="142"/>
      <c r="O880" s="102" t="s">
        <v>83</v>
      </c>
      <c r="P880" s="32">
        <f>IF(P879/B866=0,"",P879/B866)</f>
        <v>0.125</v>
      </c>
      <c r="Q880" s="103">
        <f>IF(P879/Q879=0,"",P879/Q879)</f>
        <v>0.22222222222222221</v>
      </c>
      <c r="R880" s="104" t="s">
        <v>84</v>
      </c>
    </row>
    <row r="881" spans="1:19" ht="15.75" customHeight="1" x14ac:dyDescent="0.2">
      <c r="A881" s="93">
        <v>2701</v>
      </c>
      <c r="B881" s="71"/>
      <c r="C881" s="71"/>
      <c r="D881" s="71"/>
      <c r="E881" s="71"/>
      <c r="F881" s="71"/>
      <c r="G881" s="71"/>
      <c r="H881" s="71"/>
      <c r="I881" s="71"/>
      <c r="J881" s="71"/>
      <c r="K881" s="54"/>
      <c r="L881" s="146"/>
      <c r="M881" s="147"/>
      <c r="N881" s="148"/>
      <c r="O881" s="149"/>
      <c r="P881" s="150"/>
      <c r="Q881" s="150"/>
      <c r="R881" s="151"/>
    </row>
    <row r="882" spans="1:19" ht="18" customHeight="1" x14ac:dyDescent="0.2">
      <c r="A882" s="109"/>
      <c r="B882" s="216" t="s">
        <v>106</v>
      </c>
      <c r="C882" s="216"/>
      <c r="D882" s="216"/>
      <c r="E882" s="216"/>
      <c r="F882" s="216"/>
      <c r="G882" s="216"/>
      <c r="H882" s="216"/>
      <c r="I882" s="216"/>
      <c r="J882" s="216"/>
      <c r="K882" s="70">
        <f>SUM(K866:K878)</f>
        <v>18</v>
      </c>
      <c r="L882" s="105">
        <f>IF(K874=0,"",K874/B866)</f>
        <v>0.5</v>
      </c>
      <c r="M882" s="105">
        <f>IF(K882=0,"",K882/B866)</f>
        <v>0.5625</v>
      </c>
      <c r="N882" s="105">
        <f>IF(K874=0,"",M882-L882)</f>
        <v>6.25E-2</v>
      </c>
      <c r="O882" s="85"/>
      <c r="P882" s="81"/>
      <c r="Q882" s="129"/>
      <c r="R882" s="85"/>
    </row>
    <row r="883" spans="1:19" ht="12.75" customHeight="1" x14ac:dyDescent="0.2">
      <c r="L883" s="85"/>
      <c r="M883" s="85"/>
      <c r="O883" s="85"/>
    </row>
    <row r="884" spans="1:19" ht="12.75" customHeight="1" x14ac:dyDescent="0.2">
      <c r="L884" s="85"/>
      <c r="M884" s="85"/>
      <c r="O884" s="85"/>
    </row>
    <row r="885" spans="1:19" ht="26.25" customHeight="1" x14ac:dyDescent="0.2">
      <c r="B885" s="220" t="s">
        <v>94</v>
      </c>
      <c r="C885" s="221"/>
      <c r="D885" s="221"/>
      <c r="E885" s="221"/>
      <c r="F885" s="221"/>
      <c r="G885" s="221"/>
      <c r="H885" s="221"/>
      <c r="I885" s="221"/>
      <c r="J885" s="221"/>
      <c r="K885" s="74" t="s">
        <v>116</v>
      </c>
      <c r="L885" s="85"/>
      <c r="M885" s="85"/>
      <c r="N885" s="81"/>
      <c r="O885" s="85"/>
      <c r="P885" s="81"/>
      <c r="Q885" s="81"/>
      <c r="R885" s="81"/>
    </row>
    <row r="886" spans="1:19" ht="20.25" x14ac:dyDescent="0.2">
      <c r="A886" s="222" t="s">
        <v>9</v>
      </c>
      <c r="B886" s="223" t="s">
        <v>95</v>
      </c>
      <c r="C886" s="224"/>
      <c r="D886" s="224"/>
      <c r="E886" s="224"/>
      <c r="F886" s="224"/>
      <c r="G886" s="224"/>
      <c r="H886" s="224"/>
      <c r="I886" s="224"/>
      <c r="J886" s="225"/>
      <c r="K886" s="226" t="s">
        <v>10</v>
      </c>
      <c r="L886" s="219" t="s">
        <v>2</v>
      </c>
      <c r="M886" s="219" t="s">
        <v>3</v>
      </c>
      <c r="N886" s="228" t="s">
        <v>4</v>
      </c>
      <c r="O886" s="219" t="s">
        <v>5</v>
      </c>
      <c r="P886" s="217" t="s">
        <v>6</v>
      </c>
      <c r="Q886" s="217" t="s">
        <v>7</v>
      </c>
      <c r="R886" s="219" t="s">
        <v>96</v>
      </c>
    </row>
    <row r="887" spans="1:19" ht="15.75" customHeight="1" x14ac:dyDescent="0.2">
      <c r="A887" s="218"/>
      <c r="B887" s="93" t="s">
        <v>97</v>
      </c>
      <c r="C887" s="93" t="s">
        <v>98</v>
      </c>
      <c r="D887" s="93" t="s">
        <v>99</v>
      </c>
      <c r="E887" s="93" t="s">
        <v>100</v>
      </c>
      <c r="F887" s="93" t="s">
        <v>101</v>
      </c>
      <c r="G887" s="93" t="s">
        <v>102</v>
      </c>
      <c r="H887" s="93" t="s">
        <v>103</v>
      </c>
      <c r="I887" s="93" t="s">
        <v>104</v>
      </c>
      <c r="J887" s="93" t="s">
        <v>105</v>
      </c>
      <c r="K887" s="227"/>
      <c r="L887" s="218"/>
      <c r="M887" s="218"/>
      <c r="N887" s="218"/>
      <c r="O887" s="218"/>
      <c r="P887" s="218"/>
      <c r="Q887" s="218"/>
      <c r="R887" s="218"/>
    </row>
    <row r="888" spans="1:19" ht="15.75" x14ac:dyDescent="0.2">
      <c r="A888" s="93">
        <v>2001</v>
      </c>
      <c r="B888" s="17">
        <v>16</v>
      </c>
      <c r="C888" s="17"/>
      <c r="D888" s="17"/>
      <c r="E888" s="17"/>
      <c r="F888" s="17"/>
      <c r="G888" s="17"/>
      <c r="H888" s="17"/>
      <c r="I888" s="17"/>
      <c r="J888" s="17"/>
      <c r="K888" s="54"/>
      <c r="L888" s="138"/>
      <c r="M888" s="139"/>
      <c r="N888" s="100"/>
      <c r="O888" s="94"/>
      <c r="P888" s="19">
        <f>B888</f>
        <v>16</v>
      </c>
      <c r="Q888" s="95"/>
      <c r="R888" s="94"/>
    </row>
    <row r="889" spans="1:19" ht="15.75" customHeight="1" x14ac:dyDescent="0.2">
      <c r="A889" s="93">
        <v>2002</v>
      </c>
      <c r="B889" s="17"/>
      <c r="C889" s="17">
        <v>12</v>
      </c>
      <c r="D889" s="17"/>
      <c r="E889" s="17"/>
      <c r="F889" s="17"/>
      <c r="G889" s="17"/>
      <c r="H889" s="17"/>
      <c r="I889" s="17"/>
      <c r="J889" s="17"/>
      <c r="K889" s="54"/>
      <c r="L889" s="140"/>
      <c r="M889" s="49"/>
      <c r="N889" s="141"/>
      <c r="O889" s="21">
        <f>IF(C889=0,"",C889/B888)</f>
        <v>0.75</v>
      </c>
      <c r="P889" s="22">
        <v>12</v>
      </c>
      <c r="Q889" s="96">
        <f t="shared" ref="Q889:Q896" si="128">IF(P889=0,"",P889/P888)</f>
        <v>0.75</v>
      </c>
      <c r="R889" s="96">
        <f t="shared" ref="R889:R896" si="129">IF(P889=0,"",100%-Q889)</f>
        <v>0.25</v>
      </c>
    </row>
    <row r="890" spans="1:19" ht="15.75" customHeight="1" x14ac:dyDescent="0.2">
      <c r="A890" s="93">
        <v>2101</v>
      </c>
      <c r="B890" s="17"/>
      <c r="C890" s="17"/>
      <c r="D890" s="17">
        <v>11</v>
      </c>
      <c r="E890" s="17"/>
      <c r="F890" s="17"/>
      <c r="G890" s="17"/>
      <c r="H890" s="17"/>
      <c r="I890" s="17"/>
      <c r="J890" s="17"/>
      <c r="K890" s="54"/>
      <c r="L890" s="140"/>
      <c r="M890" s="49"/>
      <c r="N890" s="141"/>
      <c r="O890" s="21">
        <f>IF(D890=0,"",D890/C889)</f>
        <v>0.91666666666666663</v>
      </c>
      <c r="P890" s="22">
        <v>11</v>
      </c>
      <c r="Q890" s="96">
        <f t="shared" si="128"/>
        <v>0.91666666666666663</v>
      </c>
      <c r="R890" s="96">
        <f t="shared" si="129"/>
        <v>8.333333333333337E-2</v>
      </c>
      <c r="S890" s="119">
        <f>P890/P888</f>
        <v>0.6875</v>
      </c>
    </row>
    <row r="891" spans="1:19" ht="15.75" customHeight="1" x14ac:dyDescent="0.2">
      <c r="A891" s="93">
        <v>2102</v>
      </c>
      <c r="B891" s="17"/>
      <c r="C891" s="17"/>
      <c r="D891" s="17"/>
      <c r="E891" s="17">
        <v>9</v>
      </c>
      <c r="F891" s="17"/>
      <c r="G891" s="17"/>
      <c r="H891" s="17"/>
      <c r="I891" s="17"/>
      <c r="J891" s="17"/>
      <c r="K891" s="54"/>
      <c r="L891" s="140"/>
      <c r="M891" s="49"/>
      <c r="N891" s="141"/>
      <c r="O891" s="21">
        <f>IF(E891=0,"",E891/D890)</f>
        <v>0.81818181818181823</v>
      </c>
      <c r="P891" s="22">
        <v>10</v>
      </c>
      <c r="Q891" s="96">
        <f t="shared" si="128"/>
        <v>0.90909090909090906</v>
      </c>
      <c r="R891" s="96">
        <f t="shared" si="129"/>
        <v>9.0909090909090939E-2</v>
      </c>
    </row>
    <row r="892" spans="1:19" ht="15.75" customHeight="1" x14ac:dyDescent="0.2">
      <c r="A892" s="93">
        <v>2201</v>
      </c>
      <c r="B892" s="17"/>
      <c r="C892" s="17"/>
      <c r="D892" s="17"/>
      <c r="E892" s="17"/>
      <c r="F892" s="17">
        <v>9</v>
      </c>
      <c r="G892" s="17"/>
      <c r="H892" s="17"/>
      <c r="I892" s="17"/>
      <c r="J892" s="17"/>
      <c r="K892" s="54"/>
      <c r="L892" s="140"/>
      <c r="M892" s="49"/>
      <c r="N892" s="141"/>
      <c r="O892" s="21">
        <f>IF(F892=0,"",F892/E891)</f>
        <v>1</v>
      </c>
      <c r="P892" s="22">
        <v>9</v>
      </c>
      <c r="Q892" s="96">
        <f t="shared" si="128"/>
        <v>0.9</v>
      </c>
      <c r="R892" s="96">
        <f t="shared" si="129"/>
        <v>9.9999999999999978E-2</v>
      </c>
    </row>
    <row r="893" spans="1:19" ht="15.75" customHeight="1" x14ac:dyDescent="0.2">
      <c r="A893" s="93">
        <v>2202</v>
      </c>
      <c r="B893" s="17"/>
      <c r="C893" s="17"/>
      <c r="D893" s="17"/>
      <c r="E893" s="17"/>
      <c r="F893" s="17"/>
      <c r="G893" s="17">
        <v>8</v>
      </c>
      <c r="H893" s="17"/>
      <c r="I893" s="17"/>
      <c r="J893" s="17"/>
      <c r="K893" s="54"/>
      <c r="L893" s="140"/>
      <c r="M893" s="49"/>
      <c r="N893" s="141"/>
      <c r="O893" s="21">
        <f>IF(G893=0,"",G893/F892)</f>
        <v>0.88888888888888884</v>
      </c>
      <c r="P893" s="22">
        <v>8</v>
      </c>
      <c r="Q893" s="96">
        <f t="shared" si="128"/>
        <v>0.88888888888888884</v>
      </c>
      <c r="R893" s="96">
        <f t="shared" si="129"/>
        <v>0.11111111111111116</v>
      </c>
    </row>
    <row r="894" spans="1:19" ht="15.75" customHeight="1" x14ac:dyDescent="0.2">
      <c r="A894" s="93">
        <v>2301</v>
      </c>
      <c r="B894" s="17"/>
      <c r="C894" s="17"/>
      <c r="D894" s="17"/>
      <c r="E894" s="17"/>
      <c r="F894" s="17"/>
      <c r="G894" s="17"/>
      <c r="H894" s="17">
        <v>8</v>
      </c>
      <c r="I894" s="17"/>
      <c r="J894" s="17"/>
      <c r="K894" s="54"/>
      <c r="L894" s="140"/>
      <c r="M894" s="49"/>
      <c r="N894" s="141"/>
      <c r="O894" s="21">
        <f>IF(H894=0,"",H894/G893)</f>
        <v>1</v>
      </c>
      <c r="P894" s="22">
        <v>8</v>
      </c>
      <c r="Q894" s="96">
        <f t="shared" si="128"/>
        <v>1</v>
      </c>
      <c r="R894" s="96">
        <f t="shared" si="129"/>
        <v>0</v>
      </c>
    </row>
    <row r="895" spans="1:19" ht="15.75" customHeight="1" x14ac:dyDescent="0.2">
      <c r="A895" s="93">
        <v>2302</v>
      </c>
      <c r="B895" s="17"/>
      <c r="C895" s="17"/>
      <c r="D895" s="17"/>
      <c r="E895" s="17"/>
      <c r="F895" s="17"/>
      <c r="G895" s="17"/>
      <c r="H895" s="17"/>
      <c r="I895" s="17">
        <v>8</v>
      </c>
      <c r="J895" s="17"/>
      <c r="K895" s="54"/>
      <c r="L895" s="140"/>
      <c r="M895" s="49"/>
      <c r="N895" s="141"/>
      <c r="O895" s="21">
        <f>IF(I895=0,"",I895/H894)</f>
        <v>1</v>
      </c>
      <c r="P895" s="22">
        <v>8</v>
      </c>
      <c r="Q895" s="96">
        <f t="shared" si="128"/>
        <v>1</v>
      </c>
      <c r="R895" s="96">
        <f t="shared" si="129"/>
        <v>0</v>
      </c>
    </row>
    <row r="896" spans="1:19" ht="15.75" customHeight="1" x14ac:dyDescent="0.2">
      <c r="A896" s="93">
        <v>2401</v>
      </c>
      <c r="B896" s="17"/>
      <c r="C896" s="17"/>
      <c r="D896" s="17"/>
      <c r="E896" s="17"/>
      <c r="F896" s="17"/>
      <c r="G896" s="17"/>
      <c r="H896" s="17"/>
      <c r="I896" s="17"/>
      <c r="J896" s="17">
        <v>8</v>
      </c>
      <c r="K896" s="54">
        <v>8</v>
      </c>
      <c r="L896" s="140"/>
      <c r="M896" s="49"/>
      <c r="N896" s="141"/>
      <c r="O896" s="24">
        <f>IF(J896=0,"",J896/I895)</f>
        <v>1</v>
      </c>
      <c r="P896" s="22">
        <v>8</v>
      </c>
      <c r="Q896" s="24">
        <f t="shared" si="128"/>
        <v>1</v>
      </c>
      <c r="R896" s="24">
        <f t="shared" si="129"/>
        <v>0</v>
      </c>
    </row>
    <row r="897" spans="1:19" ht="15.75" customHeight="1" x14ac:dyDescent="0.2">
      <c r="A897" s="93">
        <v>2402</v>
      </c>
      <c r="B897" s="17"/>
      <c r="C897" s="17"/>
      <c r="D897" s="17"/>
      <c r="E897" s="17"/>
      <c r="F897" s="17"/>
      <c r="G897" s="17"/>
      <c r="H897" s="17"/>
      <c r="I897" s="17"/>
      <c r="J897" s="17"/>
      <c r="K897" s="54"/>
      <c r="L897" s="140"/>
      <c r="M897" s="49"/>
      <c r="N897" s="142"/>
      <c r="O897" s="63"/>
      <c r="P897" s="22"/>
      <c r="Q897" s="63"/>
      <c r="R897" s="97"/>
    </row>
    <row r="898" spans="1:19" ht="15.75" customHeight="1" x14ac:dyDescent="0.2">
      <c r="A898" s="93">
        <v>2501</v>
      </c>
      <c r="B898" s="17"/>
      <c r="C898" s="17"/>
      <c r="D898" s="17"/>
      <c r="E898" s="17"/>
      <c r="F898" s="17"/>
      <c r="G898" s="17"/>
      <c r="H898" s="17"/>
      <c r="I898" s="17"/>
      <c r="J898" s="17"/>
      <c r="K898" s="54"/>
      <c r="L898" s="140"/>
      <c r="M898" s="49"/>
      <c r="N898" s="142"/>
      <c r="O898" s="143"/>
      <c r="P898" s="51"/>
      <c r="Q898" s="144"/>
      <c r="R898" s="143"/>
    </row>
    <row r="899" spans="1:19" ht="15.75" customHeight="1" x14ac:dyDescent="0.2">
      <c r="A899" s="93">
        <v>2502</v>
      </c>
      <c r="B899" s="17"/>
      <c r="C899" s="17"/>
      <c r="D899" s="17"/>
      <c r="E899" s="17"/>
      <c r="F899" s="17"/>
      <c r="G899" s="17"/>
      <c r="H899" s="17"/>
      <c r="I899" s="17"/>
      <c r="J899" s="17"/>
      <c r="K899" s="54"/>
      <c r="L899" s="140"/>
      <c r="M899" s="49"/>
      <c r="N899" s="142"/>
      <c r="O899" s="143"/>
      <c r="P899" s="51"/>
      <c r="Q899" s="144"/>
      <c r="R899" s="143"/>
    </row>
    <row r="900" spans="1:19" ht="15.75" customHeight="1" x14ac:dyDescent="0.2">
      <c r="A900" s="93">
        <v>2601</v>
      </c>
      <c r="B900" s="17"/>
      <c r="C900" s="17"/>
      <c r="D900" s="17"/>
      <c r="E900" s="17"/>
      <c r="F900" s="17"/>
      <c r="G900" s="17"/>
      <c r="H900" s="17"/>
      <c r="I900" s="17"/>
      <c r="J900" s="17"/>
      <c r="K900" s="54"/>
      <c r="L900" s="140"/>
      <c r="M900" s="49"/>
      <c r="N900" s="142"/>
      <c r="O900" s="49"/>
      <c r="P900" s="142"/>
      <c r="Q900" s="145"/>
      <c r="R900" s="143"/>
    </row>
    <row r="901" spans="1:19" ht="15.75" customHeight="1" x14ac:dyDescent="0.2">
      <c r="A901" s="93">
        <v>2602</v>
      </c>
      <c r="B901" s="17"/>
      <c r="C901" s="17"/>
      <c r="D901" s="17"/>
      <c r="E901" s="17"/>
      <c r="F901" s="17"/>
      <c r="G901" s="17"/>
      <c r="H901" s="17"/>
      <c r="I901" s="17"/>
      <c r="J901" s="17"/>
      <c r="K901" s="54"/>
      <c r="L901" s="140"/>
      <c r="M901" s="49"/>
      <c r="N901" s="142"/>
      <c r="O901" s="98" t="s">
        <v>81</v>
      </c>
      <c r="P901" s="99"/>
      <c r="Q901" s="100">
        <f>IF(SUM(K892:K898)=0,"",SUM(K892:K898))</f>
        <v>8</v>
      </c>
      <c r="R901" s="101" t="s">
        <v>10</v>
      </c>
    </row>
    <row r="902" spans="1:19" ht="15.75" customHeight="1" x14ac:dyDescent="0.2">
      <c r="A902" s="93">
        <v>2701</v>
      </c>
      <c r="B902" s="17"/>
      <c r="C902" s="17"/>
      <c r="D902" s="17"/>
      <c r="E902" s="17"/>
      <c r="F902" s="17"/>
      <c r="G902" s="17"/>
      <c r="H902" s="17"/>
      <c r="I902" s="17"/>
      <c r="J902" s="17"/>
      <c r="K902" s="54"/>
      <c r="L902" s="140"/>
      <c r="M902" s="49"/>
      <c r="N902" s="142"/>
      <c r="O902" s="102" t="s">
        <v>83</v>
      </c>
      <c r="P902" s="32" t="str">
        <f>IF(P901/B888=0,"",P901/B888)</f>
        <v/>
      </c>
      <c r="Q902" s="103" t="str">
        <f>IF(P901/Q901=0,"",P901/Q901)</f>
        <v/>
      </c>
      <c r="R902" s="104" t="s">
        <v>84</v>
      </c>
    </row>
    <row r="903" spans="1:19" ht="15.75" customHeight="1" x14ac:dyDescent="0.2">
      <c r="A903" s="93">
        <v>2702</v>
      </c>
      <c r="B903" s="71"/>
      <c r="C903" s="71"/>
      <c r="D903" s="71"/>
      <c r="E903" s="71"/>
      <c r="F903" s="71"/>
      <c r="G903" s="71"/>
      <c r="H903" s="71"/>
      <c r="I903" s="71"/>
      <c r="J903" s="71"/>
      <c r="K903" s="54"/>
      <c r="L903" s="146"/>
      <c r="M903" s="147"/>
      <c r="N903" s="148"/>
      <c r="O903" s="149"/>
      <c r="P903" s="150"/>
      <c r="Q903" s="150"/>
      <c r="R903" s="151"/>
    </row>
    <row r="904" spans="1:19" ht="18" customHeight="1" x14ac:dyDescent="0.2">
      <c r="A904" s="109"/>
      <c r="B904" s="216" t="s">
        <v>106</v>
      </c>
      <c r="C904" s="216"/>
      <c r="D904" s="216"/>
      <c r="E904" s="216"/>
      <c r="F904" s="216"/>
      <c r="G904" s="216"/>
      <c r="H904" s="216"/>
      <c r="I904" s="216"/>
      <c r="J904" s="216"/>
      <c r="K904" s="70">
        <f>SUM(K888:K900)</f>
        <v>8</v>
      </c>
      <c r="L904" s="105">
        <f>IF(K896=0,"",K896/B888)</f>
        <v>0.5</v>
      </c>
      <c r="M904" s="105">
        <f>IF(K904=0,"",K904/B888)</f>
        <v>0.5</v>
      </c>
      <c r="N904" s="105">
        <f>IF(K896=0,"",M904-L904)</f>
        <v>0</v>
      </c>
      <c r="O904" s="85"/>
      <c r="P904" s="81"/>
      <c r="Q904" s="129"/>
      <c r="R904" s="85"/>
    </row>
    <row r="905" spans="1:19" ht="12.75" customHeight="1" x14ac:dyDescent="0.2">
      <c r="L905" s="85"/>
      <c r="M905" s="85"/>
      <c r="O905" s="85"/>
    </row>
    <row r="906" spans="1:19" ht="12.75" customHeight="1" x14ac:dyDescent="0.2">
      <c r="L906" s="85"/>
      <c r="M906" s="85"/>
      <c r="O906" s="85"/>
    </row>
    <row r="907" spans="1:19" ht="26.25" customHeight="1" x14ac:dyDescent="0.2">
      <c r="B907" s="220" t="s">
        <v>94</v>
      </c>
      <c r="C907" s="221"/>
      <c r="D907" s="221"/>
      <c r="E907" s="221"/>
      <c r="F907" s="221"/>
      <c r="G907" s="221"/>
      <c r="H907" s="221"/>
      <c r="I907" s="221"/>
      <c r="J907" s="221"/>
      <c r="K907" s="74" t="s">
        <v>117</v>
      </c>
      <c r="L907" s="85"/>
      <c r="M907" s="85"/>
      <c r="N907" s="81"/>
      <c r="O907" s="85"/>
      <c r="P907" s="81"/>
      <c r="Q907" s="81"/>
      <c r="R907" s="81"/>
    </row>
    <row r="908" spans="1:19" ht="20.25" customHeight="1" x14ac:dyDescent="0.2">
      <c r="A908" s="222" t="s">
        <v>9</v>
      </c>
      <c r="B908" s="223" t="s">
        <v>95</v>
      </c>
      <c r="C908" s="224"/>
      <c r="D908" s="224"/>
      <c r="E908" s="224"/>
      <c r="F908" s="224"/>
      <c r="G908" s="224"/>
      <c r="H908" s="224"/>
      <c r="I908" s="224"/>
      <c r="J908" s="225"/>
      <c r="K908" s="226" t="s">
        <v>10</v>
      </c>
      <c r="L908" s="219" t="s">
        <v>2</v>
      </c>
      <c r="M908" s="219" t="s">
        <v>3</v>
      </c>
      <c r="N908" s="228" t="s">
        <v>4</v>
      </c>
      <c r="O908" s="219" t="s">
        <v>5</v>
      </c>
      <c r="P908" s="217" t="s">
        <v>6</v>
      </c>
      <c r="Q908" s="217" t="s">
        <v>7</v>
      </c>
      <c r="R908" s="219" t="s">
        <v>96</v>
      </c>
    </row>
    <row r="909" spans="1:19" ht="15.75" customHeight="1" x14ac:dyDescent="0.2">
      <c r="A909" s="218"/>
      <c r="B909" s="93" t="s">
        <v>97</v>
      </c>
      <c r="C909" s="93" t="s">
        <v>98</v>
      </c>
      <c r="D909" s="93" t="s">
        <v>99</v>
      </c>
      <c r="E909" s="93" t="s">
        <v>100</v>
      </c>
      <c r="F909" s="93" t="s">
        <v>101</v>
      </c>
      <c r="G909" s="93" t="s">
        <v>102</v>
      </c>
      <c r="H909" s="93" t="s">
        <v>103</v>
      </c>
      <c r="I909" s="93" t="s">
        <v>104</v>
      </c>
      <c r="J909" s="93" t="s">
        <v>105</v>
      </c>
      <c r="K909" s="227"/>
      <c r="L909" s="218"/>
      <c r="M909" s="218"/>
      <c r="N909" s="218"/>
      <c r="O909" s="218"/>
      <c r="P909" s="218"/>
      <c r="Q909" s="218"/>
      <c r="R909" s="218"/>
    </row>
    <row r="910" spans="1:19" ht="15.75" x14ac:dyDescent="0.2">
      <c r="A910" s="93">
        <v>2002</v>
      </c>
      <c r="B910" s="17">
        <v>27</v>
      </c>
      <c r="C910" s="17"/>
      <c r="D910" s="17"/>
      <c r="E910" s="17"/>
      <c r="F910" s="17"/>
      <c r="G910" s="17"/>
      <c r="H910" s="17"/>
      <c r="I910" s="17"/>
      <c r="J910" s="17"/>
      <c r="K910" s="54"/>
      <c r="L910" s="138"/>
      <c r="M910" s="139"/>
      <c r="N910" s="100"/>
      <c r="O910" s="94"/>
      <c r="P910" s="19">
        <f>B910</f>
        <v>27</v>
      </c>
      <c r="Q910" s="95"/>
      <c r="R910" s="94"/>
    </row>
    <row r="911" spans="1:19" ht="15.75" x14ac:dyDescent="0.2">
      <c r="A911" s="93">
        <v>2101</v>
      </c>
      <c r="B911" s="17"/>
      <c r="C911" s="17">
        <v>24</v>
      </c>
      <c r="D911" s="17"/>
      <c r="E911" s="17"/>
      <c r="F911" s="17"/>
      <c r="G911" s="17"/>
      <c r="H911" s="17"/>
      <c r="I911" s="17"/>
      <c r="J911" s="17"/>
      <c r="K911" s="54"/>
      <c r="L911" s="140"/>
      <c r="M911" s="49"/>
      <c r="N911" s="141"/>
      <c r="O911" s="21">
        <f>IF(C911=0,"",C911/B910)</f>
        <v>0.88888888888888884</v>
      </c>
      <c r="P911" s="22">
        <v>24</v>
      </c>
      <c r="Q911" s="96">
        <f t="shared" ref="Q911:Q918" si="130">IF(P911=0,"",P911/P910)</f>
        <v>0.88888888888888884</v>
      </c>
      <c r="R911" s="96">
        <f t="shared" ref="R911:R918" si="131">IF(P911=0,"",100%-Q911)</f>
        <v>0.11111111111111116</v>
      </c>
    </row>
    <row r="912" spans="1:19" ht="15.75" customHeight="1" x14ac:dyDescent="0.2">
      <c r="A912" s="93">
        <v>2102</v>
      </c>
      <c r="B912" s="17"/>
      <c r="C912" s="17"/>
      <c r="D912" s="17">
        <v>21</v>
      </c>
      <c r="E912" s="17"/>
      <c r="F912" s="17"/>
      <c r="G912" s="17"/>
      <c r="H912" s="17"/>
      <c r="I912" s="17"/>
      <c r="J912" s="17"/>
      <c r="K912" s="54"/>
      <c r="L912" s="140"/>
      <c r="M912" s="49"/>
      <c r="N912" s="141"/>
      <c r="O912" s="21">
        <f>IF(D912=0,"",D912/C911)</f>
        <v>0.875</v>
      </c>
      <c r="P912" s="22">
        <v>24</v>
      </c>
      <c r="Q912" s="96">
        <f t="shared" si="130"/>
        <v>1</v>
      </c>
      <c r="R912" s="96">
        <f t="shared" si="131"/>
        <v>0</v>
      </c>
      <c r="S912" s="119">
        <f>P912/P910</f>
        <v>0.88888888888888884</v>
      </c>
    </row>
    <row r="913" spans="1:18" ht="15.75" customHeight="1" x14ac:dyDescent="0.2">
      <c r="A913" s="93">
        <v>2201</v>
      </c>
      <c r="B913" s="17"/>
      <c r="C913" s="17"/>
      <c r="D913" s="17"/>
      <c r="E913" s="17">
        <v>16</v>
      </c>
      <c r="F913" s="17"/>
      <c r="G913" s="17"/>
      <c r="H913" s="17"/>
      <c r="I913" s="17"/>
      <c r="J913" s="17"/>
      <c r="K913" s="54"/>
      <c r="L913" s="140"/>
      <c r="M913" s="49"/>
      <c r="N913" s="141"/>
      <c r="O913" s="21">
        <f>IF(E913=0,"",E913/D912)</f>
        <v>0.76190476190476186</v>
      </c>
      <c r="P913" s="22">
        <v>18</v>
      </c>
      <c r="Q913" s="96">
        <f t="shared" si="130"/>
        <v>0.75</v>
      </c>
      <c r="R913" s="96">
        <f t="shared" si="131"/>
        <v>0.25</v>
      </c>
    </row>
    <row r="914" spans="1:18" ht="15.75" customHeight="1" x14ac:dyDescent="0.2">
      <c r="A914" s="93">
        <v>2202</v>
      </c>
      <c r="B914" s="17"/>
      <c r="C914" s="17"/>
      <c r="D914" s="17"/>
      <c r="E914" s="17"/>
      <c r="F914" s="17">
        <v>13</v>
      </c>
      <c r="G914" s="17"/>
      <c r="H914" s="17"/>
      <c r="I914" s="17"/>
      <c r="J914" s="17"/>
      <c r="K914" s="54"/>
      <c r="L914" s="140"/>
      <c r="M914" s="49"/>
      <c r="N914" s="141"/>
      <c r="O914" s="21">
        <f>IF(F914=0,"",F914/E913)</f>
        <v>0.8125</v>
      </c>
      <c r="P914" s="22">
        <v>15</v>
      </c>
      <c r="Q914" s="96">
        <f t="shared" si="130"/>
        <v>0.83333333333333337</v>
      </c>
      <c r="R914" s="96">
        <f t="shared" si="131"/>
        <v>0.16666666666666663</v>
      </c>
    </row>
    <row r="915" spans="1:18" ht="15.75" customHeight="1" x14ac:dyDescent="0.2">
      <c r="A915" s="93">
        <v>2301</v>
      </c>
      <c r="B915" s="17"/>
      <c r="C915" s="17"/>
      <c r="D915" s="17"/>
      <c r="E915" s="17"/>
      <c r="F915" s="17"/>
      <c r="G915" s="17">
        <v>13</v>
      </c>
      <c r="H915" s="17"/>
      <c r="I915" s="17"/>
      <c r="J915" s="17"/>
      <c r="K915" s="54"/>
      <c r="L915" s="140"/>
      <c r="M915" s="49"/>
      <c r="N915" s="141"/>
      <c r="O915" s="21">
        <f>IF(G915=0,"",G915/F914)</f>
        <v>1</v>
      </c>
      <c r="P915" s="22">
        <v>15</v>
      </c>
      <c r="Q915" s="96">
        <f t="shared" si="130"/>
        <v>1</v>
      </c>
      <c r="R915" s="96">
        <f t="shared" si="131"/>
        <v>0</v>
      </c>
    </row>
    <row r="916" spans="1:18" ht="15.75" customHeight="1" x14ac:dyDescent="0.2">
      <c r="A916" s="93">
        <v>2302</v>
      </c>
      <c r="B916" s="17"/>
      <c r="C916" s="17"/>
      <c r="D916" s="17"/>
      <c r="E916" s="17"/>
      <c r="F916" s="17"/>
      <c r="G916" s="17"/>
      <c r="H916" s="17">
        <v>13</v>
      </c>
      <c r="I916" s="17"/>
      <c r="J916" s="17"/>
      <c r="K916" s="54"/>
      <c r="L916" s="140"/>
      <c r="M916" s="49"/>
      <c r="N916" s="141"/>
      <c r="O916" s="21">
        <f>IF(H916=0,"",H916/G915)</f>
        <v>1</v>
      </c>
      <c r="P916" s="22">
        <v>15</v>
      </c>
      <c r="Q916" s="96">
        <f t="shared" si="130"/>
        <v>1</v>
      </c>
      <c r="R916" s="96">
        <f t="shared" si="131"/>
        <v>0</v>
      </c>
    </row>
    <row r="917" spans="1:18" ht="15.75" customHeight="1" x14ac:dyDescent="0.2">
      <c r="A917" s="93">
        <v>2401</v>
      </c>
      <c r="B917" s="17"/>
      <c r="C917" s="17"/>
      <c r="D917" s="17"/>
      <c r="E917" s="17"/>
      <c r="F917" s="17"/>
      <c r="G917" s="17"/>
      <c r="H917" s="17"/>
      <c r="I917" s="17">
        <v>13</v>
      </c>
      <c r="J917" s="17"/>
      <c r="K917" s="54"/>
      <c r="L917" s="140"/>
      <c r="M917" s="49"/>
      <c r="N917" s="141"/>
      <c r="O917" s="21">
        <f>IF(I917=0,"",I917/H916)</f>
        <v>1</v>
      </c>
      <c r="P917" s="22">
        <v>13</v>
      </c>
      <c r="Q917" s="96">
        <f t="shared" si="130"/>
        <v>0.8666666666666667</v>
      </c>
      <c r="R917" s="96">
        <f t="shared" si="131"/>
        <v>0.1333333333333333</v>
      </c>
    </row>
    <row r="918" spans="1:18" ht="15.75" customHeight="1" x14ac:dyDescent="0.2">
      <c r="A918" s="93">
        <v>2402</v>
      </c>
      <c r="B918" s="17"/>
      <c r="C918" s="17"/>
      <c r="D918" s="17"/>
      <c r="E918" s="17"/>
      <c r="F918" s="17"/>
      <c r="G918" s="17"/>
      <c r="H918" s="17"/>
      <c r="I918" s="17"/>
      <c r="J918" s="17">
        <v>12</v>
      </c>
      <c r="K918" s="54">
        <v>12</v>
      </c>
      <c r="L918" s="140"/>
      <c r="M918" s="49"/>
      <c r="N918" s="141"/>
      <c r="O918" s="24">
        <f>IF(J918=0,"",J918/I917)</f>
        <v>0.92307692307692313</v>
      </c>
      <c r="P918" s="22">
        <v>13</v>
      </c>
      <c r="Q918" s="24">
        <f t="shared" si="130"/>
        <v>1</v>
      </c>
      <c r="R918" s="24">
        <f t="shared" si="131"/>
        <v>0</v>
      </c>
    </row>
    <row r="919" spans="1:18" ht="15.75" customHeight="1" x14ac:dyDescent="0.2">
      <c r="A919" s="93">
        <v>2501</v>
      </c>
      <c r="B919" s="17"/>
      <c r="C919" s="17"/>
      <c r="D919" s="17"/>
      <c r="E919" s="17"/>
      <c r="F919" s="17"/>
      <c r="G919" s="17"/>
      <c r="H919" s="17"/>
      <c r="I919" s="17"/>
      <c r="J919" s="17">
        <v>1</v>
      </c>
      <c r="K919" s="54"/>
      <c r="L919" s="140"/>
      <c r="M919" s="49"/>
      <c r="N919" s="142"/>
      <c r="O919" s="63"/>
      <c r="P919" s="22">
        <v>1</v>
      </c>
      <c r="Q919" s="63"/>
      <c r="R919" s="97"/>
    </row>
    <row r="920" spans="1:18" ht="15.75" customHeight="1" x14ac:dyDescent="0.2">
      <c r="A920" s="93">
        <v>2502</v>
      </c>
      <c r="B920" s="17"/>
      <c r="C920" s="17"/>
      <c r="D920" s="17"/>
      <c r="E920" s="17"/>
      <c r="F920" s="17"/>
      <c r="G920" s="17"/>
      <c r="H920" s="17"/>
      <c r="I920" s="17"/>
      <c r="J920" s="17"/>
      <c r="K920" s="54"/>
      <c r="L920" s="140"/>
      <c r="M920" s="49"/>
      <c r="N920" s="142"/>
      <c r="O920" s="143"/>
      <c r="P920" s="51"/>
      <c r="Q920" s="144"/>
      <c r="R920" s="143"/>
    </row>
    <row r="921" spans="1:18" ht="15.75" customHeight="1" x14ac:dyDescent="0.2">
      <c r="A921" s="93">
        <v>2601</v>
      </c>
      <c r="B921" s="17"/>
      <c r="C921" s="17"/>
      <c r="D921" s="17"/>
      <c r="E921" s="17"/>
      <c r="F921" s="17"/>
      <c r="G921" s="17"/>
      <c r="H921" s="17"/>
      <c r="I921" s="17"/>
      <c r="J921" s="17"/>
      <c r="K921" s="54"/>
      <c r="L921" s="140"/>
      <c r="M921" s="49"/>
      <c r="N921" s="142"/>
      <c r="O921" s="143"/>
      <c r="P921" s="51"/>
      <c r="Q921" s="144"/>
      <c r="R921" s="143"/>
    </row>
    <row r="922" spans="1:18" ht="15.75" customHeight="1" x14ac:dyDescent="0.2">
      <c r="A922" s="93">
        <v>2602</v>
      </c>
      <c r="B922" s="17"/>
      <c r="C922" s="17"/>
      <c r="D922" s="17"/>
      <c r="E922" s="17"/>
      <c r="F922" s="17"/>
      <c r="G922" s="17"/>
      <c r="H922" s="17"/>
      <c r="I922" s="17"/>
      <c r="J922" s="17"/>
      <c r="K922" s="54"/>
      <c r="L922" s="140"/>
      <c r="M922" s="49"/>
      <c r="N922" s="142"/>
      <c r="O922" s="49"/>
      <c r="P922" s="142"/>
      <c r="Q922" s="145"/>
      <c r="R922" s="143"/>
    </row>
    <row r="923" spans="1:18" ht="15.75" customHeight="1" x14ac:dyDescent="0.2">
      <c r="A923" s="93">
        <v>2701</v>
      </c>
      <c r="B923" s="17"/>
      <c r="C923" s="17"/>
      <c r="D923" s="17"/>
      <c r="E923" s="17"/>
      <c r="F923" s="17"/>
      <c r="G923" s="17"/>
      <c r="H923" s="17"/>
      <c r="I923" s="17"/>
      <c r="J923" s="17"/>
      <c r="K923" s="54"/>
      <c r="L923" s="140"/>
      <c r="M923" s="49"/>
      <c r="N923" s="142"/>
      <c r="O923" s="98" t="s">
        <v>81</v>
      </c>
      <c r="P923" s="99"/>
      <c r="Q923" s="100">
        <f>IF(SUM(K914:K920)=0,"",SUM(K914:K920))</f>
        <v>12</v>
      </c>
      <c r="R923" s="101" t="s">
        <v>10</v>
      </c>
    </row>
    <row r="924" spans="1:18" ht="15.75" customHeight="1" x14ac:dyDescent="0.2">
      <c r="A924" s="93">
        <v>2702</v>
      </c>
      <c r="B924" s="17"/>
      <c r="C924" s="17"/>
      <c r="D924" s="17"/>
      <c r="E924" s="17"/>
      <c r="F924" s="17"/>
      <c r="G924" s="17"/>
      <c r="H924" s="17"/>
      <c r="I924" s="17"/>
      <c r="J924" s="17"/>
      <c r="K924" s="54"/>
      <c r="L924" s="140"/>
      <c r="M924" s="49"/>
      <c r="N924" s="142"/>
      <c r="O924" s="102" t="s">
        <v>83</v>
      </c>
      <c r="P924" s="32" t="str">
        <f>IF(P923/B910=0,"",P923/B910)</f>
        <v/>
      </c>
      <c r="Q924" s="103" t="str">
        <f>IF(P923/Q923=0,"",P923/Q923)</f>
        <v/>
      </c>
      <c r="R924" s="104" t="s">
        <v>84</v>
      </c>
    </row>
    <row r="925" spans="1:18" ht="15.75" customHeight="1" x14ac:dyDescent="0.2">
      <c r="A925" s="93">
        <v>2801</v>
      </c>
      <c r="B925" s="71"/>
      <c r="C925" s="71"/>
      <c r="D925" s="71"/>
      <c r="E925" s="71"/>
      <c r="F925" s="71"/>
      <c r="G925" s="71"/>
      <c r="H925" s="71"/>
      <c r="I925" s="71"/>
      <c r="J925" s="71"/>
      <c r="K925" s="54"/>
      <c r="L925" s="146"/>
      <c r="M925" s="147"/>
      <c r="N925" s="148"/>
      <c r="O925" s="149"/>
      <c r="P925" s="150"/>
      <c r="Q925" s="150"/>
      <c r="R925" s="151"/>
    </row>
    <row r="926" spans="1:18" ht="18" customHeight="1" x14ac:dyDescent="0.2">
      <c r="A926" s="109"/>
      <c r="B926" s="216" t="s">
        <v>106</v>
      </c>
      <c r="C926" s="216"/>
      <c r="D926" s="216"/>
      <c r="E926" s="216"/>
      <c r="F926" s="216"/>
      <c r="G926" s="216"/>
      <c r="H926" s="216"/>
      <c r="I926" s="216"/>
      <c r="J926" s="216"/>
      <c r="K926" s="70">
        <f>SUM(K910:K922)</f>
        <v>12</v>
      </c>
      <c r="L926" s="105">
        <f>IF(K918=0,"",K918/B910)</f>
        <v>0.44444444444444442</v>
      </c>
      <c r="M926" s="105">
        <f>IF(K926=0,"",K926/B910)</f>
        <v>0.44444444444444442</v>
      </c>
      <c r="N926" s="105">
        <f>IF(K918=0,"",M926-L926)</f>
        <v>0</v>
      </c>
      <c r="O926" s="85"/>
      <c r="P926" s="81"/>
      <c r="Q926" s="129"/>
      <c r="R926" s="85"/>
    </row>
    <row r="927" spans="1:18" ht="12.75" customHeight="1" x14ac:dyDescent="0.2"/>
    <row r="928" spans="1:18" ht="12.75" customHeight="1" x14ac:dyDescent="0.2"/>
    <row r="929" spans="1:19" ht="26.25" x14ac:dyDescent="0.2">
      <c r="B929" s="220" t="s">
        <v>94</v>
      </c>
      <c r="C929" s="221"/>
      <c r="D929" s="221"/>
      <c r="E929" s="221"/>
      <c r="F929" s="221"/>
      <c r="G929" s="221"/>
      <c r="H929" s="221"/>
      <c r="I929" s="221"/>
      <c r="J929" s="221"/>
      <c r="K929" s="74" t="s">
        <v>118</v>
      </c>
      <c r="L929" s="85"/>
      <c r="M929" s="85"/>
      <c r="N929" s="81"/>
      <c r="O929" s="85"/>
      <c r="P929" s="81"/>
      <c r="Q929" s="81"/>
      <c r="R929" s="81"/>
    </row>
    <row r="930" spans="1:19" ht="20.25" x14ac:dyDescent="0.2">
      <c r="A930" s="222" t="s">
        <v>9</v>
      </c>
      <c r="B930" s="223" t="s">
        <v>95</v>
      </c>
      <c r="C930" s="224"/>
      <c r="D930" s="224"/>
      <c r="E930" s="224"/>
      <c r="F930" s="224"/>
      <c r="G930" s="224"/>
      <c r="H930" s="224"/>
      <c r="I930" s="224"/>
      <c r="J930" s="225"/>
      <c r="K930" s="226" t="s">
        <v>10</v>
      </c>
      <c r="L930" s="219" t="s">
        <v>2</v>
      </c>
      <c r="M930" s="219" t="s">
        <v>3</v>
      </c>
      <c r="N930" s="228" t="s">
        <v>4</v>
      </c>
      <c r="O930" s="219" t="s">
        <v>5</v>
      </c>
      <c r="P930" s="217" t="s">
        <v>6</v>
      </c>
      <c r="Q930" s="217" t="s">
        <v>7</v>
      </c>
      <c r="R930" s="219" t="s">
        <v>96</v>
      </c>
    </row>
    <row r="931" spans="1:19" ht="15.75" customHeight="1" x14ac:dyDescent="0.2">
      <c r="A931" s="218"/>
      <c r="B931" s="93" t="s">
        <v>97</v>
      </c>
      <c r="C931" s="93" t="s">
        <v>98</v>
      </c>
      <c r="D931" s="93" t="s">
        <v>99</v>
      </c>
      <c r="E931" s="93" t="s">
        <v>100</v>
      </c>
      <c r="F931" s="93" t="s">
        <v>101</v>
      </c>
      <c r="G931" s="93" t="s">
        <v>102</v>
      </c>
      <c r="H931" s="93" t="s">
        <v>103</v>
      </c>
      <c r="I931" s="93" t="s">
        <v>104</v>
      </c>
      <c r="J931" s="93" t="s">
        <v>105</v>
      </c>
      <c r="K931" s="227"/>
      <c r="L931" s="218"/>
      <c r="M931" s="218"/>
      <c r="N931" s="218"/>
      <c r="O931" s="218"/>
      <c r="P931" s="218"/>
      <c r="Q931" s="218"/>
      <c r="R931" s="218"/>
    </row>
    <row r="932" spans="1:19" ht="15.75" x14ac:dyDescent="0.2">
      <c r="A932" s="93">
        <v>2101</v>
      </c>
      <c r="B932" s="17">
        <v>7</v>
      </c>
      <c r="C932" s="17"/>
      <c r="D932" s="17"/>
      <c r="E932" s="17"/>
      <c r="F932" s="17"/>
      <c r="G932" s="17"/>
      <c r="H932" s="17"/>
      <c r="I932" s="17"/>
      <c r="J932" s="17"/>
      <c r="K932" s="54"/>
      <c r="L932" s="138"/>
      <c r="M932" s="139"/>
      <c r="N932" s="100"/>
      <c r="O932" s="94"/>
      <c r="P932" s="19">
        <f>B932</f>
        <v>7</v>
      </c>
      <c r="Q932" s="95"/>
      <c r="R932" s="94"/>
    </row>
    <row r="933" spans="1:19" ht="15.75" x14ac:dyDescent="0.2">
      <c r="A933" s="93">
        <v>2102</v>
      </c>
      <c r="B933" s="17"/>
      <c r="C933" s="17">
        <v>4</v>
      </c>
      <c r="D933" s="17"/>
      <c r="E933" s="17"/>
      <c r="F933" s="17"/>
      <c r="G933" s="17"/>
      <c r="H933" s="17"/>
      <c r="I933" s="17"/>
      <c r="J933" s="17"/>
      <c r="K933" s="54"/>
      <c r="L933" s="140"/>
      <c r="M933" s="49"/>
      <c r="N933" s="141"/>
      <c r="O933" s="21">
        <f>IF(C933=0,"",C933/B932)</f>
        <v>0.5714285714285714</v>
      </c>
      <c r="P933" s="22">
        <v>4</v>
      </c>
      <c r="Q933" s="96">
        <f t="shared" ref="Q933:Q940" si="132">IF(P933=0,"",P933/P932)</f>
        <v>0.5714285714285714</v>
      </c>
      <c r="R933" s="96">
        <f t="shared" ref="R933:R940" si="133">IF(P933=0,"",100%-Q933)</f>
        <v>0.4285714285714286</v>
      </c>
    </row>
    <row r="934" spans="1:19" ht="15.75" x14ac:dyDescent="0.2">
      <c r="A934" s="93">
        <v>2201</v>
      </c>
      <c r="B934" s="17"/>
      <c r="C934" s="17"/>
      <c r="D934" s="17">
        <v>4</v>
      </c>
      <c r="E934" s="17"/>
      <c r="F934" s="17"/>
      <c r="G934" s="17"/>
      <c r="H934" s="17"/>
      <c r="I934" s="17"/>
      <c r="J934" s="17"/>
      <c r="K934" s="54"/>
      <c r="L934" s="140"/>
      <c r="M934" s="49"/>
      <c r="N934" s="141"/>
      <c r="O934" s="21">
        <f>IF(D934=0,"",D934/C933)</f>
        <v>1</v>
      </c>
      <c r="P934" s="22">
        <v>4</v>
      </c>
      <c r="Q934" s="96">
        <f t="shared" si="132"/>
        <v>1</v>
      </c>
      <c r="R934" s="96">
        <f t="shared" si="133"/>
        <v>0</v>
      </c>
      <c r="S934" s="119">
        <f>P934/P932</f>
        <v>0.5714285714285714</v>
      </c>
    </row>
    <row r="935" spans="1:19" ht="15.75" x14ac:dyDescent="0.2">
      <c r="A935" s="93">
        <v>2202</v>
      </c>
      <c r="B935" s="17"/>
      <c r="C935" s="17"/>
      <c r="D935" s="17"/>
      <c r="E935" s="17">
        <v>4</v>
      </c>
      <c r="F935" s="17"/>
      <c r="G935" s="17"/>
      <c r="H935" s="17"/>
      <c r="I935" s="17"/>
      <c r="J935" s="17"/>
      <c r="K935" s="54"/>
      <c r="L935" s="140"/>
      <c r="M935" s="49"/>
      <c r="N935" s="141"/>
      <c r="O935" s="21">
        <f>IF(E935=0,"",E935/D934)</f>
        <v>1</v>
      </c>
      <c r="P935" s="22">
        <v>4</v>
      </c>
      <c r="Q935" s="96">
        <f t="shared" si="132"/>
        <v>1</v>
      </c>
      <c r="R935" s="96">
        <f t="shared" si="133"/>
        <v>0</v>
      </c>
    </row>
    <row r="936" spans="1:19" ht="15.75" x14ac:dyDescent="0.2">
      <c r="A936" s="93">
        <v>2301</v>
      </c>
      <c r="B936" s="17"/>
      <c r="C936" s="17"/>
      <c r="D936" s="17"/>
      <c r="E936" s="17"/>
      <c r="F936" s="17">
        <v>4</v>
      </c>
      <c r="G936" s="17"/>
      <c r="H936" s="17"/>
      <c r="I936" s="17"/>
      <c r="J936" s="17"/>
      <c r="K936" s="54"/>
      <c r="L936" s="140"/>
      <c r="M936" s="49"/>
      <c r="N936" s="141"/>
      <c r="O936" s="21">
        <f>IF(F936=0,"",F936/E935)</f>
        <v>1</v>
      </c>
      <c r="P936" s="22">
        <v>4</v>
      </c>
      <c r="Q936" s="96">
        <f t="shared" si="132"/>
        <v>1</v>
      </c>
      <c r="R936" s="96">
        <f t="shared" si="133"/>
        <v>0</v>
      </c>
    </row>
    <row r="937" spans="1:19" ht="15.75" x14ac:dyDescent="0.2">
      <c r="A937" s="93">
        <v>2302</v>
      </c>
      <c r="B937" s="17"/>
      <c r="C937" s="17"/>
      <c r="D937" s="17"/>
      <c r="E937" s="17"/>
      <c r="F937" s="17"/>
      <c r="G937" s="17">
        <v>4</v>
      </c>
      <c r="H937" s="17"/>
      <c r="I937" s="17"/>
      <c r="J937" s="17"/>
      <c r="K937" s="54"/>
      <c r="L937" s="140"/>
      <c r="M937" s="49"/>
      <c r="N937" s="141"/>
      <c r="O937" s="21">
        <f>IF(G937=0,"",G937/F936)</f>
        <v>1</v>
      </c>
      <c r="P937" s="22">
        <v>4</v>
      </c>
      <c r="Q937" s="96">
        <f t="shared" si="132"/>
        <v>1</v>
      </c>
      <c r="R937" s="96">
        <f t="shared" si="133"/>
        <v>0</v>
      </c>
    </row>
    <row r="938" spans="1:19" ht="15.75" x14ac:dyDescent="0.2">
      <c r="A938" s="93">
        <v>2401</v>
      </c>
      <c r="B938" s="17"/>
      <c r="C938" s="17"/>
      <c r="D938" s="17"/>
      <c r="E938" s="17"/>
      <c r="F938" s="17"/>
      <c r="G938" s="17"/>
      <c r="H938" s="17">
        <v>3</v>
      </c>
      <c r="I938" s="17"/>
      <c r="J938" s="17"/>
      <c r="K938" s="54"/>
      <c r="L938" s="140"/>
      <c r="M938" s="49"/>
      <c r="N938" s="141"/>
      <c r="O938" s="21">
        <f>IF(H938=0,"",H938/G937)</f>
        <v>0.75</v>
      </c>
      <c r="P938" s="22">
        <v>4</v>
      </c>
      <c r="Q938" s="96">
        <f t="shared" si="132"/>
        <v>1</v>
      </c>
      <c r="R938" s="96">
        <f t="shared" si="133"/>
        <v>0</v>
      </c>
    </row>
    <row r="939" spans="1:19" ht="15.75" x14ac:dyDescent="0.2">
      <c r="A939" s="93">
        <v>2402</v>
      </c>
      <c r="B939" s="17"/>
      <c r="C939" s="17"/>
      <c r="D939" s="17"/>
      <c r="E939" s="17"/>
      <c r="F939" s="17"/>
      <c r="G939" s="17"/>
      <c r="H939" s="17"/>
      <c r="I939" s="17">
        <v>2</v>
      </c>
      <c r="J939" s="17"/>
      <c r="K939" s="54"/>
      <c r="L939" s="140"/>
      <c r="M939" s="49"/>
      <c r="N939" s="141"/>
      <c r="O939" s="21">
        <f>IF(I939=0,"",I939/H938)</f>
        <v>0.66666666666666663</v>
      </c>
      <c r="P939" s="22">
        <v>3</v>
      </c>
      <c r="Q939" s="96">
        <f t="shared" si="132"/>
        <v>0.75</v>
      </c>
      <c r="R939" s="96">
        <f t="shared" si="133"/>
        <v>0.25</v>
      </c>
    </row>
    <row r="940" spans="1:19" ht="15.75" x14ac:dyDescent="0.2">
      <c r="A940" s="93">
        <v>2501</v>
      </c>
      <c r="B940" s="17"/>
      <c r="C940" s="17"/>
      <c r="D940" s="17"/>
      <c r="E940" s="17"/>
      <c r="F940" s="17"/>
      <c r="G940" s="17"/>
      <c r="H940" s="17"/>
      <c r="I940" s="17"/>
      <c r="J940" s="17">
        <v>2</v>
      </c>
      <c r="K940" s="54">
        <v>2</v>
      </c>
      <c r="L940" s="140"/>
      <c r="M940" s="49"/>
      <c r="N940" s="141"/>
      <c r="O940" s="24">
        <f>IF(J940=0,"",J940/I939)</f>
        <v>1</v>
      </c>
      <c r="P940" s="22">
        <v>3</v>
      </c>
      <c r="Q940" s="24">
        <f t="shared" si="132"/>
        <v>1</v>
      </c>
      <c r="R940" s="24">
        <f t="shared" si="133"/>
        <v>0</v>
      </c>
    </row>
    <row r="941" spans="1:19" ht="15.75" x14ac:dyDescent="0.2">
      <c r="A941" s="93">
        <v>2502</v>
      </c>
      <c r="B941" s="17"/>
      <c r="C941" s="17"/>
      <c r="D941" s="17"/>
      <c r="E941" s="17"/>
      <c r="F941" s="17"/>
      <c r="G941" s="17"/>
      <c r="H941" s="17"/>
      <c r="I941" s="17"/>
      <c r="J941" s="17"/>
      <c r="K941" s="54"/>
      <c r="L941" s="140"/>
      <c r="M941" s="49"/>
      <c r="N941" s="142"/>
      <c r="O941" s="63"/>
      <c r="P941" s="22"/>
      <c r="Q941" s="63"/>
      <c r="R941" s="97"/>
    </row>
    <row r="942" spans="1:19" ht="15.75" x14ac:dyDescent="0.2">
      <c r="A942" s="93">
        <v>2601</v>
      </c>
      <c r="B942" s="17"/>
      <c r="C942" s="17"/>
      <c r="D942" s="17"/>
      <c r="E942" s="17"/>
      <c r="F942" s="17"/>
      <c r="G942" s="17"/>
      <c r="H942" s="17"/>
      <c r="I942" s="17"/>
      <c r="J942" s="17"/>
      <c r="K942" s="54"/>
      <c r="L942" s="140"/>
      <c r="M942" s="49"/>
      <c r="N942" s="142"/>
      <c r="O942" s="143"/>
      <c r="P942" s="51"/>
      <c r="Q942" s="144"/>
      <c r="R942" s="143"/>
    </row>
    <row r="943" spans="1:19" ht="15.75" x14ac:dyDescent="0.2">
      <c r="A943" s="93">
        <v>2602</v>
      </c>
      <c r="B943" s="17"/>
      <c r="C943" s="17"/>
      <c r="D943" s="17"/>
      <c r="E943" s="17"/>
      <c r="F943" s="17"/>
      <c r="G943" s="17"/>
      <c r="H943" s="17"/>
      <c r="I943" s="17"/>
      <c r="J943" s="17"/>
      <c r="K943" s="54"/>
      <c r="L943" s="140"/>
      <c r="M943" s="49"/>
      <c r="N943" s="142"/>
      <c r="O943" s="143"/>
      <c r="P943" s="51"/>
      <c r="Q943" s="144"/>
      <c r="R943" s="143"/>
    </row>
    <row r="944" spans="1:19" ht="15.75" x14ac:dyDescent="0.2">
      <c r="A944" s="93">
        <v>2701</v>
      </c>
      <c r="B944" s="17"/>
      <c r="C944" s="17"/>
      <c r="D944" s="17"/>
      <c r="E944" s="17"/>
      <c r="F944" s="17"/>
      <c r="G944" s="17"/>
      <c r="H944" s="17"/>
      <c r="I944" s="17"/>
      <c r="J944" s="17"/>
      <c r="K944" s="54"/>
      <c r="L944" s="140"/>
      <c r="M944" s="49"/>
      <c r="N944" s="142"/>
      <c r="O944" s="49"/>
      <c r="P944" s="142"/>
      <c r="Q944" s="145"/>
      <c r="R944" s="143"/>
    </row>
    <row r="945" spans="1:23" ht="15.75" x14ac:dyDescent="0.2">
      <c r="A945" s="93">
        <v>2702</v>
      </c>
      <c r="B945" s="17"/>
      <c r="C945" s="17"/>
      <c r="D945" s="17"/>
      <c r="E945" s="17"/>
      <c r="F945" s="17"/>
      <c r="G945" s="17"/>
      <c r="H945" s="17"/>
      <c r="I945" s="17"/>
      <c r="J945" s="17"/>
      <c r="K945" s="54"/>
      <c r="L945" s="140"/>
      <c r="M945" s="49"/>
      <c r="N945" s="142"/>
      <c r="O945" s="98" t="s">
        <v>81</v>
      </c>
      <c r="P945" s="99"/>
      <c r="Q945" s="100">
        <f>IF(SUM(K936:K942)=0,"",SUM(K936:K942))</f>
        <v>2</v>
      </c>
      <c r="R945" s="101" t="s">
        <v>10</v>
      </c>
    </row>
    <row r="946" spans="1:23" ht="15.75" x14ac:dyDescent="0.2">
      <c r="A946" s="93">
        <v>2801</v>
      </c>
      <c r="B946" s="17"/>
      <c r="C946" s="17"/>
      <c r="D946" s="17"/>
      <c r="E946" s="17"/>
      <c r="F946" s="17"/>
      <c r="G946" s="17"/>
      <c r="H946" s="17"/>
      <c r="I946" s="17"/>
      <c r="J946" s="17"/>
      <c r="K946" s="54"/>
      <c r="L946" s="140"/>
      <c r="M946" s="49"/>
      <c r="N946" s="142"/>
      <c r="O946" s="102" t="s">
        <v>83</v>
      </c>
      <c r="P946" s="32" t="str">
        <f>IF(P945/B932=0,"",P945/B932)</f>
        <v/>
      </c>
      <c r="Q946" s="103" t="str">
        <f>IF(P945/Q945=0,"",P945/Q945)</f>
        <v/>
      </c>
      <c r="R946" s="104" t="s">
        <v>84</v>
      </c>
    </row>
    <row r="947" spans="1:23" ht="15.75" x14ac:dyDescent="0.2">
      <c r="A947" s="93">
        <v>2802</v>
      </c>
      <c r="B947" s="71"/>
      <c r="C947" s="71"/>
      <c r="D947" s="71"/>
      <c r="E947" s="71"/>
      <c r="F947" s="71"/>
      <c r="G947" s="71"/>
      <c r="H947" s="71"/>
      <c r="I947" s="71"/>
      <c r="J947" s="71"/>
      <c r="K947" s="54"/>
      <c r="L947" s="146"/>
      <c r="M947" s="147"/>
      <c r="N947" s="148"/>
      <c r="O947" s="149"/>
      <c r="P947" s="150"/>
      <c r="Q947" s="150"/>
      <c r="R947" s="151"/>
    </row>
    <row r="948" spans="1:23" ht="18" customHeight="1" x14ac:dyDescent="0.2">
      <c r="A948" s="109"/>
      <c r="B948" s="216" t="s">
        <v>106</v>
      </c>
      <c r="C948" s="216"/>
      <c r="D948" s="216"/>
      <c r="E948" s="216"/>
      <c r="F948" s="216"/>
      <c r="G948" s="216"/>
      <c r="H948" s="216"/>
      <c r="I948" s="216"/>
      <c r="J948" s="216"/>
      <c r="K948" s="70">
        <f>SUM(K932:K944)</f>
        <v>2</v>
      </c>
      <c r="L948" s="105">
        <f>IF(K940=0,"",K940/B932)</f>
        <v>0.2857142857142857</v>
      </c>
      <c r="M948" s="105">
        <f>IF(K948=0,"",K948/B932)</f>
        <v>0.2857142857142857</v>
      </c>
      <c r="N948" s="105">
        <f>IF(K940=0,"",M948-L948)</f>
        <v>0</v>
      </c>
      <c r="O948" s="85"/>
      <c r="P948" s="81"/>
      <c r="Q948" s="129"/>
      <c r="R948" s="85"/>
      <c r="W948" s="156"/>
    </row>
    <row r="949" spans="1:23" ht="12.75" customHeight="1" x14ac:dyDescent="0.2"/>
    <row r="950" spans="1:23" ht="12.75" customHeight="1" x14ac:dyDescent="0.2"/>
    <row r="951" spans="1:23" ht="26.25" x14ac:dyDescent="0.2">
      <c r="A951" s="86"/>
      <c r="B951" s="220" t="s">
        <v>94</v>
      </c>
      <c r="C951" s="221"/>
      <c r="D951" s="221"/>
      <c r="E951" s="221"/>
      <c r="F951" s="221"/>
      <c r="G951" s="221"/>
      <c r="H951" s="221"/>
      <c r="I951" s="221"/>
      <c r="J951" s="221"/>
      <c r="K951" s="74" t="s">
        <v>119</v>
      </c>
      <c r="L951" s="85"/>
      <c r="M951" s="85"/>
      <c r="N951" s="81"/>
      <c r="O951" s="85"/>
      <c r="P951" s="81"/>
      <c r="Q951" s="81"/>
      <c r="R951" s="81"/>
      <c r="S951" s="86"/>
    </row>
    <row r="952" spans="1:23" ht="20.25" x14ac:dyDescent="0.2">
      <c r="A952" s="222" t="s">
        <v>9</v>
      </c>
      <c r="B952" s="223" t="s">
        <v>95</v>
      </c>
      <c r="C952" s="224"/>
      <c r="D952" s="224"/>
      <c r="E952" s="224"/>
      <c r="F952" s="224"/>
      <c r="G952" s="224"/>
      <c r="H952" s="224"/>
      <c r="I952" s="224"/>
      <c r="J952" s="225"/>
      <c r="K952" s="226" t="s">
        <v>10</v>
      </c>
      <c r="L952" s="219" t="s">
        <v>2</v>
      </c>
      <c r="M952" s="219" t="s">
        <v>3</v>
      </c>
      <c r="N952" s="228" t="s">
        <v>4</v>
      </c>
      <c r="O952" s="219" t="s">
        <v>5</v>
      </c>
      <c r="P952" s="217" t="s">
        <v>6</v>
      </c>
      <c r="Q952" s="217" t="s">
        <v>7</v>
      </c>
      <c r="R952" s="219" t="s">
        <v>96</v>
      </c>
      <c r="S952" s="86"/>
    </row>
    <row r="953" spans="1:23" ht="15.75" customHeight="1" x14ac:dyDescent="0.2">
      <c r="A953" s="218"/>
      <c r="B953" s="93" t="s">
        <v>97</v>
      </c>
      <c r="C953" s="93" t="s">
        <v>98</v>
      </c>
      <c r="D953" s="93" t="s">
        <v>99</v>
      </c>
      <c r="E953" s="93" t="s">
        <v>100</v>
      </c>
      <c r="F953" s="93" t="s">
        <v>101</v>
      </c>
      <c r="G953" s="93" t="s">
        <v>102</v>
      </c>
      <c r="H953" s="93" t="s">
        <v>103</v>
      </c>
      <c r="I953" s="93" t="s">
        <v>104</v>
      </c>
      <c r="J953" s="93" t="s">
        <v>105</v>
      </c>
      <c r="K953" s="227"/>
      <c r="L953" s="218"/>
      <c r="M953" s="218"/>
      <c r="N953" s="218"/>
      <c r="O953" s="218"/>
      <c r="P953" s="218"/>
      <c r="Q953" s="218"/>
      <c r="R953" s="218"/>
      <c r="S953" s="86"/>
    </row>
    <row r="954" spans="1:23" ht="15.75" x14ac:dyDescent="0.2">
      <c r="A954" s="93">
        <v>2102</v>
      </c>
      <c r="B954" s="17">
        <v>23</v>
      </c>
      <c r="C954" s="17"/>
      <c r="D954" s="17"/>
      <c r="E954" s="17"/>
      <c r="F954" s="17"/>
      <c r="G954" s="17"/>
      <c r="H954" s="17"/>
      <c r="I954" s="17"/>
      <c r="J954" s="17"/>
      <c r="K954" s="54"/>
      <c r="L954" s="138"/>
      <c r="M954" s="139"/>
      <c r="N954" s="100"/>
      <c r="O954" s="94"/>
      <c r="P954" s="19">
        <f>B954</f>
        <v>23</v>
      </c>
      <c r="Q954" s="95"/>
      <c r="R954" s="94"/>
      <c r="S954" s="86"/>
    </row>
    <row r="955" spans="1:23" ht="15.75" x14ac:dyDescent="0.2">
      <c r="A955" s="93">
        <v>2201</v>
      </c>
      <c r="B955" s="17"/>
      <c r="C955" s="17">
        <v>20</v>
      </c>
      <c r="D955" s="17"/>
      <c r="E955" s="17"/>
      <c r="F955" s="17"/>
      <c r="G955" s="17"/>
      <c r="H955" s="17"/>
      <c r="I955" s="17"/>
      <c r="J955" s="17"/>
      <c r="K955" s="54"/>
      <c r="L955" s="140"/>
      <c r="M955" s="49"/>
      <c r="N955" s="141"/>
      <c r="O955" s="21">
        <f>IF(C955=0,"",C955/B954)</f>
        <v>0.86956521739130432</v>
      </c>
      <c r="P955" s="22">
        <v>20</v>
      </c>
      <c r="Q955" s="96">
        <f t="shared" ref="Q955:Q962" si="134">IF(P955=0,"",P955/P954)</f>
        <v>0.86956521739130432</v>
      </c>
      <c r="R955" s="96">
        <f t="shared" ref="R955:R962" si="135">IF(P955=0,"",100%-Q955)</f>
        <v>0.13043478260869568</v>
      </c>
      <c r="S955" s="86"/>
    </row>
    <row r="956" spans="1:23" ht="15.75" x14ac:dyDescent="0.2">
      <c r="A956" s="93">
        <v>2202</v>
      </c>
      <c r="B956" s="17"/>
      <c r="C956" s="17"/>
      <c r="D956" s="17">
        <v>16</v>
      </c>
      <c r="E956" s="17"/>
      <c r="F956" s="17"/>
      <c r="G956" s="17"/>
      <c r="H956" s="17"/>
      <c r="I956" s="17"/>
      <c r="J956" s="17"/>
      <c r="K956" s="54"/>
      <c r="L956" s="140"/>
      <c r="M956" s="49"/>
      <c r="N956" s="141"/>
      <c r="O956" s="21">
        <f>IF(D956=0,"",D956/C955)</f>
        <v>0.8</v>
      </c>
      <c r="P956" s="22">
        <v>17</v>
      </c>
      <c r="Q956" s="96">
        <f t="shared" si="134"/>
        <v>0.85</v>
      </c>
      <c r="R956" s="96">
        <f t="shared" si="135"/>
        <v>0.15000000000000002</v>
      </c>
      <c r="S956" s="119">
        <f>P956/P954</f>
        <v>0.73913043478260865</v>
      </c>
    </row>
    <row r="957" spans="1:23" ht="15.75" x14ac:dyDescent="0.2">
      <c r="A957" s="93">
        <v>2301</v>
      </c>
      <c r="B957" s="17"/>
      <c r="C957" s="17"/>
      <c r="D957" s="17"/>
      <c r="E957" s="17">
        <v>11</v>
      </c>
      <c r="F957" s="17"/>
      <c r="G957" s="17"/>
      <c r="H957" s="17"/>
      <c r="I957" s="17"/>
      <c r="J957" s="17"/>
      <c r="K957" s="54"/>
      <c r="L957" s="140"/>
      <c r="M957" s="49"/>
      <c r="N957" s="141"/>
      <c r="O957" s="21">
        <f>IF(E957=0,"",E957/D956)</f>
        <v>0.6875</v>
      </c>
      <c r="P957" s="22">
        <v>16</v>
      </c>
      <c r="Q957" s="96">
        <f t="shared" si="134"/>
        <v>0.94117647058823528</v>
      </c>
      <c r="R957" s="96">
        <f t="shared" si="135"/>
        <v>5.8823529411764719E-2</v>
      </c>
      <c r="S957" s="86"/>
    </row>
    <row r="958" spans="1:23" ht="15.75" x14ac:dyDescent="0.2">
      <c r="A958" s="93">
        <v>2302</v>
      </c>
      <c r="B958" s="17"/>
      <c r="C958" s="17"/>
      <c r="D958" s="17"/>
      <c r="E958" s="17"/>
      <c r="F958" s="17">
        <v>11</v>
      </c>
      <c r="G958" s="17"/>
      <c r="H958" s="17"/>
      <c r="I958" s="17"/>
      <c r="J958" s="17"/>
      <c r="K958" s="54"/>
      <c r="L958" s="140"/>
      <c r="M958" s="49"/>
      <c r="N958" s="141"/>
      <c r="O958" s="21">
        <f>IF(F958=0,"",F958/E957)</f>
        <v>1</v>
      </c>
      <c r="P958" s="22">
        <v>16</v>
      </c>
      <c r="Q958" s="96">
        <f t="shared" si="134"/>
        <v>1</v>
      </c>
      <c r="R958" s="96">
        <f t="shared" si="135"/>
        <v>0</v>
      </c>
      <c r="S958" s="86"/>
    </row>
    <row r="959" spans="1:23" ht="15.75" x14ac:dyDescent="0.2">
      <c r="A959" s="93">
        <v>2401</v>
      </c>
      <c r="B959" s="17"/>
      <c r="C959" s="17"/>
      <c r="D959" s="17"/>
      <c r="E959" s="17"/>
      <c r="F959" s="17"/>
      <c r="G959" s="17">
        <v>10</v>
      </c>
      <c r="H959" s="17"/>
      <c r="I959" s="17"/>
      <c r="J959" s="17"/>
      <c r="K959" s="54"/>
      <c r="L959" s="140"/>
      <c r="M959" s="49"/>
      <c r="N959" s="141"/>
      <c r="O959" s="21">
        <f>IF(G959=0,"",G959/F958)</f>
        <v>0.90909090909090906</v>
      </c>
      <c r="P959" s="22">
        <v>15</v>
      </c>
      <c r="Q959" s="96">
        <f t="shared" si="134"/>
        <v>0.9375</v>
      </c>
      <c r="R959" s="96">
        <f t="shared" si="135"/>
        <v>6.25E-2</v>
      </c>
      <c r="S959" s="86"/>
    </row>
    <row r="960" spans="1:23" ht="15.75" x14ac:dyDescent="0.2">
      <c r="A960" s="93">
        <v>2402</v>
      </c>
      <c r="B960" s="17"/>
      <c r="C960" s="17"/>
      <c r="D960" s="17"/>
      <c r="E960" s="17"/>
      <c r="F960" s="17"/>
      <c r="G960" s="17"/>
      <c r="H960" s="17">
        <v>8</v>
      </c>
      <c r="I960" s="17"/>
      <c r="J960" s="17"/>
      <c r="K960" s="54"/>
      <c r="L960" s="140"/>
      <c r="M960" s="49"/>
      <c r="N960" s="141"/>
      <c r="O960" s="21">
        <f>IF(H960=0,"",H960/G959)</f>
        <v>0.8</v>
      </c>
      <c r="P960" s="22">
        <v>12</v>
      </c>
      <c r="Q960" s="96">
        <f t="shared" si="134"/>
        <v>0.8</v>
      </c>
      <c r="R960" s="96">
        <f t="shared" si="135"/>
        <v>0.19999999999999996</v>
      </c>
      <c r="S960" s="86"/>
      <c r="U960" s="215"/>
      <c r="V960" s="215"/>
    </row>
    <row r="961" spans="1:22" ht="15.75" x14ac:dyDescent="0.2">
      <c r="A961" s="93">
        <v>2501</v>
      </c>
      <c r="B961" s="17"/>
      <c r="C961" s="17"/>
      <c r="D961" s="17"/>
      <c r="E961" s="17"/>
      <c r="F961" s="17"/>
      <c r="G961" s="17"/>
      <c r="H961" s="17"/>
      <c r="I961" s="17">
        <v>7</v>
      </c>
      <c r="J961" s="17"/>
      <c r="K961" s="54"/>
      <c r="L961" s="140"/>
      <c r="M961" s="49"/>
      <c r="N961" s="141"/>
      <c r="O961" s="21">
        <f>IF(I961=0,"",I961/H960)</f>
        <v>0.875</v>
      </c>
      <c r="P961" s="22">
        <v>13</v>
      </c>
      <c r="Q961" s="161">
        <f t="shared" si="134"/>
        <v>1.0833333333333333</v>
      </c>
      <c r="R961" s="161">
        <f t="shared" si="135"/>
        <v>-8.3333333333333259E-2</v>
      </c>
      <c r="S961" s="86"/>
      <c r="U961" s="215"/>
      <c r="V961" s="215"/>
    </row>
    <row r="962" spans="1:22" ht="15.75" x14ac:dyDescent="0.2">
      <c r="A962" s="93">
        <v>2502</v>
      </c>
      <c r="B962" s="17"/>
      <c r="C962" s="17"/>
      <c r="D962" s="17"/>
      <c r="E962" s="17"/>
      <c r="F962" s="17"/>
      <c r="G962" s="17"/>
      <c r="H962" s="17"/>
      <c r="I962" s="17"/>
      <c r="J962" s="17"/>
      <c r="K962" s="54"/>
      <c r="L962" s="140"/>
      <c r="M962" s="49"/>
      <c r="N962" s="141"/>
      <c r="O962" s="24" t="str">
        <f>IF(J962=0,"",J962/I961)</f>
        <v/>
      </c>
      <c r="P962" s="22"/>
      <c r="Q962" s="24" t="str">
        <f t="shared" si="134"/>
        <v/>
      </c>
      <c r="R962" s="24" t="str">
        <f t="shared" si="135"/>
        <v/>
      </c>
      <c r="S962" s="86"/>
    </row>
    <row r="963" spans="1:22" ht="15.75" x14ac:dyDescent="0.2">
      <c r="A963" s="93">
        <v>2601</v>
      </c>
      <c r="B963" s="17"/>
      <c r="C963" s="17"/>
      <c r="D963" s="17"/>
      <c r="E963" s="17"/>
      <c r="F963" s="17"/>
      <c r="G963" s="17"/>
      <c r="H963" s="17"/>
      <c r="I963" s="17"/>
      <c r="J963" s="17"/>
      <c r="K963" s="54"/>
      <c r="L963" s="140"/>
      <c r="M963" s="49"/>
      <c r="N963" s="142"/>
      <c r="O963" s="63"/>
      <c r="P963" s="22"/>
      <c r="Q963" s="63"/>
      <c r="R963" s="97"/>
      <c r="S963" s="86"/>
    </row>
    <row r="964" spans="1:22" ht="15.75" x14ac:dyDescent="0.2">
      <c r="A964" s="93">
        <v>2602</v>
      </c>
      <c r="B964" s="17"/>
      <c r="C964" s="17"/>
      <c r="D964" s="17"/>
      <c r="E964" s="17"/>
      <c r="F964" s="17"/>
      <c r="G964" s="17"/>
      <c r="H964" s="17"/>
      <c r="I964" s="17"/>
      <c r="J964" s="17"/>
      <c r="K964" s="54"/>
      <c r="L964" s="140"/>
      <c r="M964" s="49"/>
      <c r="N964" s="142"/>
      <c r="O964" s="143"/>
      <c r="P964" s="51"/>
      <c r="Q964" s="144"/>
      <c r="R964" s="143"/>
      <c r="S964" s="86"/>
    </row>
    <row r="965" spans="1:22" ht="15.75" x14ac:dyDescent="0.2">
      <c r="A965" s="93">
        <v>2701</v>
      </c>
      <c r="B965" s="17"/>
      <c r="C965" s="17"/>
      <c r="D965" s="17"/>
      <c r="E965" s="17"/>
      <c r="F965" s="17"/>
      <c r="G965" s="17"/>
      <c r="H965" s="17"/>
      <c r="I965" s="17"/>
      <c r="J965" s="17"/>
      <c r="K965" s="54"/>
      <c r="L965" s="140"/>
      <c r="M965" s="49"/>
      <c r="N965" s="142"/>
      <c r="O965" s="143"/>
      <c r="P965" s="51"/>
      <c r="Q965" s="144"/>
      <c r="R965" s="143"/>
      <c r="S965" s="86"/>
    </row>
    <row r="966" spans="1:22" ht="15.75" x14ac:dyDescent="0.2">
      <c r="A966" s="93">
        <v>2702</v>
      </c>
      <c r="B966" s="17"/>
      <c r="C966" s="17"/>
      <c r="D966" s="17"/>
      <c r="E966" s="17"/>
      <c r="F966" s="17"/>
      <c r="G966" s="17"/>
      <c r="H966" s="17"/>
      <c r="I966" s="17"/>
      <c r="J966" s="17"/>
      <c r="K966" s="54"/>
      <c r="L966" s="140"/>
      <c r="M966" s="49"/>
      <c r="N966" s="142"/>
      <c r="O966" s="49"/>
      <c r="P966" s="142"/>
      <c r="Q966" s="145"/>
      <c r="R966" s="143"/>
      <c r="S966" s="86"/>
    </row>
    <row r="967" spans="1:22" ht="15.75" x14ac:dyDescent="0.2">
      <c r="A967" s="93">
        <v>2801</v>
      </c>
      <c r="B967" s="17"/>
      <c r="C967" s="17"/>
      <c r="D967" s="17"/>
      <c r="E967" s="17"/>
      <c r="F967" s="17"/>
      <c r="G967" s="17"/>
      <c r="H967" s="17"/>
      <c r="I967" s="17"/>
      <c r="J967" s="17"/>
      <c r="K967" s="54"/>
      <c r="L967" s="140"/>
      <c r="M967" s="49"/>
      <c r="N967" s="142"/>
      <c r="O967" s="98" t="s">
        <v>81</v>
      </c>
      <c r="P967" s="99"/>
      <c r="Q967" s="100" t="str">
        <f>IF(SUM(K958:K964)=0,"",SUM(K958:K964))</f>
        <v/>
      </c>
      <c r="R967" s="101" t="s">
        <v>10</v>
      </c>
      <c r="S967" s="86"/>
    </row>
    <row r="968" spans="1:22" ht="15.75" x14ac:dyDescent="0.2">
      <c r="A968" s="93">
        <v>2802</v>
      </c>
      <c r="B968" s="17"/>
      <c r="C968" s="17"/>
      <c r="D968" s="17"/>
      <c r="E968" s="17"/>
      <c r="F968" s="17"/>
      <c r="G968" s="17"/>
      <c r="H968" s="17"/>
      <c r="I968" s="17"/>
      <c r="J968" s="17"/>
      <c r="K968" s="54"/>
      <c r="L968" s="140"/>
      <c r="M968" s="49"/>
      <c r="N968" s="142"/>
      <c r="O968" s="102" t="s">
        <v>83</v>
      </c>
      <c r="P968" s="32" t="str">
        <f>IF(P967/B954=0,"",P967/B954)</f>
        <v/>
      </c>
      <c r="Q968" s="103" t="e">
        <f>IF(P967/Q967=0,"",P967/Q967)</f>
        <v>#VALUE!</v>
      </c>
      <c r="R968" s="104" t="s">
        <v>84</v>
      </c>
      <c r="S968" s="86"/>
    </row>
    <row r="969" spans="1:22" ht="15.75" x14ac:dyDescent="0.2">
      <c r="A969" s="93">
        <v>2901</v>
      </c>
      <c r="B969" s="71"/>
      <c r="C969" s="71"/>
      <c r="D969" s="71"/>
      <c r="E969" s="71"/>
      <c r="F969" s="71"/>
      <c r="G969" s="71"/>
      <c r="H969" s="71"/>
      <c r="I969" s="71"/>
      <c r="J969" s="71"/>
      <c r="K969" s="54"/>
      <c r="L969" s="146"/>
      <c r="M969" s="147"/>
      <c r="N969" s="148"/>
      <c r="O969" s="149"/>
      <c r="P969" s="150"/>
      <c r="Q969" s="150"/>
      <c r="R969" s="151"/>
      <c r="S969" s="86"/>
    </row>
    <row r="970" spans="1:22" ht="18" customHeight="1" x14ac:dyDescent="0.2">
      <c r="A970" s="109"/>
      <c r="B970" s="216" t="s">
        <v>106</v>
      </c>
      <c r="C970" s="216"/>
      <c r="D970" s="216"/>
      <c r="E970" s="216"/>
      <c r="F970" s="216"/>
      <c r="G970" s="216"/>
      <c r="H970" s="216"/>
      <c r="I970" s="216"/>
      <c r="J970" s="216"/>
      <c r="K970" s="70">
        <f>SUM(K954:K966)</f>
        <v>0</v>
      </c>
      <c r="L970" s="105" t="str">
        <f>IF(K962=0,"",K962/B954)</f>
        <v/>
      </c>
      <c r="M970" s="105" t="str">
        <f>IF(K970=0,"",K970/B954)</f>
        <v/>
      </c>
      <c r="N970" s="105" t="str">
        <f>IF(K962=0,"",M970-L970)</f>
        <v/>
      </c>
      <c r="O970" s="85"/>
      <c r="P970" s="81"/>
      <c r="Q970" s="129"/>
      <c r="R970" s="85"/>
      <c r="S970" s="86"/>
    </row>
    <row r="971" spans="1:22" ht="12.75" customHeight="1" x14ac:dyDescent="0.2"/>
    <row r="972" spans="1:22" ht="12.75" customHeight="1" x14ac:dyDescent="0.2"/>
    <row r="973" spans="1:22" ht="26.25" x14ac:dyDescent="0.2">
      <c r="A973" s="86"/>
      <c r="B973" s="220" t="s">
        <v>94</v>
      </c>
      <c r="C973" s="221"/>
      <c r="D973" s="221"/>
      <c r="E973" s="221"/>
      <c r="F973" s="221"/>
      <c r="G973" s="221"/>
      <c r="H973" s="221"/>
      <c r="I973" s="221"/>
      <c r="J973" s="221"/>
      <c r="K973" s="74" t="s">
        <v>120</v>
      </c>
      <c r="L973" s="85"/>
      <c r="M973" s="85"/>
      <c r="N973" s="81"/>
      <c r="O973" s="85"/>
      <c r="P973" s="81"/>
      <c r="Q973" s="81"/>
      <c r="R973" s="81"/>
      <c r="S973" s="86"/>
    </row>
    <row r="974" spans="1:22" ht="20.25" x14ac:dyDescent="0.2">
      <c r="A974" s="222" t="s">
        <v>9</v>
      </c>
      <c r="B974" s="223" t="s">
        <v>95</v>
      </c>
      <c r="C974" s="224"/>
      <c r="D974" s="224"/>
      <c r="E974" s="224"/>
      <c r="F974" s="224"/>
      <c r="G974" s="224"/>
      <c r="H974" s="224"/>
      <c r="I974" s="224"/>
      <c r="J974" s="225"/>
      <c r="K974" s="226" t="s">
        <v>10</v>
      </c>
      <c r="L974" s="219" t="s">
        <v>2</v>
      </c>
      <c r="M974" s="219" t="s">
        <v>3</v>
      </c>
      <c r="N974" s="228" t="s">
        <v>4</v>
      </c>
      <c r="O974" s="219" t="s">
        <v>5</v>
      </c>
      <c r="P974" s="217" t="s">
        <v>6</v>
      </c>
      <c r="Q974" s="217" t="s">
        <v>7</v>
      </c>
      <c r="R974" s="219" t="s">
        <v>96</v>
      </c>
      <c r="S974" s="86"/>
    </row>
    <row r="975" spans="1:22" ht="15.75" customHeight="1" x14ac:dyDescent="0.2">
      <c r="A975" s="218"/>
      <c r="B975" s="93" t="s">
        <v>97</v>
      </c>
      <c r="C975" s="93" t="s">
        <v>98</v>
      </c>
      <c r="D975" s="93" t="s">
        <v>99</v>
      </c>
      <c r="E975" s="93" t="s">
        <v>100</v>
      </c>
      <c r="F975" s="93" t="s">
        <v>101</v>
      </c>
      <c r="G975" s="93" t="s">
        <v>102</v>
      </c>
      <c r="H975" s="93" t="s">
        <v>103</v>
      </c>
      <c r="I975" s="93" t="s">
        <v>104</v>
      </c>
      <c r="J975" s="93" t="s">
        <v>105</v>
      </c>
      <c r="K975" s="227"/>
      <c r="L975" s="218"/>
      <c r="M975" s="218"/>
      <c r="N975" s="218"/>
      <c r="O975" s="218"/>
      <c r="P975" s="218"/>
      <c r="Q975" s="218"/>
      <c r="R975" s="218"/>
      <c r="S975" s="86"/>
    </row>
    <row r="976" spans="1:22" ht="15.75" x14ac:dyDescent="0.2">
      <c r="A976" s="93">
        <v>2201</v>
      </c>
      <c r="B976" s="17">
        <v>19</v>
      </c>
      <c r="C976" s="17"/>
      <c r="D976" s="17"/>
      <c r="E976" s="17"/>
      <c r="F976" s="17"/>
      <c r="G976" s="17"/>
      <c r="H976" s="17"/>
      <c r="I976" s="17"/>
      <c r="J976" s="17"/>
      <c r="K976" s="54"/>
      <c r="L976" s="138"/>
      <c r="M976" s="139"/>
      <c r="N976" s="100"/>
      <c r="O976" s="94"/>
      <c r="P976" s="19">
        <f>B976</f>
        <v>19</v>
      </c>
      <c r="Q976" s="95"/>
      <c r="R976" s="94"/>
      <c r="S976" s="86"/>
    </row>
    <row r="977" spans="1:19" ht="15.75" x14ac:dyDescent="0.2">
      <c r="A977" s="93">
        <v>2202</v>
      </c>
      <c r="B977" s="17"/>
      <c r="C977" s="17">
        <v>16</v>
      </c>
      <c r="D977" s="17"/>
      <c r="E977" s="17"/>
      <c r="F977" s="17"/>
      <c r="G977" s="17"/>
      <c r="H977" s="17"/>
      <c r="I977" s="17"/>
      <c r="J977" s="17"/>
      <c r="K977" s="54"/>
      <c r="L977" s="140"/>
      <c r="M977" s="49"/>
      <c r="N977" s="141"/>
      <c r="O977" s="21">
        <f>IF(C977=0,"",C977/B976)</f>
        <v>0.84210526315789469</v>
      </c>
      <c r="P977" s="22">
        <v>16</v>
      </c>
      <c r="Q977" s="96">
        <f t="shared" ref="Q977:Q984" si="136">IF(P977=0,"",P977/P976)</f>
        <v>0.84210526315789469</v>
      </c>
      <c r="R977" s="96">
        <f t="shared" ref="R977:R984" si="137">IF(P977=0,"",100%-Q977)</f>
        <v>0.15789473684210531</v>
      </c>
      <c r="S977" s="86"/>
    </row>
    <row r="978" spans="1:19" ht="15.75" x14ac:dyDescent="0.2">
      <c r="A978" s="93">
        <v>2301</v>
      </c>
      <c r="B978" s="17"/>
      <c r="C978" s="17"/>
      <c r="D978" s="17">
        <v>16</v>
      </c>
      <c r="E978" s="17"/>
      <c r="F978" s="17"/>
      <c r="G978" s="17"/>
      <c r="H978" s="17"/>
      <c r="I978" s="17"/>
      <c r="J978" s="17"/>
      <c r="K978" s="54"/>
      <c r="L978" s="140"/>
      <c r="M978" s="49"/>
      <c r="N978" s="141"/>
      <c r="O978" s="21">
        <f>IF(D978=0,"",D978/C977)</f>
        <v>1</v>
      </c>
      <c r="P978" s="22">
        <v>16</v>
      </c>
      <c r="Q978" s="96">
        <f t="shared" si="136"/>
        <v>1</v>
      </c>
      <c r="R978" s="96">
        <f t="shared" si="137"/>
        <v>0</v>
      </c>
      <c r="S978" s="119">
        <f>P978/P976</f>
        <v>0.84210526315789469</v>
      </c>
    </row>
    <row r="979" spans="1:19" ht="15.75" x14ac:dyDescent="0.2">
      <c r="A979" s="93">
        <v>2302</v>
      </c>
      <c r="B979" s="17"/>
      <c r="C979" s="17"/>
      <c r="D979" s="17"/>
      <c r="E979" s="17">
        <v>15</v>
      </c>
      <c r="F979" s="17"/>
      <c r="G979" s="17"/>
      <c r="H979" s="17"/>
      <c r="I979" s="17"/>
      <c r="J979" s="17"/>
      <c r="K979" s="54"/>
      <c r="L979" s="140"/>
      <c r="M979" s="49"/>
      <c r="N979" s="141"/>
      <c r="O979" s="21">
        <f>IF(E979=0,"",E979/D978)</f>
        <v>0.9375</v>
      </c>
      <c r="P979" s="22">
        <v>15</v>
      </c>
      <c r="Q979" s="96">
        <f t="shared" si="136"/>
        <v>0.9375</v>
      </c>
      <c r="R979" s="96">
        <f t="shared" si="137"/>
        <v>6.25E-2</v>
      </c>
      <c r="S979" s="86"/>
    </row>
    <row r="980" spans="1:19" ht="15.75" x14ac:dyDescent="0.2">
      <c r="A980" s="93">
        <v>2401</v>
      </c>
      <c r="B980" s="17"/>
      <c r="C980" s="17"/>
      <c r="D980" s="17"/>
      <c r="E980" s="17"/>
      <c r="F980" s="17">
        <v>13</v>
      </c>
      <c r="G980" s="17"/>
      <c r="H980" s="17"/>
      <c r="I980" s="17"/>
      <c r="J980" s="17"/>
      <c r="K980" s="54"/>
      <c r="L980" s="140"/>
      <c r="M980" s="49"/>
      <c r="N980" s="141"/>
      <c r="O980" s="21">
        <f>IF(F980=0,"",F980/E979)</f>
        <v>0.8666666666666667</v>
      </c>
      <c r="P980" s="22">
        <v>15</v>
      </c>
      <c r="Q980" s="96">
        <f t="shared" si="136"/>
        <v>1</v>
      </c>
      <c r="R980" s="96">
        <f t="shared" si="137"/>
        <v>0</v>
      </c>
      <c r="S980" s="86"/>
    </row>
    <row r="981" spans="1:19" ht="15.75" x14ac:dyDescent="0.2">
      <c r="A981" s="93">
        <v>2402</v>
      </c>
      <c r="B981" s="17"/>
      <c r="C981" s="17"/>
      <c r="D981" s="17"/>
      <c r="E981" s="17"/>
      <c r="F981" s="17"/>
      <c r="G981" s="17">
        <v>13</v>
      </c>
      <c r="H981" s="17"/>
      <c r="I981" s="17"/>
      <c r="J981" s="17"/>
      <c r="K981" s="54"/>
      <c r="L981" s="140"/>
      <c r="M981" s="49"/>
      <c r="N981" s="141"/>
      <c r="O981" s="21">
        <f>IF(G981=0,"",G981/F980)</f>
        <v>1</v>
      </c>
      <c r="P981" s="22">
        <v>15</v>
      </c>
      <c r="Q981" s="96">
        <f t="shared" si="136"/>
        <v>1</v>
      </c>
      <c r="R981" s="96">
        <f t="shared" si="137"/>
        <v>0</v>
      </c>
      <c r="S981" s="86"/>
    </row>
    <row r="982" spans="1:19" ht="15.75" x14ac:dyDescent="0.2">
      <c r="A982" s="93">
        <v>2501</v>
      </c>
      <c r="B982" s="17"/>
      <c r="C982" s="17"/>
      <c r="D982" s="17"/>
      <c r="E982" s="17"/>
      <c r="F982" s="17"/>
      <c r="G982" s="17"/>
      <c r="H982" s="17">
        <v>13</v>
      </c>
      <c r="I982" s="17"/>
      <c r="J982" s="17"/>
      <c r="K982" s="54"/>
      <c r="L982" s="140"/>
      <c r="M982" s="49"/>
      <c r="N982" s="141"/>
      <c r="O982" s="21">
        <f>IF(H982=0,"",H982/G981)</f>
        <v>1</v>
      </c>
      <c r="P982" s="22">
        <v>15</v>
      </c>
      <c r="Q982" s="96">
        <f t="shared" si="136"/>
        <v>1</v>
      </c>
      <c r="R982" s="96">
        <f t="shared" si="137"/>
        <v>0</v>
      </c>
      <c r="S982" s="86"/>
    </row>
    <row r="983" spans="1:19" ht="15.75" x14ac:dyDescent="0.2">
      <c r="A983" s="93">
        <v>2502</v>
      </c>
      <c r="B983" s="17"/>
      <c r="C983" s="17"/>
      <c r="D983" s="17"/>
      <c r="E983" s="17"/>
      <c r="F983" s="17"/>
      <c r="G983" s="17"/>
      <c r="H983" s="17"/>
      <c r="I983" s="17"/>
      <c r="J983" s="17"/>
      <c r="K983" s="54"/>
      <c r="L983" s="140"/>
      <c r="M983" s="49"/>
      <c r="N983" s="141"/>
      <c r="O983" s="21" t="str">
        <f>IF(I983=0,"",I983/H982)</f>
        <v/>
      </c>
      <c r="P983" s="22"/>
      <c r="Q983" s="96" t="str">
        <f t="shared" si="136"/>
        <v/>
      </c>
      <c r="R983" s="96" t="str">
        <f t="shared" si="137"/>
        <v/>
      </c>
      <c r="S983" s="86"/>
    </row>
    <row r="984" spans="1:19" ht="15.75" x14ac:dyDescent="0.2">
      <c r="A984" s="93">
        <v>2601</v>
      </c>
      <c r="B984" s="17"/>
      <c r="C984" s="17"/>
      <c r="D984" s="17"/>
      <c r="E984" s="17"/>
      <c r="F984" s="17"/>
      <c r="G984" s="17"/>
      <c r="H984" s="17"/>
      <c r="I984" s="17"/>
      <c r="J984" s="17"/>
      <c r="K984" s="54"/>
      <c r="L984" s="140"/>
      <c r="M984" s="49"/>
      <c r="N984" s="141"/>
      <c r="O984" s="24" t="str">
        <f>IF(J984=0,"",J984/I983)</f>
        <v/>
      </c>
      <c r="P984" s="22"/>
      <c r="Q984" s="24" t="str">
        <f t="shared" si="136"/>
        <v/>
      </c>
      <c r="R984" s="24" t="str">
        <f t="shared" si="137"/>
        <v/>
      </c>
      <c r="S984" s="86"/>
    </row>
    <row r="985" spans="1:19" ht="15.75" x14ac:dyDescent="0.2">
      <c r="A985" s="93">
        <v>2602</v>
      </c>
      <c r="B985" s="17"/>
      <c r="C985" s="17"/>
      <c r="D985" s="17"/>
      <c r="E985" s="17"/>
      <c r="F985" s="17"/>
      <c r="G985" s="17"/>
      <c r="H985" s="17"/>
      <c r="I985" s="17"/>
      <c r="J985" s="17"/>
      <c r="K985" s="54"/>
      <c r="L985" s="140"/>
      <c r="M985" s="49"/>
      <c r="N985" s="142"/>
      <c r="O985" s="63"/>
      <c r="P985" s="22"/>
      <c r="Q985" s="63"/>
      <c r="R985" s="97"/>
      <c r="S985" s="86"/>
    </row>
    <row r="986" spans="1:19" ht="15.75" x14ac:dyDescent="0.2">
      <c r="A986" s="93">
        <v>2701</v>
      </c>
      <c r="B986" s="17"/>
      <c r="C986" s="17"/>
      <c r="D986" s="17"/>
      <c r="E986" s="17"/>
      <c r="F986" s="17"/>
      <c r="G986" s="17"/>
      <c r="H986" s="17"/>
      <c r="I986" s="17"/>
      <c r="J986" s="17"/>
      <c r="K986" s="54"/>
      <c r="L986" s="140"/>
      <c r="M986" s="49"/>
      <c r="N986" s="142"/>
      <c r="O986" s="143"/>
      <c r="P986" s="51"/>
      <c r="Q986" s="144"/>
      <c r="R986" s="143"/>
      <c r="S986" s="86"/>
    </row>
    <row r="987" spans="1:19" ht="15.75" x14ac:dyDescent="0.2">
      <c r="A987" s="93">
        <v>2702</v>
      </c>
      <c r="B987" s="17"/>
      <c r="C987" s="17"/>
      <c r="D987" s="17"/>
      <c r="E987" s="17"/>
      <c r="F987" s="17"/>
      <c r="G987" s="17"/>
      <c r="H987" s="17"/>
      <c r="I987" s="17"/>
      <c r="J987" s="17"/>
      <c r="K987" s="54"/>
      <c r="L987" s="140"/>
      <c r="M987" s="49"/>
      <c r="N987" s="142"/>
      <c r="O987" s="143"/>
      <c r="P987" s="51"/>
      <c r="Q987" s="144"/>
      <c r="R987" s="143"/>
      <c r="S987" s="86"/>
    </row>
    <row r="988" spans="1:19" ht="15.75" x14ac:dyDescent="0.2">
      <c r="A988" s="93">
        <v>2801</v>
      </c>
      <c r="B988" s="17"/>
      <c r="C988" s="17"/>
      <c r="D988" s="17"/>
      <c r="E988" s="17"/>
      <c r="F988" s="17"/>
      <c r="G988" s="17"/>
      <c r="H988" s="17"/>
      <c r="I988" s="17"/>
      <c r="J988" s="17"/>
      <c r="K988" s="54"/>
      <c r="L988" s="140"/>
      <c r="M988" s="49"/>
      <c r="N988" s="142"/>
      <c r="O988" s="49"/>
      <c r="P988" s="142"/>
      <c r="Q988" s="145"/>
      <c r="R988" s="143"/>
      <c r="S988" s="86"/>
    </row>
    <row r="989" spans="1:19" ht="15.75" x14ac:dyDescent="0.2">
      <c r="A989" s="93">
        <v>2802</v>
      </c>
      <c r="B989" s="17"/>
      <c r="C989" s="17"/>
      <c r="D989" s="17"/>
      <c r="E989" s="17"/>
      <c r="F989" s="17"/>
      <c r="G989" s="17"/>
      <c r="H989" s="17"/>
      <c r="I989" s="17"/>
      <c r="J989" s="17"/>
      <c r="K989" s="54"/>
      <c r="L989" s="140"/>
      <c r="M989" s="49"/>
      <c r="N989" s="142"/>
      <c r="O989" s="98" t="s">
        <v>81</v>
      </c>
      <c r="P989" s="99"/>
      <c r="Q989" s="100" t="str">
        <f>IF(SUM(K980:K986)=0,"",SUM(K980:K986))</f>
        <v/>
      </c>
      <c r="R989" s="101" t="s">
        <v>10</v>
      </c>
      <c r="S989" s="86"/>
    </row>
    <row r="990" spans="1:19" ht="15.75" x14ac:dyDescent="0.2">
      <c r="A990" s="93">
        <v>2901</v>
      </c>
      <c r="B990" s="17"/>
      <c r="C990" s="17"/>
      <c r="D990" s="17"/>
      <c r="E990" s="17"/>
      <c r="F990" s="17"/>
      <c r="G990" s="17"/>
      <c r="H990" s="17"/>
      <c r="I990" s="17"/>
      <c r="J990" s="17"/>
      <c r="K990" s="54"/>
      <c r="L990" s="140"/>
      <c r="M990" s="49"/>
      <c r="N990" s="142"/>
      <c r="O990" s="102" t="s">
        <v>83</v>
      </c>
      <c r="P990" s="32" t="str">
        <f>IF(P989/B976=0,"",P989/B976)</f>
        <v/>
      </c>
      <c r="Q990" s="103" t="e">
        <f>IF(P989/Q989=0,"",P989/Q989)</f>
        <v>#VALUE!</v>
      </c>
      <c r="R990" s="104" t="s">
        <v>84</v>
      </c>
      <c r="S990" s="86"/>
    </row>
    <row r="991" spans="1:19" ht="15.75" x14ac:dyDescent="0.2">
      <c r="A991" s="93">
        <v>2902</v>
      </c>
      <c r="B991" s="71"/>
      <c r="C991" s="71"/>
      <c r="D991" s="71"/>
      <c r="E991" s="71"/>
      <c r="F991" s="71"/>
      <c r="G991" s="71"/>
      <c r="H991" s="71"/>
      <c r="I991" s="71"/>
      <c r="J991" s="71"/>
      <c r="K991" s="54"/>
      <c r="L991" s="146"/>
      <c r="M991" s="147"/>
      <c r="N991" s="148"/>
      <c r="O991" s="149"/>
      <c r="P991" s="150"/>
      <c r="Q991" s="150"/>
      <c r="R991" s="151"/>
      <c r="S991" s="86"/>
    </row>
    <row r="992" spans="1:19" ht="18" customHeight="1" x14ac:dyDescent="0.2">
      <c r="A992" s="109"/>
      <c r="B992" s="216" t="s">
        <v>106</v>
      </c>
      <c r="C992" s="216"/>
      <c r="D992" s="216"/>
      <c r="E992" s="216"/>
      <c r="F992" s="216"/>
      <c r="G992" s="216"/>
      <c r="H992" s="216"/>
      <c r="I992" s="216"/>
      <c r="J992" s="216"/>
      <c r="K992" s="70">
        <f>SUM(K976:K988)</f>
        <v>0</v>
      </c>
      <c r="L992" s="105" t="str">
        <f>IF(K984=0,"",K984/B976)</f>
        <v/>
      </c>
      <c r="M992" s="105" t="str">
        <f>IF(K992=0,"",K992/B976)</f>
        <v/>
      </c>
      <c r="N992" s="105" t="str">
        <f>IF(K984=0,"",M992-L992)</f>
        <v/>
      </c>
      <c r="O992" s="85"/>
      <c r="P992" s="81"/>
      <c r="Q992" s="129"/>
      <c r="R992" s="85"/>
      <c r="S992" s="86"/>
    </row>
    <row r="993" spans="1:19" ht="12.75" customHeight="1" x14ac:dyDescent="0.2">
      <c r="A993" s="109"/>
      <c r="B993" s="81"/>
      <c r="C993" s="81"/>
      <c r="D993" s="162"/>
      <c r="E993" s="162"/>
      <c r="F993" s="162"/>
      <c r="G993" s="162"/>
      <c r="H993" s="162"/>
      <c r="I993" s="162"/>
      <c r="J993" s="162"/>
      <c r="K993" s="41"/>
      <c r="L993" s="163"/>
      <c r="M993" s="163"/>
      <c r="N993" s="163"/>
      <c r="O993" s="85"/>
      <c r="P993" s="81"/>
      <c r="Q993" s="129"/>
      <c r="R993" s="85"/>
      <c r="S993" s="86"/>
    </row>
    <row r="994" spans="1:19" ht="12.75" customHeight="1" x14ac:dyDescent="0.2">
      <c r="A994" s="109"/>
      <c r="B994" s="81"/>
      <c r="C994" s="81"/>
      <c r="D994" s="162"/>
      <c r="E994" s="162"/>
      <c r="F994" s="162"/>
      <c r="G994" s="162"/>
      <c r="H994" s="162"/>
      <c r="I994" s="162"/>
      <c r="J994" s="162"/>
      <c r="K994" s="41"/>
      <c r="L994" s="163"/>
      <c r="M994" s="163"/>
      <c r="N994" s="163"/>
      <c r="O994" s="85"/>
      <c r="P994" s="81"/>
      <c r="Q994" s="129"/>
      <c r="R994" s="85"/>
      <c r="S994" s="86"/>
    </row>
    <row r="995" spans="1:19" ht="26.25" x14ac:dyDescent="0.2">
      <c r="A995" s="86"/>
      <c r="B995" s="220" t="s">
        <v>94</v>
      </c>
      <c r="C995" s="221"/>
      <c r="D995" s="221"/>
      <c r="E995" s="221"/>
      <c r="F995" s="221"/>
      <c r="G995" s="221"/>
      <c r="H995" s="221"/>
      <c r="I995" s="221"/>
      <c r="J995" s="221"/>
      <c r="K995" s="74" t="s">
        <v>121</v>
      </c>
      <c r="L995" s="85"/>
      <c r="M995" s="85"/>
      <c r="N995" s="81"/>
      <c r="O995" s="85"/>
      <c r="P995" s="81"/>
      <c r="Q995" s="81"/>
      <c r="R995" s="81"/>
      <c r="S995" s="86"/>
    </row>
    <row r="996" spans="1:19" ht="20.25" x14ac:dyDescent="0.2">
      <c r="A996" s="222" t="s">
        <v>9</v>
      </c>
      <c r="B996" s="223" t="s">
        <v>95</v>
      </c>
      <c r="C996" s="224"/>
      <c r="D996" s="224"/>
      <c r="E996" s="224"/>
      <c r="F996" s="224"/>
      <c r="G996" s="224"/>
      <c r="H996" s="224"/>
      <c r="I996" s="224"/>
      <c r="J996" s="225"/>
      <c r="K996" s="226" t="s">
        <v>10</v>
      </c>
      <c r="L996" s="219" t="s">
        <v>2</v>
      </c>
      <c r="M996" s="219" t="s">
        <v>3</v>
      </c>
      <c r="N996" s="228" t="s">
        <v>4</v>
      </c>
      <c r="O996" s="219" t="s">
        <v>5</v>
      </c>
      <c r="P996" s="217" t="s">
        <v>6</v>
      </c>
      <c r="Q996" s="217" t="s">
        <v>7</v>
      </c>
      <c r="R996" s="219" t="s">
        <v>96</v>
      </c>
      <c r="S996" s="86"/>
    </row>
    <row r="997" spans="1:19" ht="15.75" customHeight="1" x14ac:dyDescent="0.2">
      <c r="A997" s="218"/>
      <c r="B997" s="93" t="s">
        <v>97</v>
      </c>
      <c r="C997" s="93" t="s">
        <v>98</v>
      </c>
      <c r="D997" s="93" t="s">
        <v>99</v>
      </c>
      <c r="E997" s="93" t="s">
        <v>100</v>
      </c>
      <c r="F997" s="93" t="s">
        <v>101</v>
      </c>
      <c r="G997" s="93" t="s">
        <v>102</v>
      </c>
      <c r="H997" s="93" t="s">
        <v>103</v>
      </c>
      <c r="I997" s="93" t="s">
        <v>104</v>
      </c>
      <c r="J997" s="93" t="s">
        <v>105</v>
      </c>
      <c r="K997" s="227"/>
      <c r="L997" s="218"/>
      <c r="M997" s="218"/>
      <c r="N997" s="218"/>
      <c r="O997" s="218"/>
      <c r="P997" s="218"/>
      <c r="Q997" s="218"/>
      <c r="R997" s="218"/>
      <c r="S997" s="86"/>
    </row>
    <row r="998" spans="1:19" ht="15.75" x14ac:dyDescent="0.2">
      <c r="A998" s="93">
        <v>2202</v>
      </c>
      <c r="B998" s="17">
        <v>34</v>
      </c>
      <c r="C998" s="17"/>
      <c r="D998" s="17"/>
      <c r="E998" s="17"/>
      <c r="F998" s="17"/>
      <c r="G998" s="17"/>
      <c r="H998" s="17"/>
      <c r="I998" s="17"/>
      <c r="J998" s="17"/>
      <c r="K998" s="54"/>
      <c r="L998" s="138"/>
      <c r="M998" s="139"/>
      <c r="N998" s="100"/>
      <c r="O998" s="94"/>
      <c r="P998" s="19">
        <f>B998</f>
        <v>34</v>
      </c>
      <c r="Q998" s="95"/>
      <c r="R998" s="94"/>
      <c r="S998" s="86"/>
    </row>
    <row r="999" spans="1:19" ht="15.75" x14ac:dyDescent="0.2">
      <c r="A999" s="93">
        <v>2301</v>
      </c>
      <c r="B999" s="17"/>
      <c r="C999" s="17">
        <v>29</v>
      </c>
      <c r="D999" s="17"/>
      <c r="E999" s="17"/>
      <c r="F999" s="17"/>
      <c r="G999" s="17"/>
      <c r="H999" s="17"/>
      <c r="I999" s="17"/>
      <c r="J999" s="17"/>
      <c r="K999" s="54"/>
      <c r="L999" s="140"/>
      <c r="M999" s="49"/>
      <c r="N999" s="141"/>
      <c r="O999" s="21">
        <f>IF(C999=0,"",C999/B998)</f>
        <v>0.8529411764705882</v>
      </c>
      <c r="P999" s="22">
        <v>30</v>
      </c>
      <c r="Q999" s="96">
        <f t="shared" ref="Q999:Q1006" si="138">IF(P999=0,"",P999/P998)</f>
        <v>0.88235294117647056</v>
      </c>
      <c r="R999" s="96">
        <f t="shared" ref="R999:R1006" si="139">IF(P999=0,"",100%-Q999)</f>
        <v>0.11764705882352944</v>
      </c>
      <c r="S999" s="86"/>
    </row>
    <row r="1000" spans="1:19" ht="15.75" x14ac:dyDescent="0.2">
      <c r="A1000" s="93">
        <v>2302</v>
      </c>
      <c r="B1000" s="17"/>
      <c r="C1000" s="17"/>
      <c r="D1000" s="17">
        <v>28</v>
      </c>
      <c r="E1000" s="17"/>
      <c r="F1000" s="17"/>
      <c r="G1000" s="17"/>
      <c r="H1000" s="17"/>
      <c r="I1000" s="17"/>
      <c r="J1000" s="17"/>
      <c r="K1000" s="54"/>
      <c r="L1000" s="140"/>
      <c r="M1000" s="49"/>
      <c r="N1000" s="141"/>
      <c r="O1000" s="21">
        <f>IF(D1000=0,"",D1000/C999)</f>
        <v>0.96551724137931039</v>
      </c>
      <c r="P1000" s="22">
        <v>30</v>
      </c>
      <c r="Q1000" s="96">
        <f t="shared" si="138"/>
        <v>1</v>
      </c>
      <c r="R1000" s="96">
        <f t="shared" si="139"/>
        <v>0</v>
      </c>
      <c r="S1000" s="119">
        <f>P1000/P998</f>
        <v>0.88235294117647056</v>
      </c>
    </row>
    <row r="1001" spans="1:19" ht="15.75" x14ac:dyDescent="0.2">
      <c r="A1001" s="93">
        <v>2401</v>
      </c>
      <c r="B1001" s="17"/>
      <c r="C1001" s="17"/>
      <c r="D1001" s="17"/>
      <c r="E1001" s="17">
        <v>27</v>
      </c>
      <c r="F1001" s="17"/>
      <c r="G1001" s="17"/>
      <c r="H1001" s="17"/>
      <c r="I1001" s="17"/>
      <c r="J1001" s="17"/>
      <c r="K1001" s="54"/>
      <c r="L1001" s="140"/>
      <c r="M1001" s="49"/>
      <c r="N1001" s="141"/>
      <c r="O1001" s="21">
        <f>IF(E1001=0,"",E1001/D1000)</f>
        <v>0.9642857142857143</v>
      </c>
      <c r="P1001" s="22">
        <v>29</v>
      </c>
      <c r="Q1001" s="96">
        <f t="shared" si="138"/>
        <v>0.96666666666666667</v>
      </c>
      <c r="R1001" s="96">
        <f t="shared" si="139"/>
        <v>3.3333333333333326E-2</v>
      </c>
      <c r="S1001" s="86"/>
    </row>
    <row r="1002" spans="1:19" ht="15.75" x14ac:dyDescent="0.2">
      <c r="A1002" s="93">
        <v>2402</v>
      </c>
      <c r="B1002" s="17"/>
      <c r="C1002" s="17"/>
      <c r="D1002" s="17"/>
      <c r="E1002" s="17"/>
      <c r="F1002" s="17">
        <v>26</v>
      </c>
      <c r="G1002" s="17"/>
      <c r="H1002" s="17"/>
      <c r="I1002" s="17"/>
      <c r="J1002" s="17"/>
      <c r="K1002" s="54"/>
      <c r="L1002" s="140"/>
      <c r="M1002" s="49"/>
      <c r="N1002" s="141"/>
      <c r="O1002" s="21">
        <f>IF(F1002=0,"",F1002/E1001)</f>
        <v>0.96296296296296291</v>
      </c>
      <c r="P1002" s="22">
        <v>29</v>
      </c>
      <c r="Q1002" s="96">
        <f t="shared" si="138"/>
        <v>1</v>
      </c>
      <c r="R1002" s="96">
        <f t="shared" si="139"/>
        <v>0</v>
      </c>
      <c r="S1002" s="86"/>
    </row>
    <row r="1003" spans="1:19" ht="15.75" x14ac:dyDescent="0.2">
      <c r="A1003" s="93">
        <v>2501</v>
      </c>
      <c r="B1003" s="17"/>
      <c r="C1003" s="17"/>
      <c r="D1003" s="17"/>
      <c r="E1003" s="17"/>
      <c r="F1003" s="17"/>
      <c r="G1003" s="17">
        <v>24</v>
      </c>
      <c r="H1003" s="17"/>
      <c r="I1003" s="17"/>
      <c r="J1003" s="17"/>
      <c r="K1003" s="54"/>
      <c r="L1003" s="140"/>
      <c r="M1003" s="49"/>
      <c r="N1003" s="141"/>
      <c r="O1003" s="21">
        <f>IF(G1003=0,"",G1003/F1002)</f>
        <v>0.92307692307692313</v>
      </c>
      <c r="P1003" s="22">
        <v>26</v>
      </c>
      <c r="Q1003" s="96">
        <f t="shared" si="138"/>
        <v>0.89655172413793105</v>
      </c>
      <c r="R1003" s="96">
        <f t="shared" si="139"/>
        <v>0.10344827586206895</v>
      </c>
      <c r="S1003" s="86"/>
    </row>
    <row r="1004" spans="1:19" ht="15.75" x14ac:dyDescent="0.2">
      <c r="A1004" s="93">
        <v>2502</v>
      </c>
      <c r="B1004" s="17"/>
      <c r="C1004" s="17"/>
      <c r="D1004" s="17"/>
      <c r="E1004" s="17"/>
      <c r="F1004" s="17"/>
      <c r="G1004" s="17"/>
      <c r="H1004" s="17"/>
      <c r="I1004" s="17"/>
      <c r="J1004" s="17"/>
      <c r="K1004" s="54"/>
      <c r="L1004" s="140"/>
      <c r="M1004" s="49"/>
      <c r="N1004" s="141"/>
      <c r="O1004" s="21" t="str">
        <f>IF(H1004=0,"",H1004/G1003)</f>
        <v/>
      </c>
      <c r="P1004" s="22"/>
      <c r="Q1004" s="96" t="str">
        <f t="shared" si="138"/>
        <v/>
      </c>
      <c r="R1004" s="96" t="str">
        <f t="shared" si="139"/>
        <v/>
      </c>
      <c r="S1004" s="86"/>
    </row>
    <row r="1005" spans="1:19" ht="15.75" x14ac:dyDescent="0.2">
      <c r="A1005" s="93">
        <v>2601</v>
      </c>
      <c r="B1005" s="17"/>
      <c r="C1005" s="17"/>
      <c r="D1005" s="17"/>
      <c r="E1005" s="17"/>
      <c r="F1005" s="17"/>
      <c r="G1005" s="17"/>
      <c r="H1005" s="17"/>
      <c r="I1005" s="17"/>
      <c r="J1005" s="17"/>
      <c r="K1005" s="54"/>
      <c r="L1005" s="140"/>
      <c r="M1005" s="49"/>
      <c r="N1005" s="141"/>
      <c r="O1005" s="21" t="str">
        <f>IF(I1005=0,"",I1005/H1004)</f>
        <v/>
      </c>
      <c r="P1005" s="22"/>
      <c r="Q1005" s="96" t="str">
        <f t="shared" si="138"/>
        <v/>
      </c>
      <c r="R1005" s="96" t="str">
        <f t="shared" si="139"/>
        <v/>
      </c>
      <c r="S1005" s="86"/>
    </row>
    <row r="1006" spans="1:19" ht="15.75" x14ac:dyDescent="0.2">
      <c r="A1006" s="93">
        <v>2602</v>
      </c>
      <c r="B1006" s="17"/>
      <c r="C1006" s="17"/>
      <c r="D1006" s="17"/>
      <c r="E1006" s="17"/>
      <c r="F1006" s="17"/>
      <c r="G1006" s="17"/>
      <c r="H1006" s="17"/>
      <c r="I1006" s="17"/>
      <c r="J1006" s="17"/>
      <c r="K1006" s="54"/>
      <c r="L1006" s="140"/>
      <c r="M1006" s="49"/>
      <c r="N1006" s="141"/>
      <c r="O1006" s="24" t="str">
        <f>IF(J1006=0,"",J1006/I1005)</f>
        <v/>
      </c>
      <c r="P1006" s="22"/>
      <c r="Q1006" s="24" t="str">
        <f t="shared" si="138"/>
        <v/>
      </c>
      <c r="R1006" s="24" t="str">
        <f t="shared" si="139"/>
        <v/>
      </c>
      <c r="S1006" s="86"/>
    </row>
    <row r="1007" spans="1:19" ht="15.75" x14ac:dyDescent="0.2">
      <c r="A1007" s="93">
        <v>2701</v>
      </c>
      <c r="B1007" s="17"/>
      <c r="C1007" s="17"/>
      <c r="D1007" s="17"/>
      <c r="E1007" s="17"/>
      <c r="F1007" s="17"/>
      <c r="G1007" s="17"/>
      <c r="H1007" s="17"/>
      <c r="I1007" s="17"/>
      <c r="J1007" s="17"/>
      <c r="K1007" s="54"/>
      <c r="L1007" s="140"/>
      <c r="M1007" s="49"/>
      <c r="N1007" s="142"/>
      <c r="O1007" s="63"/>
      <c r="P1007" s="22"/>
      <c r="Q1007" s="63"/>
      <c r="R1007" s="97"/>
      <c r="S1007" s="86"/>
    </row>
    <row r="1008" spans="1:19" ht="15.75" x14ac:dyDescent="0.2">
      <c r="A1008" s="93">
        <v>2702</v>
      </c>
      <c r="B1008" s="17"/>
      <c r="C1008" s="17"/>
      <c r="D1008" s="17"/>
      <c r="E1008" s="17"/>
      <c r="F1008" s="17"/>
      <c r="G1008" s="17"/>
      <c r="H1008" s="17"/>
      <c r="I1008" s="17"/>
      <c r="J1008" s="17"/>
      <c r="K1008" s="54"/>
      <c r="L1008" s="140"/>
      <c r="M1008" s="49"/>
      <c r="N1008" s="142"/>
      <c r="O1008" s="143"/>
      <c r="P1008" s="51"/>
      <c r="Q1008" s="144"/>
      <c r="R1008" s="143"/>
      <c r="S1008" s="86"/>
    </row>
    <row r="1009" spans="1:19" ht="15.75" x14ac:dyDescent="0.2">
      <c r="A1009" s="93">
        <v>2801</v>
      </c>
      <c r="B1009" s="17"/>
      <c r="C1009" s="17"/>
      <c r="D1009" s="17"/>
      <c r="E1009" s="17"/>
      <c r="F1009" s="17"/>
      <c r="G1009" s="17"/>
      <c r="H1009" s="17"/>
      <c r="I1009" s="17"/>
      <c r="J1009" s="17"/>
      <c r="K1009" s="54"/>
      <c r="L1009" s="140"/>
      <c r="M1009" s="49"/>
      <c r="N1009" s="142"/>
      <c r="O1009" s="143"/>
      <c r="P1009" s="51"/>
      <c r="Q1009" s="144"/>
      <c r="R1009" s="143"/>
      <c r="S1009" s="86"/>
    </row>
    <row r="1010" spans="1:19" ht="15.75" x14ac:dyDescent="0.2">
      <c r="A1010" s="93">
        <v>2802</v>
      </c>
      <c r="B1010" s="17"/>
      <c r="C1010" s="17"/>
      <c r="D1010" s="17"/>
      <c r="E1010" s="17"/>
      <c r="F1010" s="17"/>
      <c r="G1010" s="17"/>
      <c r="H1010" s="17"/>
      <c r="I1010" s="17"/>
      <c r="J1010" s="17"/>
      <c r="K1010" s="54"/>
      <c r="L1010" s="140"/>
      <c r="M1010" s="49"/>
      <c r="N1010" s="142"/>
      <c r="O1010" s="49"/>
      <c r="P1010" s="142"/>
      <c r="Q1010" s="145"/>
      <c r="R1010" s="143"/>
      <c r="S1010" s="86"/>
    </row>
    <row r="1011" spans="1:19" ht="15.75" x14ac:dyDescent="0.2">
      <c r="A1011" s="93">
        <v>2901</v>
      </c>
      <c r="B1011" s="17"/>
      <c r="C1011" s="17"/>
      <c r="D1011" s="17"/>
      <c r="E1011" s="17"/>
      <c r="F1011" s="17"/>
      <c r="G1011" s="17"/>
      <c r="H1011" s="17"/>
      <c r="I1011" s="17"/>
      <c r="J1011" s="17"/>
      <c r="K1011" s="54"/>
      <c r="L1011" s="140"/>
      <c r="M1011" s="49"/>
      <c r="N1011" s="142"/>
      <c r="O1011" s="98" t="s">
        <v>81</v>
      </c>
      <c r="P1011" s="99"/>
      <c r="Q1011" s="100" t="str">
        <f>IF(SUM(K1002:K1008)=0,"",SUM(K1002:K1008))</f>
        <v/>
      </c>
      <c r="R1011" s="101" t="s">
        <v>10</v>
      </c>
      <c r="S1011" s="86"/>
    </row>
    <row r="1012" spans="1:19" ht="15.75" x14ac:dyDescent="0.2">
      <c r="A1012" s="93">
        <v>2902</v>
      </c>
      <c r="B1012" s="17"/>
      <c r="C1012" s="17"/>
      <c r="D1012" s="17"/>
      <c r="E1012" s="17"/>
      <c r="F1012" s="17"/>
      <c r="G1012" s="17"/>
      <c r="H1012" s="17"/>
      <c r="I1012" s="17"/>
      <c r="J1012" s="17"/>
      <c r="K1012" s="54"/>
      <c r="L1012" s="140"/>
      <c r="M1012" s="49"/>
      <c r="N1012" s="142"/>
      <c r="O1012" s="102" t="s">
        <v>83</v>
      </c>
      <c r="P1012" s="32" t="str">
        <f>IF(P1011/B998=0,"",P1011/B998)</f>
        <v/>
      </c>
      <c r="Q1012" s="103" t="e">
        <f>IF(P1011/Q1011=0,"",P1011/Q1011)</f>
        <v>#VALUE!</v>
      </c>
      <c r="R1012" s="104" t="s">
        <v>84</v>
      </c>
      <c r="S1012" s="86"/>
    </row>
    <row r="1013" spans="1:19" ht="15.75" x14ac:dyDescent="0.2">
      <c r="A1013" s="93">
        <v>3001</v>
      </c>
      <c r="B1013" s="71"/>
      <c r="C1013" s="71"/>
      <c r="D1013" s="71"/>
      <c r="E1013" s="71"/>
      <c r="F1013" s="71"/>
      <c r="G1013" s="71"/>
      <c r="H1013" s="71"/>
      <c r="I1013" s="71"/>
      <c r="J1013" s="71"/>
      <c r="K1013" s="54"/>
      <c r="L1013" s="146"/>
      <c r="M1013" s="147"/>
      <c r="N1013" s="148"/>
      <c r="O1013" s="149"/>
      <c r="P1013" s="150"/>
      <c r="Q1013" s="150"/>
      <c r="R1013" s="151"/>
      <c r="S1013" s="86"/>
    </row>
    <row r="1014" spans="1:19" ht="18" customHeight="1" x14ac:dyDescent="0.2">
      <c r="A1014" s="109"/>
      <c r="B1014" s="216" t="s">
        <v>106</v>
      </c>
      <c r="C1014" s="216"/>
      <c r="D1014" s="216"/>
      <c r="E1014" s="216"/>
      <c r="F1014" s="216"/>
      <c r="G1014" s="216"/>
      <c r="H1014" s="216"/>
      <c r="I1014" s="216"/>
      <c r="J1014" s="216"/>
      <c r="K1014" s="70">
        <f>SUM(K998:K1010)</f>
        <v>0</v>
      </c>
      <c r="L1014" s="105" t="str">
        <f>IF(K1006=0,"",K1006/B998)</f>
        <v/>
      </c>
      <c r="M1014" s="105" t="str">
        <f>IF(K1014=0,"",K1014/B998)</f>
        <v/>
      </c>
      <c r="N1014" s="105" t="str">
        <f>IF(K1006=0,"",M1014-L1014)</f>
        <v/>
      </c>
      <c r="O1014" s="85"/>
      <c r="P1014" s="81"/>
      <c r="Q1014" s="129"/>
      <c r="R1014" s="85"/>
      <c r="S1014" s="86"/>
    </row>
    <row r="1015" spans="1:19" ht="12.75" customHeight="1" x14ac:dyDescent="0.2">
      <c r="A1015" s="109"/>
      <c r="B1015" s="81"/>
      <c r="C1015" s="81"/>
      <c r="D1015" s="162"/>
      <c r="E1015" s="162"/>
      <c r="F1015" s="162"/>
      <c r="G1015" s="162"/>
      <c r="H1015" s="162"/>
      <c r="I1015" s="162"/>
      <c r="J1015" s="162"/>
      <c r="K1015" s="41"/>
      <c r="L1015" s="163"/>
      <c r="M1015" s="163"/>
      <c r="N1015" s="163"/>
      <c r="O1015" s="85"/>
      <c r="P1015" s="81"/>
      <c r="Q1015" s="129"/>
      <c r="R1015" s="85"/>
      <c r="S1015" s="86"/>
    </row>
    <row r="1016" spans="1:19" ht="12.75" customHeight="1" x14ac:dyDescent="0.2">
      <c r="A1016" s="109"/>
      <c r="B1016" s="81"/>
      <c r="C1016" s="81"/>
      <c r="D1016" s="162"/>
      <c r="E1016" s="162"/>
      <c r="F1016" s="162"/>
      <c r="G1016" s="162"/>
      <c r="H1016" s="162"/>
      <c r="I1016" s="162"/>
      <c r="J1016" s="162"/>
      <c r="K1016" s="41"/>
      <c r="L1016" s="163"/>
      <c r="M1016" s="163"/>
      <c r="N1016" s="163"/>
      <c r="O1016" s="85"/>
      <c r="P1016" s="81"/>
      <c r="Q1016" s="129"/>
      <c r="R1016" s="85"/>
      <c r="S1016" s="86"/>
    </row>
    <row r="1017" spans="1:19" ht="26.25" x14ac:dyDescent="0.2">
      <c r="A1017" s="86"/>
      <c r="B1017" s="220" t="s">
        <v>94</v>
      </c>
      <c r="C1017" s="221"/>
      <c r="D1017" s="221"/>
      <c r="E1017" s="221"/>
      <c r="F1017" s="221"/>
      <c r="G1017" s="221"/>
      <c r="H1017" s="221"/>
      <c r="I1017" s="221"/>
      <c r="J1017" s="221"/>
      <c r="K1017" s="74" t="s">
        <v>128</v>
      </c>
      <c r="L1017" s="85"/>
      <c r="M1017" s="85"/>
      <c r="N1017" s="81"/>
      <c r="O1017" s="85"/>
      <c r="P1017" s="81"/>
      <c r="Q1017" s="81"/>
      <c r="R1017" s="81"/>
      <c r="S1017" s="86"/>
    </row>
    <row r="1018" spans="1:19" ht="20.25" x14ac:dyDescent="0.2">
      <c r="A1018" s="222" t="s">
        <v>9</v>
      </c>
      <c r="B1018" s="223" t="s">
        <v>95</v>
      </c>
      <c r="C1018" s="224"/>
      <c r="D1018" s="224"/>
      <c r="E1018" s="224"/>
      <c r="F1018" s="224"/>
      <c r="G1018" s="224"/>
      <c r="H1018" s="224"/>
      <c r="I1018" s="224"/>
      <c r="J1018" s="225"/>
      <c r="K1018" s="226" t="s">
        <v>10</v>
      </c>
      <c r="L1018" s="219" t="s">
        <v>2</v>
      </c>
      <c r="M1018" s="219" t="s">
        <v>3</v>
      </c>
      <c r="N1018" s="228" t="s">
        <v>4</v>
      </c>
      <c r="O1018" s="219" t="s">
        <v>5</v>
      </c>
      <c r="P1018" s="217" t="s">
        <v>6</v>
      </c>
      <c r="Q1018" s="217" t="s">
        <v>7</v>
      </c>
      <c r="R1018" s="219" t="s">
        <v>96</v>
      </c>
      <c r="S1018" s="86"/>
    </row>
    <row r="1019" spans="1:19" ht="15.75" customHeight="1" x14ac:dyDescent="0.2">
      <c r="A1019" s="218"/>
      <c r="B1019" s="93" t="s">
        <v>97</v>
      </c>
      <c r="C1019" s="93" t="s">
        <v>98</v>
      </c>
      <c r="D1019" s="93" t="s">
        <v>99</v>
      </c>
      <c r="E1019" s="93" t="s">
        <v>100</v>
      </c>
      <c r="F1019" s="93" t="s">
        <v>101</v>
      </c>
      <c r="G1019" s="93" t="s">
        <v>102</v>
      </c>
      <c r="H1019" s="93" t="s">
        <v>103</v>
      </c>
      <c r="I1019" s="93" t="s">
        <v>104</v>
      </c>
      <c r="J1019" s="93" t="s">
        <v>105</v>
      </c>
      <c r="K1019" s="227"/>
      <c r="L1019" s="218"/>
      <c r="M1019" s="218"/>
      <c r="N1019" s="218"/>
      <c r="O1019" s="218"/>
      <c r="P1019" s="218"/>
      <c r="Q1019" s="218"/>
      <c r="R1019" s="218"/>
      <c r="S1019" s="86"/>
    </row>
    <row r="1020" spans="1:19" ht="15.75" x14ac:dyDescent="0.2">
      <c r="A1020" s="93">
        <v>2301</v>
      </c>
      <c r="B1020" s="17">
        <v>9</v>
      </c>
      <c r="C1020" s="17"/>
      <c r="D1020" s="17"/>
      <c r="E1020" s="17"/>
      <c r="F1020" s="17"/>
      <c r="G1020" s="17"/>
      <c r="H1020" s="17"/>
      <c r="I1020" s="17"/>
      <c r="J1020" s="17"/>
      <c r="K1020" s="54"/>
      <c r="L1020" s="138"/>
      <c r="M1020" s="139"/>
      <c r="N1020" s="100"/>
      <c r="O1020" s="94"/>
      <c r="P1020" s="19">
        <f>B1020</f>
        <v>9</v>
      </c>
      <c r="Q1020" s="95"/>
      <c r="R1020" s="94"/>
      <c r="S1020" s="86"/>
    </row>
    <row r="1021" spans="1:19" ht="15.75" x14ac:dyDescent="0.2">
      <c r="A1021" s="93">
        <v>2302</v>
      </c>
      <c r="B1021" s="17"/>
      <c r="C1021" s="17">
        <v>9</v>
      </c>
      <c r="D1021" s="17"/>
      <c r="E1021" s="17"/>
      <c r="F1021" s="17"/>
      <c r="G1021" s="17"/>
      <c r="H1021" s="17"/>
      <c r="I1021" s="17"/>
      <c r="J1021" s="17"/>
      <c r="K1021" s="54"/>
      <c r="L1021" s="140"/>
      <c r="M1021" s="49"/>
      <c r="N1021" s="141"/>
      <c r="O1021" s="21">
        <f>IF(C1021=0,"",C1021/B1020)</f>
        <v>1</v>
      </c>
      <c r="P1021" s="22">
        <v>9</v>
      </c>
      <c r="Q1021" s="96">
        <f t="shared" ref="Q1021:Q1028" si="140">IF(P1021=0,"",P1021/P1020)</f>
        <v>1</v>
      </c>
      <c r="R1021" s="96">
        <f t="shared" ref="R1021:R1028" si="141">IF(P1021=0,"",100%-Q1021)</f>
        <v>0</v>
      </c>
      <c r="S1021" s="86"/>
    </row>
    <row r="1022" spans="1:19" ht="15.75" x14ac:dyDescent="0.2">
      <c r="A1022" s="93">
        <v>2401</v>
      </c>
      <c r="B1022" s="17"/>
      <c r="C1022" s="17"/>
      <c r="D1022" s="17">
        <v>8</v>
      </c>
      <c r="E1022" s="17"/>
      <c r="F1022" s="17"/>
      <c r="G1022" s="17"/>
      <c r="H1022" s="17"/>
      <c r="I1022" s="17"/>
      <c r="J1022" s="17"/>
      <c r="K1022" s="54"/>
      <c r="L1022" s="140"/>
      <c r="M1022" s="49"/>
      <c r="N1022" s="141"/>
      <c r="O1022" s="21">
        <f>IF(D1022=0,"",D1022/C1021)</f>
        <v>0.88888888888888884</v>
      </c>
      <c r="P1022" s="22">
        <v>9</v>
      </c>
      <c r="Q1022" s="96">
        <f t="shared" si="140"/>
        <v>1</v>
      </c>
      <c r="R1022" s="96">
        <f t="shared" si="141"/>
        <v>0</v>
      </c>
      <c r="S1022" s="119">
        <f>P1022/P1020</f>
        <v>1</v>
      </c>
    </row>
    <row r="1023" spans="1:19" ht="15.75" x14ac:dyDescent="0.2">
      <c r="A1023" s="93">
        <v>2402</v>
      </c>
      <c r="B1023" s="17"/>
      <c r="C1023" s="17"/>
      <c r="D1023" s="17"/>
      <c r="E1023" s="17">
        <v>7</v>
      </c>
      <c r="F1023" s="17"/>
      <c r="G1023" s="17"/>
      <c r="H1023" s="17"/>
      <c r="I1023" s="17"/>
      <c r="J1023" s="17"/>
      <c r="K1023" s="54"/>
      <c r="L1023" s="140"/>
      <c r="M1023" s="49"/>
      <c r="N1023" s="141"/>
      <c r="O1023" s="21">
        <f>IF(E1023=0,"",E1023/D1022)</f>
        <v>0.875</v>
      </c>
      <c r="P1023" s="22">
        <v>8</v>
      </c>
      <c r="Q1023" s="96">
        <f t="shared" si="140"/>
        <v>0.88888888888888884</v>
      </c>
      <c r="R1023" s="96">
        <f t="shared" si="141"/>
        <v>0.11111111111111116</v>
      </c>
      <c r="S1023" s="86"/>
    </row>
    <row r="1024" spans="1:19" ht="15.75" x14ac:dyDescent="0.2">
      <c r="A1024" s="93">
        <v>2501</v>
      </c>
      <c r="B1024" s="17"/>
      <c r="C1024" s="17"/>
      <c r="D1024" s="17"/>
      <c r="E1024" s="17"/>
      <c r="F1024" s="17">
        <v>6</v>
      </c>
      <c r="G1024" s="17"/>
      <c r="H1024" s="17"/>
      <c r="I1024" s="17"/>
      <c r="J1024" s="17"/>
      <c r="K1024" s="54"/>
      <c r="L1024" s="140"/>
      <c r="M1024" s="49"/>
      <c r="N1024" s="141"/>
      <c r="O1024" s="21">
        <f>IF(F1024=0,"",F1024/E1023)</f>
        <v>0.8571428571428571</v>
      </c>
      <c r="P1024" s="22">
        <v>7</v>
      </c>
      <c r="Q1024" s="96">
        <f t="shared" si="140"/>
        <v>0.875</v>
      </c>
      <c r="R1024" s="96">
        <f t="shared" si="141"/>
        <v>0.125</v>
      </c>
      <c r="S1024" s="86"/>
    </row>
    <row r="1025" spans="1:19" ht="15.75" x14ac:dyDescent="0.2">
      <c r="A1025" s="93">
        <v>2502</v>
      </c>
      <c r="B1025" s="17"/>
      <c r="C1025" s="17"/>
      <c r="D1025" s="17"/>
      <c r="E1025" s="17"/>
      <c r="F1025" s="17"/>
      <c r="G1025" s="17"/>
      <c r="H1025" s="17"/>
      <c r="I1025" s="17"/>
      <c r="J1025" s="17"/>
      <c r="K1025" s="54"/>
      <c r="L1025" s="140"/>
      <c r="M1025" s="49"/>
      <c r="N1025" s="141"/>
      <c r="O1025" s="21" t="str">
        <f>IF(G1025=0,"",G1025/F1024)</f>
        <v/>
      </c>
      <c r="P1025" s="22"/>
      <c r="Q1025" s="96" t="str">
        <f t="shared" si="140"/>
        <v/>
      </c>
      <c r="R1025" s="96" t="str">
        <f t="shared" si="141"/>
        <v/>
      </c>
      <c r="S1025" s="86"/>
    </row>
    <row r="1026" spans="1:19" ht="15.75" x14ac:dyDescent="0.2">
      <c r="A1026" s="93">
        <v>2601</v>
      </c>
      <c r="B1026" s="17"/>
      <c r="C1026" s="17"/>
      <c r="D1026" s="17"/>
      <c r="E1026" s="17"/>
      <c r="F1026" s="17"/>
      <c r="G1026" s="17"/>
      <c r="H1026" s="17"/>
      <c r="I1026" s="17"/>
      <c r="J1026" s="17"/>
      <c r="K1026" s="54"/>
      <c r="L1026" s="140"/>
      <c r="M1026" s="49"/>
      <c r="N1026" s="141"/>
      <c r="O1026" s="21" t="str">
        <f>IF(H1026=0,"",H1026/G1025)</f>
        <v/>
      </c>
      <c r="P1026" s="22"/>
      <c r="Q1026" s="96" t="str">
        <f t="shared" si="140"/>
        <v/>
      </c>
      <c r="R1026" s="96" t="str">
        <f t="shared" si="141"/>
        <v/>
      </c>
      <c r="S1026" s="86"/>
    </row>
    <row r="1027" spans="1:19" ht="15.75" x14ac:dyDescent="0.2">
      <c r="A1027" s="93">
        <v>2602</v>
      </c>
      <c r="B1027" s="17"/>
      <c r="C1027" s="17"/>
      <c r="D1027" s="17"/>
      <c r="E1027" s="17"/>
      <c r="F1027" s="17"/>
      <c r="G1027" s="17"/>
      <c r="H1027" s="17"/>
      <c r="I1027" s="17"/>
      <c r="J1027" s="17"/>
      <c r="K1027" s="54"/>
      <c r="L1027" s="140"/>
      <c r="M1027" s="49"/>
      <c r="N1027" s="141"/>
      <c r="O1027" s="21" t="str">
        <f>IF(I1027=0,"",I1027/H1026)</f>
        <v/>
      </c>
      <c r="P1027" s="22"/>
      <c r="Q1027" s="96" t="str">
        <f t="shared" si="140"/>
        <v/>
      </c>
      <c r="R1027" s="96" t="str">
        <f t="shared" si="141"/>
        <v/>
      </c>
      <c r="S1027" s="86"/>
    </row>
    <row r="1028" spans="1:19" ht="15.75" x14ac:dyDescent="0.2">
      <c r="A1028" s="93">
        <v>2701</v>
      </c>
      <c r="B1028" s="17"/>
      <c r="C1028" s="17"/>
      <c r="D1028" s="17"/>
      <c r="E1028" s="17"/>
      <c r="F1028" s="17"/>
      <c r="G1028" s="17"/>
      <c r="H1028" s="17"/>
      <c r="I1028" s="17"/>
      <c r="J1028" s="17"/>
      <c r="K1028" s="54"/>
      <c r="L1028" s="140"/>
      <c r="M1028" s="49"/>
      <c r="N1028" s="141"/>
      <c r="O1028" s="24" t="str">
        <f>IF(J1028=0,"",J1028/I1027)</f>
        <v/>
      </c>
      <c r="P1028" s="22"/>
      <c r="Q1028" s="24" t="str">
        <f t="shared" si="140"/>
        <v/>
      </c>
      <c r="R1028" s="24" t="str">
        <f t="shared" si="141"/>
        <v/>
      </c>
      <c r="S1028" s="86"/>
    </row>
    <row r="1029" spans="1:19" ht="15.75" x14ac:dyDescent="0.2">
      <c r="A1029" s="93">
        <v>2702</v>
      </c>
      <c r="B1029" s="17"/>
      <c r="C1029" s="17"/>
      <c r="D1029" s="17"/>
      <c r="E1029" s="17"/>
      <c r="F1029" s="17"/>
      <c r="G1029" s="17"/>
      <c r="H1029" s="17"/>
      <c r="I1029" s="17"/>
      <c r="J1029" s="17"/>
      <c r="K1029" s="54"/>
      <c r="L1029" s="140"/>
      <c r="M1029" s="49"/>
      <c r="N1029" s="142"/>
      <c r="O1029" s="63"/>
      <c r="P1029" s="22"/>
      <c r="Q1029" s="63"/>
      <c r="R1029" s="97"/>
      <c r="S1029" s="86"/>
    </row>
    <row r="1030" spans="1:19" ht="15.75" x14ac:dyDescent="0.2">
      <c r="A1030" s="93">
        <v>2801</v>
      </c>
      <c r="B1030" s="17"/>
      <c r="C1030" s="17"/>
      <c r="D1030" s="17"/>
      <c r="E1030" s="17"/>
      <c r="F1030" s="17"/>
      <c r="G1030" s="17"/>
      <c r="H1030" s="17"/>
      <c r="I1030" s="17"/>
      <c r="J1030" s="17"/>
      <c r="K1030" s="54"/>
      <c r="L1030" s="140"/>
      <c r="M1030" s="49"/>
      <c r="N1030" s="142"/>
      <c r="O1030" s="143"/>
      <c r="P1030" s="51"/>
      <c r="Q1030" s="144"/>
      <c r="R1030" s="143"/>
      <c r="S1030" s="86"/>
    </row>
    <row r="1031" spans="1:19" ht="15.75" x14ac:dyDescent="0.2">
      <c r="A1031" s="93">
        <v>2802</v>
      </c>
      <c r="B1031" s="17"/>
      <c r="C1031" s="17"/>
      <c r="D1031" s="17"/>
      <c r="E1031" s="17"/>
      <c r="F1031" s="17"/>
      <c r="G1031" s="17"/>
      <c r="H1031" s="17"/>
      <c r="I1031" s="17"/>
      <c r="J1031" s="17"/>
      <c r="K1031" s="54"/>
      <c r="L1031" s="140"/>
      <c r="M1031" s="49"/>
      <c r="N1031" s="142"/>
      <c r="O1031" s="143"/>
      <c r="P1031" s="51"/>
      <c r="Q1031" s="144"/>
      <c r="R1031" s="143"/>
      <c r="S1031" s="86"/>
    </row>
    <row r="1032" spans="1:19" ht="15.75" x14ac:dyDescent="0.2">
      <c r="A1032" s="93">
        <v>2901</v>
      </c>
      <c r="B1032" s="17"/>
      <c r="C1032" s="17"/>
      <c r="D1032" s="17"/>
      <c r="E1032" s="17"/>
      <c r="F1032" s="17"/>
      <c r="G1032" s="17"/>
      <c r="H1032" s="17"/>
      <c r="I1032" s="17"/>
      <c r="J1032" s="17"/>
      <c r="K1032" s="54"/>
      <c r="L1032" s="140"/>
      <c r="M1032" s="49"/>
      <c r="N1032" s="142"/>
      <c r="O1032" s="49"/>
      <c r="P1032" s="142"/>
      <c r="Q1032" s="145"/>
      <c r="R1032" s="143"/>
      <c r="S1032" s="86"/>
    </row>
    <row r="1033" spans="1:19" ht="15.75" x14ac:dyDescent="0.2">
      <c r="A1033" s="93">
        <v>2902</v>
      </c>
      <c r="B1033" s="17"/>
      <c r="C1033" s="17"/>
      <c r="D1033" s="17"/>
      <c r="E1033" s="17"/>
      <c r="F1033" s="17"/>
      <c r="G1033" s="17"/>
      <c r="H1033" s="17"/>
      <c r="I1033" s="17"/>
      <c r="J1033" s="17"/>
      <c r="K1033" s="54"/>
      <c r="L1033" s="140"/>
      <c r="M1033" s="49"/>
      <c r="N1033" s="142"/>
      <c r="O1033" s="98" t="s">
        <v>81</v>
      </c>
      <c r="P1033" s="99"/>
      <c r="Q1033" s="100" t="str">
        <f>IF(SUM(K1024:K1030)=0,"",SUM(K1024:K1030))</f>
        <v/>
      </c>
      <c r="R1033" s="101" t="s">
        <v>10</v>
      </c>
      <c r="S1033" s="86"/>
    </row>
    <row r="1034" spans="1:19" ht="15.75" x14ac:dyDescent="0.2">
      <c r="A1034" s="93">
        <v>3001</v>
      </c>
      <c r="B1034" s="17"/>
      <c r="C1034" s="17"/>
      <c r="D1034" s="17"/>
      <c r="E1034" s="17"/>
      <c r="F1034" s="17"/>
      <c r="G1034" s="17"/>
      <c r="H1034" s="17"/>
      <c r="I1034" s="17"/>
      <c r="J1034" s="17"/>
      <c r="K1034" s="54"/>
      <c r="L1034" s="140"/>
      <c r="M1034" s="49"/>
      <c r="N1034" s="142"/>
      <c r="O1034" s="102" t="s">
        <v>83</v>
      </c>
      <c r="P1034" s="32" t="str">
        <f>IF(P1033/B1020=0,"",P1033/B1020)</f>
        <v/>
      </c>
      <c r="Q1034" s="103" t="e">
        <f>IF(P1033/Q1033=0,"",P1033/Q1033)</f>
        <v>#VALUE!</v>
      </c>
      <c r="R1034" s="104" t="s">
        <v>84</v>
      </c>
      <c r="S1034" s="86"/>
    </row>
    <row r="1035" spans="1:19" ht="15.75" x14ac:dyDescent="0.2">
      <c r="A1035" s="93">
        <v>3002</v>
      </c>
      <c r="B1035" s="71"/>
      <c r="C1035" s="71"/>
      <c r="D1035" s="71"/>
      <c r="E1035" s="71"/>
      <c r="F1035" s="71"/>
      <c r="G1035" s="71"/>
      <c r="H1035" s="71"/>
      <c r="I1035" s="71"/>
      <c r="J1035" s="71"/>
      <c r="K1035" s="54"/>
      <c r="L1035" s="146"/>
      <c r="M1035" s="147"/>
      <c r="N1035" s="148"/>
      <c r="O1035" s="149"/>
      <c r="P1035" s="150"/>
      <c r="Q1035" s="150"/>
      <c r="R1035" s="151"/>
      <c r="S1035" s="86"/>
    </row>
    <row r="1036" spans="1:19" ht="18" customHeight="1" x14ac:dyDescent="0.2">
      <c r="A1036" s="109"/>
      <c r="B1036" s="216" t="s">
        <v>106</v>
      </c>
      <c r="C1036" s="216"/>
      <c r="D1036" s="216"/>
      <c r="E1036" s="216"/>
      <c r="F1036" s="216"/>
      <c r="G1036" s="216"/>
      <c r="H1036" s="216"/>
      <c r="I1036" s="216"/>
      <c r="J1036" s="216"/>
      <c r="K1036" s="70">
        <f>SUM(K1020:K1032)</f>
        <v>0</v>
      </c>
      <c r="L1036" s="105" t="str">
        <f>IF(K1028=0,"",K1028/B1020)</f>
        <v/>
      </c>
      <c r="M1036" s="105" t="str">
        <f>IF(K1036=0,"",K1036/B1020)</f>
        <v/>
      </c>
      <c r="N1036" s="105" t="str">
        <f>IF(K1028=0,"",M1036-L1036)</f>
        <v/>
      </c>
      <c r="O1036" s="85"/>
      <c r="P1036" s="81"/>
      <c r="Q1036" s="129"/>
      <c r="R1036" s="85"/>
      <c r="S1036" s="86"/>
    </row>
    <row r="1037" spans="1:19" ht="12.75" customHeight="1" x14ac:dyDescent="0.2">
      <c r="A1037" s="109"/>
      <c r="B1037" s="81"/>
      <c r="C1037" s="81"/>
      <c r="D1037" s="162"/>
      <c r="E1037" s="162"/>
      <c r="F1037" s="162"/>
      <c r="G1037" s="162"/>
      <c r="H1037" s="162"/>
      <c r="I1037" s="162"/>
      <c r="J1037" s="162"/>
      <c r="K1037" s="41"/>
      <c r="L1037" s="163"/>
      <c r="M1037" s="163"/>
      <c r="N1037" s="163"/>
      <c r="O1037" s="85"/>
      <c r="P1037" s="81"/>
      <c r="Q1037" s="129"/>
      <c r="R1037" s="85"/>
      <c r="S1037" s="86"/>
    </row>
    <row r="1038" spans="1:19" ht="12.75" customHeight="1" x14ac:dyDescent="0.2">
      <c r="A1038" s="109"/>
      <c r="B1038" s="81"/>
      <c r="C1038" s="81"/>
      <c r="D1038" s="162"/>
      <c r="E1038" s="162"/>
      <c r="F1038" s="162"/>
      <c r="G1038" s="162"/>
      <c r="H1038" s="162"/>
      <c r="I1038" s="162"/>
      <c r="J1038" s="162"/>
      <c r="K1038" s="41"/>
      <c r="L1038" s="163"/>
      <c r="M1038" s="163"/>
      <c r="N1038" s="163"/>
      <c r="O1038" s="85"/>
      <c r="P1038" s="81"/>
      <c r="Q1038" s="129"/>
      <c r="R1038" s="85"/>
      <c r="S1038" s="86"/>
    </row>
    <row r="1039" spans="1:19" ht="26.25" x14ac:dyDescent="0.2">
      <c r="A1039" s="86"/>
      <c r="B1039" s="220" t="s">
        <v>94</v>
      </c>
      <c r="C1039" s="221"/>
      <c r="D1039" s="221"/>
      <c r="E1039" s="221"/>
      <c r="F1039" s="221"/>
      <c r="G1039" s="221"/>
      <c r="H1039" s="221"/>
      <c r="I1039" s="221"/>
      <c r="J1039" s="221"/>
      <c r="K1039" s="74" t="s">
        <v>129</v>
      </c>
      <c r="L1039" s="85"/>
      <c r="M1039" s="85"/>
      <c r="N1039" s="81"/>
      <c r="O1039" s="85"/>
      <c r="P1039" s="81"/>
      <c r="Q1039" s="81"/>
      <c r="R1039" s="81"/>
      <c r="S1039" s="86"/>
    </row>
    <row r="1040" spans="1:19" ht="20.25" x14ac:dyDescent="0.2">
      <c r="A1040" s="222" t="s">
        <v>9</v>
      </c>
      <c r="B1040" s="223" t="s">
        <v>95</v>
      </c>
      <c r="C1040" s="224"/>
      <c r="D1040" s="224"/>
      <c r="E1040" s="224"/>
      <c r="F1040" s="224"/>
      <c r="G1040" s="224"/>
      <c r="H1040" s="224"/>
      <c r="I1040" s="224"/>
      <c r="J1040" s="225"/>
      <c r="K1040" s="226" t="s">
        <v>10</v>
      </c>
      <c r="L1040" s="219" t="s">
        <v>2</v>
      </c>
      <c r="M1040" s="219" t="s">
        <v>3</v>
      </c>
      <c r="N1040" s="228" t="s">
        <v>4</v>
      </c>
      <c r="O1040" s="219" t="s">
        <v>5</v>
      </c>
      <c r="P1040" s="217" t="s">
        <v>6</v>
      </c>
      <c r="Q1040" s="217" t="s">
        <v>7</v>
      </c>
      <c r="R1040" s="219" t="s">
        <v>96</v>
      </c>
      <c r="S1040" s="86"/>
    </row>
    <row r="1041" spans="1:19" ht="15.75" customHeight="1" x14ac:dyDescent="0.2">
      <c r="A1041" s="218"/>
      <c r="B1041" s="93" t="s">
        <v>97</v>
      </c>
      <c r="C1041" s="93" t="s">
        <v>98</v>
      </c>
      <c r="D1041" s="93" t="s">
        <v>99</v>
      </c>
      <c r="E1041" s="93" t="s">
        <v>100</v>
      </c>
      <c r="F1041" s="93" t="s">
        <v>101</v>
      </c>
      <c r="G1041" s="93" t="s">
        <v>102</v>
      </c>
      <c r="H1041" s="93" t="s">
        <v>103</v>
      </c>
      <c r="I1041" s="93" t="s">
        <v>104</v>
      </c>
      <c r="J1041" s="93" t="s">
        <v>105</v>
      </c>
      <c r="K1041" s="227"/>
      <c r="L1041" s="218"/>
      <c r="M1041" s="218"/>
      <c r="N1041" s="218"/>
      <c r="O1041" s="218"/>
      <c r="P1041" s="218"/>
      <c r="Q1041" s="218"/>
      <c r="R1041" s="218"/>
      <c r="S1041" s="86"/>
    </row>
    <row r="1042" spans="1:19" ht="15.75" x14ac:dyDescent="0.2">
      <c r="A1042" s="93">
        <v>2302</v>
      </c>
      <c r="B1042" s="17">
        <v>31</v>
      </c>
      <c r="C1042" s="17"/>
      <c r="D1042" s="17"/>
      <c r="E1042" s="17"/>
      <c r="F1042" s="17"/>
      <c r="G1042" s="17"/>
      <c r="H1042" s="17"/>
      <c r="I1042" s="17"/>
      <c r="J1042" s="17"/>
      <c r="K1042" s="54"/>
      <c r="L1042" s="138"/>
      <c r="M1042" s="139"/>
      <c r="N1042" s="100"/>
      <c r="O1042" s="94"/>
      <c r="P1042" s="19">
        <f>B1042</f>
        <v>31</v>
      </c>
      <c r="Q1042" s="95"/>
      <c r="R1042" s="94"/>
      <c r="S1042" s="86"/>
    </row>
    <row r="1043" spans="1:19" ht="15.75" x14ac:dyDescent="0.2">
      <c r="A1043" s="93">
        <v>2401</v>
      </c>
      <c r="B1043" s="17"/>
      <c r="C1043" s="17">
        <v>23</v>
      </c>
      <c r="D1043" s="17"/>
      <c r="E1043" s="17"/>
      <c r="F1043" s="17"/>
      <c r="G1043" s="17"/>
      <c r="H1043" s="17"/>
      <c r="I1043" s="17"/>
      <c r="J1043" s="17"/>
      <c r="K1043" s="54"/>
      <c r="L1043" s="140"/>
      <c r="M1043" s="49"/>
      <c r="N1043" s="141"/>
      <c r="O1043" s="21">
        <f>IF(C1043=0,"",C1043/B1042)</f>
        <v>0.74193548387096775</v>
      </c>
      <c r="P1043" s="22">
        <v>23</v>
      </c>
      <c r="Q1043" s="96">
        <f t="shared" ref="Q1043:Q1050" si="142">IF(P1043=0,"",P1043/P1042)</f>
        <v>0.74193548387096775</v>
      </c>
      <c r="R1043" s="96">
        <f t="shared" ref="R1043:R1050" si="143">IF(P1043=0,"",100%-Q1043)</f>
        <v>0.25806451612903225</v>
      </c>
      <c r="S1043" s="86"/>
    </row>
    <row r="1044" spans="1:19" ht="15.75" x14ac:dyDescent="0.2">
      <c r="A1044" s="93">
        <v>2402</v>
      </c>
      <c r="B1044" s="17"/>
      <c r="C1044" s="17"/>
      <c r="D1044" s="17">
        <v>20</v>
      </c>
      <c r="E1044" s="17"/>
      <c r="F1044" s="17"/>
      <c r="G1044" s="17"/>
      <c r="H1044" s="17"/>
      <c r="I1044" s="17"/>
      <c r="J1044" s="17"/>
      <c r="K1044" s="54"/>
      <c r="L1044" s="140"/>
      <c r="M1044" s="49"/>
      <c r="N1044" s="141"/>
      <c r="O1044" s="21">
        <f>IF(D1044=0,"",D1044/C1043)</f>
        <v>0.86956521739130432</v>
      </c>
      <c r="P1044" s="22">
        <v>22</v>
      </c>
      <c r="Q1044" s="96">
        <f t="shared" si="142"/>
        <v>0.95652173913043481</v>
      </c>
      <c r="R1044" s="96">
        <f t="shared" si="143"/>
        <v>4.3478260869565188E-2</v>
      </c>
      <c r="S1044" s="119">
        <f>P1044/P1042</f>
        <v>0.70967741935483875</v>
      </c>
    </row>
    <row r="1045" spans="1:19" ht="15.75" x14ac:dyDescent="0.2">
      <c r="A1045" s="93">
        <v>2501</v>
      </c>
      <c r="B1045" s="17"/>
      <c r="C1045" s="17"/>
      <c r="D1045" s="17"/>
      <c r="E1045" s="17">
        <v>18</v>
      </c>
      <c r="F1045" s="17"/>
      <c r="G1045" s="17"/>
      <c r="H1045" s="17"/>
      <c r="I1045" s="17"/>
      <c r="J1045" s="17"/>
      <c r="K1045" s="54"/>
      <c r="L1045" s="140"/>
      <c r="M1045" s="49"/>
      <c r="N1045" s="141"/>
      <c r="O1045" s="21">
        <f>IF(E1045=0,"",E1045/D1044)</f>
        <v>0.9</v>
      </c>
      <c r="P1045" s="22">
        <v>22</v>
      </c>
      <c r="Q1045" s="96">
        <f t="shared" si="142"/>
        <v>1</v>
      </c>
      <c r="R1045" s="96">
        <f t="shared" si="143"/>
        <v>0</v>
      </c>
      <c r="S1045" s="86"/>
    </row>
    <row r="1046" spans="1:19" ht="15.75" x14ac:dyDescent="0.2">
      <c r="A1046" s="93">
        <v>2502</v>
      </c>
      <c r="B1046" s="17"/>
      <c r="C1046" s="17"/>
      <c r="D1046" s="17"/>
      <c r="E1046" s="17"/>
      <c r="F1046" s="17"/>
      <c r="G1046" s="17"/>
      <c r="H1046" s="17"/>
      <c r="I1046" s="17"/>
      <c r="J1046" s="17"/>
      <c r="K1046" s="54"/>
      <c r="L1046" s="140"/>
      <c r="M1046" s="49"/>
      <c r="N1046" s="141"/>
      <c r="O1046" s="21" t="str">
        <f>IF(F1046=0,"",F1046/E1045)</f>
        <v/>
      </c>
      <c r="P1046" s="22"/>
      <c r="Q1046" s="96" t="str">
        <f t="shared" si="142"/>
        <v/>
      </c>
      <c r="R1046" s="96" t="str">
        <f t="shared" si="143"/>
        <v/>
      </c>
      <c r="S1046" s="86"/>
    </row>
    <row r="1047" spans="1:19" ht="15.75" x14ac:dyDescent="0.2">
      <c r="A1047" s="93">
        <v>2601</v>
      </c>
      <c r="B1047" s="17"/>
      <c r="C1047" s="17"/>
      <c r="D1047" s="17"/>
      <c r="E1047" s="17"/>
      <c r="F1047" s="17"/>
      <c r="G1047" s="17"/>
      <c r="H1047" s="17"/>
      <c r="I1047" s="17"/>
      <c r="J1047" s="17"/>
      <c r="K1047" s="54"/>
      <c r="L1047" s="140"/>
      <c r="M1047" s="49"/>
      <c r="N1047" s="141"/>
      <c r="O1047" s="21" t="str">
        <f>IF(G1047=0,"",G1047/F1046)</f>
        <v/>
      </c>
      <c r="P1047" s="22"/>
      <c r="Q1047" s="96" t="str">
        <f t="shared" si="142"/>
        <v/>
      </c>
      <c r="R1047" s="96" t="str">
        <f t="shared" si="143"/>
        <v/>
      </c>
      <c r="S1047" s="86"/>
    </row>
    <row r="1048" spans="1:19" ht="15.75" x14ac:dyDescent="0.2">
      <c r="A1048" s="93">
        <v>2602</v>
      </c>
      <c r="B1048" s="17"/>
      <c r="C1048" s="17"/>
      <c r="D1048" s="17"/>
      <c r="E1048" s="17"/>
      <c r="F1048" s="17"/>
      <c r="G1048" s="17"/>
      <c r="H1048" s="17"/>
      <c r="I1048" s="17"/>
      <c r="J1048" s="17"/>
      <c r="K1048" s="54"/>
      <c r="L1048" s="140"/>
      <c r="M1048" s="49"/>
      <c r="N1048" s="141"/>
      <c r="O1048" s="21" t="str">
        <f>IF(H1048=0,"",H1048/G1047)</f>
        <v/>
      </c>
      <c r="P1048" s="22"/>
      <c r="Q1048" s="96" t="str">
        <f t="shared" si="142"/>
        <v/>
      </c>
      <c r="R1048" s="96" t="str">
        <f t="shared" si="143"/>
        <v/>
      </c>
      <c r="S1048" s="86"/>
    </row>
    <row r="1049" spans="1:19" ht="15.75" x14ac:dyDescent="0.2">
      <c r="A1049" s="93">
        <v>2701</v>
      </c>
      <c r="B1049" s="17"/>
      <c r="C1049" s="17"/>
      <c r="D1049" s="17"/>
      <c r="E1049" s="17"/>
      <c r="F1049" s="17"/>
      <c r="G1049" s="17"/>
      <c r="H1049" s="17"/>
      <c r="I1049" s="17"/>
      <c r="J1049" s="17"/>
      <c r="K1049" s="54"/>
      <c r="L1049" s="140"/>
      <c r="M1049" s="49"/>
      <c r="N1049" s="141"/>
      <c r="O1049" s="21" t="str">
        <f>IF(I1049=0,"",I1049/H1048)</f>
        <v/>
      </c>
      <c r="P1049" s="22"/>
      <c r="Q1049" s="96" t="str">
        <f t="shared" si="142"/>
        <v/>
      </c>
      <c r="R1049" s="96" t="str">
        <f t="shared" si="143"/>
        <v/>
      </c>
      <c r="S1049" s="86"/>
    </row>
    <row r="1050" spans="1:19" ht="15.75" x14ac:dyDescent="0.2">
      <c r="A1050" s="93">
        <v>2702</v>
      </c>
      <c r="B1050" s="17"/>
      <c r="C1050" s="17"/>
      <c r="D1050" s="17"/>
      <c r="E1050" s="17"/>
      <c r="F1050" s="17"/>
      <c r="G1050" s="17"/>
      <c r="H1050" s="17"/>
      <c r="I1050" s="17"/>
      <c r="J1050" s="17"/>
      <c r="K1050" s="54"/>
      <c r="L1050" s="140"/>
      <c r="M1050" s="49"/>
      <c r="N1050" s="141"/>
      <c r="O1050" s="24" t="str">
        <f>IF(J1050=0,"",J1050/I1049)</f>
        <v/>
      </c>
      <c r="P1050" s="22"/>
      <c r="Q1050" s="24" t="str">
        <f t="shared" si="142"/>
        <v/>
      </c>
      <c r="R1050" s="24" t="str">
        <f t="shared" si="143"/>
        <v/>
      </c>
      <c r="S1050" s="86"/>
    </row>
    <row r="1051" spans="1:19" ht="15.75" x14ac:dyDescent="0.2">
      <c r="A1051" s="93">
        <v>2801</v>
      </c>
      <c r="B1051" s="17"/>
      <c r="C1051" s="17"/>
      <c r="D1051" s="17"/>
      <c r="E1051" s="17"/>
      <c r="F1051" s="17"/>
      <c r="G1051" s="17"/>
      <c r="H1051" s="17"/>
      <c r="I1051" s="17"/>
      <c r="J1051" s="17"/>
      <c r="K1051" s="54"/>
      <c r="L1051" s="140"/>
      <c r="M1051" s="49"/>
      <c r="N1051" s="142"/>
      <c r="O1051" s="63"/>
      <c r="P1051" s="22"/>
      <c r="Q1051" s="63"/>
      <c r="R1051" s="97"/>
      <c r="S1051" s="86"/>
    </row>
    <row r="1052" spans="1:19" ht="15.75" x14ac:dyDescent="0.2">
      <c r="A1052" s="93">
        <v>2802</v>
      </c>
      <c r="B1052" s="17"/>
      <c r="C1052" s="17"/>
      <c r="D1052" s="17"/>
      <c r="E1052" s="17"/>
      <c r="F1052" s="17"/>
      <c r="G1052" s="17"/>
      <c r="H1052" s="17"/>
      <c r="I1052" s="17"/>
      <c r="J1052" s="17"/>
      <c r="K1052" s="54"/>
      <c r="L1052" s="140"/>
      <c r="M1052" s="49"/>
      <c r="N1052" s="142"/>
      <c r="O1052" s="143"/>
      <c r="P1052" s="51"/>
      <c r="Q1052" s="144"/>
      <c r="R1052" s="143"/>
      <c r="S1052" s="86"/>
    </row>
    <row r="1053" spans="1:19" ht="15.75" x14ac:dyDescent="0.2">
      <c r="A1053" s="93">
        <v>2901</v>
      </c>
      <c r="B1053" s="17"/>
      <c r="C1053" s="17"/>
      <c r="D1053" s="17"/>
      <c r="E1053" s="17"/>
      <c r="F1053" s="17"/>
      <c r="G1053" s="17"/>
      <c r="H1053" s="17"/>
      <c r="I1053" s="17"/>
      <c r="J1053" s="17"/>
      <c r="K1053" s="54"/>
      <c r="L1053" s="140"/>
      <c r="M1053" s="49"/>
      <c r="N1053" s="142"/>
      <c r="O1053" s="143"/>
      <c r="P1053" s="51"/>
      <c r="Q1053" s="144"/>
      <c r="R1053" s="143"/>
      <c r="S1053" s="86"/>
    </row>
    <row r="1054" spans="1:19" ht="15.75" x14ac:dyDescent="0.2">
      <c r="A1054" s="93">
        <v>2902</v>
      </c>
      <c r="B1054" s="17"/>
      <c r="C1054" s="17"/>
      <c r="D1054" s="17"/>
      <c r="E1054" s="17"/>
      <c r="F1054" s="17"/>
      <c r="G1054" s="17"/>
      <c r="H1054" s="17"/>
      <c r="I1054" s="17"/>
      <c r="J1054" s="17"/>
      <c r="K1054" s="54"/>
      <c r="L1054" s="140"/>
      <c r="M1054" s="49"/>
      <c r="N1054" s="142"/>
      <c r="O1054" s="49"/>
      <c r="P1054" s="142"/>
      <c r="Q1054" s="145"/>
      <c r="R1054" s="143"/>
      <c r="S1054" s="86"/>
    </row>
    <row r="1055" spans="1:19" ht="15.75" x14ac:dyDescent="0.2">
      <c r="A1055" s="93">
        <v>3001</v>
      </c>
      <c r="B1055" s="17"/>
      <c r="C1055" s="17"/>
      <c r="D1055" s="17"/>
      <c r="E1055" s="17"/>
      <c r="F1055" s="17"/>
      <c r="G1055" s="17"/>
      <c r="H1055" s="17"/>
      <c r="I1055" s="17"/>
      <c r="J1055" s="17"/>
      <c r="K1055" s="54"/>
      <c r="L1055" s="140"/>
      <c r="M1055" s="49"/>
      <c r="N1055" s="142"/>
      <c r="O1055" s="98" t="s">
        <v>81</v>
      </c>
      <c r="P1055" s="99"/>
      <c r="Q1055" s="100" t="str">
        <f>IF(SUM(K1046:K1052)=0,"",SUM(K1046:K1052))</f>
        <v/>
      </c>
      <c r="R1055" s="101" t="s">
        <v>10</v>
      </c>
      <c r="S1055" s="86"/>
    </row>
    <row r="1056" spans="1:19" ht="15.75" x14ac:dyDescent="0.2">
      <c r="A1056" s="93">
        <v>3002</v>
      </c>
      <c r="B1056" s="17"/>
      <c r="C1056" s="17"/>
      <c r="D1056" s="17"/>
      <c r="E1056" s="17"/>
      <c r="F1056" s="17"/>
      <c r="G1056" s="17"/>
      <c r="H1056" s="17"/>
      <c r="I1056" s="17"/>
      <c r="J1056" s="17"/>
      <c r="K1056" s="54"/>
      <c r="L1056" s="140"/>
      <c r="M1056" s="49"/>
      <c r="N1056" s="142"/>
      <c r="O1056" s="102" t="s">
        <v>83</v>
      </c>
      <c r="P1056" s="32" t="str">
        <f>IF(P1055/B1042=0,"",P1055/B1042)</f>
        <v/>
      </c>
      <c r="Q1056" s="103" t="e">
        <f>IF(P1055/Q1055=0,"",P1055/Q1055)</f>
        <v>#VALUE!</v>
      </c>
      <c r="R1056" s="104" t="s">
        <v>84</v>
      </c>
      <c r="S1056" s="86"/>
    </row>
    <row r="1057" spans="1:19" ht="15.75" x14ac:dyDescent="0.2">
      <c r="A1057" s="93">
        <v>3101</v>
      </c>
      <c r="B1057" s="71"/>
      <c r="C1057" s="71"/>
      <c r="D1057" s="71"/>
      <c r="E1057" s="71"/>
      <c r="F1057" s="71"/>
      <c r="G1057" s="71"/>
      <c r="H1057" s="71"/>
      <c r="I1057" s="71"/>
      <c r="J1057" s="71"/>
      <c r="K1057" s="54"/>
      <c r="L1057" s="146"/>
      <c r="M1057" s="147"/>
      <c r="N1057" s="148"/>
      <c r="O1057" s="149"/>
      <c r="P1057" s="150"/>
      <c r="Q1057" s="150"/>
      <c r="R1057" s="151"/>
      <c r="S1057" s="86"/>
    </row>
    <row r="1058" spans="1:19" ht="18" customHeight="1" x14ac:dyDescent="0.2">
      <c r="A1058" s="109"/>
      <c r="B1058" s="216" t="s">
        <v>106</v>
      </c>
      <c r="C1058" s="216"/>
      <c r="D1058" s="216"/>
      <c r="E1058" s="216"/>
      <c r="F1058" s="216"/>
      <c r="G1058" s="216"/>
      <c r="H1058" s="216"/>
      <c r="I1058" s="216"/>
      <c r="J1058" s="216"/>
      <c r="K1058" s="70">
        <f>SUM(K1042:K1054)</f>
        <v>0</v>
      </c>
      <c r="L1058" s="105" t="str">
        <f>IF(K1050=0,"",K1050/B1042)</f>
        <v/>
      </c>
      <c r="M1058" s="105" t="str">
        <f>IF(K1058=0,"",K1058/B1042)</f>
        <v/>
      </c>
      <c r="N1058" s="105" t="str">
        <f>IF(K1050=0,"",M1058-L1058)</f>
        <v/>
      </c>
      <c r="O1058" s="85"/>
      <c r="P1058" s="81"/>
      <c r="Q1058" s="129"/>
      <c r="R1058" s="85"/>
      <c r="S1058" s="86"/>
    </row>
    <row r="1059" spans="1:19" ht="12.75" customHeight="1" x14ac:dyDescent="0.2">
      <c r="A1059" s="109"/>
      <c r="B1059" s="81"/>
      <c r="C1059" s="81"/>
      <c r="D1059" s="162"/>
      <c r="E1059" s="162"/>
      <c r="F1059" s="162"/>
      <c r="G1059" s="162"/>
      <c r="H1059" s="162"/>
      <c r="I1059" s="162"/>
      <c r="J1059" s="162"/>
      <c r="K1059" s="41"/>
      <c r="L1059" s="163"/>
      <c r="M1059" s="163"/>
      <c r="N1059" s="163"/>
      <c r="O1059" s="85"/>
      <c r="P1059" s="81"/>
      <c r="Q1059" s="129"/>
      <c r="R1059" s="85"/>
      <c r="S1059" s="86"/>
    </row>
    <row r="1060" spans="1:19" ht="12.75" customHeight="1" x14ac:dyDescent="0.2">
      <c r="A1060" s="109"/>
      <c r="B1060" s="81"/>
      <c r="C1060" s="81"/>
      <c r="D1060" s="162"/>
      <c r="E1060" s="162"/>
      <c r="F1060" s="162"/>
      <c r="G1060" s="162"/>
      <c r="H1060" s="162"/>
      <c r="I1060" s="162"/>
      <c r="J1060" s="162"/>
      <c r="K1060" s="41"/>
      <c r="L1060" s="163"/>
      <c r="M1060" s="163"/>
      <c r="N1060" s="163"/>
      <c r="O1060" s="85"/>
      <c r="P1060" s="81"/>
      <c r="Q1060" s="129"/>
      <c r="R1060" s="85"/>
      <c r="S1060" s="86"/>
    </row>
    <row r="1061" spans="1:19" ht="26.25" x14ac:dyDescent="0.2">
      <c r="A1061" s="86"/>
      <c r="B1061" s="220" t="s">
        <v>94</v>
      </c>
      <c r="C1061" s="221"/>
      <c r="D1061" s="221"/>
      <c r="E1061" s="221"/>
      <c r="F1061" s="221"/>
      <c r="G1061" s="221"/>
      <c r="H1061" s="221"/>
      <c r="I1061" s="221"/>
      <c r="J1061" s="221"/>
      <c r="K1061" s="74" t="s">
        <v>130</v>
      </c>
      <c r="L1061" s="85"/>
      <c r="M1061" s="85"/>
      <c r="N1061" s="81"/>
      <c r="O1061" s="85"/>
      <c r="P1061" s="81"/>
      <c r="Q1061" s="81"/>
      <c r="R1061" s="81"/>
      <c r="S1061" s="86"/>
    </row>
    <row r="1062" spans="1:19" ht="20.25" x14ac:dyDescent="0.2">
      <c r="A1062" s="222" t="s">
        <v>9</v>
      </c>
      <c r="B1062" s="223" t="s">
        <v>95</v>
      </c>
      <c r="C1062" s="224"/>
      <c r="D1062" s="224"/>
      <c r="E1062" s="224"/>
      <c r="F1062" s="224"/>
      <c r="G1062" s="224"/>
      <c r="H1062" s="224"/>
      <c r="I1062" s="224"/>
      <c r="J1062" s="225"/>
      <c r="K1062" s="226" t="s">
        <v>10</v>
      </c>
      <c r="L1062" s="219" t="s">
        <v>2</v>
      </c>
      <c r="M1062" s="219" t="s">
        <v>3</v>
      </c>
      <c r="N1062" s="228" t="s">
        <v>4</v>
      </c>
      <c r="O1062" s="219" t="s">
        <v>5</v>
      </c>
      <c r="P1062" s="217" t="s">
        <v>6</v>
      </c>
      <c r="Q1062" s="217" t="s">
        <v>7</v>
      </c>
      <c r="R1062" s="219" t="s">
        <v>96</v>
      </c>
      <c r="S1062" s="86"/>
    </row>
    <row r="1063" spans="1:19" ht="15.75" customHeight="1" x14ac:dyDescent="0.2">
      <c r="A1063" s="218"/>
      <c r="B1063" s="93" t="s">
        <v>97</v>
      </c>
      <c r="C1063" s="93" t="s">
        <v>98</v>
      </c>
      <c r="D1063" s="93" t="s">
        <v>99</v>
      </c>
      <c r="E1063" s="93" t="s">
        <v>100</v>
      </c>
      <c r="F1063" s="93" t="s">
        <v>101</v>
      </c>
      <c r="G1063" s="93" t="s">
        <v>102</v>
      </c>
      <c r="H1063" s="93" t="s">
        <v>103</v>
      </c>
      <c r="I1063" s="93" t="s">
        <v>104</v>
      </c>
      <c r="J1063" s="93" t="s">
        <v>105</v>
      </c>
      <c r="K1063" s="227"/>
      <c r="L1063" s="218"/>
      <c r="M1063" s="218"/>
      <c r="N1063" s="218"/>
      <c r="O1063" s="218"/>
      <c r="P1063" s="218"/>
      <c r="Q1063" s="218"/>
      <c r="R1063" s="218"/>
      <c r="S1063" s="86"/>
    </row>
    <row r="1064" spans="1:19" ht="15.75" x14ac:dyDescent="0.2">
      <c r="A1064" s="93">
        <v>2401</v>
      </c>
      <c r="B1064" s="17">
        <v>30</v>
      </c>
      <c r="C1064" s="17"/>
      <c r="D1064" s="17"/>
      <c r="E1064" s="17"/>
      <c r="F1064" s="17"/>
      <c r="G1064" s="17"/>
      <c r="H1064" s="17"/>
      <c r="I1064" s="17"/>
      <c r="J1064" s="17"/>
      <c r="K1064" s="54"/>
      <c r="L1064" s="138"/>
      <c r="M1064" s="139"/>
      <c r="N1064" s="100"/>
      <c r="O1064" s="94"/>
      <c r="P1064" s="19">
        <f>B1064</f>
        <v>30</v>
      </c>
      <c r="Q1064" s="95"/>
      <c r="R1064" s="94"/>
      <c r="S1064" s="86"/>
    </row>
    <row r="1065" spans="1:19" ht="15.75" x14ac:dyDescent="0.2">
      <c r="A1065" s="93">
        <v>2402</v>
      </c>
      <c r="B1065" s="17"/>
      <c r="C1065" s="17">
        <v>22</v>
      </c>
      <c r="D1065" s="17"/>
      <c r="E1065" s="17"/>
      <c r="F1065" s="17"/>
      <c r="G1065" s="17"/>
      <c r="H1065" s="17"/>
      <c r="I1065" s="17"/>
      <c r="J1065" s="17"/>
      <c r="K1065" s="54"/>
      <c r="L1065" s="140"/>
      <c r="M1065" s="49"/>
      <c r="N1065" s="141"/>
      <c r="O1065" s="21">
        <f>IF(C1065=0,"",C1065/B1064)</f>
        <v>0.73333333333333328</v>
      </c>
      <c r="P1065" s="22">
        <v>22</v>
      </c>
      <c r="Q1065" s="96">
        <f t="shared" ref="Q1065:Q1072" si="144">IF(P1065=0,"",P1065/P1064)</f>
        <v>0.73333333333333328</v>
      </c>
      <c r="R1065" s="96">
        <f t="shared" ref="R1065:R1072" si="145">IF(P1065=0,"",100%-Q1065)</f>
        <v>0.26666666666666672</v>
      </c>
      <c r="S1065" s="86"/>
    </row>
    <row r="1066" spans="1:19" ht="15.75" x14ac:dyDescent="0.2">
      <c r="A1066" s="93">
        <v>2501</v>
      </c>
      <c r="B1066" s="17"/>
      <c r="C1066" s="17"/>
      <c r="D1066" s="17">
        <v>17</v>
      </c>
      <c r="E1066" s="17"/>
      <c r="F1066" s="17"/>
      <c r="G1066" s="17"/>
      <c r="H1066" s="17"/>
      <c r="I1066" s="17"/>
      <c r="J1066" s="17"/>
      <c r="K1066" s="54"/>
      <c r="L1066" s="140"/>
      <c r="M1066" s="49"/>
      <c r="N1066" s="141"/>
      <c r="O1066" s="21">
        <f>IF(D1066=0,"",D1066/C1065)</f>
        <v>0.77272727272727271</v>
      </c>
      <c r="P1066" s="22">
        <v>18</v>
      </c>
      <c r="Q1066" s="96">
        <f t="shared" si="144"/>
        <v>0.81818181818181823</v>
      </c>
      <c r="R1066" s="96">
        <f t="shared" si="145"/>
        <v>0.18181818181818177</v>
      </c>
      <c r="S1066" s="119">
        <f>P1066/P1064</f>
        <v>0.6</v>
      </c>
    </row>
    <row r="1067" spans="1:19" ht="15.75" x14ac:dyDescent="0.2">
      <c r="A1067" s="93">
        <v>2502</v>
      </c>
      <c r="B1067" s="17"/>
      <c r="C1067" s="17"/>
      <c r="D1067" s="17"/>
      <c r="E1067" s="17"/>
      <c r="F1067" s="17"/>
      <c r="G1067" s="17"/>
      <c r="H1067" s="17"/>
      <c r="I1067" s="17"/>
      <c r="J1067" s="17"/>
      <c r="K1067" s="54"/>
      <c r="L1067" s="140"/>
      <c r="M1067" s="49"/>
      <c r="N1067" s="141"/>
      <c r="O1067" s="21" t="str">
        <f>IF(E1067=0,"",E1067/D1066)</f>
        <v/>
      </c>
      <c r="P1067" s="22"/>
      <c r="Q1067" s="96" t="str">
        <f t="shared" si="144"/>
        <v/>
      </c>
      <c r="R1067" s="96" t="str">
        <f t="shared" si="145"/>
        <v/>
      </c>
      <c r="S1067" s="86"/>
    </row>
    <row r="1068" spans="1:19" ht="15.75" x14ac:dyDescent="0.2">
      <c r="A1068" s="93">
        <v>2601</v>
      </c>
      <c r="B1068" s="17"/>
      <c r="C1068" s="17"/>
      <c r="D1068" s="17"/>
      <c r="E1068" s="17"/>
      <c r="F1068" s="17"/>
      <c r="G1068" s="17"/>
      <c r="H1068" s="17"/>
      <c r="I1068" s="17"/>
      <c r="J1068" s="17"/>
      <c r="K1068" s="54"/>
      <c r="L1068" s="140"/>
      <c r="M1068" s="49"/>
      <c r="N1068" s="141"/>
      <c r="O1068" s="21" t="str">
        <f>IF(F1068=0,"",F1068/E1067)</f>
        <v/>
      </c>
      <c r="P1068" s="22"/>
      <c r="Q1068" s="96" t="str">
        <f t="shared" si="144"/>
        <v/>
      </c>
      <c r="R1068" s="96" t="str">
        <f t="shared" si="145"/>
        <v/>
      </c>
      <c r="S1068" s="86"/>
    </row>
    <row r="1069" spans="1:19" ht="15.75" x14ac:dyDescent="0.2">
      <c r="A1069" s="93">
        <v>2602</v>
      </c>
      <c r="B1069" s="17"/>
      <c r="C1069" s="17"/>
      <c r="D1069" s="17"/>
      <c r="E1069" s="17"/>
      <c r="F1069" s="17"/>
      <c r="G1069" s="17"/>
      <c r="H1069" s="17"/>
      <c r="I1069" s="17"/>
      <c r="J1069" s="17"/>
      <c r="K1069" s="54"/>
      <c r="L1069" s="140"/>
      <c r="M1069" s="49"/>
      <c r="N1069" s="141"/>
      <c r="O1069" s="21" t="str">
        <f>IF(G1069=0,"",G1069/F1068)</f>
        <v/>
      </c>
      <c r="P1069" s="22"/>
      <c r="Q1069" s="96" t="str">
        <f t="shared" si="144"/>
        <v/>
      </c>
      <c r="R1069" s="96" t="str">
        <f t="shared" si="145"/>
        <v/>
      </c>
      <c r="S1069" s="86"/>
    </row>
    <row r="1070" spans="1:19" ht="15.75" x14ac:dyDescent="0.2">
      <c r="A1070" s="93">
        <v>2701</v>
      </c>
      <c r="B1070" s="17"/>
      <c r="C1070" s="17"/>
      <c r="D1070" s="17"/>
      <c r="E1070" s="17"/>
      <c r="F1070" s="17"/>
      <c r="G1070" s="17"/>
      <c r="H1070" s="17"/>
      <c r="I1070" s="17"/>
      <c r="J1070" s="17"/>
      <c r="K1070" s="54"/>
      <c r="L1070" s="140"/>
      <c r="M1070" s="49"/>
      <c r="N1070" s="141"/>
      <c r="O1070" s="21" t="str">
        <f>IF(H1070=0,"",H1070/G1069)</f>
        <v/>
      </c>
      <c r="P1070" s="22"/>
      <c r="Q1070" s="96" t="str">
        <f t="shared" si="144"/>
        <v/>
      </c>
      <c r="R1070" s="96" t="str">
        <f t="shared" si="145"/>
        <v/>
      </c>
      <c r="S1070" s="86"/>
    </row>
    <row r="1071" spans="1:19" ht="15.75" x14ac:dyDescent="0.2">
      <c r="A1071" s="93">
        <v>2702</v>
      </c>
      <c r="B1071" s="17"/>
      <c r="C1071" s="17"/>
      <c r="D1071" s="17"/>
      <c r="E1071" s="17"/>
      <c r="F1071" s="17"/>
      <c r="G1071" s="17"/>
      <c r="H1071" s="17"/>
      <c r="I1071" s="17"/>
      <c r="J1071" s="17"/>
      <c r="K1071" s="54"/>
      <c r="L1071" s="140"/>
      <c r="M1071" s="49"/>
      <c r="N1071" s="141"/>
      <c r="O1071" s="21" t="str">
        <f>IF(I1071=0,"",I1071/H1070)</f>
        <v/>
      </c>
      <c r="P1071" s="22"/>
      <c r="Q1071" s="96" t="str">
        <f t="shared" si="144"/>
        <v/>
      </c>
      <c r="R1071" s="96" t="str">
        <f t="shared" si="145"/>
        <v/>
      </c>
      <c r="S1071" s="86"/>
    </row>
    <row r="1072" spans="1:19" ht="15.75" x14ac:dyDescent="0.2">
      <c r="A1072" s="93">
        <v>2801</v>
      </c>
      <c r="B1072" s="17"/>
      <c r="C1072" s="17"/>
      <c r="D1072" s="17"/>
      <c r="E1072" s="17"/>
      <c r="F1072" s="17"/>
      <c r="G1072" s="17"/>
      <c r="H1072" s="17"/>
      <c r="I1072" s="17"/>
      <c r="J1072" s="17"/>
      <c r="K1072" s="54"/>
      <c r="L1072" s="140"/>
      <c r="M1072" s="49"/>
      <c r="N1072" s="141"/>
      <c r="O1072" s="24" t="str">
        <f>IF(J1072=0,"",J1072/I1071)</f>
        <v/>
      </c>
      <c r="P1072" s="22"/>
      <c r="Q1072" s="24" t="str">
        <f t="shared" si="144"/>
        <v/>
      </c>
      <c r="R1072" s="24" t="str">
        <f t="shared" si="145"/>
        <v/>
      </c>
      <c r="S1072" s="86"/>
    </row>
    <row r="1073" spans="1:19" ht="15.75" x14ac:dyDescent="0.2">
      <c r="A1073" s="93">
        <v>2802</v>
      </c>
      <c r="B1073" s="17"/>
      <c r="C1073" s="17"/>
      <c r="D1073" s="17"/>
      <c r="E1073" s="17"/>
      <c r="F1073" s="17"/>
      <c r="G1073" s="17"/>
      <c r="H1073" s="17"/>
      <c r="I1073" s="17"/>
      <c r="J1073" s="17"/>
      <c r="K1073" s="54"/>
      <c r="L1073" s="140"/>
      <c r="M1073" s="49"/>
      <c r="N1073" s="142"/>
      <c r="O1073" s="63"/>
      <c r="P1073" s="22"/>
      <c r="Q1073" s="63"/>
      <c r="R1073" s="97"/>
      <c r="S1073" s="86"/>
    </row>
    <row r="1074" spans="1:19" ht="15.75" x14ac:dyDescent="0.2">
      <c r="A1074" s="93">
        <v>2901</v>
      </c>
      <c r="B1074" s="17"/>
      <c r="C1074" s="17"/>
      <c r="D1074" s="17"/>
      <c r="E1074" s="17"/>
      <c r="F1074" s="17"/>
      <c r="G1074" s="17"/>
      <c r="H1074" s="17"/>
      <c r="I1074" s="17"/>
      <c r="J1074" s="17"/>
      <c r="K1074" s="54"/>
      <c r="L1074" s="140"/>
      <c r="M1074" s="49"/>
      <c r="N1074" s="142"/>
      <c r="O1074" s="143"/>
      <c r="P1074" s="51"/>
      <c r="Q1074" s="144"/>
      <c r="R1074" s="143"/>
      <c r="S1074" s="86"/>
    </row>
    <row r="1075" spans="1:19" ht="15.75" x14ac:dyDescent="0.2">
      <c r="A1075" s="93">
        <v>2902</v>
      </c>
      <c r="B1075" s="17"/>
      <c r="C1075" s="17"/>
      <c r="D1075" s="17"/>
      <c r="E1075" s="17"/>
      <c r="F1075" s="17"/>
      <c r="G1075" s="17"/>
      <c r="H1075" s="17"/>
      <c r="I1075" s="17"/>
      <c r="J1075" s="17"/>
      <c r="K1075" s="54"/>
      <c r="L1075" s="140"/>
      <c r="M1075" s="49"/>
      <c r="N1075" s="142"/>
      <c r="O1075" s="143"/>
      <c r="P1075" s="51"/>
      <c r="Q1075" s="144"/>
      <c r="R1075" s="143"/>
      <c r="S1075" s="86"/>
    </row>
    <row r="1076" spans="1:19" ht="15.75" x14ac:dyDescent="0.2">
      <c r="A1076" s="93">
        <v>3001</v>
      </c>
      <c r="B1076" s="17"/>
      <c r="C1076" s="17"/>
      <c r="D1076" s="17"/>
      <c r="E1076" s="17"/>
      <c r="F1076" s="17"/>
      <c r="G1076" s="17"/>
      <c r="H1076" s="17"/>
      <c r="I1076" s="17"/>
      <c r="J1076" s="17"/>
      <c r="K1076" s="54"/>
      <c r="L1076" s="140"/>
      <c r="M1076" s="49"/>
      <c r="N1076" s="142"/>
      <c r="O1076" s="49"/>
      <c r="P1076" s="142"/>
      <c r="Q1076" s="145"/>
      <c r="R1076" s="143"/>
      <c r="S1076" s="86"/>
    </row>
    <row r="1077" spans="1:19" ht="15.75" x14ac:dyDescent="0.2">
      <c r="A1077" s="93">
        <v>3002</v>
      </c>
      <c r="B1077" s="17"/>
      <c r="C1077" s="17"/>
      <c r="D1077" s="17"/>
      <c r="E1077" s="17"/>
      <c r="F1077" s="17"/>
      <c r="G1077" s="17"/>
      <c r="H1077" s="17"/>
      <c r="I1077" s="17"/>
      <c r="J1077" s="17"/>
      <c r="K1077" s="54"/>
      <c r="L1077" s="140"/>
      <c r="M1077" s="49"/>
      <c r="N1077" s="142"/>
      <c r="O1077" s="98" t="s">
        <v>81</v>
      </c>
      <c r="P1077" s="99"/>
      <c r="Q1077" s="100" t="str">
        <f>IF(SUM(K1068:K1074)=0,"",SUM(K1068:K1074))</f>
        <v/>
      </c>
      <c r="R1077" s="101" t="s">
        <v>10</v>
      </c>
      <c r="S1077" s="86"/>
    </row>
    <row r="1078" spans="1:19" ht="15.75" x14ac:dyDescent="0.2">
      <c r="A1078" s="93">
        <v>3101</v>
      </c>
      <c r="B1078" s="17"/>
      <c r="C1078" s="17"/>
      <c r="D1078" s="17"/>
      <c r="E1078" s="17"/>
      <c r="F1078" s="17"/>
      <c r="G1078" s="17"/>
      <c r="H1078" s="17"/>
      <c r="I1078" s="17"/>
      <c r="J1078" s="17"/>
      <c r="K1078" s="54"/>
      <c r="L1078" s="140"/>
      <c r="M1078" s="49"/>
      <c r="N1078" s="142"/>
      <c r="O1078" s="102" t="s">
        <v>83</v>
      </c>
      <c r="P1078" s="32" t="str">
        <f>IF(P1077/B1064=0,"",P1077/B1064)</f>
        <v/>
      </c>
      <c r="Q1078" s="103" t="e">
        <f>IF(P1077/Q1077=0,"",P1077/Q1077)</f>
        <v>#VALUE!</v>
      </c>
      <c r="R1078" s="104" t="s">
        <v>84</v>
      </c>
      <c r="S1078" s="86"/>
    </row>
    <row r="1079" spans="1:19" ht="15.75" x14ac:dyDescent="0.2">
      <c r="A1079" s="93">
        <v>3102</v>
      </c>
      <c r="B1079" s="71"/>
      <c r="C1079" s="71"/>
      <c r="D1079" s="71"/>
      <c r="E1079" s="71"/>
      <c r="F1079" s="71"/>
      <c r="G1079" s="71"/>
      <c r="H1079" s="71"/>
      <c r="I1079" s="71"/>
      <c r="J1079" s="71"/>
      <c r="K1079" s="54"/>
      <c r="L1079" s="146"/>
      <c r="M1079" s="147"/>
      <c r="N1079" s="148"/>
      <c r="O1079" s="149"/>
      <c r="P1079" s="150"/>
      <c r="Q1079" s="150"/>
      <c r="R1079" s="151"/>
      <c r="S1079" s="86"/>
    </row>
    <row r="1080" spans="1:19" ht="18" x14ac:dyDescent="0.2">
      <c r="A1080" s="109"/>
      <c r="B1080" s="216" t="s">
        <v>106</v>
      </c>
      <c r="C1080" s="216"/>
      <c r="D1080" s="216"/>
      <c r="E1080" s="216"/>
      <c r="F1080" s="216"/>
      <c r="G1080" s="216"/>
      <c r="H1080" s="216"/>
      <c r="I1080" s="216"/>
      <c r="J1080" s="216"/>
      <c r="K1080" s="70">
        <f>SUM(K1064:K1076)</f>
        <v>0</v>
      </c>
      <c r="L1080" s="105" t="str">
        <f>IF(K1072=0,"",K1072/B1064)</f>
        <v/>
      </c>
      <c r="M1080" s="105" t="str">
        <f>IF(K1080=0,"",K1080/B1064)</f>
        <v/>
      </c>
      <c r="N1080" s="105" t="str">
        <f>IF(K1072=0,"",M1080-L1080)</f>
        <v/>
      </c>
      <c r="O1080" s="85"/>
      <c r="P1080" s="81"/>
      <c r="Q1080" s="129"/>
      <c r="R1080" s="85"/>
      <c r="S1080" s="86"/>
    </row>
    <row r="1081" spans="1:19" ht="12.75" customHeight="1" x14ac:dyDescent="0.2">
      <c r="A1081" s="109"/>
      <c r="B1081" s="81"/>
      <c r="C1081" s="81"/>
      <c r="D1081" s="162"/>
      <c r="E1081" s="162"/>
      <c r="F1081" s="162"/>
      <c r="G1081" s="162"/>
      <c r="H1081" s="162"/>
      <c r="I1081" s="162"/>
      <c r="J1081" s="162"/>
      <c r="K1081" s="41"/>
      <c r="L1081" s="163"/>
      <c r="M1081" s="163"/>
      <c r="N1081" s="163"/>
      <c r="O1081" s="85"/>
      <c r="P1081" s="81"/>
      <c r="Q1081" s="129"/>
      <c r="R1081" s="85"/>
      <c r="S1081" s="86"/>
    </row>
    <row r="1082" spans="1:19" ht="12.75" customHeight="1" x14ac:dyDescent="0.2">
      <c r="A1082" s="109"/>
      <c r="B1082" s="81"/>
      <c r="C1082" s="81"/>
      <c r="D1082" s="162"/>
      <c r="E1082" s="162"/>
      <c r="F1082" s="162"/>
      <c r="G1082" s="162"/>
      <c r="H1082" s="162"/>
      <c r="I1082" s="162"/>
      <c r="J1082" s="162"/>
      <c r="K1082" s="41"/>
      <c r="L1082" s="163"/>
      <c r="M1082" s="163"/>
      <c r="N1082" s="163"/>
      <c r="O1082" s="85"/>
      <c r="P1082" s="81"/>
      <c r="Q1082" s="129"/>
      <c r="R1082" s="85"/>
      <c r="S1082" s="86"/>
    </row>
    <row r="1083" spans="1:19" ht="26.25" x14ac:dyDescent="0.2">
      <c r="A1083" s="86"/>
      <c r="B1083" s="220" t="s">
        <v>94</v>
      </c>
      <c r="C1083" s="221"/>
      <c r="D1083" s="221"/>
      <c r="E1083" s="221"/>
      <c r="F1083" s="221"/>
      <c r="G1083" s="221"/>
      <c r="H1083" s="221"/>
      <c r="I1083" s="221"/>
      <c r="J1083" s="221"/>
      <c r="K1083" s="74" t="s">
        <v>131</v>
      </c>
      <c r="L1083" s="85"/>
      <c r="M1083" s="85"/>
      <c r="N1083" s="81"/>
      <c r="O1083" s="85"/>
      <c r="P1083" s="81"/>
      <c r="Q1083" s="81"/>
      <c r="R1083" s="81"/>
      <c r="S1083" s="86"/>
    </row>
    <row r="1084" spans="1:19" ht="20.25" x14ac:dyDescent="0.2">
      <c r="A1084" s="222" t="s">
        <v>9</v>
      </c>
      <c r="B1084" s="223" t="s">
        <v>95</v>
      </c>
      <c r="C1084" s="224"/>
      <c r="D1084" s="224"/>
      <c r="E1084" s="224"/>
      <c r="F1084" s="224"/>
      <c r="G1084" s="224"/>
      <c r="H1084" s="224"/>
      <c r="I1084" s="224"/>
      <c r="J1084" s="225"/>
      <c r="K1084" s="226" t="s">
        <v>10</v>
      </c>
      <c r="L1084" s="219" t="s">
        <v>2</v>
      </c>
      <c r="M1084" s="219" t="s">
        <v>3</v>
      </c>
      <c r="N1084" s="228" t="s">
        <v>4</v>
      </c>
      <c r="O1084" s="219" t="s">
        <v>5</v>
      </c>
      <c r="P1084" s="217" t="s">
        <v>6</v>
      </c>
      <c r="Q1084" s="217" t="s">
        <v>7</v>
      </c>
      <c r="R1084" s="219" t="s">
        <v>96</v>
      </c>
      <c r="S1084" s="86"/>
    </row>
    <row r="1085" spans="1:19" ht="15.75" customHeight="1" x14ac:dyDescent="0.2">
      <c r="A1085" s="218"/>
      <c r="B1085" s="93" t="s">
        <v>97</v>
      </c>
      <c r="C1085" s="93" t="s">
        <v>98</v>
      </c>
      <c r="D1085" s="93" t="s">
        <v>99</v>
      </c>
      <c r="E1085" s="93" t="s">
        <v>100</v>
      </c>
      <c r="F1085" s="93" t="s">
        <v>101</v>
      </c>
      <c r="G1085" s="93" t="s">
        <v>102</v>
      </c>
      <c r="H1085" s="93" t="s">
        <v>103</v>
      </c>
      <c r="I1085" s="93" t="s">
        <v>104</v>
      </c>
      <c r="J1085" s="93" t="s">
        <v>105</v>
      </c>
      <c r="K1085" s="227"/>
      <c r="L1085" s="218"/>
      <c r="M1085" s="218"/>
      <c r="N1085" s="218"/>
      <c r="O1085" s="218"/>
      <c r="P1085" s="218"/>
      <c r="Q1085" s="218"/>
      <c r="R1085" s="218"/>
      <c r="S1085" s="86"/>
    </row>
    <row r="1086" spans="1:19" ht="15.75" x14ac:dyDescent="0.2">
      <c r="A1086" s="93">
        <v>2402</v>
      </c>
      <c r="B1086" s="17">
        <v>29</v>
      </c>
      <c r="C1086" s="17"/>
      <c r="D1086" s="17"/>
      <c r="E1086" s="17"/>
      <c r="F1086" s="17"/>
      <c r="G1086" s="17"/>
      <c r="H1086" s="17"/>
      <c r="I1086" s="17"/>
      <c r="J1086" s="17"/>
      <c r="K1086" s="54"/>
      <c r="L1086" s="138"/>
      <c r="M1086" s="139"/>
      <c r="N1086" s="100"/>
      <c r="O1086" s="94"/>
      <c r="P1086" s="19">
        <f>B1086</f>
        <v>29</v>
      </c>
      <c r="Q1086" s="95"/>
      <c r="R1086" s="94"/>
      <c r="S1086" s="86"/>
    </row>
    <row r="1087" spans="1:19" ht="15.75" x14ac:dyDescent="0.2">
      <c r="A1087" s="93">
        <v>2501</v>
      </c>
      <c r="B1087" s="17"/>
      <c r="C1087" s="17">
        <v>23</v>
      </c>
      <c r="D1087" s="17"/>
      <c r="E1087" s="17"/>
      <c r="F1087" s="17"/>
      <c r="G1087" s="17"/>
      <c r="H1087" s="17"/>
      <c r="I1087" s="17"/>
      <c r="J1087" s="17"/>
      <c r="K1087" s="54"/>
      <c r="L1087" s="140"/>
      <c r="M1087" s="49"/>
      <c r="N1087" s="141"/>
      <c r="O1087" s="21">
        <f>IF(C1087=0,"",C1087/B1086)</f>
        <v>0.7931034482758621</v>
      </c>
      <c r="P1087" s="22">
        <v>23</v>
      </c>
      <c r="Q1087" s="96">
        <f t="shared" ref="Q1087:Q1094" si="146">IF(P1087=0,"",P1087/P1086)</f>
        <v>0.7931034482758621</v>
      </c>
      <c r="R1087" s="96">
        <f t="shared" ref="R1087:R1094" si="147">IF(P1087=0,"",100%-Q1087)</f>
        <v>0.2068965517241379</v>
      </c>
      <c r="S1087" s="86"/>
    </row>
    <row r="1088" spans="1:19" ht="15.75" x14ac:dyDescent="0.2">
      <c r="A1088" s="93">
        <v>2502</v>
      </c>
      <c r="B1088" s="17"/>
      <c r="C1088" s="17"/>
      <c r="D1088" s="17"/>
      <c r="E1088" s="17"/>
      <c r="F1088" s="17"/>
      <c r="G1088" s="17"/>
      <c r="H1088" s="17"/>
      <c r="I1088" s="17"/>
      <c r="J1088" s="17"/>
      <c r="K1088" s="54"/>
      <c r="L1088" s="140"/>
      <c r="M1088" s="49"/>
      <c r="N1088" s="141"/>
      <c r="O1088" s="21" t="str">
        <f>IF(D1088=0,"",D1088/C1087)</f>
        <v/>
      </c>
      <c r="P1088" s="22"/>
      <c r="Q1088" s="96" t="str">
        <f t="shared" si="146"/>
        <v/>
      </c>
      <c r="R1088" s="96" t="str">
        <f t="shared" si="147"/>
        <v/>
      </c>
      <c r="S1088" s="119">
        <f>P1088/P1086</f>
        <v>0</v>
      </c>
    </row>
    <row r="1089" spans="1:19" ht="15.75" x14ac:dyDescent="0.2">
      <c r="A1089" s="93">
        <v>2601</v>
      </c>
      <c r="B1089" s="17"/>
      <c r="C1089" s="17"/>
      <c r="D1089" s="17"/>
      <c r="E1089" s="17"/>
      <c r="F1089" s="17"/>
      <c r="G1089" s="17"/>
      <c r="H1089" s="17"/>
      <c r="I1089" s="17"/>
      <c r="J1089" s="17"/>
      <c r="K1089" s="54"/>
      <c r="L1089" s="140"/>
      <c r="M1089" s="49"/>
      <c r="N1089" s="141"/>
      <c r="O1089" s="21" t="str">
        <f>IF(E1089=0,"",E1089/D1088)</f>
        <v/>
      </c>
      <c r="P1089" s="22"/>
      <c r="Q1089" s="96" t="str">
        <f t="shared" si="146"/>
        <v/>
      </c>
      <c r="R1089" s="96" t="str">
        <f t="shared" si="147"/>
        <v/>
      </c>
      <c r="S1089" s="86"/>
    </row>
    <row r="1090" spans="1:19" ht="15.75" x14ac:dyDescent="0.2">
      <c r="A1090" s="93">
        <v>2602</v>
      </c>
      <c r="B1090" s="17"/>
      <c r="C1090" s="17"/>
      <c r="D1090" s="17"/>
      <c r="E1090" s="17"/>
      <c r="F1090" s="17"/>
      <c r="G1090" s="17"/>
      <c r="H1090" s="17"/>
      <c r="I1090" s="17"/>
      <c r="J1090" s="17"/>
      <c r="K1090" s="54"/>
      <c r="L1090" s="140"/>
      <c r="M1090" s="49"/>
      <c r="N1090" s="141"/>
      <c r="O1090" s="21" t="str">
        <f>IF(F1090=0,"",F1090/E1089)</f>
        <v/>
      </c>
      <c r="P1090" s="22"/>
      <c r="Q1090" s="96" t="str">
        <f t="shared" si="146"/>
        <v/>
      </c>
      <c r="R1090" s="96" t="str">
        <f t="shared" si="147"/>
        <v/>
      </c>
      <c r="S1090" s="86"/>
    </row>
    <row r="1091" spans="1:19" ht="15.75" x14ac:dyDescent="0.2">
      <c r="A1091" s="93">
        <v>2701</v>
      </c>
      <c r="B1091" s="17"/>
      <c r="C1091" s="17"/>
      <c r="D1091" s="17"/>
      <c r="E1091" s="17"/>
      <c r="F1091" s="17"/>
      <c r="G1091" s="17"/>
      <c r="H1091" s="17"/>
      <c r="I1091" s="17"/>
      <c r="J1091" s="17"/>
      <c r="K1091" s="54"/>
      <c r="L1091" s="140"/>
      <c r="M1091" s="49"/>
      <c r="N1091" s="141"/>
      <c r="O1091" s="21" t="str">
        <f>IF(G1091=0,"",G1091/F1090)</f>
        <v/>
      </c>
      <c r="P1091" s="22"/>
      <c r="Q1091" s="96" t="str">
        <f t="shared" si="146"/>
        <v/>
      </c>
      <c r="R1091" s="96" t="str">
        <f t="shared" si="147"/>
        <v/>
      </c>
      <c r="S1091" s="86"/>
    </row>
    <row r="1092" spans="1:19" ht="15.75" x14ac:dyDescent="0.2">
      <c r="A1092" s="93">
        <v>2702</v>
      </c>
      <c r="B1092" s="17"/>
      <c r="C1092" s="17"/>
      <c r="D1092" s="17"/>
      <c r="E1092" s="17"/>
      <c r="F1092" s="17"/>
      <c r="G1092" s="17"/>
      <c r="H1092" s="17"/>
      <c r="I1092" s="17"/>
      <c r="J1092" s="17"/>
      <c r="K1092" s="54"/>
      <c r="L1092" s="140"/>
      <c r="M1092" s="49"/>
      <c r="N1092" s="141"/>
      <c r="O1092" s="21" t="str">
        <f>IF(H1092=0,"",H1092/G1091)</f>
        <v/>
      </c>
      <c r="P1092" s="22"/>
      <c r="Q1092" s="96" t="str">
        <f t="shared" si="146"/>
        <v/>
      </c>
      <c r="R1092" s="96" t="str">
        <f t="shared" si="147"/>
        <v/>
      </c>
      <c r="S1092" s="86"/>
    </row>
    <row r="1093" spans="1:19" ht="15.75" x14ac:dyDescent="0.2">
      <c r="A1093" s="93">
        <v>2801</v>
      </c>
      <c r="B1093" s="17"/>
      <c r="C1093" s="17"/>
      <c r="D1093" s="17"/>
      <c r="E1093" s="17"/>
      <c r="F1093" s="17"/>
      <c r="G1093" s="17"/>
      <c r="H1093" s="17"/>
      <c r="I1093" s="17"/>
      <c r="J1093" s="17"/>
      <c r="K1093" s="54"/>
      <c r="L1093" s="140"/>
      <c r="M1093" s="49"/>
      <c r="N1093" s="141"/>
      <c r="O1093" s="21" t="str">
        <f>IF(I1093=0,"",I1093/H1092)</f>
        <v/>
      </c>
      <c r="P1093" s="22"/>
      <c r="Q1093" s="96" t="str">
        <f t="shared" si="146"/>
        <v/>
      </c>
      <c r="R1093" s="96" t="str">
        <f t="shared" si="147"/>
        <v/>
      </c>
      <c r="S1093" s="86"/>
    </row>
    <row r="1094" spans="1:19" ht="15.75" x14ac:dyDescent="0.2">
      <c r="A1094" s="93">
        <v>2802</v>
      </c>
      <c r="B1094" s="17"/>
      <c r="C1094" s="17"/>
      <c r="D1094" s="17"/>
      <c r="E1094" s="17"/>
      <c r="F1094" s="17"/>
      <c r="G1094" s="17"/>
      <c r="H1094" s="17"/>
      <c r="I1094" s="17"/>
      <c r="J1094" s="17"/>
      <c r="K1094" s="54"/>
      <c r="L1094" s="140"/>
      <c r="M1094" s="49"/>
      <c r="N1094" s="141"/>
      <c r="O1094" s="24" t="str">
        <f>IF(J1094=0,"",J1094/I1093)</f>
        <v/>
      </c>
      <c r="P1094" s="22"/>
      <c r="Q1094" s="24" t="str">
        <f t="shared" si="146"/>
        <v/>
      </c>
      <c r="R1094" s="24" t="str">
        <f t="shared" si="147"/>
        <v/>
      </c>
      <c r="S1094" s="86"/>
    </row>
    <row r="1095" spans="1:19" ht="15.75" x14ac:dyDescent="0.2">
      <c r="A1095" s="93">
        <v>2901</v>
      </c>
      <c r="B1095" s="17"/>
      <c r="C1095" s="17"/>
      <c r="D1095" s="17"/>
      <c r="E1095" s="17"/>
      <c r="F1095" s="17"/>
      <c r="G1095" s="17"/>
      <c r="H1095" s="17"/>
      <c r="I1095" s="17"/>
      <c r="J1095" s="17"/>
      <c r="K1095" s="54"/>
      <c r="L1095" s="140"/>
      <c r="M1095" s="49"/>
      <c r="N1095" s="142"/>
      <c r="O1095" s="63"/>
      <c r="P1095" s="22"/>
      <c r="Q1095" s="63"/>
      <c r="R1095" s="97"/>
      <c r="S1095" s="86"/>
    </row>
    <row r="1096" spans="1:19" ht="15.75" x14ac:dyDescent="0.2">
      <c r="A1096" s="93">
        <v>2902</v>
      </c>
      <c r="B1096" s="17"/>
      <c r="C1096" s="17"/>
      <c r="D1096" s="17"/>
      <c r="E1096" s="17"/>
      <c r="F1096" s="17"/>
      <c r="G1096" s="17"/>
      <c r="H1096" s="17"/>
      <c r="I1096" s="17"/>
      <c r="J1096" s="17"/>
      <c r="K1096" s="54"/>
      <c r="L1096" s="140"/>
      <c r="M1096" s="49"/>
      <c r="N1096" s="142"/>
      <c r="O1096" s="143"/>
      <c r="P1096" s="51"/>
      <c r="Q1096" s="144"/>
      <c r="R1096" s="143"/>
      <c r="S1096" s="86"/>
    </row>
    <row r="1097" spans="1:19" ht="15.75" x14ac:dyDescent="0.2">
      <c r="A1097" s="93">
        <v>3001</v>
      </c>
      <c r="B1097" s="17"/>
      <c r="C1097" s="17"/>
      <c r="D1097" s="17"/>
      <c r="E1097" s="17"/>
      <c r="F1097" s="17"/>
      <c r="G1097" s="17"/>
      <c r="H1097" s="17"/>
      <c r="I1097" s="17"/>
      <c r="J1097" s="17"/>
      <c r="K1097" s="54"/>
      <c r="L1097" s="140"/>
      <c r="M1097" s="49"/>
      <c r="N1097" s="142"/>
      <c r="O1097" s="143"/>
      <c r="P1097" s="51"/>
      <c r="Q1097" s="144"/>
      <c r="R1097" s="143"/>
      <c r="S1097" s="86"/>
    </row>
    <row r="1098" spans="1:19" ht="15.75" x14ac:dyDescent="0.2">
      <c r="A1098" s="93">
        <v>3002</v>
      </c>
      <c r="B1098" s="17"/>
      <c r="C1098" s="17"/>
      <c r="D1098" s="17"/>
      <c r="E1098" s="17"/>
      <c r="F1098" s="17"/>
      <c r="G1098" s="17"/>
      <c r="H1098" s="17"/>
      <c r="I1098" s="17"/>
      <c r="J1098" s="17"/>
      <c r="K1098" s="54"/>
      <c r="L1098" s="140"/>
      <c r="M1098" s="49"/>
      <c r="N1098" s="142"/>
      <c r="O1098" s="49"/>
      <c r="P1098" s="142"/>
      <c r="Q1098" s="145"/>
      <c r="R1098" s="143"/>
      <c r="S1098" s="86"/>
    </row>
    <row r="1099" spans="1:19" ht="15.75" x14ac:dyDescent="0.2">
      <c r="A1099" s="93">
        <v>3101</v>
      </c>
      <c r="B1099" s="17"/>
      <c r="C1099" s="17"/>
      <c r="D1099" s="17"/>
      <c r="E1099" s="17"/>
      <c r="F1099" s="17"/>
      <c r="G1099" s="17"/>
      <c r="H1099" s="17"/>
      <c r="I1099" s="17"/>
      <c r="J1099" s="17"/>
      <c r="K1099" s="54"/>
      <c r="L1099" s="140"/>
      <c r="M1099" s="49"/>
      <c r="N1099" s="142"/>
      <c r="O1099" s="98" t="s">
        <v>81</v>
      </c>
      <c r="P1099" s="99"/>
      <c r="Q1099" s="100" t="str">
        <f>IF(SUM(K1090:K1096)=0,"",SUM(K1090:K1096))</f>
        <v/>
      </c>
      <c r="R1099" s="101" t="s">
        <v>10</v>
      </c>
      <c r="S1099" s="86"/>
    </row>
    <row r="1100" spans="1:19" ht="15.75" x14ac:dyDescent="0.2">
      <c r="A1100" s="93">
        <v>3102</v>
      </c>
      <c r="B1100" s="17"/>
      <c r="C1100" s="17"/>
      <c r="D1100" s="17"/>
      <c r="E1100" s="17"/>
      <c r="F1100" s="17"/>
      <c r="G1100" s="17"/>
      <c r="H1100" s="17"/>
      <c r="I1100" s="17"/>
      <c r="J1100" s="17"/>
      <c r="K1100" s="54"/>
      <c r="L1100" s="140"/>
      <c r="M1100" s="49"/>
      <c r="N1100" s="142"/>
      <c r="O1100" s="102" t="s">
        <v>83</v>
      </c>
      <c r="P1100" s="32" t="str">
        <f>IF(P1099/B1086=0,"",P1099/B1086)</f>
        <v/>
      </c>
      <c r="Q1100" s="103" t="e">
        <f>IF(P1099/Q1099=0,"",P1099/Q1099)</f>
        <v>#VALUE!</v>
      </c>
      <c r="R1100" s="104" t="s">
        <v>84</v>
      </c>
      <c r="S1100" s="86"/>
    </row>
    <row r="1101" spans="1:19" ht="15.75" x14ac:dyDescent="0.2">
      <c r="A1101" s="93">
        <v>3201</v>
      </c>
      <c r="B1101" s="71"/>
      <c r="C1101" s="71"/>
      <c r="D1101" s="71"/>
      <c r="E1101" s="71"/>
      <c r="F1101" s="71"/>
      <c r="G1101" s="71"/>
      <c r="H1101" s="71"/>
      <c r="I1101" s="71"/>
      <c r="J1101" s="71"/>
      <c r="K1101" s="54"/>
      <c r="L1101" s="146"/>
      <c r="M1101" s="147"/>
      <c r="N1101" s="148"/>
      <c r="O1101" s="149"/>
      <c r="P1101" s="150"/>
      <c r="Q1101" s="150"/>
      <c r="R1101" s="151"/>
      <c r="S1101" s="86"/>
    </row>
    <row r="1102" spans="1:19" ht="18" x14ac:dyDescent="0.2">
      <c r="A1102" s="109"/>
      <c r="B1102" s="216" t="s">
        <v>106</v>
      </c>
      <c r="C1102" s="216"/>
      <c r="D1102" s="216"/>
      <c r="E1102" s="216"/>
      <c r="F1102" s="216"/>
      <c r="G1102" s="216"/>
      <c r="H1102" s="216"/>
      <c r="I1102" s="216"/>
      <c r="J1102" s="216"/>
      <c r="K1102" s="70">
        <f>SUM(K1086:K1098)</f>
        <v>0</v>
      </c>
      <c r="L1102" s="105" t="str">
        <f>IF(K1094=0,"",K1094/B1086)</f>
        <v/>
      </c>
      <c r="M1102" s="105" t="str">
        <f>IF(K1102=0,"",K1102/B1086)</f>
        <v/>
      </c>
      <c r="N1102" s="105" t="str">
        <f>IF(K1094=0,"",M1102-L1102)</f>
        <v/>
      </c>
      <c r="O1102" s="85"/>
      <c r="P1102" s="81"/>
      <c r="Q1102" s="129"/>
      <c r="R1102" s="85"/>
      <c r="S1102" s="86"/>
    </row>
    <row r="1103" spans="1:19" ht="12.75" customHeight="1" x14ac:dyDescent="0.2"/>
    <row r="1104" spans="1:19" ht="12.75" customHeight="1" x14ac:dyDescent="0.2"/>
    <row r="1105" spans="1:19" ht="26.25" x14ac:dyDescent="0.2">
      <c r="A1105" s="86"/>
      <c r="B1105" s="220" t="s">
        <v>94</v>
      </c>
      <c r="C1105" s="221"/>
      <c r="D1105" s="221"/>
      <c r="E1105" s="221"/>
      <c r="F1105" s="221"/>
      <c r="G1105" s="221"/>
      <c r="H1105" s="221"/>
      <c r="I1105" s="221"/>
      <c r="J1105" s="221"/>
      <c r="K1105" s="74" t="s">
        <v>132</v>
      </c>
      <c r="L1105" s="85"/>
      <c r="M1105" s="85"/>
      <c r="N1105" s="81"/>
      <c r="O1105" s="85"/>
      <c r="P1105" s="81"/>
      <c r="Q1105" s="81"/>
      <c r="R1105" s="81"/>
      <c r="S1105" s="86"/>
    </row>
    <row r="1106" spans="1:19" ht="20.25" x14ac:dyDescent="0.2">
      <c r="A1106" s="222" t="s">
        <v>9</v>
      </c>
      <c r="B1106" s="223" t="s">
        <v>95</v>
      </c>
      <c r="C1106" s="224"/>
      <c r="D1106" s="224"/>
      <c r="E1106" s="224"/>
      <c r="F1106" s="224"/>
      <c r="G1106" s="224"/>
      <c r="H1106" s="224"/>
      <c r="I1106" s="224"/>
      <c r="J1106" s="225"/>
      <c r="K1106" s="226" t="s">
        <v>10</v>
      </c>
      <c r="L1106" s="219" t="s">
        <v>2</v>
      </c>
      <c r="M1106" s="219" t="s">
        <v>3</v>
      </c>
      <c r="N1106" s="228" t="s">
        <v>4</v>
      </c>
      <c r="O1106" s="219" t="s">
        <v>5</v>
      </c>
      <c r="P1106" s="217" t="s">
        <v>6</v>
      </c>
      <c r="Q1106" s="217" t="s">
        <v>7</v>
      </c>
      <c r="R1106" s="219" t="s">
        <v>96</v>
      </c>
      <c r="S1106" s="86"/>
    </row>
    <row r="1107" spans="1:19" ht="15.75" customHeight="1" x14ac:dyDescent="0.2">
      <c r="A1107" s="218"/>
      <c r="B1107" s="93" t="s">
        <v>97</v>
      </c>
      <c r="C1107" s="93" t="s">
        <v>98</v>
      </c>
      <c r="D1107" s="93" t="s">
        <v>99</v>
      </c>
      <c r="E1107" s="93" t="s">
        <v>100</v>
      </c>
      <c r="F1107" s="93" t="s">
        <v>101</v>
      </c>
      <c r="G1107" s="93" t="s">
        <v>102</v>
      </c>
      <c r="H1107" s="93" t="s">
        <v>103</v>
      </c>
      <c r="I1107" s="93" t="s">
        <v>104</v>
      </c>
      <c r="J1107" s="93" t="s">
        <v>105</v>
      </c>
      <c r="K1107" s="227"/>
      <c r="L1107" s="218"/>
      <c r="M1107" s="218"/>
      <c r="N1107" s="218"/>
      <c r="O1107" s="218"/>
      <c r="P1107" s="218"/>
      <c r="Q1107" s="218"/>
      <c r="R1107" s="218"/>
      <c r="S1107" s="86"/>
    </row>
    <row r="1108" spans="1:19" ht="15.75" x14ac:dyDescent="0.2">
      <c r="A1108" s="93">
        <v>2501</v>
      </c>
      <c r="B1108" s="17">
        <v>15</v>
      </c>
      <c r="C1108" s="17"/>
      <c r="D1108" s="17"/>
      <c r="E1108" s="17"/>
      <c r="F1108" s="17"/>
      <c r="G1108" s="17"/>
      <c r="H1108" s="17"/>
      <c r="I1108" s="17"/>
      <c r="J1108" s="17"/>
      <c r="K1108" s="54"/>
      <c r="L1108" s="138"/>
      <c r="M1108" s="139"/>
      <c r="N1108" s="100"/>
      <c r="O1108" s="94"/>
      <c r="P1108" s="19">
        <f>B1108</f>
        <v>15</v>
      </c>
      <c r="Q1108" s="95"/>
      <c r="R1108" s="94"/>
      <c r="S1108" s="86"/>
    </row>
    <row r="1109" spans="1:19" ht="15.75" x14ac:dyDescent="0.2">
      <c r="A1109" s="93">
        <v>2502</v>
      </c>
      <c r="B1109" s="17"/>
      <c r="C1109" s="17"/>
      <c r="D1109" s="17"/>
      <c r="E1109" s="17"/>
      <c r="F1109" s="17"/>
      <c r="G1109" s="17"/>
      <c r="H1109" s="17"/>
      <c r="I1109" s="17"/>
      <c r="J1109" s="17"/>
      <c r="K1109" s="54"/>
      <c r="L1109" s="140"/>
      <c r="M1109" s="49"/>
      <c r="N1109" s="141"/>
      <c r="O1109" s="21" t="str">
        <f>IF(C1109=0,"",C1109/B1108)</f>
        <v/>
      </c>
      <c r="P1109" s="22"/>
      <c r="Q1109" s="96" t="str">
        <f t="shared" ref="Q1109:Q1116" si="148">IF(P1109=0,"",P1109/P1108)</f>
        <v/>
      </c>
      <c r="R1109" s="96" t="str">
        <f t="shared" ref="R1109:R1116" si="149">IF(P1109=0,"",100%-Q1109)</f>
        <v/>
      </c>
      <c r="S1109" s="86"/>
    </row>
    <row r="1110" spans="1:19" ht="15.75" x14ac:dyDescent="0.2">
      <c r="A1110" s="93">
        <v>2601</v>
      </c>
      <c r="B1110" s="17"/>
      <c r="C1110" s="17"/>
      <c r="D1110" s="17"/>
      <c r="E1110" s="17"/>
      <c r="F1110" s="17"/>
      <c r="G1110" s="17"/>
      <c r="H1110" s="17"/>
      <c r="I1110" s="17"/>
      <c r="J1110" s="17"/>
      <c r="K1110" s="54"/>
      <c r="L1110" s="140"/>
      <c r="M1110" s="49"/>
      <c r="N1110" s="141"/>
      <c r="O1110" s="21" t="str">
        <f>IF(D1110=0,"",D1110/C1109)</f>
        <v/>
      </c>
      <c r="P1110" s="22"/>
      <c r="Q1110" s="96" t="str">
        <f t="shared" si="148"/>
        <v/>
      </c>
      <c r="R1110" s="96" t="str">
        <f t="shared" si="149"/>
        <v/>
      </c>
      <c r="S1110" s="119">
        <f>P1110/P1108</f>
        <v>0</v>
      </c>
    </row>
    <row r="1111" spans="1:19" ht="15.75" x14ac:dyDescent="0.2">
      <c r="A1111" s="93">
        <v>2602</v>
      </c>
      <c r="B1111" s="17"/>
      <c r="C1111" s="17"/>
      <c r="D1111" s="17"/>
      <c r="E1111" s="17"/>
      <c r="F1111" s="17"/>
      <c r="G1111" s="17"/>
      <c r="H1111" s="17"/>
      <c r="I1111" s="17"/>
      <c r="J1111" s="17"/>
      <c r="K1111" s="54"/>
      <c r="L1111" s="140"/>
      <c r="M1111" s="49"/>
      <c r="N1111" s="141"/>
      <c r="O1111" s="21" t="str">
        <f>IF(E1111=0,"",E1111/D1110)</f>
        <v/>
      </c>
      <c r="P1111" s="22"/>
      <c r="Q1111" s="96" t="str">
        <f t="shared" si="148"/>
        <v/>
      </c>
      <c r="R1111" s="96" t="str">
        <f t="shared" si="149"/>
        <v/>
      </c>
      <c r="S1111" s="86"/>
    </row>
    <row r="1112" spans="1:19" ht="15.75" x14ac:dyDescent="0.2">
      <c r="A1112" s="93">
        <v>2701</v>
      </c>
      <c r="B1112" s="17"/>
      <c r="C1112" s="17"/>
      <c r="D1112" s="17"/>
      <c r="E1112" s="17"/>
      <c r="F1112" s="17"/>
      <c r="G1112" s="17"/>
      <c r="H1112" s="17"/>
      <c r="I1112" s="17"/>
      <c r="J1112" s="17"/>
      <c r="K1112" s="54"/>
      <c r="L1112" s="140"/>
      <c r="M1112" s="49"/>
      <c r="N1112" s="141"/>
      <c r="O1112" s="21" t="str">
        <f>IF(F1112=0,"",F1112/E1111)</f>
        <v/>
      </c>
      <c r="P1112" s="22"/>
      <c r="Q1112" s="96" t="str">
        <f t="shared" si="148"/>
        <v/>
      </c>
      <c r="R1112" s="96" t="str">
        <f t="shared" si="149"/>
        <v/>
      </c>
      <c r="S1112" s="86"/>
    </row>
    <row r="1113" spans="1:19" ht="15.75" x14ac:dyDescent="0.2">
      <c r="A1113" s="93">
        <v>2702</v>
      </c>
      <c r="B1113" s="17"/>
      <c r="C1113" s="17"/>
      <c r="D1113" s="17"/>
      <c r="E1113" s="17"/>
      <c r="F1113" s="17"/>
      <c r="G1113" s="17"/>
      <c r="H1113" s="17"/>
      <c r="I1113" s="17"/>
      <c r="J1113" s="17"/>
      <c r="K1113" s="54"/>
      <c r="L1113" s="140"/>
      <c r="M1113" s="49"/>
      <c r="N1113" s="141"/>
      <c r="O1113" s="21" t="str">
        <f>IF(G1113=0,"",G1113/F1112)</f>
        <v/>
      </c>
      <c r="P1113" s="22"/>
      <c r="Q1113" s="96" t="str">
        <f t="shared" si="148"/>
        <v/>
      </c>
      <c r="R1113" s="96" t="str">
        <f t="shared" si="149"/>
        <v/>
      </c>
      <c r="S1113" s="86"/>
    </row>
    <row r="1114" spans="1:19" ht="15.75" x14ac:dyDescent="0.2">
      <c r="A1114" s="93">
        <v>2801</v>
      </c>
      <c r="B1114" s="17"/>
      <c r="C1114" s="17"/>
      <c r="D1114" s="17"/>
      <c r="E1114" s="17"/>
      <c r="F1114" s="17"/>
      <c r="G1114" s="17"/>
      <c r="H1114" s="17"/>
      <c r="I1114" s="17"/>
      <c r="J1114" s="17"/>
      <c r="K1114" s="54"/>
      <c r="L1114" s="140"/>
      <c r="M1114" s="49"/>
      <c r="N1114" s="141"/>
      <c r="O1114" s="21" t="str">
        <f>IF(H1114=0,"",H1114/G1113)</f>
        <v/>
      </c>
      <c r="P1114" s="22"/>
      <c r="Q1114" s="96" t="str">
        <f t="shared" si="148"/>
        <v/>
      </c>
      <c r="R1114" s="96" t="str">
        <f t="shared" si="149"/>
        <v/>
      </c>
      <c r="S1114" s="86"/>
    </row>
    <row r="1115" spans="1:19" ht="15.75" x14ac:dyDescent="0.2">
      <c r="A1115" s="93">
        <v>2802</v>
      </c>
      <c r="B1115" s="17"/>
      <c r="C1115" s="17"/>
      <c r="D1115" s="17"/>
      <c r="E1115" s="17"/>
      <c r="F1115" s="17"/>
      <c r="G1115" s="17"/>
      <c r="H1115" s="17"/>
      <c r="I1115" s="17"/>
      <c r="J1115" s="17"/>
      <c r="K1115" s="54"/>
      <c r="L1115" s="140"/>
      <c r="M1115" s="49"/>
      <c r="N1115" s="141"/>
      <c r="O1115" s="21" t="str">
        <f>IF(I1115=0,"",I1115/H1114)</f>
        <v/>
      </c>
      <c r="P1115" s="22"/>
      <c r="Q1115" s="96" t="str">
        <f t="shared" si="148"/>
        <v/>
      </c>
      <c r="R1115" s="96" t="str">
        <f t="shared" si="149"/>
        <v/>
      </c>
      <c r="S1115" s="86"/>
    </row>
    <row r="1116" spans="1:19" ht="15.75" x14ac:dyDescent="0.2">
      <c r="A1116" s="93">
        <v>2901</v>
      </c>
      <c r="B1116" s="17"/>
      <c r="C1116" s="17"/>
      <c r="D1116" s="17"/>
      <c r="E1116" s="17"/>
      <c r="F1116" s="17"/>
      <c r="G1116" s="17"/>
      <c r="H1116" s="17"/>
      <c r="I1116" s="17"/>
      <c r="J1116" s="17"/>
      <c r="K1116" s="54"/>
      <c r="L1116" s="140"/>
      <c r="M1116" s="49"/>
      <c r="N1116" s="141"/>
      <c r="O1116" s="24" t="str">
        <f>IF(J1116=0,"",J1116/I1115)</f>
        <v/>
      </c>
      <c r="P1116" s="22"/>
      <c r="Q1116" s="24" t="str">
        <f t="shared" si="148"/>
        <v/>
      </c>
      <c r="R1116" s="24" t="str">
        <f t="shared" si="149"/>
        <v/>
      </c>
      <c r="S1116" s="86"/>
    </row>
    <row r="1117" spans="1:19" ht="15.75" x14ac:dyDescent="0.2">
      <c r="A1117" s="93">
        <v>2902</v>
      </c>
      <c r="B1117" s="17"/>
      <c r="C1117" s="17"/>
      <c r="D1117" s="17"/>
      <c r="E1117" s="17"/>
      <c r="F1117" s="17"/>
      <c r="G1117" s="17"/>
      <c r="H1117" s="17"/>
      <c r="I1117" s="17"/>
      <c r="J1117" s="17"/>
      <c r="K1117" s="54"/>
      <c r="L1117" s="140"/>
      <c r="M1117" s="49"/>
      <c r="N1117" s="142"/>
      <c r="O1117" s="63"/>
      <c r="P1117" s="22"/>
      <c r="Q1117" s="63"/>
      <c r="R1117" s="97"/>
      <c r="S1117" s="86"/>
    </row>
    <row r="1118" spans="1:19" ht="15.75" x14ac:dyDescent="0.2">
      <c r="A1118" s="93">
        <v>3001</v>
      </c>
      <c r="B1118" s="17"/>
      <c r="C1118" s="17"/>
      <c r="D1118" s="17"/>
      <c r="E1118" s="17"/>
      <c r="F1118" s="17"/>
      <c r="G1118" s="17"/>
      <c r="H1118" s="17"/>
      <c r="I1118" s="17"/>
      <c r="J1118" s="17"/>
      <c r="K1118" s="54"/>
      <c r="L1118" s="140"/>
      <c r="M1118" s="49"/>
      <c r="N1118" s="142"/>
      <c r="O1118" s="143"/>
      <c r="P1118" s="51"/>
      <c r="Q1118" s="144"/>
      <c r="R1118" s="143"/>
      <c r="S1118" s="86"/>
    </row>
    <row r="1119" spans="1:19" ht="15.75" x14ac:dyDescent="0.2">
      <c r="A1119" s="93">
        <v>3002</v>
      </c>
      <c r="B1119" s="17"/>
      <c r="C1119" s="17"/>
      <c r="D1119" s="17"/>
      <c r="E1119" s="17"/>
      <c r="F1119" s="17"/>
      <c r="G1119" s="17"/>
      <c r="H1119" s="17"/>
      <c r="I1119" s="17"/>
      <c r="J1119" s="17"/>
      <c r="K1119" s="54"/>
      <c r="L1119" s="140"/>
      <c r="M1119" s="49"/>
      <c r="N1119" s="142"/>
      <c r="O1119" s="143"/>
      <c r="P1119" s="51"/>
      <c r="Q1119" s="144"/>
      <c r="R1119" s="143"/>
      <c r="S1119" s="86"/>
    </row>
    <row r="1120" spans="1:19" ht="15.75" x14ac:dyDescent="0.2">
      <c r="A1120" s="93">
        <v>3101</v>
      </c>
      <c r="B1120" s="17"/>
      <c r="C1120" s="17"/>
      <c r="D1120" s="17"/>
      <c r="E1120" s="17"/>
      <c r="F1120" s="17"/>
      <c r="G1120" s="17"/>
      <c r="H1120" s="17"/>
      <c r="I1120" s="17"/>
      <c r="J1120" s="17"/>
      <c r="K1120" s="54"/>
      <c r="L1120" s="140"/>
      <c r="M1120" s="49"/>
      <c r="N1120" s="142"/>
      <c r="O1120" s="49"/>
      <c r="P1120" s="142"/>
      <c r="Q1120" s="145"/>
      <c r="R1120" s="143"/>
      <c r="S1120" s="86"/>
    </row>
    <row r="1121" spans="1:19" ht="15.75" x14ac:dyDescent="0.2">
      <c r="A1121" s="93">
        <v>3102</v>
      </c>
      <c r="B1121" s="17"/>
      <c r="C1121" s="17"/>
      <c r="D1121" s="17"/>
      <c r="E1121" s="17"/>
      <c r="F1121" s="17"/>
      <c r="G1121" s="17"/>
      <c r="H1121" s="17"/>
      <c r="I1121" s="17"/>
      <c r="J1121" s="17"/>
      <c r="K1121" s="54"/>
      <c r="L1121" s="140"/>
      <c r="M1121" s="49"/>
      <c r="N1121" s="142"/>
      <c r="O1121" s="98" t="s">
        <v>81</v>
      </c>
      <c r="P1121" s="99"/>
      <c r="Q1121" s="100" t="str">
        <f>IF(SUM(K1112:K1118)=0,"",SUM(K1112:K1118))</f>
        <v/>
      </c>
      <c r="R1121" s="101" t="s">
        <v>10</v>
      </c>
      <c r="S1121" s="86"/>
    </row>
    <row r="1122" spans="1:19" ht="15.75" x14ac:dyDescent="0.2">
      <c r="A1122" s="93">
        <v>3201</v>
      </c>
      <c r="B1122" s="17"/>
      <c r="C1122" s="17"/>
      <c r="D1122" s="17"/>
      <c r="E1122" s="17"/>
      <c r="F1122" s="17"/>
      <c r="G1122" s="17"/>
      <c r="H1122" s="17"/>
      <c r="I1122" s="17"/>
      <c r="J1122" s="17"/>
      <c r="K1122" s="54"/>
      <c r="L1122" s="140"/>
      <c r="M1122" s="49"/>
      <c r="N1122" s="142"/>
      <c r="O1122" s="102" t="s">
        <v>83</v>
      </c>
      <c r="P1122" s="32" t="str">
        <f>IF(P1121/B1108=0,"",P1121/B1108)</f>
        <v/>
      </c>
      <c r="Q1122" s="103" t="e">
        <f>IF(P1121/Q1121=0,"",P1121/Q1121)</f>
        <v>#VALUE!</v>
      </c>
      <c r="R1122" s="104" t="s">
        <v>84</v>
      </c>
      <c r="S1122" s="86"/>
    </row>
    <row r="1123" spans="1:19" ht="15.75" x14ac:dyDescent="0.2">
      <c r="A1123" s="93">
        <v>3202</v>
      </c>
      <c r="B1123" s="71"/>
      <c r="C1123" s="71"/>
      <c r="D1123" s="71"/>
      <c r="E1123" s="71"/>
      <c r="F1123" s="71"/>
      <c r="G1123" s="71"/>
      <c r="H1123" s="71"/>
      <c r="I1123" s="71"/>
      <c r="J1123" s="71"/>
      <c r="K1123" s="54"/>
      <c r="L1123" s="146"/>
      <c r="M1123" s="147"/>
      <c r="N1123" s="148"/>
      <c r="O1123" s="149"/>
      <c r="P1123" s="150"/>
      <c r="Q1123" s="150"/>
      <c r="R1123" s="151"/>
      <c r="S1123" s="86"/>
    </row>
    <row r="1124" spans="1:19" ht="18" x14ac:dyDescent="0.2">
      <c r="A1124" s="109"/>
      <c r="B1124" s="216" t="s">
        <v>106</v>
      </c>
      <c r="C1124" s="216"/>
      <c r="D1124" s="216"/>
      <c r="E1124" s="216"/>
      <c r="F1124" s="216"/>
      <c r="G1124" s="216"/>
      <c r="H1124" s="216"/>
      <c r="I1124" s="216"/>
      <c r="J1124" s="216"/>
      <c r="K1124" s="70">
        <f>SUM(K1108:K1120)</f>
        <v>0</v>
      </c>
      <c r="L1124" s="105" t="str">
        <f>IF(K1116=0,"",K1116/B1108)</f>
        <v/>
      </c>
      <c r="M1124" s="105" t="str">
        <f>IF(K1124=0,"",K1124/B1108)</f>
        <v/>
      </c>
      <c r="N1124" s="105" t="str">
        <f>IF(K1116=0,"",M1124-L1124)</f>
        <v/>
      </c>
      <c r="O1124" s="85"/>
      <c r="P1124" s="81"/>
      <c r="Q1124" s="129"/>
      <c r="R1124" s="85"/>
      <c r="S1124" s="86"/>
    </row>
    <row r="1125" spans="1:19" ht="12.75" customHeight="1" x14ac:dyDescent="0.2"/>
    <row r="1126" spans="1:19" ht="12.75" customHeight="1" x14ac:dyDescent="0.2"/>
    <row r="1127" spans="1:19" ht="12.75" customHeight="1" x14ac:dyDescent="0.2"/>
    <row r="1128" spans="1:19" ht="12.75" customHeight="1" x14ac:dyDescent="0.2"/>
    <row r="1129" spans="1:19" ht="12.75" customHeight="1" x14ac:dyDescent="0.2"/>
    <row r="1130" spans="1:19" ht="12.75" customHeight="1" x14ac:dyDescent="0.2"/>
    <row r="1131" spans="1:19" ht="12.75" customHeight="1" x14ac:dyDescent="0.2"/>
    <row r="1132" spans="1:19" ht="12.75" customHeight="1" x14ac:dyDescent="0.2"/>
    <row r="1133" spans="1:19" ht="12.75" customHeight="1" x14ac:dyDescent="0.2"/>
    <row r="1134" spans="1:19" ht="12.75" customHeight="1" x14ac:dyDescent="0.2"/>
    <row r="1135" spans="1:19" ht="12.75" customHeight="1" x14ac:dyDescent="0.2"/>
    <row r="1136" spans="1:19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</sheetData>
  <mergeCells count="394">
    <mergeCell ref="B970:J970"/>
    <mergeCell ref="B992:J992"/>
    <mergeCell ref="B1014:J1014"/>
    <mergeCell ref="B770:J770"/>
    <mergeCell ref="B750:J750"/>
    <mergeCell ref="B793:J793"/>
    <mergeCell ref="B816:J816"/>
    <mergeCell ref="B838:J838"/>
    <mergeCell ref="B860:J860"/>
    <mergeCell ref="B882:J882"/>
    <mergeCell ref="B904:J904"/>
    <mergeCell ref="B926:J926"/>
    <mergeCell ref="B952:J952"/>
    <mergeCell ref="B885:J885"/>
    <mergeCell ref="B655:J655"/>
    <mergeCell ref="B635:J635"/>
    <mergeCell ref="B678:J678"/>
    <mergeCell ref="B658:J658"/>
    <mergeCell ref="B701:J701"/>
    <mergeCell ref="B681:J681"/>
    <mergeCell ref="B724:J724"/>
    <mergeCell ref="B704:J704"/>
    <mergeCell ref="B948:J948"/>
    <mergeCell ref="B471:J471"/>
    <mergeCell ref="B494:J494"/>
    <mergeCell ref="B517:J517"/>
    <mergeCell ref="B540:J540"/>
    <mergeCell ref="B543:J543"/>
    <mergeCell ref="B563:J563"/>
    <mergeCell ref="B586:J586"/>
    <mergeCell ref="B566:J566"/>
    <mergeCell ref="B609:J609"/>
    <mergeCell ref="B589:J589"/>
    <mergeCell ref="Q1106:Q1107"/>
    <mergeCell ref="R1106:R1107"/>
    <mergeCell ref="B1105:J1105"/>
    <mergeCell ref="A1106:A1107"/>
    <mergeCell ref="B1106:J1106"/>
    <mergeCell ref="K1106:K1107"/>
    <mergeCell ref="L1106:L1107"/>
    <mergeCell ref="M1106:M1107"/>
    <mergeCell ref="N1106:N1107"/>
    <mergeCell ref="O1106:O1107"/>
    <mergeCell ref="P1106:P1107"/>
    <mergeCell ref="N1040:N1041"/>
    <mergeCell ref="O1040:O1041"/>
    <mergeCell ref="P1040:P1041"/>
    <mergeCell ref="Q1062:Q1063"/>
    <mergeCell ref="R1062:R1063"/>
    <mergeCell ref="B1061:J1061"/>
    <mergeCell ref="A1062:A1063"/>
    <mergeCell ref="B1062:J1062"/>
    <mergeCell ref="K1062:K1063"/>
    <mergeCell ref="L1062:L1063"/>
    <mergeCell ref="M1062:M1063"/>
    <mergeCell ref="N1062:N1063"/>
    <mergeCell ref="O1062:O1063"/>
    <mergeCell ref="P1062:P1063"/>
    <mergeCell ref="Q1018:Q1019"/>
    <mergeCell ref="R1018:R1019"/>
    <mergeCell ref="B1017:J1017"/>
    <mergeCell ref="A1018:A1019"/>
    <mergeCell ref="B1018:J1018"/>
    <mergeCell ref="K1018:K1019"/>
    <mergeCell ref="L1018:L1019"/>
    <mergeCell ref="M1018:M1019"/>
    <mergeCell ref="N1018:N1019"/>
    <mergeCell ref="O1018:O1019"/>
    <mergeCell ref="P1018:P1019"/>
    <mergeCell ref="N820:N821"/>
    <mergeCell ref="O820:O821"/>
    <mergeCell ref="P820:P821"/>
    <mergeCell ref="Q820:Q821"/>
    <mergeCell ref="R820:R821"/>
    <mergeCell ref="B819:J819"/>
    <mergeCell ref="A820:A821"/>
    <mergeCell ref="B820:J820"/>
    <mergeCell ref="K820:K821"/>
    <mergeCell ref="L820:L821"/>
    <mergeCell ref="M820:M821"/>
    <mergeCell ref="N797:N798"/>
    <mergeCell ref="O797:O798"/>
    <mergeCell ref="P797:P798"/>
    <mergeCell ref="Q797:Q798"/>
    <mergeCell ref="R797:R798"/>
    <mergeCell ref="B796:J796"/>
    <mergeCell ref="A797:A798"/>
    <mergeCell ref="B797:J797"/>
    <mergeCell ref="K797:K798"/>
    <mergeCell ref="L797:L798"/>
    <mergeCell ref="M797:M798"/>
    <mergeCell ref="N774:N775"/>
    <mergeCell ref="O774:O775"/>
    <mergeCell ref="P774:P775"/>
    <mergeCell ref="Q774:Q775"/>
    <mergeCell ref="R774:R775"/>
    <mergeCell ref="B773:J773"/>
    <mergeCell ref="A774:A775"/>
    <mergeCell ref="B774:J774"/>
    <mergeCell ref="K774:K775"/>
    <mergeCell ref="L774:L775"/>
    <mergeCell ref="M774:M775"/>
    <mergeCell ref="R728:R729"/>
    <mergeCell ref="A728:A729"/>
    <mergeCell ref="B728:J728"/>
    <mergeCell ref="K728:K729"/>
    <mergeCell ref="L728:L729"/>
    <mergeCell ref="M751:M752"/>
    <mergeCell ref="N751:N752"/>
    <mergeCell ref="O751:O752"/>
    <mergeCell ref="P751:P752"/>
    <mergeCell ref="Q751:Q752"/>
    <mergeCell ref="R751:R752"/>
    <mergeCell ref="A751:A752"/>
    <mergeCell ref="B751:J751"/>
    <mergeCell ref="K751:K752"/>
    <mergeCell ref="L751:L752"/>
    <mergeCell ref="B747:J747"/>
    <mergeCell ref="P682:P683"/>
    <mergeCell ref="Q682:Q683"/>
    <mergeCell ref="R682:R683"/>
    <mergeCell ref="B682:J682"/>
    <mergeCell ref="K682:K683"/>
    <mergeCell ref="L682:L683"/>
    <mergeCell ref="M705:M706"/>
    <mergeCell ref="N705:N706"/>
    <mergeCell ref="O705:O706"/>
    <mergeCell ref="P705:P706"/>
    <mergeCell ref="Q705:Q706"/>
    <mergeCell ref="R705:R706"/>
    <mergeCell ref="B705:J705"/>
    <mergeCell ref="K705:K706"/>
    <mergeCell ref="R521:R522"/>
    <mergeCell ref="B520:J520"/>
    <mergeCell ref="A521:A522"/>
    <mergeCell ref="B521:J521"/>
    <mergeCell ref="K521:K522"/>
    <mergeCell ref="L521:L522"/>
    <mergeCell ref="M521:M522"/>
    <mergeCell ref="N996:N997"/>
    <mergeCell ref="O996:O997"/>
    <mergeCell ref="P996:P997"/>
    <mergeCell ref="Q996:Q997"/>
    <mergeCell ref="R996:R997"/>
    <mergeCell ref="B995:J995"/>
    <mergeCell ref="A996:A997"/>
    <mergeCell ref="B996:J996"/>
    <mergeCell ref="K996:K997"/>
    <mergeCell ref="L996:L997"/>
    <mergeCell ref="M996:M997"/>
    <mergeCell ref="A682:A683"/>
    <mergeCell ref="A705:A706"/>
    <mergeCell ref="L705:L706"/>
    <mergeCell ref="M728:M729"/>
    <mergeCell ref="A974:A975"/>
    <mergeCell ref="A952:A953"/>
    <mergeCell ref="A498:A499"/>
    <mergeCell ref="B498:J498"/>
    <mergeCell ref="K498:K499"/>
    <mergeCell ref="L498:L499"/>
    <mergeCell ref="M498:M499"/>
    <mergeCell ref="N521:N522"/>
    <mergeCell ref="O521:O522"/>
    <mergeCell ref="P521:P522"/>
    <mergeCell ref="Q521:Q522"/>
    <mergeCell ref="L475:L476"/>
    <mergeCell ref="M475:M476"/>
    <mergeCell ref="N498:N499"/>
    <mergeCell ref="O498:O499"/>
    <mergeCell ref="P498:P499"/>
    <mergeCell ref="Q498:Q499"/>
    <mergeCell ref="R498:R499"/>
    <mergeCell ref="B497:J497"/>
    <mergeCell ref="N974:N975"/>
    <mergeCell ref="O974:O975"/>
    <mergeCell ref="P974:P975"/>
    <mergeCell ref="Q974:Q975"/>
    <mergeCell ref="R974:R975"/>
    <mergeCell ref="B973:J973"/>
    <mergeCell ref="B974:J974"/>
    <mergeCell ref="K974:K975"/>
    <mergeCell ref="L974:L975"/>
    <mergeCell ref="M974:M975"/>
    <mergeCell ref="N952:N953"/>
    <mergeCell ref="O952:O953"/>
    <mergeCell ref="P952:P953"/>
    <mergeCell ref="Q952:Q953"/>
    <mergeCell ref="R952:R953"/>
    <mergeCell ref="B951:J951"/>
    <mergeCell ref="K952:K953"/>
    <mergeCell ref="L952:L953"/>
    <mergeCell ref="M952:M953"/>
    <mergeCell ref="N930:N931"/>
    <mergeCell ref="O930:O931"/>
    <mergeCell ref="P930:P931"/>
    <mergeCell ref="Q930:Q931"/>
    <mergeCell ref="R930:R931"/>
    <mergeCell ref="B929:J929"/>
    <mergeCell ref="A930:A931"/>
    <mergeCell ref="B930:J930"/>
    <mergeCell ref="K930:K931"/>
    <mergeCell ref="L930:L931"/>
    <mergeCell ref="M930:M931"/>
    <mergeCell ref="N908:N909"/>
    <mergeCell ref="O908:O909"/>
    <mergeCell ref="P908:P909"/>
    <mergeCell ref="Q908:Q909"/>
    <mergeCell ref="R908:R909"/>
    <mergeCell ref="B907:J907"/>
    <mergeCell ref="A908:A909"/>
    <mergeCell ref="B908:J908"/>
    <mergeCell ref="K908:K909"/>
    <mergeCell ref="L908:L909"/>
    <mergeCell ref="M908:M909"/>
    <mergeCell ref="N886:N887"/>
    <mergeCell ref="O886:O887"/>
    <mergeCell ref="P886:P887"/>
    <mergeCell ref="Q886:Q887"/>
    <mergeCell ref="R886:R887"/>
    <mergeCell ref="A886:A887"/>
    <mergeCell ref="B886:J886"/>
    <mergeCell ref="K886:K887"/>
    <mergeCell ref="L886:L887"/>
    <mergeCell ref="M886:M887"/>
    <mergeCell ref="N864:N865"/>
    <mergeCell ref="O864:O865"/>
    <mergeCell ref="P864:P865"/>
    <mergeCell ref="Q864:Q865"/>
    <mergeCell ref="R864:R865"/>
    <mergeCell ref="B863:J863"/>
    <mergeCell ref="A864:A865"/>
    <mergeCell ref="B864:J864"/>
    <mergeCell ref="K864:K865"/>
    <mergeCell ref="L864:L865"/>
    <mergeCell ref="M864:M865"/>
    <mergeCell ref="R659:R660"/>
    <mergeCell ref="A659:A660"/>
    <mergeCell ref="B659:J659"/>
    <mergeCell ref="K659:K660"/>
    <mergeCell ref="L659:L660"/>
    <mergeCell ref="N842:N843"/>
    <mergeCell ref="O842:O843"/>
    <mergeCell ref="P842:P843"/>
    <mergeCell ref="Q842:Q843"/>
    <mergeCell ref="R842:R843"/>
    <mergeCell ref="B841:J841"/>
    <mergeCell ref="A842:A843"/>
    <mergeCell ref="B842:J842"/>
    <mergeCell ref="K842:K843"/>
    <mergeCell ref="L842:L843"/>
    <mergeCell ref="M842:M843"/>
    <mergeCell ref="N728:N729"/>
    <mergeCell ref="O728:O729"/>
    <mergeCell ref="P728:P729"/>
    <mergeCell ref="Q728:Q729"/>
    <mergeCell ref="B727:J727"/>
    <mergeCell ref="M682:M683"/>
    <mergeCell ref="N682:N683"/>
    <mergeCell ref="O682:O683"/>
    <mergeCell ref="M659:M660"/>
    <mergeCell ref="N659:N660"/>
    <mergeCell ref="O659:O660"/>
    <mergeCell ref="P659:P660"/>
    <mergeCell ref="Q659:Q660"/>
    <mergeCell ref="M636:M637"/>
    <mergeCell ref="N636:N637"/>
    <mergeCell ref="O636:O637"/>
    <mergeCell ref="P636:P637"/>
    <mergeCell ref="Q636:Q637"/>
    <mergeCell ref="R636:R637"/>
    <mergeCell ref="R590:R591"/>
    <mergeCell ref="A590:A591"/>
    <mergeCell ref="B590:J590"/>
    <mergeCell ref="K590:K591"/>
    <mergeCell ref="L590:L591"/>
    <mergeCell ref="M613:M614"/>
    <mergeCell ref="N613:N614"/>
    <mergeCell ref="O613:O614"/>
    <mergeCell ref="P613:P614"/>
    <mergeCell ref="Q613:Q614"/>
    <mergeCell ref="R613:R614"/>
    <mergeCell ref="A613:A614"/>
    <mergeCell ref="B613:J613"/>
    <mergeCell ref="K613:K614"/>
    <mergeCell ref="L613:L614"/>
    <mergeCell ref="A636:A637"/>
    <mergeCell ref="B636:J636"/>
    <mergeCell ref="K636:K637"/>
    <mergeCell ref="L636:L637"/>
    <mergeCell ref="B632:J632"/>
    <mergeCell ref="B612:J612"/>
    <mergeCell ref="L567:L568"/>
    <mergeCell ref="M590:M591"/>
    <mergeCell ref="N590:N591"/>
    <mergeCell ref="O590:O591"/>
    <mergeCell ref="P590:P591"/>
    <mergeCell ref="Q590:Q591"/>
    <mergeCell ref="M567:M568"/>
    <mergeCell ref="N567:N568"/>
    <mergeCell ref="O567:O568"/>
    <mergeCell ref="P567:P568"/>
    <mergeCell ref="Q567:Q568"/>
    <mergeCell ref="R567:R568"/>
    <mergeCell ref="A452:A453"/>
    <mergeCell ref="M544:M545"/>
    <mergeCell ref="N544:N545"/>
    <mergeCell ref="O544:O545"/>
    <mergeCell ref="P544:P545"/>
    <mergeCell ref="Q544:Q545"/>
    <mergeCell ref="R544:R545"/>
    <mergeCell ref="A544:A545"/>
    <mergeCell ref="B544:J544"/>
    <mergeCell ref="K544:K545"/>
    <mergeCell ref="L544:L545"/>
    <mergeCell ref="N475:N476"/>
    <mergeCell ref="O475:O476"/>
    <mergeCell ref="P475:P476"/>
    <mergeCell ref="Q475:Q476"/>
    <mergeCell ref="R475:R476"/>
    <mergeCell ref="B474:J474"/>
    <mergeCell ref="A475:A476"/>
    <mergeCell ref="B475:J475"/>
    <mergeCell ref="K475:K476"/>
    <mergeCell ref="A567:A568"/>
    <mergeCell ref="B567:J567"/>
    <mergeCell ref="K567:K568"/>
    <mergeCell ref="B223:J223"/>
    <mergeCell ref="P452:P453"/>
    <mergeCell ref="Q452:Q453"/>
    <mergeCell ref="R452:R453"/>
    <mergeCell ref="B451:J451"/>
    <mergeCell ref="B452:J452"/>
    <mergeCell ref="K452:K453"/>
    <mergeCell ref="L452:L453"/>
    <mergeCell ref="M452:M453"/>
    <mergeCell ref="N452:N453"/>
    <mergeCell ref="O452:O453"/>
    <mergeCell ref="B239:J239"/>
    <mergeCell ref="B255:J255"/>
    <mergeCell ref="B272:J272"/>
    <mergeCell ref="B290:J290"/>
    <mergeCell ref="B306:J306"/>
    <mergeCell ref="B324:J324"/>
    <mergeCell ref="A122:G122"/>
    <mergeCell ref="B126:J126"/>
    <mergeCell ref="A140:D140"/>
    <mergeCell ref="A142:G142"/>
    <mergeCell ref="B145:J145"/>
    <mergeCell ref="B160:J160"/>
    <mergeCell ref="B175:J175"/>
    <mergeCell ref="B190:J190"/>
    <mergeCell ref="B208:J208"/>
    <mergeCell ref="B57:J57"/>
    <mergeCell ref="S69:T69"/>
    <mergeCell ref="A74:D74"/>
    <mergeCell ref="A76:G76"/>
    <mergeCell ref="B81:J81"/>
    <mergeCell ref="A98:D98"/>
    <mergeCell ref="A100:G100"/>
    <mergeCell ref="B105:J105"/>
    <mergeCell ref="A120:D120"/>
    <mergeCell ref="B3:J3"/>
    <mergeCell ref="AA4:AJ4"/>
    <mergeCell ref="A22:D22"/>
    <mergeCell ref="A24:G24"/>
    <mergeCell ref="AA29:AJ29"/>
    <mergeCell ref="B31:J31"/>
    <mergeCell ref="AA49:AJ49"/>
    <mergeCell ref="A49:D49"/>
    <mergeCell ref="A51:G51"/>
    <mergeCell ref="B1036:J1036"/>
    <mergeCell ref="B1058:J1058"/>
    <mergeCell ref="B1080:J1080"/>
    <mergeCell ref="B1102:J1102"/>
    <mergeCell ref="B1124:J1124"/>
    <mergeCell ref="Q1084:Q1085"/>
    <mergeCell ref="R1084:R1085"/>
    <mergeCell ref="B1083:J1083"/>
    <mergeCell ref="A1084:A1085"/>
    <mergeCell ref="B1084:J1084"/>
    <mergeCell ref="K1084:K1085"/>
    <mergeCell ref="L1084:L1085"/>
    <mergeCell ref="M1084:M1085"/>
    <mergeCell ref="N1084:N1085"/>
    <mergeCell ref="O1084:O1085"/>
    <mergeCell ref="P1084:P1085"/>
    <mergeCell ref="Q1040:Q1041"/>
    <mergeCell ref="R1040:R1041"/>
    <mergeCell ref="B1039:J1039"/>
    <mergeCell ref="A1040:A1041"/>
    <mergeCell ref="B1040:J1040"/>
    <mergeCell ref="K1040:K1041"/>
    <mergeCell ref="L1040:L1041"/>
    <mergeCell ref="M1040:M1041"/>
  </mergeCells>
  <pageMargins left="0.7" right="0.7" top="0.75" bottom="0.75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U1000"/>
  <sheetViews>
    <sheetView zoomScaleNormal="100" workbookViewId="0">
      <selection activeCell="U20" sqref="U20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75" bestFit="1" customWidth="1"/>
    <col min="12" max="18" width="12.85546875" customWidth="1"/>
    <col min="19" max="26" width="10.5703125" customWidth="1"/>
  </cols>
  <sheetData>
    <row r="1" spans="1:19" ht="26.25" x14ac:dyDescent="0.4">
      <c r="A1" s="40"/>
      <c r="B1" s="244" t="s">
        <v>94</v>
      </c>
      <c r="C1" s="245"/>
      <c r="D1" s="245"/>
      <c r="E1" s="245"/>
      <c r="F1" s="245"/>
      <c r="G1" s="245"/>
      <c r="H1" s="245"/>
      <c r="I1" s="245"/>
      <c r="J1" s="245"/>
      <c r="K1" s="74" t="s">
        <v>116</v>
      </c>
      <c r="L1" s="1"/>
      <c r="M1" s="1"/>
      <c r="N1" s="13"/>
      <c r="O1" s="1"/>
      <c r="P1" s="13"/>
      <c r="Q1" s="13"/>
      <c r="R1" s="13"/>
      <c r="S1" s="40"/>
    </row>
    <row r="2" spans="1:19" ht="20.25" x14ac:dyDescent="0.2">
      <c r="A2" s="222" t="s">
        <v>9</v>
      </c>
      <c r="B2" s="223" t="s">
        <v>95</v>
      </c>
      <c r="C2" s="246"/>
      <c r="D2" s="246"/>
      <c r="E2" s="246"/>
      <c r="F2" s="246"/>
      <c r="G2" s="246"/>
      <c r="H2" s="246"/>
      <c r="I2" s="246"/>
      <c r="J2" s="247"/>
      <c r="K2" s="226" t="s">
        <v>10</v>
      </c>
      <c r="L2" s="219" t="s">
        <v>2</v>
      </c>
      <c r="M2" s="219" t="s">
        <v>3</v>
      </c>
      <c r="N2" s="228" t="s">
        <v>4</v>
      </c>
      <c r="O2" s="219" t="s">
        <v>5</v>
      </c>
      <c r="P2" s="217" t="s">
        <v>6</v>
      </c>
      <c r="Q2" s="217" t="s">
        <v>7</v>
      </c>
      <c r="R2" s="219" t="s">
        <v>96</v>
      </c>
      <c r="S2" s="40"/>
    </row>
    <row r="3" spans="1:19" ht="15.75" x14ac:dyDescent="0.25">
      <c r="A3" s="243"/>
      <c r="B3" s="16" t="s">
        <v>97</v>
      </c>
      <c r="C3" s="16" t="s">
        <v>98</v>
      </c>
      <c r="D3" s="16" t="s">
        <v>99</v>
      </c>
      <c r="E3" s="16" t="s">
        <v>100</v>
      </c>
      <c r="F3" s="16" t="s">
        <v>101</v>
      </c>
      <c r="G3" s="16" t="s">
        <v>102</v>
      </c>
      <c r="H3" s="16" t="s">
        <v>103</v>
      </c>
      <c r="I3" s="16" t="s">
        <v>104</v>
      </c>
      <c r="J3" s="16" t="s">
        <v>105</v>
      </c>
      <c r="K3" s="227"/>
      <c r="L3" s="243"/>
      <c r="M3" s="243"/>
      <c r="N3" s="243"/>
      <c r="O3" s="243"/>
      <c r="P3" s="243"/>
      <c r="Q3" s="243"/>
      <c r="R3" s="243"/>
      <c r="S3" s="40"/>
    </row>
    <row r="4" spans="1:19" ht="15.75" x14ac:dyDescent="0.25">
      <c r="A4" s="16">
        <v>2001</v>
      </c>
      <c r="B4" s="17">
        <v>22</v>
      </c>
      <c r="C4" s="17"/>
      <c r="D4" s="17"/>
      <c r="E4" s="17"/>
      <c r="F4" s="17"/>
      <c r="G4" s="17"/>
      <c r="H4" s="17"/>
      <c r="I4" s="17"/>
      <c r="J4" s="17"/>
      <c r="K4" s="54"/>
      <c r="L4" s="42"/>
      <c r="M4" s="43"/>
      <c r="N4" s="44"/>
      <c r="O4" s="18"/>
      <c r="P4" s="19">
        <f>B4</f>
        <v>22</v>
      </c>
      <c r="Q4" s="20"/>
      <c r="R4" s="18"/>
      <c r="S4" s="40"/>
    </row>
    <row r="5" spans="1:19" ht="15.75" x14ac:dyDescent="0.25">
      <c r="A5" s="16">
        <v>2002</v>
      </c>
      <c r="B5" s="17"/>
      <c r="C5" s="17">
        <v>20</v>
      </c>
      <c r="D5" s="17"/>
      <c r="E5" s="17"/>
      <c r="F5" s="17"/>
      <c r="G5" s="17"/>
      <c r="H5" s="17"/>
      <c r="I5" s="17"/>
      <c r="J5" s="17"/>
      <c r="K5" s="54"/>
      <c r="L5" s="45"/>
      <c r="M5" s="46"/>
      <c r="N5" s="47"/>
      <c r="O5" s="21">
        <f>IF(C5=0,"",C5/B4)</f>
        <v>0.90909090909090906</v>
      </c>
      <c r="P5" s="22">
        <v>20</v>
      </c>
      <c r="Q5" s="23">
        <f t="shared" ref="Q5:Q12" si="0">IF(P5=0,"",P5/P4)</f>
        <v>0.90909090909090906</v>
      </c>
      <c r="R5" s="23">
        <f t="shared" ref="R5:R12" si="1">IF(P5=0,"",100%-Q5)</f>
        <v>9.0909090909090939E-2</v>
      </c>
      <c r="S5" s="40"/>
    </row>
    <row r="6" spans="1:19" ht="15.75" x14ac:dyDescent="0.25">
      <c r="A6" s="16">
        <v>2101</v>
      </c>
      <c r="B6" s="17"/>
      <c r="C6" s="17"/>
      <c r="D6" s="17">
        <v>15</v>
      </c>
      <c r="E6" s="17"/>
      <c r="F6" s="17"/>
      <c r="G6" s="17"/>
      <c r="H6" s="17"/>
      <c r="I6" s="17"/>
      <c r="J6" s="17"/>
      <c r="K6" s="54"/>
      <c r="L6" s="45"/>
      <c r="M6" s="46"/>
      <c r="N6" s="47"/>
      <c r="O6" s="21">
        <f>IF(D6=0,"",D6/C5)</f>
        <v>0.75</v>
      </c>
      <c r="P6" s="22">
        <v>16</v>
      </c>
      <c r="Q6" s="23">
        <f t="shared" si="0"/>
        <v>0.8</v>
      </c>
      <c r="R6" s="23">
        <f t="shared" si="1"/>
        <v>0.19999999999999996</v>
      </c>
      <c r="S6" s="3">
        <f>P6/P4</f>
        <v>0.72727272727272729</v>
      </c>
    </row>
    <row r="7" spans="1:19" ht="15.75" x14ac:dyDescent="0.25">
      <c r="A7" s="16">
        <v>2102</v>
      </c>
      <c r="B7" s="17"/>
      <c r="C7" s="17"/>
      <c r="D7" s="17"/>
      <c r="E7" s="17">
        <v>14</v>
      </c>
      <c r="F7" s="17"/>
      <c r="G7" s="17"/>
      <c r="H7" s="17"/>
      <c r="I7" s="17"/>
      <c r="J7" s="17"/>
      <c r="K7" s="54"/>
      <c r="L7" s="45"/>
      <c r="M7" s="46"/>
      <c r="N7" s="47"/>
      <c r="O7" s="21">
        <f>IF(E7=0,"",E7/D6)</f>
        <v>0.93333333333333335</v>
      </c>
      <c r="P7" s="22">
        <v>15</v>
      </c>
      <c r="Q7" s="23">
        <f t="shared" si="0"/>
        <v>0.9375</v>
      </c>
      <c r="R7" s="23">
        <f t="shared" si="1"/>
        <v>6.25E-2</v>
      </c>
      <c r="S7" s="40"/>
    </row>
    <row r="8" spans="1:19" ht="15.75" x14ac:dyDescent="0.25">
      <c r="A8" s="16">
        <v>2201</v>
      </c>
      <c r="B8" s="17"/>
      <c r="C8" s="17"/>
      <c r="D8" s="17"/>
      <c r="E8" s="17"/>
      <c r="F8" s="17">
        <v>12</v>
      </c>
      <c r="G8" s="17"/>
      <c r="H8" s="17"/>
      <c r="I8" s="17"/>
      <c r="J8" s="17"/>
      <c r="K8" s="54"/>
      <c r="L8" s="45"/>
      <c r="M8" s="46"/>
      <c r="N8" s="47"/>
      <c r="O8" s="21">
        <f>IF(F8=0,"",F8/E7)</f>
        <v>0.8571428571428571</v>
      </c>
      <c r="P8" s="22">
        <v>13</v>
      </c>
      <c r="Q8" s="23">
        <f t="shared" si="0"/>
        <v>0.8666666666666667</v>
      </c>
      <c r="R8" s="23">
        <f t="shared" si="1"/>
        <v>0.1333333333333333</v>
      </c>
      <c r="S8" s="40"/>
    </row>
    <row r="9" spans="1:19" ht="15.75" x14ac:dyDescent="0.25">
      <c r="A9" s="16">
        <v>2202</v>
      </c>
      <c r="B9" s="17"/>
      <c r="C9" s="17"/>
      <c r="D9" s="17"/>
      <c r="E9" s="17"/>
      <c r="F9" s="17"/>
      <c r="G9" s="17">
        <v>12</v>
      </c>
      <c r="H9" s="17"/>
      <c r="I9" s="17"/>
      <c r="J9" s="17"/>
      <c r="K9" s="54"/>
      <c r="L9" s="45"/>
      <c r="M9" s="46"/>
      <c r="N9" s="47"/>
      <c r="O9" s="21">
        <f>IF(G9=0,"",G9/F8)</f>
        <v>1</v>
      </c>
      <c r="P9" s="22">
        <v>13</v>
      </c>
      <c r="Q9" s="23">
        <f t="shared" si="0"/>
        <v>1</v>
      </c>
      <c r="R9" s="23">
        <f t="shared" si="1"/>
        <v>0</v>
      </c>
      <c r="S9" s="40"/>
    </row>
    <row r="10" spans="1:19" ht="15.75" x14ac:dyDescent="0.25">
      <c r="A10" s="16">
        <v>2301</v>
      </c>
      <c r="B10" s="17"/>
      <c r="C10" s="17"/>
      <c r="D10" s="17"/>
      <c r="E10" s="17"/>
      <c r="F10" s="17"/>
      <c r="G10" s="17"/>
      <c r="H10" s="17">
        <v>11</v>
      </c>
      <c r="I10" s="17"/>
      <c r="J10" s="17"/>
      <c r="K10" s="54"/>
      <c r="L10" s="45"/>
      <c r="M10" s="46"/>
      <c r="N10" s="47"/>
      <c r="O10" s="21">
        <f>IF(H10=0,"",H10/G9)</f>
        <v>0.91666666666666663</v>
      </c>
      <c r="P10" s="22">
        <v>11</v>
      </c>
      <c r="Q10" s="23">
        <f t="shared" si="0"/>
        <v>0.84615384615384615</v>
      </c>
      <c r="R10" s="23">
        <f t="shared" si="1"/>
        <v>0.15384615384615385</v>
      </c>
      <c r="S10" s="40"/>
    </row>
    <row r="11" spans="1:19" ht="15.75" x14ac:dyDescent="0.25">
      <c r="A11" s="16">
        <v>2302</v>
      </c>
      <c r="B11" s="17"/>
      <c r="C11" s="17"/>
      <c r="D11" s="17"/>
      <c r="E11" s="17"/>
      <c r="F11" s="17"/>
      <c r="G11" s="17"/>
      <c r="H11" s="17"/>
      <c r="I11" s="17">
        <v>10</v>
      </c>
      <c r="J11" s="17"/>
      <c r="K11" s="54"/>
      <c r="L11" s="45"/>
      <c r="M11" s="46"/>
      <c r="N11" s="47"/>
      <c r="O11" s="21">
        <f>IF(I11=0,"",I11/H10)</f>
        <v>0.90909090909090906</v>
      </c>
      <c r="P11" s="22">
        <v>11</v>
      </c>
      <c r="Q11" s="23">
        <f t="shared" si="0"/>
        <v>1</v>
      </c>
      <c r="R11" s="23">
        <f t="shared" si="1"/>
        <v>0</v>
      </c>
      <c r="S11" s="40"/>
    </row>
    <row r="12" spans="1:19" ht="15.75" x14ac:dyDescent="0.25">
      <c r="A12" s="16">
        <v>2401</v>
      </c>
      <c r="B12" s="17"/>
      <c r="C12" s="17"/>
      <c r="D12" s="17"/>
      <c r="E12" s="17"/>
      <c r="F12" s="17"/>
      <c r="G12" s="17"/>
      <c r="H12" s="17"/>
      <c r="I12" s="17"/>
      <c r="J12" s="17">
        <v>10</v>
      </c>
      <c r="K12" s="54">
        <v>10</v>
      </c>
      <c r="L12" s="45"/>
      <c r="M12" s="46"/>
      <c r="N12" s="47"/>
      <c r="O12" s="24">
        <f>IF(J12=0,"",J12/I11)</f>
        <v>1</v>
      </c>
      <c r="P12" s="22">
        <v>11</v>
      </c>
      <c r="Q12" s="25">
        <f t="shared" si="0"/>
        <v>1</v>
      </c>
      <c r="R12" s="25">
        <f t="shared" si="1"/>
        <v>0</v>
      </c>
      <c r="S12" s="40"/>
    </row>
    <row r="13" spans="1:19" ht="15.75" x14ac:dyDescent="0.25">
      <c r="A13" s="16">
        <v>2402</v>
      </c>
      <c r="B13" s="17"/>
      <c r="C13" s="17"/>
      <c r="D13" s="17"/>
      <c r="E13" s="17"/>
      <c r="F13" s="17"/>
      <c r="G13" s="17"/>
      <c r="H13" s="17"/>
      <c r="I13" s="17"/>
      <c r="J13" s="61"/>
      <c r="K13" s="54"/>
      <c r="L13" s="45"/>
      <c r="M13" s="46"/>
      <c r="N13" s="48"/>
      <c r="O13" s="63"/>
      <c r="P13" s="22"/>
      <c r="Q13" s="64"/>
      <c r="R13" s="65"/>
      <c r="S13" s="40"/>
    </row>
    <row r="14" spans="1:19" ht="15.75" x14ac:dyDescent="0.25">
      <c r="A14" s="16">
        <v>2501</v>
      </c>
      <c r="B14" s="17"/>
      <c r="C14" s="17"/>
      <c r="D14" s="17"/>
      <c r="E14" s="17"/>
      <c r="F14" s="17"/>
      <c r="G14" s="17"/>
      <c r="H14" s="17"/>
      <c r="I14" s="17"/>
      <c r="J14" s="17">
        <v>1</v>
      </c>
      <c r="K14" s="54"/>
      <c r="L14" s="45"/>
      <c r="M14" s="46"/>
      <c r="N14" s="48"/>
      <c r="O14" s="50"/>
      <c r="P14" s="51">
        <v>1</v>
      </c>
      <c r="Q14" s="52"/>
      <c r="R14" s="50"/>
      <c r="S14" s="40"/>
    </row>
    <row r="15" spans="1:19" ht="15.75" x14ac:dyDescent="0.25">
      <c r="A15" s="16">
        <v>2502</v>
      </c>
      <c r="B15" s="17"/>
      <c r="C15" s="17"/>
      <c r="D15" s="17"/>
      <c r="E15" s="17"/>
      <c r="F15" s="17"/>
      <c r="G15" s="17"/>
      <c r="H15" s="17"/>
      <c r="I15" s="17"/>
      <c r="J15" s="17"/>
      <c r="K15" s="54"/>
      <c r="L15" s="45"/>
      <c r="M15" s="46"/>
      <c r="N15" s="48"/>
      <c r="O15" s="50"/>
      <c r="P15" s="51"/>
      <c r="Q15" s="52"/>
      <c r="R15" s="50"/>
      <c r="S15" s="40"/>
    </row>
    <row r="16" spans="1:19" ht="15.75" x14ac:dyDescent="0.25">
      <c r="A16" s="16">
        <v>2601</v>
      </c>
      <c r="B16" s="17"/>
      <c r="C16" s="17"/>
      <c r="D16" s="17"/>
      <c r="E16" s="17"/>
      <c r="F16" s="17"/>
      <c r="G16" s="17"/>
      <c r="H16" s="17"/>
      <c r="I16" s="17"/>
      <c r="J16" s="17"/>
      <c r="K16" s="54"/>
      <c r="L16" s="45"/>
      <c r="M16" s="46"/>
      <c r="N16" s="48"/>
      <c r="O16" s="50"/>
      <c r="P16" s="51"/>
      <c r="Q16" s="52"/>
      <c r="R16" s="50"/>
      <c r="S16" s="40"/>
    </row>
    <row r="17" spans="1:19" ht="15.75" x14ac:dyDescent="0.25">
      <c r="A17" s="16">
        <v>2602</v>
      </c>
      <c r="B17" s="17"/>
      <c r="C17" s="17"/>
      <c r="D17" s="17"/>
      <c r="E17" s="17"/>
      <c r="F17" s="17"/>
      <c r="G17" s="17"/>
      <c r="H17" s="17"/>
      <c r="I17" s="17"/>
      <c r="J17" s="17"/>
      <c r="K17" s="54"/>
      <c r="L17" s="45"/>
      <c r="M17" s="46"/>
      <c r="N17" s="48"/>
      <c r="O17" s="89"/>
      <c r="P17" s="90"/>
      <c r="Q17" s="91"/>
      <c r="R17" s="92"/>
      <c r="S17" s="40"/>
    </row>
    <row r="18" spans="1:19" ht="15.75" x14ac:dyDescent="0.25">
      <c r="A18" s="16">
        <v>2701</v>
      </c>
      <c r="B18" s="17"/>
      <c r="C18" s="17"/>
      <c r="D18" s="17"/>
      <c r="E18" s="17"/>
      <c r="F18" s="17"/>
      <c r="G18" s="17"/>
      <c r="H18" s="17"/>
      <c r="I18" s="17"/>
      <c r="J18" s="17"/>
      <c r="K18" s="54"/>
      <c r="L18" s="45"/>
      <c r="M18" s="46"/>
      <c r="N18" s="48"/>
      <c r="O18" s="66" t="s">
        <v>81</v>
      </c>
      <c r="P18" s="30">
        <v>4</v>
      </c>
      <c r="Q18" s="31">
        <f>IF(SUM(K10:K17)=0,"",SUM(K10:K17))</f>
        <v>10</v>
      </c>
      <c r="R18" s="68" t="s">
        <v>10</v>
      </c>
      <c r="S18" s="40"/>
    </row>
    <row r="19" spans="1:19" ht="15.75" x14ac:dyDescent="0.25">
      <c r="A19" s="16">
        <v>2702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45"/>
      <c r="M19" s="46"/>
      <c r="N19" s="48"/>
      <c r="O19" s="67" t="s">
        <v>83</v>
      </c>
      <c r="P19" s="32">
        <f>P18/B4</f>
        <v>0.18181818181818182</v>
      </c>
      <c r="Q19" s="33">
        <f>P18/Q18</f>
        <v>0.4</v>
      </c>
      <c r="R19" s="69" t="s">
        <v>84</v>
      </c>
      <c r="S19" s="40"/>
    </row>
    <row r="20" spans="1:19" ht="15.75" x14ac:dyDescent="0.25">
      <c r="A20" s="16">
        <v>2801</v>
      </c>
      <c r="B20" s="71"/>
      <c r="C20" s="71"/>
      <c r="D20" s="71"/>
      <c r="E20" s="71"/>
      <c r="F20" s="71"/>
      <c r="G20" s="71"/>
      <c r="H20" s="71"/>
      <c r="I20" s="71"/>
      <c r="J20" s="71"/>
      <c r="K20" s="54"/>
      <c r="L20" s="53"/>
      <c r="M20" s="55"/>
      <c r="N20" s="56"/>
      <c r="O20" s="34"/>
      <c r="P20" s="35"/>
      <c r="Q20" s="35"/>
      <c r="R20" s="36"/>
      <c r="S20" s="40"/>
    </row>
    <row r="21" spans="1:19" ht="18" customHeight="1" x14ac:dyDescent="0.25">
      <c r="A21" s="12"/>
      <c r="B21" s="242" t="s">
        <v>106</v>
      </c>
      <c r="C21" s="242"/>
      <c r="D21" s="242"/>
      <c r="E21" s="242"/>
      <c r="F21" s="242"/>
      <c r="G21" s="242"/>
      <c r="H21" s="242"/>
      <c r="I21" s="242"/>
      <c r="J21" s="242"/>
      <c r="K21" s="70">
        <f>SUM(K4:K17)</f>
        <v>10</v>
      </c>
      <c r="L21" s="38">
        <f>IF(K12=0,"",K12/B4)</f>
        <v>0.45454545454545453</v>
      </c>
      <c r="M21" s="38">
        <f>IF(K21=0,"",K21/B4)</f>
        <v>0.45454545454545453</v>
      </c>
      <c r="N21" s="38">
        <f>IF(K12=0,"",M21-L21)</f>
        <v>0</v>
      </c>
      <c r="O21" s="1"/>
      <c r="P21" s="13"/>
      <c r="Q21" s="10"/>
      <c r="R21" s="1"/>
      <c r="S21" s="40"/>
    </row>
    <row r="22" spans="1:19" ht="12.75" customHeight="1" x14ac:dyDescent="0.2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86"/>
      <c r="L22" s="40"/>
      <c r="M22" s="40"/>
      <c r="N22" s="40"/>
      <c r="O22" s="40"/>
      <c r="P22" s="40"/>
      <c r="Q22" s="40"/>
      <c r="R22" s="40"/>
      <c r="S22" s="40"/>
    </row>
    <row r="23" spans="1:19" ht="12.75" customHeight="1" x14ac:dyDescent="0.2">
      <c r="A23" s="40"/>
      <c r="B23" s="40"/>
      <c r="C23" s="40"/>
      <c r="D23" s="40"/>
      <c r="E23" s="40"/>
      <c r="F23" s="40"/>
      <c r="G23" s="40"/>
      <c r="H23" s="40"/>
      <c r="I23" s="40"/>
      <c r="J23" s="40"/>
      <c r="K23" s="86"/>
      <c r="L23" s="40"/>
      <c r="M23" s="40"/>
      <c r="N23" s="40"/>
      <c r="O23" s="40"/>
      <c r="P23" s="40"/>
      <c r="Q23" s="40"/>
      <c r="R23" s="40"/>
      <c r="S23" s="40"/>
    </row>
    <row r="24" spans="1:19" ht="26.25" x14ac:dyDescent="0.4">
      <c r="A24" s="40"/>
      <c r="B24" s="244" t="s">
        <v>94</v>
      </c>
      <c r="C24" s="245"/>
      <c r="D24" s="245"/>
      <c r="E24" s="245"/>
      <c r="F24" s="245"/>
      <c r="G24" s="245"/>
      <c r="H24" s="245"/>
      <c r="I24" s="245"/>
      <c r="J24" s="245"/>
      <c r="K24" s="74" t="s">
        <v>117</v>
      </c>
      <c r="L24" s="1"/>
      <c r="M24" s="1"/>
      <c r="N24" s="13"/>
      <c r="O24" s="1"/>
      <c r="P24" s="13"/>
      <c r="Q24" s="13"/>
      <c r="R24" s="13"/>
      <c r="S24" s="40"/>
    </row>
    <row r="25" spans="1:19" ht="20.25" x14ac:dyDescent="0.2">
      <c r="A25" s="222" t="s">
        <v>9</v>
      </c>
      <c r="B25" s="223" t="s">
        <v>95</v>
      </c>
      <c r="C25" s="246"/>
      <c r="D25" s="246"/>
      <c r="E25" s="246"/>
      <c r="F25" s="246"/>
      <c r="G25" s="246"/>
      <c r="H25" s="246"/>
      <c r="I25" s="246"/>
      <c r="J25" s="247"/>
      <c r="K25" s="226" t="s">
        <v>10</v>
      </c>
      <c r="L25" s="219" t="s">
        <v>2</v>
      </c>
      <c r="M25" s="219" t="s">
        <v>3</v>
      </c>
      <c r="N25" s="228" t="s">
        <v>4</v>
      </c>
      <c r="O25" s="219" t="s">
        <v>5</v>
      </c>
      <c r="P25" s="217" t="s">
        <v>6</v>
      </c>
      <c r="Q25" s="217" t="s">
        <v>7</v>
      </c>
      <c r="R25" s="219" t="s">
        <v>96</v>
      </c>
      <c r="S25" s="40"/>
    </row>
    <row r="26" spans="1:19" ht="15.75" x14ac:dyDescent="0.25">
      <c r="A26" s="243"/>
      <c r="B26" s="16" t="s">
        <v>97</v>
      </c>
      <c r="C26" s="16" t="s">
        <v>98</v>
      </c>
      <c r="D26" s="16" t="s">
        <v>99</v>
      </c>
      <c r="E26" s="16" t="s">
        <v>100</v>
      </c>
      <c r="F26" s="16" t="s">
        <v>101</v>
      </c>
      <c r="G26" s="16" t="s">
        <v>102</v>
      </c>
      <c r="H26" s="16" t="s">
        <v>103</v>
      </c>
      <c r="I26" s="16" t="s">
        <v>104</v>
      </c>
      <c r="J26" s="16" t="s">
        <v>105</v>
      </c>
      <c r="K26" s="227"/>
      <c r="L26" s="243"/>
      <c r="M26" s="243"/>
      <c r="N26" s="243"/>
      <c r="O26" s="243"/>
      <c r="P26" s="243"/>
      <c r="Q26" s="243"/>
      <c r="R26" s="243"/>
      <c r="S26" s="40"/>
    </row>
    <row r="27" spans="1:19" ht="15.75" x14ac:dyDescent="0.25">
      <c r="A27" s="16">
        <v>2002</v>
      </c>
      <c r="B27" s="17">
        <v>34</v>
      </c>
      <c r="C27" s="17"/>
      <c r="D27" s="17"/>
      <c r="E27" s="17"/>
      <c r="F27" s="17"/>
      <c r="G27" s="17"/>
      <c r="H27" s="17"/>
      <c r="I27" s="17"/>
      <c r="J27" s="17"/>
      <c r="K27" s="54"/>
      <c r="L27" s="42"/>
      <c r="M27" s="43"/>
      <c r="N27" s="44"/>
      <c r="O27" s="18"/>
      <c r="P27" s="19">
        <f>B27</f>
        <v>34</v>
      </c>
      <c r="Q27" s="20"/>
      <c r="R27" s="18"/>
      <c r="S27" s="40"/>
    </row>
    <row r="28" spans="1:19" ht="15.75" x14ac:dyDescent="0.25">
      <c r="A28" s="16">
        <v>2101</v>
      </c>
      <c r="B28" s="17"/>
      <c r="C28" s="17">
        <v>32</v>
      </c>
      <c r="D28" s="17"/>
      <c r="E28" s="17"/>
      <c r="F28" s="17"/>
      <c r="G28" s="17"/>
      <c r="H28" s="17"/>
      <c r="I28" s="17"/>
      <c r="J28" s="17"/>
      <c r="K28" s="54"/>
      <c r="L28" s="45"/>
      <c r="M28" s="46"/>
      <c r="N28" s="47"/>
      <c r="O28" s="21">
        <f>IF(C28=0,"",C28/B27)</f>
        <v>0.94117647058823528</v>
      </c>
      <c r="P28" s="22">
        <v>32</v>
      </c>
      <c r="Q28" s="23">
        <f t="shared" ref="Q28:Q35" si="2">IF(P28=0,"",P28/P27)</f>
        <v>0.94117647058823528</v>
      </c>
      <c r="R28" s="23">
        <f t="shared" ref="R28:R35" si="3">IF(P28=0,"",100%-Q28)</f>
        <v>5.8823529411764719E-2</v>
      </c>
      <c r="S28" s="40"/>
    </row>
    <row r="29" spans="1:19" ht="15.75" x14ac:dyDescent="0.25">
      <c r="A29" s="16">
        <v>2102</v>
      </c>
      <c r="B29" s="17"/>
      <c r="C29" s="17"/>
      <c r="D29" s="17">
        <v>29</v>
      </c>
      <c r="E29" s="17"/>
      <c r="F29" s="17"/>
      <c r="G29" s="17"/>
      <c r="H29" s="17"/>
      <c r="I29" s="17"/>
      <c r="J29" s="17"/>
      <c r="K29" s="54"/>
      <c r="L29" s="45"/>
      <c r="M29" s="46"/>
      <c r="N29" s="47"/>
      <c r="O29" s="21">
        <f>IF(D29=0,"",D29/C28)</f>
        <v>0.90625</v>
      </c>
      <c r="P29" s="22">
        <v>30</v>
      </c>
      <c r="Q29" s="23">
        <f t="shared" si="2"/>
        <v>0.9375</v>
      </c>
      <c r="R29" s="23">
        <f t="shared" si="3"/>
        <v>6.25E-2</v>
      </c>
      <c r="S29" s="3">
        <f>P29/P27</f>
        <v>0.88235294117647056</v>
      </c>
    </row>
    <row r="30" spans="1:19" ht="15.75" x14ac:dyDescent="0.25">
      <c r="A30" s="16">
        <v>2201</v>
      </c>
      <c r="B30" s="17"/>
      <c r="C30" s="17"/>
      <c r="D30" s="17"/>
      <c r="E30" s="17">
        <v>28</v>
      </c>
      <c r="F30" s="17"/>
      <c r="G30" s="17"/>
      <c r="H30" s="17"/>
      <c r="I30" s="17"/>
      <c r="J30" s="17"/>
      <c r="K30" s="54"/>
      <c r="L30" s="45"/>
      <c r="M30" s="46"/>
      <c r="N30" s="47"/>
      <c r="O30" s="21">
        <f>IF(E30=0,"",E30/D29)</f>
        <v>0.96551724137931039</v>
      </c>
      <c r="P30" s="22">
        <v>30</v>
      </c>
      <c r="Q30" s="23">
        <f t="shared" si="2"/>
        <v>1</v>
      </c>
      <c r="R30" s="23">
        <f t="shared" si="3"/>
        <v>0</v>
      </c>
      <c r="S30" s="40"/>
    </row>
    <row r="31" spans="1:19" ht="15.75" x14ac:dyDescent="0.25">
      <c r="A31" s="16">
        <v>2202</v>
      </c>
      <c r="B31" s="17"/>
      <c r="C31" s="17"/>
      <c r="D31" s="17"/>
      <c r="E31" s="17"/>
      <c r="F31" s="17">
        <v>28</v>
      </c>
      <c r="G31" s="17"/>
      <c r="H31" s="17"/>
      <c r="I31" s="17"/>
      <c r="J31" s="17"/>
      <c r="K31" s="54"/>
      <c r="L31" s="45"/>
      <c r="M31" s="46"/>
      <c r="N31" s="47"/>
      <c r="O31" s="21">
        <f>IF(F31=0,"",F31/E30)</f>
        <v>1</v>
      </c>
      <c r="P31" s="22">
        <v>30</v>
      </c>
      <c r="Q31" s="23">
        <f t="shared" si="2"/>
        <v>1</v>
      </c>
      <c r="R31" s="23">
        <f t="shared" si="3"/>
        <v>0</v>
      </c>
      <c r="S31" s="40"/>
    </row>
    <row r="32" spans="1:19" ht="15.75" x14ac:dyDescent="0.25">
      <c r="A32" s="16">
        <v>2301</v>
      </c>
      <c r="B32" s="17"/>
      <c r="C32" s="17"/>
      <c r="D32" s="17"/>
      <c r="E32" s="17"/>
      <c r="F32" s="17"/>
      <c r="G32" s="17">
        <v>24</v>
      </c>
      <c r="H32" s="17"/>
      <c r="I32" s="17"/>
      <c r="J32" s="17"/>
      <c r="K32" s="54"/>
      <c r="L32" s="45"/>
      <c r="M32" s="46"/>
      <c r="N32" s="47"/>
      <c r="O32" s="21">
        <f>IF(G32=0,"",G32/F31)</f>
        <v>0.8571428571428571</v>
      </c>
      <c r="P32" s="22">
        <v>30</v>
      </c>
      <c r="Q32" s="23">
        <f t="shared" si="2"/>
        <v>1</v>
      </c>
      <c r="R32" s="23">
        <f t="shared" si="3"/>
        <v>0</v>
      </c>
      <c r="S32" s="40"/>
    </row>
    <row r="33" spans="1:19" ht="15.75" x14ac:dyDescent="0.25">
      <c r="A33" s="16">
        <v>2302</v>
      </c>
      <c r="B33" s="17"/>
      <c r="C33" s="17"/>
      <c r="D33" s="17"/>
      <c r="E33" s="17"/>
      <c r="F33" s="17"/>
      <c r="G33" s="17"/>
      <c r="H33" s="17">
        <v>20</v>
      </c>
      <c r="I33" s="17"/>
      <c r="J33" s="17"/>
      <c r="K33" s="54"/>
      <c r="L33" s="45"/>
      <c r="M33" s="46"/>
      <c r="N33" s="47"/>
      <c r="O33" s="21">
        <f>IF(H33=0,"",H33/G32)</f>
        <v>0.83333333333333337</v>
      </c>
      <c r="P33" s="22">
        <v>29</v>
      </c>
      <c r="Q33" s="23">
        <f t="shared" si="2"/>
        <v>0.96666666666666667</v>
      </c>
      <c r="R33" s="23">
        <f t="shared" si="3"/>
        <v>3.3333333333333326E-2</v>
      </c>
      <c r="S33" s="40"/>
    </row>
    <row r="34" spans="1:19" ht="15.75" x14ac:dyDescent="0.25">
      <c r="A34" s="16">
        <v>2401</v>
      </c>
      <c r="B34" s="17"/>
      <c r="C34" s="17"/>
      <c r="D34" s="17"/>
      <c r="E34" s="17"/>
      <c r="F34" s="17"/>
      <c r="G34" s="17"/>
      <c r="H34" s="17"/>
      <c r="I34" s="17">
        <v>17</v>
      </c>
      <c r="J34" s="17"/>
      <c r="K34" s="54"/>
      <c r="L34" s="45"/>
      <c r="M34" s="46"/>
      <c r="N34" s="47"/>
      <c r="O34" s="21">
        <f>IF(I34=0,"",I34/H33)</f>
        <v>0.85</v>
      </c>
      <c r="P34" s="22">
        <v>29</v>
      </c>
      <c r="Q34" s="23">
        <f t="shared" si="2"/>
        <v>1</v>
      </c>
      <c r="R34" s="23">
        <f t="shared" si="3"/>
        <v>0</v>
      </c>
      <c r="S34" s="40"/>
    </row>
    <row r="35" spans="1:19" ht="15.75" x14ac:dyDescent="0.25">
      <c r="A35" s="16">
        <v>2402</v>
      </c>
      <c r="B35" s="17"/>
      <c r="C35" s="17"/>
      <c r="D35" s="17"/>
      <c r="E35" s="17"/>
      <c r="F35" s="17"/>
      <c r="G35" s="17"/>
      <c r="H35" s="17"/>
      <c r="I35" s="17"/>
      <c r="J35" s="17">
        <v>17</v>
      </c>
      <c r="K35" s="54">
        <v>16</v>
      </c>
      <c r="L35" s="45"/>
      <c r="M35" s="46"/>
      <c r="N35" s="47"/>
      <c r="O35" s="24">
        <f>IF(J35=0,"",J35/I34)</f>
        <v>1</v>
      </c>
      <c r="P35" s="22">
        <v>27</v>
      </c>
      <c r="Q35" s="25">
        <f t="shared" si="2"/>
        <v>0.93103448275862066</v>
      </c>
      <c r="R35" s="25">
        <f t="shared" si="3"/>
        <v>6.8965517241379337E-2</v>
      </c>
      <c r="S35" s="40"/>
    </row>
    <row r="36" spans="1:19" ht="15.75" x14ac:dyDescent="0.25">
      <c r="A36" s="16">
        <v>2501</v>
      </c>
      <c r="B36" s="17"/>
      <c r="C36" s="17"/>
      <c r="D36" s="17"/>
      <c r="E36" s="17"/>
      <c r="F36" s="17"/>
      <c r="G36" s="17"/>
      <c r="H36" s="17"/>
      <c r="I36" s="17"/>
      <c r="J36" s="17">
        <v>3</v>
      </c>
      <c r="K36" s="54">
        <v>3</v>
      </c>
      <c r="L36" s="45"/>
      <c r="M36" s="46"/>
      <c r="N36" s="48"/>
      <c r="O36" s="63"/>
      <c r="P36" s="22">
        <v>10</v>
      </c>
      <c r="Q36" s="64"/>
      <c r="R36" s="65"/>
      <c r="S36" s="40"/>
    </row>
    <row r="37" spans="1:19" ht="15.75" x14ac:dyDescent="0.25">
      <c r="A37" s="16">
        <v>2502</v>
      </c>
      <c r="B37" s="17"/>
      <c r="C37" s="17"/>
      <c r="D37" s="17"/>
      <c r="E37" s="17"/>
      <c r="F37" s="17"/>
      <c r="G37" s="17"/>
      <c r="H37" s="17"/>
      <c r="I37" s="17"/>
      <c r="J37" s="17"/>
      <c r="K37" s="54"/>
      <c r="L37" s="45"/>
      <c r="M37" s="46"/>
      <c r="N37" s="48"/>
      <c r="O37" s="50"/>
      <c r="P37" s="51"/>
      <c r="Q37" s="52"/>
      <c r="R37" s="50"/>
      <c r="S37" s="40"/>
    </row>
    <row r="38" spans="1:19" ht="15.75" x14ac:dyDescent="0.25">
      <c r="A38" s="16">
        <v>2601</v>
      </c>
      <c r="B38" s="17"/>
      <c r="C38" s="17"/>
      <c r="D38" s="17"/>
      <c r="E38" s="17"/>
      <c r="F38" s="17"/>
      <c r="G38" s="17"/>
      <c r="H38" s="17"/>
      <c r="I38" s="17"/>
      <c r="J38" s="17"/>
      <c r="K38" s="54"/>
      <c r="L38" s="45"/>
      <c r="M38" s="46"/>
      <c r="N38" s="48"/>
      <c r="O38" s="50"/>
      <c r="P38" s="51"/>
      <c r="Q38" s="52"/>
      <c r="R38" s="50"/>
      <c r="S38" s="40"/>
    </row>
    <row r="39" spans="1:19" ht="15.75" x14ac:dyDescent="0.25">
      <c r="A39" s="16">
        <v>2602</v>
      </c>
      <c r="B39" s="17"/>
      <c r="C39" s="17"/>
      <c r="D39" s="17"/>
      <c r="E39" s="17"/>
      <c r="F39" s="17"/>
      <c r="G39" s="17"/>
      <c r="H39" s="17"/>
      <c r="I39" s="17"/>
      <c r="J39" s="17"/>
      <c r="K39" s="54"/>
      <c r="L39" s="45"/>
      <c r="M39" s="46"/>
      <c r="N39" s="48"/>
      <c r="O39" s="50"/>
      <c r="P39" s="51"/>
      <c r="Q39" s="52"/>
      <c r="R39" s="50"/>
      <c r="S39" s="40"/>
    </row>
    <row r="40" spans="1:19" ht="15.75" x14ac:dyDescent="0.25">
      <c r="A40" s="16">
        <v>2701</v>
      </c>
      <c r="B40" s="17"/>
      <c r="C40" s="17"/>
      <c r="D40" s="17"/>
      <c r="E40" s="17"/>
      <c r="F40" s="17"/>
      <c r="G40" s="17"/>
      <c r="H40" s="17"/>
      <c r="I40" s="17"/>
      <c r="J40" s="17"/>
      <c r="K40" s="54"/>
      <c r="L40" s="45"/>
      <c r="M40" s="46"/>
      <c r="N40" s="48"/>
      <c r="O40" s="89"/>
      <c r="P40" s="90"/>
      <c r="Q40" s="91"/>
      <c r="R40" s="92"/>
      <c r="S40" s="40"/>
    </row>
    <row r="41" spans="1:19" ht="15.75" x14ac:dyDescent="0.25">
      <c r="A41" s="16">
        <v>2702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45"/>
      <c r="M41" s="46"/>
      <c r="N41" s="48"/>
      <c r="O41" s="66" t="s">
        <v>81</v>
      </c>
      <c r="P41" s="30">
        <v>1</v>
      </c>
      <c r="Q41" s="31">
        <f>IF(SUM(K33:K40)=0,"",SUM(K33:K40))</f>
        <v>19</v>
      </c>
      <c r="R41" s="68" t="s">
        <v>10</v>
      </c>
      <c r="S41" s="40"/>
    </row>
    <row r="42" spans="1:19" ht="15.75" x14ac:dyDescent="0.25">
      <c r="A42" s="16">
        <v>2801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45"/>
      <c r="M42" s="46"/>
      <c r="N42" s="48"/>
      <c r="O42" s="67" t="s">
        <v>83</v>
      </c>
      <c r="P42" s="32">
        <f>P41/B27</f>
        <v>2.9411764705882353E-2</v>
      </c>
      <c r="Q42" s="33">
        <f>P41/Q41</f>
        <v>5.2631578947368418E-2</v>
      </c>
      <c r="R42" s="69" t="s">
        <v>84</v>
      </c>
      <c r="S42" s="40"/>
    </row>
    <row r="43" spans="1:19" ht="15.75" x14ac:dyDescent="0.25">
      <c r="A43" s="16">
        <v>2802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53"/>
      <c r="M43" s="55"/>
      <c r="N43" s="56"/>
      <c r="O43" s="34"/>
      <c r="P43" s="35"/>
      <c r="Q43" s="35"/>
      <c r="R43" s="36"/>
      <c r="S43" s="40"/>
    </row>
    <row r="44" spans="1:19" ht="18" customHeight="1" x14ac:dyDescent="0.25">
      <c r="A44" s="12"/>
      <c r="B44" s="242" t="s">
        <v>106</v>
      </c>
      <c r="C44" s="242"/>
      <c r="D44" s="242"/>
      <c r="E44" s="242"/>
      <c r="F44" s="242"/>
      <c r="G44" s="242"/>
      <c r="H44" s="242"/>
      <c r="I44" s="242"/>
      <c r="J44" s="242"/>
      <c r="K44" s="70">
        <f>SUM(K27:K40)</f>
        <v>19</v>
      </c>
      <c r="L44" s="38">
        <f>IF(K35=0,"",K35/B27)</f>
        <v>0.47058823529411764</v>
      </c>
      <c r="M44" s="38">
        <f>IF(K44=0,"",K44/B27)</f>
        <v>0.55882352941176472</v>
      </c>
      <c r="N44" s="38">
        <f>IF(K35=0,"",M44-L44)</f>
        <v>8.8235294117647078E-2</v>
      </c>
      <c r="O44" s="1"/>
      <c r="P44" s="13"/>
      <c r="Q44" s="10"/>
      <c r="R44" s="1"/>
      <c r="S44" s="40"/>
    </row>
    <row r="45" spans="1:19" ht="12.75" customHeight="1" x14ac:dyDescent="0.2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86"/>
      <c r="L45" s="40"/>
      <c r="M45" s="40"/>
      <c r="N45" s="40"/>
      <c r="O45" s="40"/>
      <c r="P45" s="40"/>
      <c r="Q45" s="40"/>
      <c r="R45" s="40"/>
      <c r="S45" s="40"/>
    </row>
    <row r="46" spans="1:19" ht="12.75" customHeight="1" x14ac:dyDescent="0.2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86"/>
      <c r="L46" s="40"/>
      <c r="M46" s="40"/>
      <c r="N46" s="40"/>
      <c r="O46" s="40"/>
      <c r="P46" s="40"/>
      <c r="Q46" s="40"/>
      <c r="R46" s="40"/>
      <c r="S46" s="40"/>
    </row>
    <row r="47" spans="1:19" ht="26.25" x14ac:dyDescent="0.4">
      <c r="A47" s="40"/>
      <c r="B47" s="244" t="s">
        <v>94</v>
      </c>
      <c r="C47" s="245"/>
      <c r="D47" s="245"/>
      <c r="E47" s="245"/>
      <c r="F47" s="245"/>
      <c r="G47" s="245"/>
      <c r="H47" s="245"/>
      <c r="I47" s="245"/>
      <c r="J47" s="245"/>
      <c r="K47" s="74" t="s">
        <v>118</v>
      </c>
      <c r="L47" s="1"/>
      <c r="M47" s="1"/>
      <c r="N47" s="13"/>
      <c r="O47" s="1"/>
      <c r="P47" s="13"/>
      <c r="Q47" s="13"/>
      <c r="R47" s="13"/>
      <c r="S47" s="40"/>
    </row>
    <row r="48" spans="1:19" ht="20.25" x14ac:dyDescent="0.2">
      <c r="A48" s="222" t="s">
        <v>9</v>
      </c>
      <c r="B48" s="223" t="s">
        <v>95</v>
      </c>
      <c r="C48" s="246"/>
      <c r="D48" s="246"/>
      <c r="E48" s="246"/>
      <c r="F48" s="246"/>
      <c r="G48" s="246"/>
      <c r="H48" s="246"/>
      <c r="I48" s="246"/>
      <c r="J48" s="247"/>
      <c r="K48" s="226" t="s">
        <v>10</v>
      </c>
      <c r="L48" s="219" t="s">
        <v>2</v>
      </c>
      <c r="M48" s="219" t="s">
        <v>3</v>
      </c>
      <c r="N48" s="228" t="s">
        <v>4</v>
      </c>
      <c r="O48" s="219" t="s">
        <v>5</v>
      </c>
      <c r="P48" s="217" t="s">
        <v>6</v>
      </c>
      <c r="Q48" s="217" t="s">
        <v>7</v>
      </c>
      <c r="R48" s="219" t="s">
        <v>96</v>
      </c>
      <c r="S48" s="40"/>
    </row>
    <row r="49" spans="1:19" ht="15.75" x14ac:dyDescent="0.25">
      <c r="A49" s="243"/>
      <c r="B49" s="16" t="s">
        <v>97</v>
      </c>
      <c r="C49" s="16" t="s">
        <v>98</v>
      </c>
      <c r="D49" s="16" t="s">
        <v>99</v>
      </c>
      <c r="E49" s="16" t="s">
        <v>100</v>
      </c>
      <c r="F49" s="16" t="s">
        <v>101</v>
      </c>
      <c r="G49" s="16" t="s">
        <v>102</v>
      </c>
      <c r="H49" s="16" t="s">
        <v>103</v>
      </c>
      <c r="I49" s="16" t="s">
        <v>104</v>
      </c>
      <c r="J49" s="16" t="s">
        <v>105</v>
      </c>
      <c r="K49" s="227"/>
      <c r="L49" s="243"/>
      <c r="M49" s="243"/>
      <c r="N49" s="243"/>
      <c r="O49" s="243"/>
      <c r="P49" s="243"/>
      <c r="Q49" s="243"/>
      <c r="R49" s="243"/>
      <c r="S49" s="40"/>
    </row>
    <row r="50" spans="1:19" ht="15.75" x14ac:dyDescent="0.25">
      <c r="A50" s="16">
        <v>2101</v>
      </c>
      <c r="B50" s="17">
        <v>37</v>
      </c>
      <c r="C50" s="17"/>
      <c r="D50" s="17"/>
      <c r="E50" s="17"/>
      <c r="F50" s="17"/>
      <c r="G50" s="17"/>
      <c r="H50" s="17"/>
      <c r="I50" s="17"/>
      <c r="J50" s="17"/>
      <c r="K50" s="54"/>
      <c r="L50" s="42"/>
      <c r="M50" s="43"/>
      <c r="N50" s="44"/>
      <c r="O50" s="18"/>
      <c r="P50" s="19">
        <f>B50</f>
        <v>37</v>
      </c>
      <c r="Q50" s="20"/>
      <c r="R50" s="18"/>
      <c r="S50" s="40"/>
    </row>
    <row r="51" spans="1:19" ht="15.75" x14ac:dyDescent="0.25">
      <c r="A51" s="16">
        <v>2102</v>
      </c>
      <c r="B51" s="17"/>
      <c r="C51" s="17">
        <v>34</v>
      </c>
      <c r="D51" s="17"/>
      <c r="E51" s="17"/>
      <c r="F51" s="17"/>
      <c r="G51" s="17"/>
      <c r="H51" s="17"/>
      <c r="I51" s="17"/>
      <c r="J51" s="17"/>
      <c r="K51" s="54"/>
      <c r="L51" s="45"/>
      <c r="M51" s="46"/>
      <c r="N51" s="47"/>
      <c r="O51" s="21">
        <f>IF(C51=0,"",C51/B50)</f>
        <v>0.91891891891891897</v>
      </c>
      <c r="P51" s="22">
        <v>34</v>
      </c>
      <c r="Q51" s="23">
        <f t="shared" ref="Q51:Q58" si="4">IF(P51=0,"",P51/P50)</f>
        <v>0.91891891891891897</v>
      </c>
      <c r="R51" s="23">
        <f t="shared" ref="R51:R58" si="5">IF(P51=0,"",100%-Q51)</f>
        <v>8.108108108108103E-2</v>
      </c>
      <c r="S51" s="40"/>
    </row>
    <row r="52" spans="1:19" ht="15.75" x14ac:dyDescent="0.25">
      <c r="A52" s="16">
        <v>2201</v>
      </c>
      <c r="B52" s="17"/>
      <c r="C52" s="17"/>
      <c r="D52" s="17">
        <v>30</v>
      </c>
      <c r="E52" s="17"/>
      <c r="F52" s="17"/>
      <c r="G52" s="17"/>
      <c r="H52" s="17"/>
      <c r="I52" s="17"/>
      <c r="J52" s="17"/>
      <c r="K52" s="54"/>
      <c r="L52" s="45"/>
      <c r="M52" s="46"/>
      <c r="N52" s="47"/>
      <c r="O52" s="21">
        <f>IF(D52=0,"",D52/C51)</f>
        <v>0.88235294117647056</v>
      </c>
      <c r="P52" s="22">
        <v>32</v>
      </c>
      <c r="Q52" s="23">
        <f t="shared" si="4"/>
        <v>0.94117647058823528</v>
      </c>
      <c r="R52" s="23">
        <f t="shared" si="5"/>
        <v>5.8823529411764719E-2</v>
      </c>
      <c r="S52" s="3">
        <f>P52/P50</f>
        <v>0.86486486486486491</v>
      </c>
    </row>
    <row r="53" spans="1:19" ht="15.75" x14ac:dyDescent="0.25">
      <c r="A53" s="16">
        <v>2202</v>
      </c>
      <c r="B53" s="17"/>
      <c r="C53" s="17"/>
      <c r="D53" s="17"/>
      <c r="E53" s="17">
        <v>28</v>
      </c>
      <c r="F53" s="17"/>
      <c r="G53" s="17"/>
      <c r="H53" s="17"/>
      <c r="I53" s="17"/>
      <c r="J53" s="17"/>
      <c r="K53" s="54"/>
      <c r="L53" s="45"/>
      <c r="M53" s="46"/>
      <c r="N53" s="47"/>
      <c r="O53" s="21">
        <f>IF(E53=0,"",E53/D52)</f>
        <v>0.93333333333333335</v>
      </c>
      <c r="P53" s="22">
        <v>31</v>
      </c>
      <c r="Q53" s="23">
        <f t="shared" si="4"/>
        <v>0.96875</v>
      </c>
      <c r="R53" s="23">
        <f t="shared" si="5"/>
        <v>3.125E-2</v>
      </c>
      <c r="S53" s="40"/>
    </row>
    <row r="54" spans="1:19" ht="15.75" x14ac:dyDescent="0.25">
      <c r="A54" s="16">
        <v>2301</v>
      </c>
      <c r="B54" s="17"/>
      <c r="C54" s="17"/>
      <c r="D54" s="17"/>
      <c r="E54" s="17"/>
      <c r="F54" s="17">
        <v>20</v>
      </c>
      <c r="G54" s="17"/>
      <c r="H54" s="17"/>
      <c r="I54" s="17"/>
      <c r="J54" s="17"/>
      <c r="K54" s="54"/>
      <c r="L54" s="45"/>
      <c r="M54" s="46"/>
      <c r="N54" s="47"/>
      <c r="O54" s="21">
        <f>IF(F54=0,"",F54/E53)</f>
        <v>0.7142857142857143</v>
      </c>
      <c r="P54" s="22">
        <v>30</v>
      </c>
      <c r="Q54" s="23">
        <f t="shared" si="4"/>
        <v>0.967741935483871</v>
      </c>
      <c r="R54" s="23">
        <f t="shared" si="5"/>
        <v>3.2258064516129004E-2</v>
      </c>
      <c r="S54" s="40"/>
    </row>
    <row r="55" spans="1:19" ht="15.75" customHeight="1" x14ac:dyDescent="0.25">
      <c r="A55" s="16">
        <v>2302</v>
      </c>
      <c r="B55" s="17"/>
      <c r="C55" s="17"/>
      <c r="D55" s="17"/>
      <c r="E55" s="17"/>
      <c r="F55" s="17"/>
      <c r="G55" s="17">
        <v>20</v>
      </c>
      <c r="H55" s="17"/>
      <c r="I55" s="17"/>
      <c r="J55" s="17"/>
      <c r="K55" s="54"/>
      <c r="L55" s="45"/>
      <c r="M55" s="46"/>
      <c r="N55" s="47"/>
      <c r="O55" s="21">
        <f>IF(G55=0,"",G55/F54)</f>
        <v>1</v>
      </c>
      <c r="P55" s="22">
        <v>28</v>
      </c>
      <c r="Q55" s="23">
        <f t="shared" si="4"/>
        <v>0.93333333333333335</v>
      </c>
      <c r="R55" s="23">
        <f t="shared" si="5"/>
        <v>6.6666666666666652E-2</v>
      </c>
      <c r="S55" s="40"/>
    </row>
    <row r="56" spans="1:19" ht="15.75" customHeight="1" x14ac:dyDescent="0.25">
      <c r="A56" s="16">
        <v>2401</v>
      </c>
      <c r="B56" s="17"/>
      <c r="C56" s="17"/>
      <c r="D56" s="17"/>
      <c r="E56" s="17"/>
      <c r="F56" s="17"/>
      <c r="G56" s="17"/>
      <c r="H56" s="17">
        <v>16</v>
      </c>
      <c r="I56" s="17"/>
      <c r="J56" s="17"/>
      <c r="K56" s="54"/>
      <c r="L56" s="45"/>
      <c r="M56" s="46"/>
      <c r="N56" s="47"/>
      <c r="O56" s="21">
        <f>IF(H56=0,"",H56/G55)</f>
        <v>0.8</v>
      </c>
      <c r="P56" s="22">
        <v>28</v>
      </c>
      <c r="Q56" s="23">
        <f t="shared" si="4"/>
        <v>1</v>
      </c>
      <c r="R56" s="23">
        <f t="shared" si="5"/>
        <v>0</v>
      </c>
      <c r="S56" s="40"/>
    </row>
    <row r="57" spans="1:19" ht="15.75" customHeight="1" x14ac:dyDescent="0.25">
      <c r="A57" s="16">
        <v>2402</v>
      </c>
      <c r="B57" s="17"/>
      <c r="C57" s="17"/>
      <c r="D57" s="17"/>
      <c r="E57" s="17"/>
      <c r="F57" s="17"/>
      <c r="G57" s="17"/>
      <c r="H57" s="17"/>
      <c r="I57" s="17">
        <v>12</v>
      </c>
      <c r="J57" s="17"/>
      <c r="K57" s="54"/>
      <c r="L57" s="45"/>
      <c r="M57" s="46"/>
      <c r="N57" s="47"/>
      <c r="O57" s="21">
        <f>IF(I57=0,"",I57/H56)</f>
        <v>0.75</v>
      </c>
      <c r="P57" s="22">
        <v>28</v>
      </c>
      <c r="Q57" s="23">
        <f t="shared" si="4"/>
        <v>1</v>
      </c>
      <c r="R57" s="23">
        <f t="shared" si="5"/>
        <v>0</v>
      </c>
      <c r="S57" s="40"/>
    </row>
    <row r="58" spans="1:19" ht="15.75" customHeight="1" x14ac:dyDescent="0.25">
      <c r="A58" s="16">
        <v>2501</v>
      </c>
      <c r="B58" s="17"/>
      <c r="C58" s="17"/>
      <c r="D58" s="17"/>
      <c r="E58" s="17"/>
      <c r="F58" s="17"/>
      <c r="G58" s="17"/>
      <c r="H58" s="17"/>
      <c r="I58" s="17"/>
      <c r="J58" s="17">
        <v>12</v>
      </c>
      <c r="K58" s="54">
        <v>12</v>
      </c>
      <c r="L58" s="45"/>
      <c r="M58" s="46"/>
      <c r="N58" s="47"/>
      <c r="O58" s="24">
        <f>IF(J58=0,"",J58/I57)</f>
        <v>1</v>
      </c>
      <c r="P58" s="22">
        <v>27</v>
      </c>
      <c r="Q58" s="25">
        <f t="shared" si="4"/>
        <v>0.9642857142857143</v>
      </c>
      <c r="R58" s="25">
        <f t="shared" si="5"/>
        <v>3.5714285714285698E-2</v>
      </c>
      <c r="S58" s="40"/>
    </row>
    <row r="59" spans="1:19" ht="15.75" customHeight="1" x14ac:dyDescent="0.25">
      <c r="A59" s="16">
        <v>2502</v>
      </c>
      <c r="B59" s="17"/>
      <c r="C59" s="17"/>
      <c r="D59" s="17"/>
      <c r="E59" s="17"/>
      <c r="F59" s="17"/>
      <c r="G59" s="17"/>
      <c r="H59" s="17"/>
      <c r="I59" s="17"/>
      <c r="J59" s="17"/>
      <c r="K59" s="54"/>
      <c r="L59" s="45"/>
      <c r="M59" s="46"/>
      <c r="N59" s="48"/>
      <c r="O59" s="63"/>
      <c r="P59" s="22"/>
      <c r="Q59" s="64"/>
      <c r="R59" s="65"/>
      <c r="S59" s="40"/>
    </row>
    <row r="60" spans="1:19" ht="15.75" customHeight="1" x14ac:dyDescent="0.25">
      <c r="A60" s="16">
        <v>2601</v>
      </c>
      <c r="B60" s="17"/>
      <c r="C60" s="17"/>
      <c r="D60" s="17"/>
      <c r="E60" s="17"/>
      <c r="F60" s="17"/>
      <c r="G60" s="17"/>
      <c r="H60" s="17"/>
      <c r="I60" s="17"/>
      <c r="J60" s="17"/>
      <c r="K60" s="54"/>
      <c r="L60" s="45"/>
      <c r="M60" s="46"/>
      <c r="N60" s="48"/>
      <c r="O60" s="50"/>
      <c r="P60" s="51"/>
      <c r="Q60" s="52"/>
      <c r="R60" s="50"/>
      <c r="S60" s="40"/>
    </row>
    <row r="61" spans="1:19" ht="15.75" customHeight="1" x14ac:dyDescent="0.25">
      <c r="A61" s="16">
        <v>2602</v>
      </c>
      <c r="B61" s="17"/>
      <c r="C61" s="17"/>
      <c r="D61" s="17"/>
      <c r="E61" s="17"/>
      <c r="F61" s="17"/>
      <c r="G61" s="17"/>
      <c r="H61" s="17"/>
      <c r="I61" s="17"/>
      <c r="J61" s="17"/>
      <c r="K61" s="54"/>
      <c r="L61" s="45"/>
      <c r="M61" s="46"/>
      <c r="N61" s="48"/>
      <c r="O61" s="50"/>
      <c r="P61" s="51"/>
      <c r="Q61" s="52"/>
      <c r="R61" s="50"/>
      <c r="S61" s="40"/>
    </row>
    <row r="62" spans="1:19" ht="15.75" customHeight="1" x14ac:dyDescent="0.25">
      <c r="A62" s="16">
        <v>2701</v>
      </c>
      <c r="B62" s="17"/>
      <c r="C62" s="17"/>
      <c r="D62" s="17"/>
      <c r="E62" s="17"/>
      <c r="F62" s="17"/>
      <c r="G62" s="17"/>
      <c r="H62" s="17"/>
      <c r="I62" s="17"/>
      <c r="J62" s="17"/>
      <c r="K62" s="54"/>
      <c r="L62" s="45"/>
      <c r="M62" s="46"/>
      <c r="N62" s="48"/>
      <c r="O62" s="50"/>
      <c r="P62" s="51"/>
      <c r="Q62" s="52"/>
      <c r="R62" s="50"/>
      <c r="S62" s="40"/>
    </row>
    <row r="63" spans="1:19" ht="15.75" customHeight="1" x14ac:dyDescent="0.25">
      <c r="A63" s="16">
        <v>2702</v>
      </c>
      <c r="B63" s="17"/>
      <c r="C63" s="17"/>
      <c r="D63" s="17"/>
      <c r="E63" s="17"/>
      <c r="F63" s="17"/>
      <c r="G63" s="17"/>
      <c r="H63" s="17"/>
      <c r="I63" s="17"/>
      <c r="J63" s="17"/>
      <c r="K63" s="54"/>
      <c r="L63" s="45"/>
      <c r="M63" s="46"/>
      <c r="N63" s="48"/>
      <c r="O63" s="89"/>
      <c r="P63" s="90"/>
      <c r="Q63" s="91"/>
      <c r="R63" s="92"/>
      <c r="S63" s="40"/>
    </row>
    <row r="64" spans="1:19" ht="15.75" customHeight="1" x14ac:dyDescent="0.25">
      <c r="A64" s="16">
        <v>2801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45"/>
      <c r="M64" s="46"/>
      <c r="N64" s="48"/>
      <c r="O64" s="66" t="s">
        <v>81</v>
      </c>
      <c r="P64" s="30"/>
      <c r="Q64" s="31">
        <f>IF(SUM(K56:K63)=0,"",SUM(K56:K63))</f>
        <v>12</v>
      </c>
      <c r="R64" s="68" t="s">
        <v>10</v>
      </c>
      <c r="S64" s="40"/>
    </row>
    <row r="65" spans="1:21" ht="15.75" customHeight="1" x14ac:dyDescent="0.25">
      <c r="A65" s="16">
        <v>2802</v>
      </c>
      <c r="B65" s="17"/>
      <c r="C65" s="17"/>
      <c r="D65" s="17"/>
      <c r="E65" s="17"/>
      <c r="F65" s="17"/>
      <c r="G65" s="17"/>
      <c r="H65" s="17"/>
      <c r="I65" s="17"/>
      <c r="J65" s="17"/>
      <c r="K65" s="54"/>
      <c r="L65" s="45"/>
      <c r="M65" s="46"/>
      <c r="N65" s="48"/>
      <c r="O65" s="67" t="s">
        <v>83</v>
      </c>
      <c r="P65" s="32">
        <f>P64/B50</f>
        <v>0</v>
      </c>
      <c r="Q65" s="33">
        <f>P64/Q64</f>
        <v>0</v>
      </c>
      <c r="R65" s="69" t="s">
        <v>84</v>
      </c>
      <c r="S65" s="40"/>
    </row>
    <row r="66" spans="1:21" ht="15.75" customHeight="1" x14ac:dyDescent="0.25">
      <c r="A66" s="16">
        <v>2901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53"/>
      <c r="M66" s="55"/>
      <c r="N66" s="56"/>
      <c r="O66" s="34"/>
      <c r="P66" s="35"/>
      <c r="Q66" s="35"/>
      <c r="R66" s="36"/>
      <c r="S66" s="40"/>
    </row>
    <row r="67" spans="1:21" ht="18" customHeight="1" x14ac:dyDescent="0.25">
      <c r="A67" s="12"/>
      <c r="B67" s="242" t="s">
        <v>106</v>
      </c>
      <c r="C67" s="242"/>
      <c r="D67" s="242"/>
      <c r="E67" s="242"/>
      <c r="F67" s="242"/>
      <c r="G67" s="242"/>
      <c r="H67" s="242"/>
      <c r="I67" s="242"/>
      <c r="J67" s="242"/>
      <c r="K67" s="70">
        <f>SUM(K50:K63)</f>
        <v>12</v>
      </c>
      <c r="L67" s="38">
        <f>IF(K58=0,"",K58/B50)</f>
        <v>0.32432432432432434</v>
      </c>
      <c r="M67" s="38">
        <f>IF(K67=0,"",K67/B50)</f>
        <v>0.32432432432432434</v>
      </c>
      <c r="N67" s="38">
        <f>IF(K58=0,"",M67-L67)</f>
        <v>0</v>
      </c>
      <c r="O67" s="1"/>
      <c r="P67" s="13"/>
      <c r="Q67" s="10"/>
      <c r="R67" s="1"/>
      <c r="S67" s="40"/>
      <c r="U67" s="57"/>
    </row>
    <row r="68" spans="1:21" ht="12.75" customHeight="1" x14ac:dyDescent="0.2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86"/>
      <c r="L68" s="40"/>
      <c r="M68" s="40"/>
      <c r="N68" s="40"/>
      <c r="O68" s="40"/>
      <c r="P68" s="40"/>
      <c r="Q68" s="40"/>
      <c r="R68" s="40"/>
      <c r="S68" s="40"/>
    </row>
    <row r="69" spans="1:21" ht="12.75" customHeight="1" x14ac:dyDescent="0.2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86"/>
      <c r="L69" s="40"/>
      <c r="M69" s="40"/>
      <c r="N69" s="40"/>
      <c r="O69" s="40"/>
      <c r="P69" s="40"/>
      <c r="Q69" s="40"/>
      <c r="R69" s="40"/>
      <c r="S69" s="40"/>
    </row>
    <row r="70" spans="1:21" ht="26.25" x14ac:dyDescent="0.4">
      <c r="A70" s="40"/>
      <c r="B70" s="244" t="s">
        <v>94</v>
      </c>
      <c r="C70" s="245"/>
      <c r="D70" s="245"/>
      <c r="E70" s="245"/>
      <c r="F70" s="245"/>
      <c r="G70" s="245"/>
      <c r="H70" s="245"/>
      <c r="I70" s="245"/>
      <c r="J70" s="245"/>
      <c r="K70" s="74" t="s">
        <v>119</v>
      </c>
      <c r="L70" s="1"/>
      <c r="M70" s="1"/>
      <c r="N70" s="13"/>
      <c r="O70" s="1"/>
      <c r="P70" s="13"/>
      <c r="Q70" s="13"/>
      <c r="R70" s="13"/>
      <c r="S70" s="40"/>
    </row>
    <row r="71" spans="1:21" ht="20.25" x14ac:dyDescent="0.2">
      <c r="A71" s="222" t="s">
        <v>9</v>
      </c>
      <c r="B71" s="223" t="s">
        <v>95</v>
      </c>
      <c r="C71" s="246"/>
      <c r="D71" s="246"/>
      <c r="E71" s="246"/>
      <c r="F71" s="246"/>
      <c r="G71" s="246"/>
      <c r="H71" s="246"/>
      <c r="I71" s="246"/>
      <c r="J71" s="247"/>
      <c r="K71" s="226" t="s">
        <v>10</v>
      </c>
      <c r="L71" s="219" t="s">
        <v>2</v>
      </c>
      <c r="M71" s="219" t="s">
        <v>3</v>
      </c>
      <c r="N71" s="228" t="s">
        <v>4</v>
      </c>
      <c r="O71" s="219" t="s">
        <v>5</v>
      </c>
      <c r="P71" s="217" t="s">
        <v>6</v>
      </c>
      <c r="Q71" s="217" t="s">
        <v>7</v>
      </c>
      <c r="R71" s="219" t="s">
        <v>96</v>
      </c>
      <c r="S71" s="40"/>
    </row>
    <row r="72" spans="1:21" ht="15.75" x14ac:dyDescent="0.25">
      <c r="A72" s="243"/>
      <c r="B72" s="16" t="s">
        <v>97</v>
      </c>
      <c r="C72" s="16" t="s">
        <v>98</v>
      </c>
      <c r="D72" s="16" t="s">
        <v>99</v>
      </c>
      <c r="E72" s="16" t="s">
        <v>100</v>
      </c>
      <c r="F72" s="16" t="s">
        <v>101</v>
      </c>
      <c r="G72" s="16" t="s">
        <v>102</v>
      </c>
      <c r="H72" s="16" t="s">
        <v>103</v>
      </c>
      <c r="I72" s="16" t="s">
        <v>104</v>
      </c>
      <c r="J72" s="16" t="s">
        <v>105</v>
      </c>
      <c r="K72" s="227"/>
      <c r="L72" s="243"/>
      <c r="M72" s="243"/>
      <c r="N72" s="243"/>
      <c r="O72" s="243"/>
      <c r="P72" s="243"/>
      <c r="Q72" s="243"/>
      <c r="R72" s="243"/>
      <c r="S72" s="40"/>
    </row>
    <row r="73" spans="1:21" ht="15.75" customHeight="1" x14ac:dyDescent="0.25">
      <c r="A73" s="16">
        <v>2102</v>
      </c>
      <c r="B73" s="17">
        <v>32</v>
      </c>
      <c r="C73" s="17"/>
      <c r="D73" s="17"/>
      <c r="E73" s="17"/>
      <c r="F73" s="17"/>
      <c r="G73" s="17"/>
      <c r="H73" s="17"/>
      <c r="I73" s="17"/>
      <c r="J73" s="17"/>
      <c r="K73" s="54"/>
      <c r="L73" s="42"/>
      <c r="M73" s="43"/>
      <c r="N73" s="44"/>
      <c r="O73" s="18"/>
      <c r="P73" s="19">
        <f>B73</f>
        <v>32</v>
      </c>
      <c r="Q73" s="20"/>
      <c r="R73" s="18"/>
      <c r="S73" s="40"/>
    </row>
    <row r="74" spans="1:21" ht="15.75" customHeight="1" x14ac:dyDescent="0.25">
      <c r="A74" s="16">
        <v>2201</v>
      </c>
      <c r="B74" s="17"/>
      <c r="C74" s="17">
        <v>28</v>
      </c>
      <c r="D74" s="17"/>
      <c r="E74" s="17"/>
      <c r="F74" s="17"/>
      <c r="G74" s="17"/>
      <c r="H74" s="17"/>
      <c r="I74" s="17"/>
      <c r="J74" s="17"/>
      <c r="K74" s="54"/>
      <c r="L74" s="45"/>
      <c r="M74" s="46"/>
      <c r="N74" s="47"/>
      <c r="O74" s="21">
        <f>IF(C74=0,"",C74/B73)</f>
        <v>0.875</v>
      </c>
      <c r="P74" s="22">
        <v>28</v>
      </c>
      <c r="Q74" s="23">
        <f t="shared" ref="Q74:Q81" si="6">IF(P74=0,"",P74/P73)</f>
        <v>0.875</v>
      </c>
      <c r="R74" s="23">
        <f t="shared" ref="R74:R81" si="7">IF(P74=0,"",100%-Q74)</f>
        <v>0.125</v>
      </c>
      <c r="S74" s="40"/>
    </row>
    <row r="75" spans="1:21" ht="15.75" customHeight="1" x14ac:dyDescent="0.25">
      <c r="A75" s="16">
        <v>2202</v>
      </c>
      <c r="B75" s="17"/>
      <c r="C75" s="17"/>
      <c r="D75" s="17">
        <v>26</v>
      </c>
      <c r="E75" s="17"/>
      <c r="F75" s="17"/>
      <c r="G75" s="17"/>
      <c r="H75" s="17"/>
      <c r="I75" s="17"/>
      <c r="J75" s="17"/>
      <c r="K75" s="54"/>
      <c r="L75" s="45"/>
      <c r="M75" s="46"/>
      <c r="N75" s="47"/>
      <c r="O75" s="21">
        <f>IF(D75=0,"",D75/C74)</f>
        <v>0.9285714285714286</v>
      </c>
      <c r="P75" s="22">
        <v>28</v>
      </c>
      <c r="Q75" s="23">
        <f t="shared" si="6"/>
        <v>1</v>
      </c>
      <c r="R75" s="23">
        <f t="shared" si="7"/>
        <v>0</v>
      </c>
      <c r="S75" s="3">
        <f>P75/P73</f>
        <v>0.875</v>
      </c>
    </row>
    <row r="76" spans="1:21" ht="15.75" customHeight="1" x14ac:dyDescent="0.25">
      <c r="A76" s="16">
        <v>2301</v>
      </c>
      <c r="B76" s="17"/>
      <c r="C76" s="17"/>
      <c r="D76" s="17"/>
      <c r="E76" s="17">
        <v>26</v>
      </c>
      <c r="F76" s="17"/>
      <c r="G76" s="17"/>
      <c r="H76" s="17"/>
      <c r="I76" s="17"/>
      <c r="J76" s="17"/>
      <c r="K76" s="54"/>
      <c r="L76" s="45"/>
      <c r="M76" s="46"/>
      <c r="N76" s="47"/>
      <c r="O76" s="21">
        <f>IF(E76=0,"",E76/D75)</f>
        <v>1</v>
      </c>
      <c r="P76" s="22">
        <v>26</v>
      </c>
      <c r="Q76" s="23">
        <f t="shared" si="6"/>
        <v>0.9285714285714286</v>
      </c>
      <c r="R76" s="23">
        <f t="shared" si="7"/>
        <v>7.1428571428571397E-2</v>
      </c>
      <c r="S76" s="40"/>
    </row>
    <row r="77" spans="1:21" ht="15.75" customHeight="1" x14ac:dyDescent="0.25">
      <c r="A77" s="16">
        <v>2302</v>
      </c>
      <c r="B77" s="17"/>
      <c r="C77" s="17"/>
      <c r="D77" s="17"/>
      <c r="E77" s="17"/>
      <c r="F77" s="17">
        <v>20</v>
      </c>
      <c r="G77" s="17"/>
      <c r="H77" s="17"/>
      <c r="I77" s="17"/>
      <c r="J77" s="17"/>
      <c r="K77" s="54"/>
      <c r="L77" s="45"/>
      <c r="M77" s="46"/>
      <c r="N77" s="47"/>
      <c r="O77" s="21">
        <f>IF(F77=0,"",F77/E76)</f>
        <v>0.76923076923076927</v>
      </c>
      <c r="P77" s="22">
        <v>25</v>
      </c>
      <c r="Q77" s="23">
        <f t="shared" si="6"/>
        <v>0.96153846153846156</v>
      </c>
      <c r="R77" s="23">
        <f t="shared" si="7"/>
        <v>3.8461538461538436E-2</v>
      </c>
      <c r="S77" s="40"/>
    </row>
    <row r="78" spans="1:21" ht="15.75" customHeight="1" x14ac:dyDescent="0.25">
      <c r="A78" s="16">
        <v>2401</v>
      </c>
      <c r="B78" s="17"/>
      <c r="C78" s="17"/>
      <c r="D78" s="17"/>
      <c r="E78" s="17"/>
      <c r="F78" s="17"/>
      <c r="G78" s="17">
        <v>20</v>
      </c>
      <c r="H78" s="17"/>
      <c r="I78" s="17"/>
      <c r="J78" s="17"/>
      <c r="K78" s="54"/>
      <c r="L78" s="45"/>
      <c r="M78" s="46"/>
      <c r="N78" s="47"/>
      <c r="O78" s="21">
        <f>IF(G78=0,"",G78/F77)</f>
        <v>1</v>
      </c>
      <c r="P78" s="22">
        <v>24</v>
      </c>
      <c r="Q78" s="23">
        <f t="shared" si="6"/>
        <v>0.96</v>
      </c>
      <c r="R78" s="23">
        <f t="shared" si="7"/>
        <v>4.0000000000000036E-2</v>
      </c>
      <c r="S78" s="40"/>
    </row>
    <row r="79" spans="1:21" ht="15.75" customHeight="1" x14ac:dyDescent="0.25">
      <c r="A79" s="16">
        <v>2402</v>
      </c>
      <c r="B79" s="17"/>
      <c r="C79" s="17"/>
      <c r="D79" s="17"/>
      <c r="E79" s="17"/>
      <c r="F79" s="17"/>
      <c r="G79" s="17"/>
      <c r="H79" s="17">
        <v>15</v>
      </c>
      <c r="I79" s="17"/>
      <c r="J79" s="17"/>
      <c r="K79" s="54"/>
      <c r="L79" s="45"/>
      <c r="M79" s="46"/>
      <c r="N79" s="47"/>
      <c r="O79" s="21">
        <f>IF(H79=0,"",H79/G78)</f>
        <v>0.75</v>
      </c>
      <c r="P79" s="22">
        <v>24</v>
      </c>
      <c r="Q79" s="23">
        <f t="shared" si="6"/>
        <v>1</v>
      </c>
      <c r="R79" s="23">
        <f t="shared" si="7"/>
        <v>0</v>
      </c>
      <c r="S79" s="40"/>
    </row>
    <row r="80" spans="1:21" ht="15.75" customHeight="1" x14ac:dyDescent="0.25">
      <c r="A80" s="16">
        <v>2501</v>
      </c>
      <c r="B80" s="17"/>
      <c r="C80" s="17"/>
      <c r="D80" s="17"/>
      <c r="E80" s="17"/>
      <c r="F80" s="17"/>
      <c r="G80" s="17"/>
      <c r="H80" s="17"/>
      <c r="I80" s="17">
        <v>15</v>
      </c>
      <c r="J80" s="17"/>
      <c r="K80" s="54"/>
      <c r="L80" s="45"/>
      <c r="M80" s="46"/>
      <c r="N80" s="47"/>
      <c r="O80" s="21">
        <f>IF(I80=0,"",I80/H79)</f>
        <v>1</v>
      </c>
      <c r="P80" s="22">
        <v>23</v>
      </c>
      <c r="Q80" s="23">
        <f t="shared" si="6"/>
        <v>0.95833333333333337</v>
      </c>
      <c r="R80" s="23">
        <f t="shared" si="7"/>
        <v>4.166666666666663E-2</v>
      </c>
      <c r="S80" s="40"/>
    </row>
    <row r="81" spans="1:19" ht="15.75" customHeight="1" x14ac:dyDescent="0.25">
      <c r="A81" s="16">
        <v>2502</v>
      </c>
      <c r="B81" s="17"/>
      <c r="C81" s="17"/>
      <c r="D81" s="17"/>
      <c r="E81" s="17"/>
      <c r="F81" s="17"/>
      <c r="G81" s="17"/>
      <c r="H81" s="17"/>
      <c r="I81" s="17"/>
      <c r="J81" s="17"/>
      <c r="K81" s="54"/>
      <c r="L81" s="45"/>
      <c r="M81" s="46"/>
      <c r="N81" s="47"/>
      <c r="O81" s="24" t="str">
        <f>IF(J81=0,"",J81/I80)</f>
        <v/>
      </c>
      <c r="P81" s="22"/>
      <c r="Q81" s="25" t="str">
        <f t="shared" si="6"/>
        <v/>
      </c>
      <c r="R81" s="25" t="str">
        <f t="shared" si="7"/>
        <v/>
      </c>
      <c r="S81" s="40"/>
    </row>
    <row r="82" spans="1:19" ht="15.75" customHeight="1" x14ac:dyDescent="0.25">
      <c r="A82" s="16">
        <v>2601</v>
      </c>
      <c r="B82" s="17"/>
      <c r="C82" s="17"/>
      <c r="D82" s="17"/>
      <c r="E82" s="17"/>
      <c r="F82" s="17"/>
      <c r="G82" s="17"/>
      <c r="H82" s="17"/>
      <c r="I82" s="17"/>
      <c r="J82" s="17"/>
      <c r="K82" s="54"/>
      <c r="L82" s="45"/>
      <c r="M82" s="46"/>
      <c r="N82" s="48"/>
      <c r="O82" s="63"/>
      <c r="P82" s="22"/>
      <c r="Q82" s="64"/>
      <c r="R82" s="65"/>
      <c r="S82" s="40"/>
    </row>
    <row r="83" spans="1:19" ht="15.75" customHeight="1" x14ac:dyDescent="0.25">
      <c r="A83" s="16">
        <v>2602</v>
      </c>
      <c r="B83" s="17"/>
      <c r="C83" s="17"/>
      <c r="D83" s="17"/>
      <c r="E83" s="17"/>
      <c r="F83" s="17"/>
      <c r="G83" s="17"/>
      <c r="H83" s="17"/>
      <c r="I83" s="17"/>
      <c r="J83" s="17"/>
      <c r="K83" s="54"/>
      <c r="L83" s="45"/>
      <c r="M83" s="46"/>
      <c r="N83" s="48"/>
      <c r="O83" s="50"/>
      <c r="P83" s="51"/>
      <c r="Q83" s="52"/>
      <c r="R83" s="50"/>
      <c r="S83" s="40"/>
    </row>
    <row r="84" spans="1:19" ht="15.75" customHeight="1" x14ac:dyDescent="0.25">
      <c r="A84" s="16">
        <v>2701</v>
      </c>
      <c r="B84" s="17"/>
      <c r="C84" s="17"/>
      <c r="D84" s="17"/>
      <c r="E84" s="17"/>
      <c r="F84" s="17"/>
      <c r="G84" s="17"/>
      <c r="H84" s="17"/>
      <c r="I84" s="17"/>
      <c r="J84" s="17"/>
      <c r="K84" s="54"/>
      <c r="L84" s="45"/>
      <c r="M84" s="46"/>
      <c r="N84" s="48"/>
      <c r="O84" s="50"/>
      <c r="P84" s="51"/>
      <c r="Q84" s="52"/>
      <c r="R84" s="50"/>
      <c r="S84" s="40"/>
    </row>
    <row r="85" spans="1:19" ht="15.75" customHeight="1" x14ac:dyDescent="0.25">
      <c r="A85" s="16">
        <v>2702</v>
      </c>
      <c r="B85" s="17"/>
      <c r="C85" s="17"/>
      <c r="D85" s="17"/>
      <c r="E85" s="17"/>
      <c r="F85" s="17"/>
      <c r="G85" s="17"/>
      <c r="H85" s="17"/>
      <c r="I85" s="17"/>
      <c r="J85" s="17"/>
      <c r="K85" s="54"/>
      <c r="L85" s="45"/>
      <c r="M85" s="46"/>
      <c r="N85" s="48"/>
      <c r="O85" s="50"/>
      <c r="P85" s="51"/>
      <c r="Q85" s="52"/>
      <c r="R85" s="50"/>
      <c r="S85" s="40"/>
    </row>
    <row r="86" spans="1:19" ht="15.75" customHeight="1" x14ac:dyDescent="0.25">
      <c r="A86" s="16">
        <v>2801</v>
      </c>
      <c r="B86" s="17"/>
      <c r="C86" s="17"/>
      <c r="D86" s="17"/>
      <c r="E86" s="17"/>
      <c r="F86" s="17"/>
      <c r="G86" s="17"/>
      <c r="H86" s="17"/>
      <c r="I86" s="17"/>
      <c r="J86" s="17"/>
      <c r="K86" s="54"/>
      <c r="L86" s="45"/>
      <c r="M86" s="46"/>
      <c r="N86" s="48"/>
      <c r="O86" s="89"/>
      <c r="P86" s="90"/>
      <c r="Q86" s="91"/>
      <c r="R86" s="92"/>
      <c r="S86" s="40"/>
    </row>
    <row r="87" spans="1:19" ht="15.75" customHeight="1" x14ac:dyDescent="0.25">
      <c r="A87" s="16">
        <v>2802</v>
      </c>
      <c r="B87" s="17"/>
      <c r="C87" s="17"/>
      <c r="D87" s="17"/>
      <c r="E87" s="17"/>
      <c r="F87" s="17"/>
      <c r="G87" s="17"/>
      <c r="H87" s="17"/>
      <c r="I87" s="17"/>
      <c r="J87" s="17"/>
      <c r="K87" s="54"/>
      <c r="L87" s="45"/>
      <c r="M87" s="46"/>
      <c r="N87" s="48"/>
      <c r="O87" s="66" t="s">
        <v>81</v>
      </c>
      <c r="P87" s="30"/>
      <c r="Q87" s="31" t="str">
        <f>IF(SUM(K79:K86)=0,"",SUM(K79:K86))</f>
        <v/>
      </c>
      <c r="R87" s="68" t="s">
        <v>10</v>
      </c>
      <c r="S87" s="40"/>
    </row>
    <row r="88" spans="1:19" ht="15.75" customHeight="1" x14ac:dyDescent="0.25">
      <c r="A88" s="16">
        <v>2901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45"/>
      <c r="M88" s="46"/>
      <c r="N88" s="48"/>
      <c r="O88" s="67" t="s">
        <v>83</v>
      </c>
      <c r="P88" s="32">
        <f>P87/B73</f>
        <v>0</v>
      </c>
      <c r="Q88" s="33" t="e">
        <f>P87/Q87</f>
        <v>#VALUE!</v>
      </c>
      <c r="R88" s="69" t="s">
        <v>84</v>
      </c>
      <c r="S88" s="40"/>
    </row>
    <row r="89" spans="1:19" ht="15.75" customHeight="1" x14ac:dyDescent="0.25">
      <c r="A89" s="16">
        <v>2902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53"/>
      <c r="M89" s="55"/>
      <c r="N89" s="56"/>
      <c r="O89" s="34"/>
      <c r="P89" s="35"/>
      <c r="Q89" s="35"/>
      <c r="R89" s="36"/>
      <c r="S89" s="40"/>
    </row>
    <row r="90" spans="1:19" ht="18" customHeight="1" x14ac:dyDescent="0.25">
      <c r="A90" s="12"/>
      <c r="B90" s="242" t="s">
        <v>106</v>
      </c>
      <c r="C90" s="242"/>
      <c r="D90" s="242"/>
      <c r="E90" s="242"/>
      <c r="F90" s="242"/>
      <c r="G90" s="242"/>
      <c r="H90" s="242"/>
      <c r="I90" s="242"/>
      <c r="J90" s="242"/>
      <c r="K90" s="70">
        <f>SUM(K73:K86)</f>
        <v>0</v>
      </c>
      <c r="L90" s="38" t="str">
        <f>IF(K81=0,"",K81/B73)</f>
        <v/>
      </c>
      <c r="M90" s="38" t="str">
        <f>IF(K90=0,"",K90/B73)</f>
        <v/>
      </c>
      <c r="N90" s="38" t="str">
        <f>IF(K81=0,"",M90-L90)</f>
        <v/>
      </c>
      <c r="O90" s="1"/>
      <c r="P90" s="13"/>
      <c r="Q90" s="10"/>
      <c r="R90" s="1"/>
      <c r="S90" s="40"/>
    </row>
    <row r="91" spans="1:19" ht="12.75" customHeight="1" x14ac:dyDescent="0.2"/>
    <row r="92" spans="1:19" ht="12.75" customHeight="1" x14ac:dyDescent="0.2"/>
    <row r="93" spans="1:19" ht="26.25" x14ac:dyDescent="0.4">
      <c r="A93" s="40"/>
      <c r="B93" s="244" t="s">
        <v>94</v>
      </c>
      <c r="C93" s="245"/>
      <c r="D93" s="245"/>
      <c r="E93" s="245"/>
      <c r="F93" s="245"/>
      <c r="G93" s="245"/>
      <c r="H93" s="245"/>
      <c r="I93" s="245"/>
      <c r="J93" s="245"/>
      <c r="K93" s="74" t="s">
        <v>120</v>
      </c>
      <c r="L93" s="1"/>
      <c r="M93" s="1"/>
      <c r="N93" s="13"/>
      <c r="O93" s="1"/>
      <c r="P93" s="13"/>
      <c r="Q93" s="13"/>
      <c r="R93" s="13"/>
      <c r="S93" s="40"/>
    </row>
    <row r="94" spans="1:19" ht="20.25" x14ac:dyDescent="0.2">
      <c r="A94" s="222" t="s">
        <v>9</v>
      </c>
      <c r="B94" s="223" t="s">
        <v>95</v>
      </c>
      <c r="C94" s="246"/>
      <c r="D94" s="246"/>
      <c r="E94" s="246"/>
      <c r="F94" s="246"/>
      <c r="G94" s="246"/>
      <c r="H94" s="246"/>
      <c r="I94" s="246"/>
      <c r="J94" s="247"/>
      <c r="K94" s="226" t="s">
        <v>10</v>
      </c>
      <c r="L94" s="219" t="s">
        <v>2</v>
      </c>
      <c r="M94" s="219" t="s">
        <v>3</v>
      </c>
      <c r="N94" s="228" t="s">
        <v>4</v>
      </c>
      <c r="O94" s="219" t="s">
        <v>5</v>
      </c>
      <c r="P94" s="217" t="s">
        <v>6</v>
      </c>
      <c r="Q94" s="217" t="s">
        <v>7</v>
      </c>
      <c r="R94" s="219" t="s">
        <v>96</v>
      </c>
      <c r="S94" s="40"/>
    </row>
    <row r="95" spans="1:19" ht="15.75" x14ac:dyDescent="0.25">
      <c r="A95" s="243"/>
      <c r="B95" s="16" t="s">
        <v>97</v>
      </c>
      <c r="C95" s="16" t="s">
        <v>98</v>
      </c>
      <c r="D95" s="16" t="s">
        <v>99</v>
      </c>
      <c r="E95" s="16" t="s">
        <v>100</v>
      </c>
      <c r="F95" s="16" t="s">
        <v>101</v>
      </c>
      <c r="G95" s="16" t="s">
        <v>102</v>
      </c>
      <c r="H95" s="16" t="s">
        <v>103</v>
      </c>
      <c r="I95" s="16" t="s">
        <v>104</v>
      </c>
      <c r="J95" s="16" t="s">
        <v>105</v>
      </c>
      <c r="K95" s="227"/>
      <c r="L95" s="243"/>
      <c r="M95" s="243"/>
      <c r="N95" s="243"/>
      <c r="O95" s="243"/>
      <c r="P95" s="243"/>
      <c r="Q95" s="243"/>
      <c r="R95" s="243"/>
      <c r="S95" s="40"/>
    </row>
    <row r="96" spans="1:19" ht="15.75" customHeight="1" x14ac:dyDescent="0.25">
      <c r="A96" s="16">
        <v>2201</v>
      </c>
      <c r="B96" s="17">
        <v>28</v>
      </c>
      <c r="C96" s="17"/>
      <c r="D96" s="17"/>
      <c r="E96" s="17"/>
      <c r="F96" s="17"/>
      <c r="G96" s="17"/>
      <c r="H96" s="17"/>
      <c r="I96" s="17"/>
      <c r="J96" s="17"/>
      <c r="K96" s="54"/>
      <c r="L96" s="42"/>
      <c r="M96" s="43"/>
      <c r="N96" s="44"/>
      <c r="O96" s="18"/>
      <c r="P96" s="19">
        <f>B96</f>
        <v>28</v>
      </c>
      <c r="Q96" s="20"/>
      <c r="R96" s="18"/>
      <c r="S96" s="40"/>
    </row>
    <row r="97" spans="1:19" ht="15.75" customHeight="1" x14ac:dyDescent="0.25">
      <c r="A97" s="16">
        <v>2202</v>
      </c>
      <c r="B97" s="17"/>
      <c r="C97" s="17">
        <v>22</v>
      </c>
      <c r="D97" s="17"/>
      <c r="E97" s="17"/>
      <c r="F97" s="17"/>
      <c r="G97" s="17"/>
      <c r="H97" s="17"/>
      <c r="I97" s="17"/>
      <c r="J97" s="17"/>
      <c r="K97" s="54"/>
      <c r="L97" s="45"/>
      <c r="M97" s="46"/>
      <c r="N97" s="47"/>
      <c r="O97" s="21">
        <f>IF(C97=0,"",C97/B96)</f>
        <v>0.7857142857142857</v>
      </c>
      <c r="P97" s="22">
        <v>22</v>
      </c>
      <c r="Q97" s="23">
        <f t="shared" ref="Q97:Q104" si="8">IF(P97=0,"",P97/P96)</f>
        <v>0.7857142857142857</v>
      </c>
      <c r="R97" s="23">
        <f t="shared" ref="R97:R104" si="9">IF(P97=0,"",100%-Q97)</f>
        <v>0.2142857142857143</v>
      </c>
      <c r="S97" s="40"/>
    </row>
    <row r="98" spans="1:19" ht="15.75" customHeight="1" x14ac:dyDescent="0.25">
      <c r="A98" s="16">
        <v>2301</v>
      </c>
      <c r="B98" s="17"/>
      <c r="C98" s="17"/>
      <c r="D98" s="17">
        <v>21</v>
      </c>
      <c r="E98" s="17"/>
      <c r="F98" s="17"/>
      <c r="G98" s="17"/>
      <c r="H98" s="17"/>
      <c r="I98" s="17"/>
      <c r="J98" s="17"/>
      <c r="K98" s="54"/>
      <c r="L98" s="45"/>
      <c r="M98" s="46"/>
      <c r="N98" s="47"/>
      <c r="O98" s="21">
        <f>IF(D98=0,"",D98/C97)</f>
        <v>0.95454545454545459</v>
      </c>
      <c r="P98" s="22">
        <v>22</v>
      </c>
      <c r="Q98" s="23">
        <f t="shared" si="8"/>
        <v>1</v>
      </c>
      <c r="R98" s="23">
        <f t="shared" si="9"/>
        <v>0</v>
      </c>
      <c r="S98" s="3">
        <f>P98/P96</f>
        <v>0.7857142857142857</v>
      </c>
    </row>
    <row r="99" spans="1:19" ht="15.75" customHeight="1" x14ac:dyDescent="0.25">
      <c r="A99" s="16">
        <v>2302</v>
      </c>
      <c r="B99" s="17"/>
      <c r="C99" s="17"/>
      <c r="D99" s="17"/>
      <c r="E99" s="17">
        <v>19</v>
      </c>
      <c r="F99" s="17"/>
      <c r="G99" s="17"/>
      <c r="H99" s="17"/>
      <c r="I99" s="17"/>
      <c r="J99" s="17"/>
      <c r="K99" s="54"/>
      <c r="L99" s="45"/>
      <c r="M99" s="46"/>
      <c r="N99" s="47"/>
      <c r="O99" s="21">
        <f>IF(E99=0,"",E99/D98)</f>
        <v>0.90476190476190477</v>
      </c>
      <c r="P99" s="22">
        <v>21</v>
      </c>
      <c r="Q99" s="23">
        <f t="shared" si="8"/>
        <v>0.95454545454545459</v>
      </c>
      <c r="R99" s="23">
        <f t="shared" si="9"/>
        <v>4.5454545454545414E-2</v>
      </c>
      <c r="S99" s="40"/>
    </row>
    <row r="100" spans="1:19" ht="15.75" customHeight="1" x14ac:dyDescent="0.25">
      <c r="A100" s="16">
        <v>2401</v>
      </c>
      <c r="B100" s="17"/>
      <c r="C100" s="17"/>
      <c r="D100" s="17"/>
      <c r="E100" s="17"/>
      <c r="F100" s="17">
        <v>13</v>
      </c>
      <c r="G100" s="17"/>
      <c r="H100" s="17"/>
      <c r="I100" s="17"/>
      <c r="J100" s="17"/>
      <c r="K100" s="54"/>
      <c r="L100" s="45"/>
      <c r="M100" s="46"/>
      <c r="N100" s="47"/>
      <c r="O100" s="21">
        <f>IF(F100=0,"",F100/E99)</f>
        <v>0.68421052631578949</v>
      </c>
      <c r="P100" s="22">
        <v>19</v>
      </c>
      <c r="Q100" s="23">
        <f t="shared" si="8"/>
        <v>0.90476190476190477</v>
      </c>
      <c r="R100" s="23">
        <f t="shared" si="9"/>
        <v>9.5238095238095233E-2</v>
      </c>
      <c r="S100" s="40"/>
    </row>
    <row r="101" spans="1:19" ht="15.75" customHeight="1" x14ac:dyDescent="0.25">
      <c r="A101" s="16">
        <v>2402</v>
      </c>
      <c r="B101" s="17"/>
      <c r="C101" s="17"/>
      <c r="D101" s="17"/>
      <c r="E101" s="17"/>
      <c r="F101" s="17"/>
      <c r="G101" s="17">
        <v>13</v>
      </c>
      <c r="H101" s="17"/>
      <c r="I101" s="17"/>
      <c r="J101" s="17"/>
      <c r="K101" s="54"/>
      <c r="L101" s="45"/>
      <c r="M101" s="46"/>
      <c r="N101" s="47"/>
      <c r="O101" s="21">
        <f>IF(G101=0,"",G101/F100)</f>
        <v>1</v>
      </c>
      <c r="P101" s="22">
        <v>18</v>
      </c>
      <c r="Q101" s="23">
        <f t="shared" si="8"/>
        <v>0.94736842105263153</v>
      </c>
      <c r="R101" s="23">
        <f t="shared" si="9"/>
        <v>5.2631578947368474E-2</v>
      </c>
      <c r="S101" s="40"/>
    </row>
    <row r="102" spans="1:19" ht="15.75" customHeight="1" x14ac:dyDescent="0.25">
      <c r="A102" s="16">
        <v>2501</v>
      </c>
      <c r="B102" s="17"/>
      <c r="C102" s="17"/>
      <c r="D102" s="17"/>
      <c r="E102" s="17"/>
      <c r="F102" s="17"/>
      <c r="G102" s="17"/>
      <c r="H102" s="17">
        <v>6</v>
      </c>
      <c r="I102" s="17"/>
      <c r="J102" s="17"/>
      <c r="K102" s="54"/>
      <c r="L102" s="45"/>
      <c r="M102" s="46"/>
      <c r="N102" s="47"/>
      <c r="O102" s="21">
        <f>IF(H102=0,"",H102/G101)</f>
        <v>0.46153846153846156</v>
      </c>
      <c r="P102" s="22">
        <v>18</v>
      </c>
      <c r="Q102" s="23">
        <f t="shared" si="8"/>
        <v>1</v>
      </c>
      <c r="R102" s="23">
        <f t="shared" si="9"/>
        <v>0</v>
      </c>
      <c r="S102" s="40"/>
    </row>
    <row r="103" spans="1:19" ht="15.75" customHeight="1" x14ac:dyDescent="0.25">
      <c r="A103" s="16">
        <v>2502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54"/>
      <c r="L103" s="45"/>
      <c r="M103" s="46"/>
      <c r="N103" s="47"/>
      <c r="O103" s="21" t="str">
        <f>IF(I103=0,"",I103/H102)</f>
        <v/>
      </c>
      <c r="P103" s="22"/>
      <c r="Q103" s="23" t="str">
        <f t="shared" si="8"/>
        <v/>
      </c>
      <c r="R103" s="23" t="str">
        <f t="shared" si="9"/>
        <v/>
      </c>
      <c r="S103" s="40"/>
    </row>
    <row r="104" spans="1:19" ht="15.75" customHeight="1" x14ac:dyDescent="0.25">
      <c r="A104" s="16">
        <v>2601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54"/>
      <c r="L104" s="45"/>
      <c r="M104" s="46"/>
      <c r="N104" s="47"/>
      <c r="O104" s="24" t="str">
        <f>IF(J104=0,"",J104/I103)</f>
        <v/>
      </c>
      <c r="P104" s="22"/>
      <c r="Q104" s="25" t="str">
        <f t="shared" si="8"/>
        <v/>
      </c>
      <c r="R104" s="25" t="str">
        <f t="shared" si="9"/>
        <v/>
      </c>
      <c r="S104" s="40"/>
    </row>
    <row r="105" spans="1:19" ht="15.75" customHeight="1" x14ac:dyDescent="0.25">
      <c r="A105" s="16">
        <v>2602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54"/>
      <c r="L105" s="45"/>
      <c r="M105" s="46"/>
      <c r="N105" s="48"/>
      <c r="O105" s="63"/>
      <c r="P105" s="22"/>
      <c r="Q105" s="64"/>
      <c r="R105" s="65"/>
      <c r="S105" s="40"/>
    </row>
    <row r="106" spans="1:19" ht="15.75" customHeight="1" x14ac:dyDescent="0.25">
      <c r="A106" s="16">
        <v>2701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54"/>
      <c r="L106" s="45"/>
      <c r="M106" s="46"/>
      <c r="N106" s="48"/>
      <c r="O106" s="50"/>
      <c r="P106" s="51"/>
      <c r="Q106" s="52"/>
      <c r="R106" s="50"/>
      <c r="S106" s="40"/>
    </row>
    <row r="107" spans="1:19" ht="15.75" customHeight="1" x14ac:dyDescent="0.25">
      <c r="A107" s="16">
        <v>2702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54"/>
      <c r="L107" s="45"/>
      <c r="M107" s="46"/>
      <c r="N107" s="48"/>
      <c r="O107" s="50"/>
      <c r="P107" s="51"/>
      <c r="Q107" s="52"/>
      <c r="R107" s="50"/>
      <c r="S107" s="40"/>
    </row>
    <row r="108" spans="1:19" ht="15.75" customHeight="1" x14ac:dyDescent="0.25">
      <c r="A108" s="16">
        <v>2801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54"/>
      <c r="L108" s="45"/>
      <c r="M108" s="46"/>
      <c r="N108" s="48"/>
      <c r="O108" s="50"/>
      <c r="P108" s="51"/>
      <c r="Q108" s="52"/>
      <c r="R108" s="50"/>
      <c r="S108" s="40"/>
    </row>
    <row r="109" spans="1:19" ht="15.75" customHeight="1" x14ac:dyDescent="0.25">
      <c r="A109" s="16">
        <v>2802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54"/>
      <c r="L109" s="45"/>
      <c r="M109" s="46"/>
      <c r="N109" s="48"/>
      <c r="O109" s="89"/>
      <c r="P109" s="90"/>
      <c r="Q109" s="91"/>
      <c r="R109" s="92"/>
      <c r="S109" s="40"/>
    </row>
    <row r="110" spans="1:19" ht="15.75" customHeight="1" x14ac:dyDescent="0.25">
      <c r="A110" s="16">
        <v>2901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54"/>
      <c r="L110" s="45"/>
      <c r="M110" s="46"/>
      <c r="N110" s="48"/>
      <c r="O110" s="66" t="s">
        <v>81</v>
      </c>
      <c r="P110" s="30"/>
      <c r="Q110" s="31" t="str">
        <f>IF(SUM(K102:K109)=0,"",SUM(K102:K109))</f>
        <v/>
      </c>
      <c r="R110" s="68" t="s">
        <v>10</v>
      </c>
      <c r="S110" s="40"/>
    </row>
    <row r="111" spans="1:19" ht="15.75" customHeight="1" x14ac:dyDescent="0.25">
      <c r="A111" s="16">
        <v>2902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54"/>
      <c r="L111" s="45"/>
      <c r="M111" s="46"/>
      <c r="N111" s="48"/>
      <c r="O111" s="67" t="s">
        <v>83</v>
      </c>
      <c r="P111" s="32">
        <f>P110/B96</f>
        <v>0</v>
      </c>
      <c r="Q111" s="33" t="e">
        <f>P110/Q110</f>
        <v>#VALUE!</v>
      </c>
      <c r="R111" s="69" t="s">
        <v>84</v>
      </c>
      <c r="S111" s="40"/>
    </row>
    <row r="112" spans="1:19" ht="15.75" customHeight="1" x14ac:dyDescent="0.25">
      <c r="A112" s="16">
        <v>3001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54"/>
      <c r="L112" s="53"/>
      <c r="M112" s="55"/>
      <c r="N112" s="56"/>
      <c r="O112" s="34"/>
      <c r="P112" s="35"/>
      <c r="Q112" s="35"/>
      <c r="R112" s="36"/>
      <c r="S112" s="40"/>
    </row>
    <row r="113" spans="1:19" ht="18" customHeight="1" x14ac:dyDescent="0.25">
      <c r="A113" s="12"/>
      <c r="B113" s="242" t="s">
        <v>106</v>
      </c>
      <c r="C113" s="242"/>
      <c r="D113" s="242"/>
      <c r="E113" s="242"/>
      <c r="F113" s="242"/>
      <c r="G113" s="242"/>
      <c r="H113" s="242"/>
      <c r="I113" s="242"/>
      <c r="J113" s="242"/>
      <c r="K113" s="70">
        <f>SUM(K96:K109)</f>
        <v>0</v>
      </c>
      <c r="L113" s="38" t="str">
        <f>IF(K104=0,"",K104/B96)</f>
        <v/>
      </c>
      <c r="M113" s="38" t="str">
        <f>IF(K113=0,"",K113/B96)</f>
        <v/>
      </c>
      <c r="N113" s="38" t="str">
        <f>IF(K104=0,"",M113-L113)</f>
        <v/>
      </c>
      <c r="O113" s="1"/>
      <c r="P113" s="13"/>
      <c r="Q113" s="10"/>
      <c r="R113" s="1"/>
      <c r="S113" s="40"/>
    </row>
    <row r="114" spans="1:19" ht="12.75" customHeight="1" x14ac:dyDescent="0.2"/>
    <row r="115" spans="1:19" ht="12.75" customHeight="1" x14ac:dyDescent="0.2"/>
    <row r="116" spans="1:19" ht="26.25" x14ac:dyDescent="0.4">
      <c r="A116" s="40"/>
      <c r="B116" s="244" t="s">
        <v>94</v>
      </c>
      <c r="C116" s="245"/>
      <c r="D116" s="245"/>
      <c r="E116" s="245"/>
      <c r="F116" s="245"/>
      <c r="G116" s="245"/>
      <c r="H116" s="245"/>
      <c r="I116" s="245"/>
      <c r="J116" s="245"/>
      <c r="K116" s="74" t="s">
        <v>121</v>
      </c>
      <c r="L116" s="1"/>
      <c r="M116" s="1"/>
      <c r="N116" s="13"/>
      <c r="O116" s="1"/>
      <c r="P116" s="13"/>
      <c r="Q116" s="13"/>
      <c r="R116" s="13"/>
    </row>
    <row r="117" spans="1:19" ht="20.25" x14ac:dyDescent="0.2">
      <c r="A117" s="222" t="s">
        <v>9</v>
      </c>
      <c r="B117" s="223" t="s">
        <v>95</v>
      </c>
      <c r="C117" s="246"/>
      <c r="D117" s="246"/>
      <c r="E117" s="246"/>
      <c r="F117" s="246"/>
      <c r="G117" s="246"/>
      <c r="H117" s="246"/>
      <c r="I117" s="246"/>
      <c r="J117" s="247"/>
      <c r="K117" s="226" t="s">
        <v>10</v>
      </c>
      <c r="L117" s="219" t="s">
        <v>2</v>
      </c>
      <c r="M117" s="219" t="s">
        <v>3</v>
      </c>
      <c r="N117" s="228" t="s">
        <v>4</v>
      </c>
      <c r="O117" s="219" t="s">
        <v>5</v>
      </c>
      <c r="P117" s="217" t="s">
        <v>6</v>
      </c>
      <c r="Q117" s="217" t="s">
        <v>7</v>
      </c>
      <c r="R117" s="219" t="s">
        <v>96</v>
      </c>
    </row>
    <row r="118" spans="1:19" ht="15.75" x14ac:dyDescent="0.25">
      <c r="A118" s="243"/>
      <c r="B118" s="16" t="s">
        <v>97</v>
      </c>
      <c r="C118" s="16" t="s">
        <v>98</v>
      </c>
      <c r="D118" s="16" t="s">
        <v>99</v>
      </c>
      <c r="E118" s="16" t="s">
        <v>100</v>
      </c>
      <c r="F118" s="16" t="s">
        <v>101</v>
      </c>
      <c r="G118" s="16" t="s">
        <v>102</v>
      </c>
      <c r="H118" s="16" t="s">
        <v>103</v>
      </c>
      <c r="I118" s="16" t="s">
        <v>104</v>
      </c>
      <c r="J118" s="16" t="s">
        <v>105</v>
      </c>
      <c r="K118" s="227"/>
      <c r="L118" s="243"/>
      <c r="M118" s="243"/>
      <c r="N118" s="243"/>
      <c r="O118" s="243"/>
      <c r="P118" s="243"/>
      <c r="Q118" s="243"/>
      <c r="R118" s="243"/>
    </row>
    <row r="119" spans="1:19" ht="15.75" customHeight="1" x14ac:dyDescent="0.25">
      <c r="A119" s="16">
        <v>2202</v>
      </c>
      <c r="B119" s="17">
        <v>27</v>
      </c>
      <c r="C119" s="17"/>
      <c r="D119" s="17"/>
      <c r="E119" s="17"/>
      <c r="F119" s="17"/>
      <c r="G119" s="17"/>
      <c r="H119" s="17"/>
      <c r="I119" s="17"/>
      <c r="J119" s="17"/>
      <c r="K119" s="54"/>
      <c r="L119" s="42"/>
      <c r="M119" s="43"/>
      <c r="N119" s="44"/>
      <c r="O119" s="18"/>
      <c r="P119" s="19">
        <f>B119</f>
        <v>27</v>
      </c>
      <c r="Q119" s="20"/>
      <c r="R119" s="18"/>
    </row>
    <row r="120" spans="1:19" ht="15.75" customHeight="1" x14ac:dyDescent="0.25">
      <c r="A120" s="16">
        <v>2301</v>
      </c>
      <c r="B120" s="17"/>
      <c r="C120" s="17">
        <v>24</v>
      </c>
      <c r="D120" s="17"/>
      <c r="E120" s="17"/>
      <c r="F120" s="17"/>
      <c r="G120" s="17"/>
      <c r="H120" s="17"/>
      <c r="I120" s="17"/>
      <c r="J120" s="17"/>
      <c r="K120" s="54"/>
      <c r="L120" s="45"/>
      <c r="M120" s="46"/>
      <c r="N120" s="47"/>
      <c r="O120" s="21">
        <f>IF(C120=0,"",C120/B119)</f>
        <v>0.88888888888888884</v>
      </c>
      <c r="P120" s="22">
        <v>24</v>
      </c>
      <c r="Q120" s="23">
        <f t="shared" ref="Q120:Q127" si="10">IF(P120=0,"",P120/P119)</f>
        <v>0.88888888888888884</v>
      </c>
      <c r="R120" s="23">
        <f t="shared" ref="R120:R127" si="11">IF(P120=0,"",100%-Q120)</f>
        <v>0.11111111111111116</v>
      </c>
    </row>
    <row r="121" spans="1:19" ht="15.75" customHeight="1" x14ac:dyDescent="0.25">
      <c r="A121" s="16">
        <v>2302</v>
      </c>
      <c r="B121" s="17"/>
      <c r="C121" s="17"/>
      <c r="D121" s="17">
        <v>22</v>
      </c>
      <c r="E121" s="17"/>
      <c r="F121" s="17"/>
      <c r="G121" s="17"/>
      <c r="H121" s="17"/>
      <c r="I121" s="17"/>
      <c r="J121" s="17"/>
      <c r="K121" s="54"/>
      <c r="L121" s="45"/>
      <c r="M121" s="46"/>
      <c r="N121" s="47"/>
      <c r="O121" s="21">
        <f>IF(D121=0,"",D121/C120)</f>
        <v>0.91666666666666663</v>
      </c>
      <c r="P121" s="22">
        <v>22</v>
      </c>
      <c r="Q121" s="23">
        <f t="shared" si="10"/>
        <v>0.91666666666666663</v>
      </c>
      <c r="R121" s="23">
        <f t="shared" si="11"/>
        <v>8.333333333333337E-2</v>
      </c>
      <c r="S121" s="3">
        <f>P121/P119</f>
        <v>0.81481481481481477</v>
      </c>
    </row>
    <row r="122" spans="1:19" ht="15.75" customHeight="1" x14ac:dyDescent="0.25">
      <c r="A122" s="16">
        <v>2401</v>
      </c>
      <c r="B122" s="17"/>
      <c r="C122" s="17"/>
      <c r="D122" s="17"/>
      <c r="E122" s="17">
        <v>22</v>
      </c>
      <c r="F122" s="17"/>
      <c r="G122" s="17"/>
      <c r="H122" s="17"/>
      <c r="I122" s="17"/>
      <c r="J122" s="17"/>
      <c r="K122" s="54"/>
      <c r="L122" s="45"/>
      <c r="M122" s="46"/>
      <c r="N122" s="47"/>
      <c r="O122" s="21">
        <f>IF(E122=0,"",E122/D121)</f>
        <v>1</v>
      </c>
      <c r="P122" s="22">
        <v>22</v>
      </c>
      <c r="Q122" s="23">
        <f t="shared" si="10"/>
        <v>1</v>
      </c>
      <c r="R122" s="23">
        <f t="shared" si="11"/>
        <v>0</v>
      </c>
    </row>
    <row r="123" spans="1:19" ht="15.75" customHeight="1" x14ac:dyDescent="0.25">
      <c r="A123" s="16">
        <v>2402</v>
      </c>
      <c r="B123" s="17"/>
      <c r="C123" s="17"/>
      <c r="D123" s="17"/>
      <c r="E123" s="17"/>
      <c r="F123" s="17">
        <v>20</v>
      </c>
      <c r="G123" s="17"/>
      <c r="H123" s="17"/>
      <c r="I123" s="17"/>
      <c r="J123" s="17"/>
      <c r="K123" s="54"/>
      <c r="L123" s="45"/>
      <c r="M123" s="46"/>
      <c r="N123" s="47"/>
      <c r="O123" s="21">
        <f>IF(F123=0,"",F123/E122)</f>
        <v>0.90909090909090906</v>
      </c>
      <c r="P123" s="22">
        <v>20</v>
      </c>
      <c r="Q123" s="23">
        <f t="shared" si="10"/>
        <v>0.90909090909090906</v>
      </c>
      <c r="R123" s="23">
        <f t="shared" si="11"/>
        <v>9.0909090909090939E-2</v>
      </c>
    </row>
    <row r="124" spans="1:19" ht="15.75" customHeight="1" x14ac:dyDescent="0.25">
      <c r="A124" s="16">
        <v>2501</v>
      </c>
      <c r="B124" s="17"/>
      <c r="C124" s="17"/>
      <c r="D124" s="17"/>
      <c r="E124" s="17"/>
      <c r="F124" s="17"/>
      <c r="G124" s="17">
        <v>19</v>
      </c>
      <c r="H124" s="17"/>
      <c r="I124" s="17"/>
      <c r="J124" s="17"/>
      <c r="K124" s="54"/>
      <c r="L124" s="45"/>
      <c r="M124" s="46"/>
      <c r="N124" s="47"/>
      <c r="O124" s="21">
        <f>IF(G124=0,"",G124/F123)</f>
        <v>0.95</v>
      </c>
      <c r="P124" s="22">
        <v>21</v>
      </c>
      <c r="Q124" s="59">
        <f t="shared" si="10"/>
        <v>1.05</v>
      </c>
      <c r="R124" s="59">
        <f t="shared" si="11"/>
        <v>-5.0000000000000044E-2</v>
      </c>
    </row>
    <row r="125" spans="1:19" ht="15.75" customHeight="1" x14ac:dyDescent="0.25">
      <c r="A125" s="16">
        <v>2502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54"/>
      <c r="L125" s="45"/>
      <c r="M125" s="46"/>
      <c r="N125" s="47"/>
      <c r="O125" s="21" t="str">
        <f>IF(H125=0,"",H125/G124)</f>
        <v/>
      </c>
      <c r="P125" s="22"/>
      <c r="Q125" s="23" t="str">
        <f t="shared" si="10"/>
        <v/>
      </c>
      <c r="R125" s="23" t="str">
        <f t="shared" si="11"/>
        <v/>
      </c>
    </row>
    <row r="126" spans="1:19" ht="15.75" customHeight="1" x14ac:dyDescent="0.25">
      <c r="A126" s="16">
        <v>2601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54"/>
      <c r="L126" s="45"/>
      <c r="M126" s="46"/>
      <c r="N126" s="47"/>
      <c r="O126" s="21" t="str">
        <f>IF(I126=0,"",I126/H125)</f>
        <v/>
      </c>
      <c r="P126" s="22"/>
      <c r="Q126" s="23" t="str">
        <f t="shared" si="10"/>
        <v/>
      </c>
      <c r="R126" s="23" t="str">
        <f t="shared" si="11"/>
        <v/>
      </c>
    </row>
    <row r="127" spans="1:19" ht="15.75" customHeight="1" x14ac:dyDescent="0.25">
      <c r="A127" s="16">
        <v>2602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54"/>
      <c r="L127" s="45"/>
      <c r="M127" s="46"/>
      <c r="N127" s="47"/>
      <c r="O127" s="24" t="str">
        <f>IF(J127=0,"",J127/I126)</f>
        <v/>
      </c>
      <c r="P127" s="22"/>
      <c r="Q127" s="25" t="str">
        <f t="shared" si="10"/>
        <v/>
      </c>
      <c r="R127" s="25" t="str">
        <f t="shared" si="11"/>
        <v/>
      </c>
    </row>
    <row r="128" spans="1:19" ht="15.75" customHeight="1" x14ac:dyDescent="0.25">
      <c r="A128" s="16">
        <v>2701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54"/>
      <c r="L128" s="45"/>
      <c r="M128" s="46"/>
      <c r="N128" s="48"/>
      <c r="O128" s="63"/>
      <c r="P128" s="22"/>
      <c r="Q128" s="64"/>
      <c r="R128" s="65"/>
    </row>
    <row r="129" spans="1:20" ht="15.75" customHeight="1" x14ac:dyDescent="0.25">
      <c r="A129" s="16">
        <v>2702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54"/>
      <c r="L129" s="45"/>
      <c r="M129" s="46"/>
      <c r="N129" s="48"/>
      <c r="O129" s="50"/>
      <c r="P129" s="51"/>
      <c r="Q129" s="52"/>
      <c r="R129" s="50"/>
    </row>
    <row r="130" spans="1:20" ht="15.75" customHeight="1" x14ac:dyDescent="0.25">
      <c r="A130" s="16">
        <v>2801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54"/>
      <c r="L130" s="45"/>
      <c r="M130" s="46"/>
      <c r="N130" s="48"/>
      <c r="O130" s="50"/>
      <c r="P130" s="51"/>
      <c r="Q130" s="52"/>
      <c r="R130" s="50"/>
    </row>
    <row r="131" spans="1:20" ht="15.75" customHeight="1" x14ac:dyDescent="0.25">
      <c r="A131" s="16">
        <v>2802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54"/>
      <c r="L131" s="45"/>
      <c r="M131" s="46"/>
      <c r="N131" s="48"/>
      <c r="O131" s="50"/>
      <c r="P131" s="51"/>
      <c r="Q131" s="52"/>
      <c r="R131" s="50"/>
    </row>
    <row r="132" spans="1:20" ht="15.75" customHeight="1" x14ac:dyDescent="0.25">
      <c r="A132" s="16">
        <v>2901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54"/>
      <c r="L132" s="45"/>
      <c r="M132" s="46"/>
      <c r="N132" s="48"/>
      <c r="O132" s="89"/>
      <c r="P132" s="90"/>
      <c r="Q132" s="91"/>
      <c r="R132" s="92"/>
    </row>
    <row r="133" spans="1:20" ht="15.75" customHeight="1" x14ac:dyDescent="0.25">
      <c r="A133" s="16">
        <v>2902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54"/>
      <c r="L133" s="45"/>
      <c r="M133" s="46"/>
      <c r="N133" s="48"/>
      <c r="O133" s="66" t="s">
        <v>81</v>
      </c>
      <c r="P133" s="30"/>
      <c r="Q133" s="31" t="str">
        <f>IF(SUM(K125:K132)=0,"",SUM(K125:K132))</f>
        <v/>
      </c>
      <c r="R133" s="68" t="s">
        <v>10</v>
      </c>
    </row>
    <row r="134" spans="1:20" ht="15.75" customHeight="1" x14ac:dyDescent="0.25">
      <c r="A134" s="16">
        <v>3001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54"/>
      <c r="L134" s="45"/>
      <c r="M134" s="46"/>
      <c r="N134" s="48"/>
      <c r="O134" s="67" t="s">
        <v>83</v>
      </c>
      <c r="P134" s="32">
        <f>P133/B119</f>
        <v>0</v>
      </c>
      <c r="Q134" s="33" t="e">
        <f>P133/Q133</f>
        <v>#VALUE!</v>
      </c>
      <c r="R134" s="69" t="s">
        <v>84</v>
      </c>
    </row>
    <row r="135" spans="1:20" ht="15.75" customHeight="1" x14ac:dyDescent="0.25">
      <c r="A135" s="16">
        <v>3002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54"/>
      <c r="L135" s="53"/>
      <c r="M135" s="55"/>
      <c r="N135" s="56"/>
      <c r="O135" s="34"/>
      <c r="P135" s="35"/>
      <c r="Q135" s="35"/>
      <c r="R135" s="36"/>
    </row>
    <row r="136" spans="1:20" ht="18" customHeight="1" x14ac:dyDescent="0.25">
      <c r="B136" s="242" t="s">
        <v>106</v>
      </c>
      <c r="C136" s="242"/>
      <c r="D136" s="242"/>
      <c r="E136" s="242"/>
      <c r="F136" s="242"/>
      <c r="G136" s="242"/>
      <c r="H136" s="242"/>
      <c r="I136" s="242"/>
      <c r="J136" s="242"/>
      <c r="K136" s="70">
        <f>SUM(K119:K132)</f>
        <v>0</v>
      </c>
      <c r="L136" s="38" t="str">
        <f>IF(K127=0,"",K127/B119)</f>
        <v/>
      </c>
      <c r="M136" s="38" t="str">
        <f>IF(K136=0,"",K136/B119)</f>
        <v/>
      </c>
      <c r="N136" s="38" t="str">
        <f>IF(K127=0,"",M136-L136)</f>
        <v/>
      </c>
      <c r="O136" s="1"/>
      <c r="P136" s="1"/>
      <c r="Q136" s="1"/>
      <c r="R136" s="13"/>
      <c r="S136" s="10"/>
      <c r="T136" s="1"/>
    </row>
    <row r="137" spans="1:20" ht="12.75" customHeight="1" x14ac:dyDescent="0.2"/>
    <row r="138" spans="1:20" ht="12.75" customHeight="1" x14ac:dyDescent="0.2"/>
    <row r="139" spans="1:20" ht="26.25" x14ac:dyDescent="0.4">
      <c r="A139" s="40"/>
      <c r="B139" s="244" t="s">
        <v>94</v>
      </c>
      <c r="C139" s="245"/>
      <c r="D139" s="245"/>
      <c r="E139" s="245"/>
      <c r="F139" s="245"/>
      <c r="G139" s="245"/>
      <c r="H139" s="245"/>
      <c r="I139" s="245"/>
      <c r="J139" s="245"/>
      <c r="K139" s="74" t="s">
        <v>128</v>
      </c>
      <c r="L139" s="1"/>
      <c r="M139" s="1"/>
      <c r="N139" s="13"/>
      <c r="O139" s="1"/>
      <c r="P139" s="13"/>
      <c r="Q139" s="13"/>
      <c r="R139" s="13"/>
    </row>
    <row r="140" spans="1:20" ht="20.25" x14ac:dyDescent="0.2">
      <c r="A140" s="222" t="s">
        <v>9</v>
      </c>
      <c r="B140" s="223" t="s">
        <v>95</v>
      </c>
      <c r="C140" s="246"/>
      <c r="D140" s="246"/>
      <c r="E140" s="246"/>
      <c r="F140" s="246"/>
      <c r="G140" s="246"/>
      <c r="H140" s="246"/>
      <c r="I140" s="246"/>
      <c r="J140" s="247"/>
      <c r="K140" s="226" t="s">
        <v>10</v>
      </c>
      <c r="L140" s="219" t="s">
        <v>2</v>
      </c>
      <c r="M140" s="219" t="s">
        <v>3</v>
      </c>
      <c r="N140" s="228" t="s">
        <v>4</v>
      </c>
      <c r="O140" s="219" t="s">
        <v>5</v>
      </c>
      <c r="P140" s="217" t="s">
        <v>6</v>
      </c>
      <c r="Q140" s="217" t="s">
        <v>7</v>
      </c>
      <c r="R140" s="219" t="s">
        <v>96</v>
      </c>
    </row>
    <row r="141" spans="1:20" ht="15.75" x14ac:dyDescent="0.25">
      <c r="A141" s="243"/>
      <c r="B141" s="16" t="s">
        <v>97</v>
      </c>
      <c r="C141" s="16" t="s">
        <v>98</v>
      </c>
      <c r="D141" s="16" t="s">
        <v>99</v>
      </c>
      <c r="E141" s="16" t="s">
        <v>100</v>
      </c>
      <c r="F141" s="16" t="s">
        <v>101</v>
      </c>
      <c r="G141" s="16" t="s">
        <v>102</v>
      </c>
      <c r="H141" s="16" t="s">
        <v>103</v>
      </c>
      <c r="I141" s="16" t="s">
        <v>104</v>
      </c>
      <c r="J141" s="16" t="s">
        <v>105</v>
      </c>
      <c r="K141" s="227"/>
      <c r="L141" s="243"/>
      <c r="M141" s="243"/>
      <c r="N141" s="243"/>
      <c r="O141" s="243"/>
      <c r="P141" s="243"/>
      <c r="Q141" s="243"/>
      <c r="R141" s="243"/>
    </row>
    <row r="142" spans="1:20" ht="15.75" customHeight="1" x14ac:dyDescent="0.25">
      <c r="A142" s="16">
        <v>2301</v>
      </c>
      <c r="B142" s="17">
        <v>36</v>
      </c>
      <c r="C142" s="17"/>
      <c r="D142" s="17"/>
      <c r="E142" s="17"/>
      <c r="F142" s="17"/>
      <c r="G142" s="17"/>
      <c r="H142" s="17"/>
      <c r="I142" s="17"/>
      <c r="J142" s="17"/>
      <c r="K142" s="54"/>
      <c r="L142" s="42"/>
      <c r="M142" s="43"/>
      <c r="N142" s="44"/>
      <c r="O142" s="18"/>
      <c r="P142" s="19">
        <f>B142</f>
        <v>36</v>
      </c>
      <c r="Q142" s="20"/>
      <c r="R142" s="18"/>
    </row>
    <row r="143" spans="1:20" ht="15.75" customHeight="1" x14ac:dyDescent="0.25">
      <c r="A143" s="16">
        <v>2302</v>
      </c>
      <c r="B143" s="17"/>
      <c r="C143" s="17">
        <v>35</v>
      </c>
      <c r="D143" s="17"/>
      <c r="E143" s="17"/>
      <c r="F143" s="17"/>
      <c r="G143" s="17"/>
      <c r="H143" s="17"/>
      <c r="I143" s="17"/>
      <c r="J143" s="17"/>
      <c r="K143" s="54"/>
      <c r="L143" s="45"/>
      <c r="M143" s="46"/>
      <c r="N143" s="47"/>
      <c r="O143" s="21">
        <f>IF(C143=0,"",C143/B142)</f>
        <v>0.97222222222222221</v>
      </c>
      <c r="P143" s="22">
        <v>35</v>
      </c>
      <c r="Q143" s="23">
        <f t="shared" ref="Q143:Q150" si="12">IF(P143=0,"",P143/P142)</f>
        <v>0.97222222222222221</v>
      </c>
      <c r="R143" s="23">
        <f t="shared" ref="R143:R150" si="13">IF(P143=0,"",100%-Q143)</f>
        <v>2.777777777777779E-2</v>
      </c>
    </row>
    <row r="144" spans="1:20" ht="15.75" customHeight="1" x14ac:dyDescent="0.25">
      <c r="A144" s="16">
        <v>2401</v>
      </c>
      <c r="B144" s="17"/>
      <c r="C144" s="17"/>
      <c r="D144" s="17">
        <v>26</v>
      </c>
      <c r="E144" s="17"/>
      <c r="F144" s="17"/>
      <c r="G144" s="17"/>
      <c r="H144" s="17"/>
      <c r="I144" s="17"/>
      <c r="J144" s="17"/>
      <c r="K144" s="54"/>
      <c r="L144" s="45"/>
      <c r="M144" s="46"/>
      <c r="N144" s="47"/>
      <c r="O144" s="21">
        <f>IF(D144=0,"",D144/C143)</f>
        <v>0.74285714285714288</v>
      </c>
      <c r="P144" s="22">
        <v>31</v>
      </c>
      <c r="Q144" s="23">
        <f t="shared" si="12"/>
        <v>0.88571428571428568</v>
      </c>
      <c r="R144" s="23">
        <f t="shared" si="13"/>
        <v>0.11428571428571432</v>
      </c>
      <c r="S144" s="3">
        <f>P144/P142</f>
        <v>0.86111111111111116</v>
      </c>
    </row>
    <row r="145" spans="1:18" ht="15.75" customHeight="1" x14ac:dyDescent="0.25">
      <c r="A145" s="16">
        <v>2402</v>
      </c>
      <c r="B145" s="17"/>
      <c r="C145" s="17"/>
      <c r="D145" s="17"/>
      <c r="E145" s="17">
        <v>26</v>
      </c>
      <c r="F145" s="17"/>
      <c r="G145" s="17"/>
      <c r="H145" s="17"/>
      <c r="I145" s="17"/>
      <c r="J145" s="17"/>
      <c r="K145" s="54"/>
      <c r="L145" s="45"/>
      <c r="M145" s="46"/>
      <c r="N145" s="47"/>
      <c r="O145" s="21">
        <f>IF(E145=0,"",E145/D144)</f>
        <v>1</v>
      </c>
      <c r="P145" s="22">
        <v>31</v>
      </c>
      <c r="Q145" s="23">
        <f t="shared" si="12"/>
        <v>1</v>
      </c>
      <c r="R145" s="23">
        <f t="shared" si="13"/>
        <v>0</v>
      </c>
    </row>
    <row r="146" spans="1:18" ht="15.75" customHeight="1" x14ac:dyDescent="0.25">
      <c r="A146" s="16">
        <v>2501</v>
      </c>
      <c r="B146" s="17"/>
      <c r="C146" s="17"/>
      <c r="D146" s="17"/>
      <c r="E146" s="17"/>
      <c r="F146" s="17">
        <v>23</v>
      </c>
      <c r="G146" s="17"/>
      <c r="H146" s="17"/>
      <c r="I146" s="17"/>
      <c r="J146" s="17"/>
      <c r="K146" s="54"/>
      <c r="L146" s="45"/>
      <c r="M146" s="46"/>
      <c r="N146" s="47"/>
      <c r="O146" s="21">
        <f>IF(F146=0,"",F146/E145)</f>
        <v>0.88461538461538458</v>
      </c>
      <c r="P146" s="22">
        <v>31</v>
      </c>
      <c r="Q146" s="23">
        <f t="shared" si="12"/>
        <v>1</v>
      </c>
      <c r="R146" s="23">
        <f t="shared" si="13"/>
        <v>0</v>
      </c>
    </row>
    <row r="147" spans="1:18" ht="15.75" customHeight="1" x14ac:dyDescent="0.25">
      <c r="A147" s="16">
        <v>2502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54"/>
      <c r="L147" s="45"/>
      <c r="M147" s="46"/>
      <c r="N147" s="47"/>
      <c r="O147" s="21" t="str">
        <f>IF(G147=0,"",G147/F146)</f>
        <v/>
      </c>
      <c r="P147" s="22"/>
      <c r="Q147" s="23" t="str">
        <f t="shared" si="12"/>
        <v/>
      </c>
      <c r="R147" s="23" t="str">
        <f t="shared" si="13"/>
        <v/>
      </c>
    </row>
    <row r="148" spans="1:18" ht="15.75" customHeight="1" x14ac:dyDescent="0.25">
      <c r="A148" s="16">
        <v>2601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45"/>
      <c r="M148" s="46"/>
      <c r="N148" s="47"/>
      <c r="O148" s="21" t="str">
        <f>IF(H148=0,"",H148/G147)</f>
        <v/>
      </c>
      <c r="P148" s="22"/>
      <c r="Q148" s="23" t="str">
        <f t="shared" si="12"/>
        <v/>
      </c>
      <c r="R148" s="23" t="str">
        <f t="shared" si="13"/>
        <v/>
      </c>
    </row>
    <row r="149" spans="1:18" ht="15.75" customHeight="1" x14ac:dyDescent="0.25">
      <c r="A149" s="16">
        <v>2602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54"/>
      <c r="L149" s="45"/>
      <c r="M149" s="46"/>
      <c r="N149" s="47"/>
      <c r="O149" s="21" t="str">
        <f>IF(I149=0,"",I149/H148)</f>
        <v/>
      </c>
      <c r="P149" s="22"/>
      <c r="Q149" s="23" t="str">
        <f t="shared" si="12"/>
        <v/>
      </c>
      <c r="R149" s="23" t="str">
        <f t="shared" si="13"/>
        <v/>
      </c>
    </row>
    <row r="150" spans="1:18" ht="15.75" customHeight="1" x14ac:dyDescent="0.25">
      <c r="A150" s="16">
        <v>2701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54"/>
      <c r="L150" s="45"/>
      <c r="M150" s="46"/>
      <c r="N150" s="47"/>
      <c r="O150" s="24" t="str">
        <f>IF(J150=0,"",J150/I149)</f>
        <v/>
      </c>
      <c r="P150" s="22"/>
      <c r="Q150" s="25" t="str">
        <f t="shared" si="12"/>
        <v/>
      </c>
      <c r="R150" s="25" t="str">
        <f t="shared" si="13"/>
        <v/>
      </c>
    </row>
    <row r="151" spans="1:18" ht="15.75" customHeight="1" x14ac:dyDescent="0.25">
      <c r="A151" s="16">
        <v>2702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54"/>
      <c r="L151" s="45"/>
      <c r="M151" s="46"/>
      <c r="N151" s="48"/>
      <c r="O151" s="63"/>
      <c r="P151" s="22"/>
      <c r="Q151" s="64"/>
      <c r="R151" s="65"/>
    </row>
    <row r="152" spans="1:18" ht="15.75" customHeight="1" x14ac:dyDescent="0.25">
      <c r="A152" s="16">
        <v>2801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54"/>
      <c r="L152" s="45"/>
      <c r="M152" s="46"/>
      <c r="N152" s="48"/>
      <c r="O152" s="50"/>
      <c r="P152" s="51"/>
      <c r="Q152" s="52"/>
      <c r="R152" s="50"/>
    </row>
    <row r="153" spans="1:18" ht="15.75" customHeight="1" x14ac:dyDescent="0.25">
      <c r="A153" s="16">
        <v>2802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54"/>
      <c r="L153" s="45"/>
      <c r="M153" s="46"/>
      <c r="N153" s="48"/>
      <c r="O153" s="50"/>
      <c r="P153" s="51"/>
      <c r="Q153" s="52"/>
      <c r="R153" s="50"/>
    </row>
    <row r="154" spans="1:18" ht="15.75" customHeight="1" x14ac:dyDescent="0.25">
      <c r="A154" s="16">
        <v>2901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54"/>
      <c r="L154" s="45"/>
      <c r="M154" s="46"/>
      <c r="N154" s="48"/>
      <c r="O154" s="50"/>
      <c r="P154" s="51"/>
      <c r="Q154" s="52"/>
      <c r="R154" s="50"/>
    </row>
    <row r="155" spans="1:18" ht="15.75" customHeight="1" x14ac:dyDescent="0.25">
      <c r="A155" s="16">
        <v>2902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45"/>
      <c r="M155" s="46"/>
      <c r="N155" s="48"/>
      <c r="O155" s="89"/>
      <c r="P155" s="90"/>
      <c r="Q155" s="91"/>
      <c r="R155" s="92"/>
    </row>
    <row r="156" spans="1:18" ht="15.75" customHeight="1" x14ac:dyDescent="0.25">
      <c r="A156" s="16">
        <v>3001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45"/>
      <c r="M156" s="46"/>
      <c r="N156" s="48"/>
      <c r="O156" s="66" t="s">
        <v>81</v>
      </c>
      <c r="P156" s="30"/>
      <c r="Q156" s="31" t="str">
        <f>IF(SUM(K148:K155)=0,"",SUM(K148:K155))</f>
        <v/>
      </c>
      <c r="R156" s="68" t="s">
        <v>10</v>
      </c>
    </row>
    <row r="157" spans="1:18" ht="15.75" customHeight="1" x14ac:dyDescent="0.25">
      <c r="A157" s="16">
        <v>3002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54"/>
      <c r="L157" s="45"/>
      <c r="M157" s="46"/>
      <c r="N157" s="48"/>
      <c r="O157" s="67" t="s">
        <v>83</v>
      </c>
      <c r="P157" s="32">
        <f>P156/B142</f>
        <v>0</v>
      </c>
      <c r="Q157" s="33" t="e">
        <f>P156/Q156</f>
        <v>#VALUE!</v>
      </c>
      <c r="R157" s="69" t="s">
        <v>84</v>
      </c>
    </row>
    <row r="158" spans="1:18" ht="15.75" customHeight="1" x14ac:dyDescent="0.25">
      <c r="A158" s="16">
        <v>3101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54"/>
      <c r="L158" s="53"/>
      <c r="M158" s="55"/>
      <c r="N158" s="56"/>
      <c r="O158" s="34"/>
      <c r="P158" s="35"/>
      <c r="Q158" s="35"/>
      <c r="R158" s="36"/>
    </row>
    <row r="159" spans="1:18" ht="18" customHeight="1" x14ac:dyDescent="0.25">
      <c r="B159" s="242" t="s">
        <v>106</v>
      </c>
      <c r="C159" s="242"/>
      <c r="D159" s="242"/>
      <c r="E159" s="242"/>
      <c r="F159" s="242"/>
      <c r="G159" s="242"/>
      <c r="H159" s="242"/>
      <c r="I159" s="242"/>
      <c r="J159" s="242"/>
      <c r="K159" s="70">
        <f>SUM(K142:K155)</f>
        <v>0</v>
      </c>
      <c r="L159" s="38" t="str">
        <f>IF(K150=0,"",K150/B142)</f>
        <v/>
      </c>
      <c r="M159" s="38" t="str">
        <f>IF(K159=0,"",K159/B142)</f>
        <v/>
      </c>
      <c r="N159" s="38" t="str">
        <f>IF(K150=0,"",M159-L159)</f>
        <v/>
      </c>
      <c r="O159" s="1"/>
      <c r="P159" s="1"/>
      <c r="Q159" s="1"/>
      <c r="R159" s="13"/>
    </row>
    <row r="160" spans="1:18" ht="12.75" customHeight="1" x14ac:dyDescent="0.2"/>
    <row r="161" spans="1:19" ht="12.75" customHeight="1" x14ac:dyDescent="0.2"/>
    <row r="162" spans="1:19" ht="26.25" x14ac:dyDescent="0.4">
      <c r="A162" s="40"/>
      <c r="B162" s="244" t="s">
        <v>94</v>
      </c>
      <c r="C162" s="245"/>
      <c r="D162" s="245"/>
      <c r="E162" s="245"/>
      <c r="F162" s="245"/>
      <c r="G162" s="245"/>
      <c r="H162" s="245"/>
      <c r="I162" s="245"/>
      <c r="J162" s="245"/>
      <c r="K162" s="74" t="s">
        <v>129</v>
      </c>
      <c r="L162" s="1"/>
      <c r="M162" s="1"/>
      <c r="N162" s="13"/>
      <c r="O162" s="1"/>
      <c r="P162" s="13"/>
      <c r="Q162" s="13"/>
      <c r="R162" s="13"/>
    </row>
    <row r="163" spans="1:19" ht="20.25" x14ac:dyDescent="0.2">
      <c r="A163" s="222" t="s">
        <v>9</v>
      </c>
      <c r="B163" s="223" t="s">
        <v>95</v>
      </c>
      <c r="C163" s="246"/>
      <c r="D163" s="246"/>
      <c r="E163" s="246"/>
      <c r="F163" s="246"/>
      <c r="G163" s="246"/>
      <c r="H163" s="246"/>
      <c r="I163" s="246"/>
      <c r="J163" s="247"/>
      <c r="K163" s="226" t="s">
        <v>10</v>
      </c>
      <c r="L163" s="219" t="s">
        <v>2</v>
      </c>
      <c r="M163" s="219" t="s">
        <v>3</v>
      </c>
      <c r="N163" s="228" t="s">
        <v>4</v>
      </c>
      <c r="O163" s="219" t="s">
        <v>5</v>
      </c>
      <c r="P163" s="217" t="s">
        <v>6</v>
      </c>
      <c r="Q163" s="217" t="s">
        <v>7</v>
      </c>
      <c r="R163" s="219" t="s">
        <v>96</v>
      </c>
    </row>
    <row r="164" spans="1:19" ht="15.75" x14ac:dyDescent="0.25">
      <c r="A164" s="243"/>
      <c r="B164" s="16" t="s">
        <v>97</v>
      </c>
      <c r="C164" s="16" t="s">
        <v>98</v>
      </c>
      <c r="D164" s="16" t="s">
        <v>99</v>
      </c>
      <c r="E164" s="16" t="s">
        <v>100</v>
      </c>
      <c r="F164" s="16" t="s">
        <v>101</v>
      </c>
      <c r="G164" s="16" t="s">
        <v>102</v>
      </c>
      <c r="H164" s="16" t="s">
        <v>103</v>
      </c>
      <c r="I164" s="16" t="s">
        <v>104</v>
      </c>
      <c r="J164" s="16" t="s">
        <v>105</v>
      </c>
      <c r="K164" s="227"/>
      <c r="L164" s="243"/>
      <c r="M164" s="243"/>
      <c r="N164" s="243"/>
      <c r="O164" s="243"/>
      <c r="P164" s="243"/>
      <c r="Q164" s="243"/>
      <c r="R164" s="243"/>
    </row>
    <row r="165" spans="1:19" ht="15.75" customHeight="1" x14ac:dyDescent="0.25">
      <c r="A165" s="16">
        <v>2302</v>
      </c>
      <c r="B165" s="17">
        <v>57</v>
      </c>
      <c r="C165" s="17"/>
      <c r="D165" s="17"/>
      <c r="E165" s="17"/>
      <c r="F165" s="17"/>
      <c r="G165" s="17"/>
      <c r="H165" s="17"/>
      <c r="I165" s="17"/>
      <c r="J165" s="17"/>
      <c r="K165" s="54"/>
      <c r="L165" s="42"/>
      <c r="M165" s="43"/>
      <c r="N165" s="44"/>
      <c r="O165" s="18"/>
      <c r="P165" s="19">
        <f>B165</f>
        <v>57</v>
      </c>
      <c r="Q165" s="20"/>
      <c r="R165" s="18"/>
    </row>
    <row r="166" spans="1:19" ht="15.75" customHeight="1" x14ac:dyDescent="0.25">
      <c r="A166" s="16">
        <v>2401</v>
      </c>
      <c r="B166" s="17"/>
      <c r="C166" s="17">
        <v>53</v>
      </c>
      <c r="D166" s="17"/>
      <c r="E166" s="17"/>
      <c r="F166" s="17"/>
      <c r="G166" s="17"/>
      <c r="H166" s="17"/>
      <c r="I166" s="17"/>
      <c r="J166" s="17"/>
      <c r="K166" s="54"/>
      <c r="L166" s="45"/>
      <c r="M166" s="46"/>
      <c r="N166" s="47"/>
      <c r="O166" s="21">
        <f>IF(C166=0,"",C166/B165)</f>
        <v>0.92982456140350878</v>
      </c>
      <c r="P166" s="22">
        <v>53</v>
      </c>
      <c r="Q166" s="23">
        <f t="shared" ref="Q166:Q173" si="14">IF(P166=0,"",P166/P165)</f>
        <v>0.92982456140350878</v>
      </c>
      <c r="R166" s="23">
        <f t="shared" ref="R166:R173" si="15">IF(P166=0,"",100%-Q166)</f>
        <v>7.0175438596491224E-2</v>
      </c>
    </row>
    <row r="167" spans="1:19" ht="15.75" customHeight="1" x14ac:dyDescent="0.25">
      <c r="A167" s="16">
        <v>2402</v>
      </c>
      <c r="B167" s="17"/>
      <c r="C167" s="17"/>
      <c r="D167" s="17">
        <v>45</v>
      </c>
      <c r="E167" s="17"/>
      <c r="F167" s="17"/>
      <c r="G167" s="17"/>
      <c r="H167" s="17"/>
      <c r="I167" s="17"/>
      <c r="J167" s="17"/>
      <c r="K167" s="54"/>
      <c r="L167" s="45"/>
      <c r="M167" s="46"/>
      <c r="N167" s="47"/>
      <c r="O167" s="21">
        <f>IF(D167=0,"",D167/C166)</f>
        <v>0.84905660377358494</v>
      </c>
      <c r="P167" s="22">
        <v>50</v>
      </c>
      <c r="Q167" s="23">
        <f t="shared" si="14"/>
        <v>0.94339622641509435</v>
      </c>
      <c r="R167" s="23">
        <f t="shared" si="15"/>
        <v>5.6603773584905648E-2</v>
      </c>
      <c r="S167" s="3">
        <f>P167/P165</f>
        <v>0.8771929824561403</v>
      </c>
    </row>
    <row r="168" spans="1:19" ht="15.75" customHeight="1" x14ac:dyDescent="0.25">
      <c r="A168" s="16">
        <v>2501</v>
      </c>
      <c r="B168" s="17"/>
      <c r="C168" s="17"/>
      <c r="D168" s="17"/>
      <c r="E168" s="17">
        <v>44</v>
      </c>
      <c r="F168" s="17"/>
      <c r="G168" s="17"/>
      <c r="H168" s="17"/>
      <c r="I168" s="17"/>
      <c r="J168" s="17"/>
      <c r="K168" s="54"/>
      <c r="L168" s="45"/>
      <c r="M168" s="46"/>
      <c r="N168" s="47"/>
      <c r="O168" s="21">
        <f>IF(E168=0,"",E168/D167)</f>
        <v>0.97777777777777775</v>
      </c>
      <c r="P168" s="22">
        <v>50</v>
      </c>
      <c r="Q168" s="23">
        <f t="shared" si="14"/>
        <v>1</v>
      </c>
      <c r="R168" s="23">
        <f t="shared" si="15"/>
        <v>0</v>
      </c>
    </row>
    <row r="169" spans="1:19" ht="15.75" customHeight="1" x14ac:dyDescent="0.25">
      <c r="A169" s="16">
        <v>2502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45"/>
      <c r="M169" s="46"/>
      <c r="N169" s="47"/>
      <c r="O169" s="21" t="str">
        <f>IF(F169=0,"",F169/E168)</f>
        <v/>
      </c>
      <c r="P169" s="22"/>
      <c r="Q169" s="23" t="str">
        <f t="shared" si="14"/>
        <v/>
      </c>
      <c r="R169" s="23" t="str">
        <f t="shared" si="15"/>
        <v/>
      </c>
    </row>
    <row r="170" spans="1:19" ht="15.75" customHeight="1" x14ac:dyDescent="0.25">
      <c r="A170" s="16">
        <v>2601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45"/>
      <c r="M170" s="46"/>
      <c r="N170" s="47"/>
      <c r="O170" s="21" t="str">
        <f>IF(G170=0,"",G170/F169)</f>
        <v/>
      </c>
      <c r="P170" s="22"/>
      <c r="Q170" s="23" t="str">
        <f t="shared" si="14"/>
        <v/>
      </c>
      <c r="R170" s="23" t="str">
        <f t="shared" si="15"/>
        <v/>
      </c>
    </row>
    <row r="171" spans="1:19" ht="15.75" customHeight="1" x14ac:dyDescent="0.25">
      <c r="A171" s="16">
        <v>2602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45"/>
      <c r="M171" s="46"/>
      <c r="N171" s="47"/>
      <c r="O171" s="21" t="str">
        <f>IF(H171=0,"",H171/G170)</f>
        <v/>
      </c>
      <c r="P171" s="22"/>
      <c r="Q171" s="23" t="str">
        <f t="shared" si="14"/>
        <v/>
      </c>
      <c r="R171" s="23" t="str">
        <f t="shared" si="15"/>
        <v/>
      </c>
    </row>
    <row r="172" spans="1:19" ht="15.75" customHeight="1" x14ac:dyDescent="0.25">
      <c r="A172" s="16">
        <v>2701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45"/>
      <c r="M172" s="46"/>
      <c r="N172" s="47"/>
      <c r="O172" s="21" t="str">
        <f>IF(I172=0,"",I172/H171)</f>
        <v/>
      </c>
      <c r="P172" s="22"/>
      <c r="Q172" s="23" t="str">
        <f t="shared" si="14"/>
        <v/>
      </c>
      <c r="R172" s="23" t="str">
        <f t="shared" si="15"/>
        <v/>
      </c>
    </row>
    <row r="173" spans="1:19" ht="15.75" customHeight="1" x14ac:dyDescent="0.25">
      <c r="A173" s="16">
        <v>2702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54"/>
      <c r="L173" s="45"/>
      <c r="M173" s="46"/>
      <c r="N173" s="47"/>
      <c r="O173" s="24" t="str">
        <f>IF(J173=0,"",J173/I172)</f>
        <v/>
      </c>
      <c r="P173" s="22"/>
      <c r="Q173" s="25" t="str">
        <f t="shared" si="14"/>
        <v/>
      </c>
      <c r="R173" s="25" t="str">
        <f t="shared" si="15"/>
        <v/>
      </c>
    </row>
    <row r="174" spans="1:19" ht="15.75" customHeight="1" x14ac:dyDescent="0.25">
      <c r="A174" s="16">
        <v>2801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54"/>
      <c r="L174" s="45"/>
      <c r="M174" s="46"/>
      <c r="N174" s="48"/>
      <c r="O174" s="63"/>
      <c r="P174" s="22"/>
      <c r="Q174" s="64"/>
      <c r="R174" s="65"/>
    </row>
    <row r="175" spans="1:19" ht="15.75" customHeight="1" x14ac:dyDescent="0.25">
      <c r="A175" s="16">
        <v>2802</v>
      </c>
      <c r="B175" s="17"/>
      <c r="C175" s="17"/>
      <c r="D175" s="17"/>
      <c r="E175" s="17"/>
      <c r="F175" s="17"/>
      <c r="G175" s="17"/>
      <c r="H175" s="17"/>
      <c r="I175" s="17"/>
      <c r="J175" s="17"/>
      <c r="K175" s="54"/>
      <c r="L175" s="45"/>
      <c r="M175" s="46"/>
      <c r="N175" s="48"/>
      <c r="O175" s="50"/>
      <c r="P175" s="51"/>
      <c r="Q175" s="52"/>
      <c r="R175" s="50"/>
    </row>
    <row r="176" spans="1:19" ht="15.75" customHeight="1" x14ac:dyDescent="0.25">
      <c r="A176" s="16">
        <v>2901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54"/>
      <c r="L176" s="45"/>
      <c r="M176" s="46"/>
      <c r="N176" s="48"/>
      <c r="O176" s="50"/>
      <c r="P176" s="51"/>
      <c r="Q176" s="52"/>
      <c r="R176" s="50"/>
    </row>
    <row r="177" spans="1:19" ht="15.75" customHeight="1" x14ac:dyDescent="0.25">
      <c r="A177" s="16">
        <v>2902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54"/>
      <c r="L177" s="45"/>
      <c r="M177" s="46"/>
      <c r="N177" s="48"/>
      <c r="O177" s="50"/>
      <c r="P177" s="51"/>
      <c r="Q177" s="52"/>
      <c r="R177" s="50"/>
    </row>
    <row r="178" spans="1:19" ht="15.75" customHeight="1" x14ac:dyDescent="0.25">
      <c r="A178" s="16">
        <v>3001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45"/>
      <c r="M178" s="46"/>
      <c r="N178" s="48"/>
      <c r="O178" s="89"/>
      <c r="P178" s="90"/>
      <c r="Q178" s="91"/>
      <c r="R178" s="92"/>
    </row>
    <row r="179" spans="1:19" ht="15.75" customHeight="1" x14ac:dyDescent="0.25">
      <c r="A179" s="16">
        <v>3002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54"/>
      <c r="L179" s="45"/>
      <c r="M179" s="46"/>
      <c r="N179" s="48"/>
      <c r="O179" s="66" t="s">
        <v>81</v>
      </c>
      <c r="P179" s="30"/>
      <c r="Q179" s="31" t="str">
        <f>IF(SUM(K171:K178)=0,"",SUM(K171:K178))</f>
        <v/>
      </c>
      <c r="R179" s="68" t="s">
        <v>10</v>
      </c>
    </row>
    <row r="180" spans="1:19" ht="15.75" customHeight="1" x14ac:dyDescent="0.25">
      <c r="A180" s="16">
        <v>3101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54"/>
      <c r="L180" s="45"/>
      <c r="M180" s="46"/>
      <c r="N180" s="48"/>
      <c r="O180" s="67" t="s">
        <v>83</v>
      </c>
      <c r="P180" s="32">
        <f>P179/B165</f>
        <v>0</v>
      </c>
      <c r="Q180" s="33" t="e">
        <f>P179/Q179</f>
        <v>#VALUE!</v>
      </c>
      <c r="R180" s="69" t="s">
        <v>84</v>
      </c>
    </row>
    <row r="181" spans="1:19" ht="15.75" x14ac:dyDescent="0.25">
      <c r="A181" s="16">
        <v>3102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54"/>
      <c r="L181" s="53"/>
      <c r="M181" s="55"/>
      <c r="N181" s="56"/>
      <c r="O181" s="34"/>
      <c r="P181" s="35"/>
      <c r="Q181" s="35"/>
      <c r="R181" s="36"/>
    </row>
    <row r="182" spans="1:19" ht="18" customHeight="1" x14ac:dyDescent="0.25">
      <c r="B182" s="242" t="s">
        <v>106</v>
      </c>
      <c r="C182" s="242"/>
      <c r="D182" s="242"/>
      <c r="E182" s="242"/>
      <c r="F182" s="242"/>
      <c r="G182" s="242"/>
      <c r="H182" s="242"/>
      <c r="I182" s="242"/>
      <c r="J182" s="242"/>
      <c r="K182" s="70">
        <f>SUM(K165:K178)</f>
        <v>0</v>
      </c>
      <c r="L182" s="38" t="str">
        <f>IF(K173=0,"",K173/B165)</f>
        <v/>
      </c>
      <c r="M182" s="38" t="str">
        <f>IF(K182=0,"",K182/B165)</f>
        <v/>
      </c>
      <c r="N182" s="38" t="str">
        <f>IF(K173=0,"",M182-L182)</f>
        <v/>
      </c>
      <c r="O182" s="1"/>
      <c r="P182" s="1"/>
      <c r="Q182" s="1"/>
      <c r="R182" s="13"/>
    </row>
    <row r="183" spans="1:19" ht="12.75" customHeight="1" x14ac:dyDescent="0.2"/>
    <row r="184" spans="1:19" ht="12.75" customHeight="1" x14ac:dyDescent="0.2"/>
    <row r="185" spans="1:19" ht="26.25" x14ac:dyDescent="0.4">
      <c r="A185" s="40"/>
      <c r="B185" s="244" t="s">
        <v>94</v>
      </c>
      <c r="C185" s="245"/>
      <c r="D185" s="245"/>
      <c r="E185" s="245"/>
      <c r="F185" s="245"/>
      <c r="G185" s="245"/>
      <c r="H185" s="245"/>
      <c r="I185" s="245"/>
      <c r="J185" s="245"/>
      <c r="K185" s="74" t="s">
        <v>130</v>
      </c>
      <c r="L185" s="1"/>
      <c r="M185" s="1"/>
      <c r="N185" s="13"/>
      <c r="O185" s="1"/>
      <c r="P185" s="13"/>
      <c r="Q185" s="13"/>
      <c r="R185" s="13"/>
    </row>
    <row r="186" spans="1:19" ht="20.25" x14ac:dyDescent="0.2">
      <c r="A186" s="222" t="s">
        <v>9</v>
      </c>
      <c r="B186" s="223" t="s">
        <v>95</v>
      </c>
      <c r="C186" s="246"/>
      <c r="D186" s="246"/>
      <c r="E186" s="246"/>
      <c r="F186" s="246"/>
      <c r="G186" s="246"/>
      <c r="H186" s="246"/>
      <c r="I186" s="246"/>
      <c r="J186" s="247"/>
      <c r="K186" s="226" t="s">
        <v>10</v>
      </c>
      <c r="L186" s="219" t="s">
        <v>2</v>
      </c>
      <c r="M186" s="219" t="s">
        <v>3</v>
      </c>
      <c r="N186" s="228" t="s">
        <v>4</v>
      </c>
      <c r="O186" s="219" t="s">
        <v>5</v>
      </c>
      <c r="P186" s="217" t="s">
        <v>6</v>
      </c>
      <c r="Q186" s="217" t="s">
        <v>7</v>
      </c>
      <c r="R186" s="219" t="s">
        <v>96</v>
      </c>
    </row>
    <row r="187" spans="1:19" ht="15.75" x14ac:dyDescent="0.25">
      <c r="A187" s="243"/>
      <c r="B187" s="16" t="s">
        <v>97</v>
      </c>
      <c r="C187" s="16" t="s">
        <v>98</v>
      </c>
      <c r="D187" s="16" t="s">
        <v>99</v>
      </c>
      <c r="E187" s="16" t="s">
        <v>100</v>
      </c>
      <c r="F187" s="16" t="s">
        <v>101</v>
      </c>
      <c r="G187" s="16" t="s">
        <v>102</v>
      </c>
      <c r="H187" s="16" t="s">
        <v>103</v>
      </c>
      <c r="I187" s="16" t="s">
        <v>104</v>
      </c>
      <c r="J187" s="16" t="s">
        <v>105</v>
      </c>
      <c r="K187" s="227"/>
      <c r="L187" s="243"/>
      <c r="M187" s="243"/>
      <c r="N187" s="243"/>
      <c r="O187" s="243"/>
      <c r="P187" s="243"/>
      <c r="Q187" s="243"/>
      <c r="R187" s="243"/>
    </row>
    <row r="188" spans="1:19" ht="15.75" customHeight="1" x14ac:dyDescent="0.25">
      <c r="A188" s="16">
        <v>2401</v>
      </c>
      <c r="B188" s="17">
        <v>26</v>
      </c>
      <c r="C188" s="17"/>
      <c r="D188" s="17"/>
      <c r="E188" s="17"/>
      <c r="F188" s="17"/>
      <c r="G188" s="17"/>
      <c r="H188" s="17"/>
      <c r="I188" s="17"/>
      <c r="J188" s="17"/>
      <c r="K188" s="54"/>
      <c r="L188" s="42"/>
      <c r="M188" s="43"/>
      <c r="N188" s="44"/>
      <c r="O188" s="18"/>
      <c r="P188" s="19">
        <f>B188</f>
        <v>26</v>
      </c>
      <c r="Q188" s="20"/>
      <c r="R188" s="18"/>
    </row>
    <row r="189" spans="1:19" ht="15.75" customHeight="1" x14ac:dyDescent="0.25">
      <c r="A189" s="16">
        <v>2402</v>
      </c>
      <c r="B189" s="17"/>
      <c r="C189" s="17">
        <v>22</v>
      </c>
      <c r="D189" s="17"/>
      <c r="E189" s="17"/>
      <c r="F189" s="17"/>
      <c r="G189" s="17"/>
      <c r="H189" s="17"/>
      <c r="I189" s="17"/>
      <c r="J189" s="17"/>
      <c r="K189" s="54"/>
      <c r="L189" s="45"/>
      <c r="M189" s="46"/>
      <c r="N189" s="47"/>
      <c r="O189" s="21">
        <f>IF(C189=0,"",C189/B188)</f>
        <v>0.84615384615384615</v>
      </c>
      <c r="P189" s="22">
        <v>23</v>
      </c>
      <c r="Q189" s="23">
        <f t="shared" ref="Q189:Q196" si="16">IF(P189=0,"",P189/P188)</f>
        <v>0.88461538461538458</v>
      </c>
      <c r="R189" s="23">
        <f t="shared" ref="R189:R196" si="17">IF(P189=0,"",100%-Q189)</f>
        <v>0.11538461538461542</v>
      </c>
    </row>
    <row r="190" spans="1:19" ht="15.75" customHeight="1" x14ac:dyDescent="0.25">
      <c r="A190" s="16">
        <v>2501</v>
      </c>
      <c r="B190" s="17"/>
      <c r="C190" s="17"/>
      <c r="D190" s="17">
        <v>16</v>
      </c>
      <c r="E190" s="17"/>
      <c r="F190" s="17"/>
      <c r="G190" s="17"/>
      <c r="H190" s="17"/>
      <c r="I190" s="17"/>
      <c r="J190" s="17"/>
      <c r="K190" s="54"/>
      <c r="L190" s="45"/>
      <c r="M190" s="46"/>
      <c r="N190" s="47"/>
      <c r="O190" s="21">
        <f>IF(D190=0,"",D190/C189)</f>
        <v>0.72727272727272729</v>
      </c>
      <c r="P190" s="22">
        <v>21</v>
      </c>
      <c r="Q190" s="23">
        <f t="shared" si="16"/>
        <v>0.91304347826086951</v>
      </c>
      <c r="R190" s="23">
        <f t="shared" si="17"/>
        <v>8.6956521739130488E-2</v>
      </c>
      <c r="S190" s="3">
        <f>P190/P188</f>
        <v>0.80769230769230771</v>
      </c>
    </row>
    <row r="191" spans="1:19" ht="15.75" customHeight="1" x14ac:dyDescent="0.25">
      <c r="A191" s="16">
        <v>2502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54"/>
      <c r="L191" s="45"/>
      <c r="M191" s="46"/>
      <c r="N191" s="47"/>
      <c r="O191" s="21" t="str">
        <f>IF(E191=0,"",E191/D190)</f>
        <v/>
      </c>
      <c r="P191" s="22"/>
      <c r="Q191" s="23" t="str">
        <f t="shared" si="16"/>
        <v/>
      </c>
      <c r="R191" s="23" t="str">
        <f t="shared" si="17"/>
        <v/>
      </c>
    </row>
    <row r="192" spans="1:19" ht="15.75" customHeight="1" x14ac:dyDescent="0.25">
      <c r="A192" s="16">
        <v>2601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54"/>
      <c r="L192" s="45"/>
      <c r="M192" s="46"/>
      <c r="N192" s="47"/>
      <c r="O192" s="21" t="str">
        <f>IF(F192=0,"",F192/E191)</f>
        <v/>
      </c>
      <c r="P192" s="22"/>
      <c r="Q192" s="23" t="str">
        <f t="shared" si="16"/>
        <v/>
      </c>
      <c r="R192" s="23" t="str">
        <f t="shared" si="17"/>
        <v/>
      </c>
    </row>
    <row r="193" spans="1:18" ht="15.75" customHeight="1" x14ac:dyDescent="0.25">
      <c r="A193" s="16">
        <v>2602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54"/>
      <c r="L193" s="45"/>
      <c r="M193" s="46"/>
      <c r="N193" s="47"/>
      <c r="O193" s="21" t="str">
        <f>IF(G193=0,"",G193/F192)</f>
        <v/>
      </c>
      <c r="P193" s="22"/>
      <c r="Q193" s="23" t="str">
        <f t="shared" si="16"/>
        <v/>
      </c>
      <c r="R193" s="23" t="str">
        <f t="shared" si="17"/>
        <v/>
      </c>
    </row>
    <row r="194" spans="1:18" ht="15.75" customHeight="1" x14ac:dyDescent="0.25">
      <c r="A194" s="16">
        <v>2701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54"/>
      <c r="L194" s="45"/>
      <c r="M194" s="46"/>
      <c r="N194" s="47"/>
      <c r="O194" s="21" t="str">
        <f>IF(H194=0,"",H194/G193)</f>
        <v/>
      </c>
      <c r="P194" s="22"/>
      <c r="Q194" s="23" t="str">
        <f t="shared" si="16"/>
        <v/>
      </c>
      <c r="R194" s="23" t="str">
        <f t="shared" si="17"/>
        <v/>
      </c>
    </row>
    <row r="195" spans="1:18" ht="15.75" customHeight="1" x14ac:dyDescent="0.25">
      <c r="A195" s="16">
        <v>2702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54"/>
      <c r="L195" s="45"/>
      <c r="M195" s="46"/>
      <c r="N195" s="47"/>
      <c r="O195" s="21" t="str">
        <f>IF(I195=0,"",I195/H194)</f>
        <v/>
      </c>
      <c r="P195" s="22"/>
      <c r="Q195" s="23" t="str">
        <f t="shared" si="16"/>
        <v/>
      </c>
      <c r="R195" s="23" t="str">
        <f t="shared" si="17"/>
        <v/>
      </c>
    </row>
    <row r="196" spans="1:18" ht="15.75" customHeight="1" x14ac:dyDescent="0.25">
      <c r="A196" s="16">
        <v>2801</v>
      </c>
      <c r="B196" s="17"/>
      <c r="C196" s="17"/>
      <c r="D196" s="17"/>
      <c r="E196" s="17"/>
      <c r="F196" s="17"/>
      <c r="G196" s="17"/>
      <c r="H196" s="17"/>
      <c r="I196" s="17"/>
      <c r="J196" s="17"/>
      <c r="K196" s="54"/>
      <c r="L196" s="45"/>
      <c r="M196" s="46"/>
      <c r="N196" s="47"/>
      <c r="O196" s="24" t="str">
        <f>IF(J196=0,"",J196/I195)</f>
        <v/>
      </c>
      <c r="P196" s="22"/>
      <c r="Q196" s="25" t="str">
        <f t="shared" si="16"/>
        <v/>
      </c>
      <c r="R196" s="25" t="str">
        <f t="shared" si="17"/>
        <v/>
      </c>
    </row>
    <row r="197" spans="1:18" ht="15.75" customHeight="1" x14ac:dyDescent="0.25">
      <c r="A197" s="16">
        <v>2802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54"/>
      <c r="L197" s="45"/>
      <c r="M197" s="46"/>
      <c r="N197" s="48"/>
      <c r="O197" s="63"/>
      <c r="P197" s="22"/>
      <c r="Q197" s="64"/>
      <c r="R197" s="65"/>
    </row>
    <row r="198" spans="1:18" ht="15.75" customHeight="1" x14ac:dyDescent="0.25">
      <c r="A198" s="16">
        <v>2901</v>
      </c>
      <c r="B198" s="17"/>
      <c r="C198" s="17"/>
      <c r="D198" s="17"/>
      <c r="E198" s="17"/>
      <c r="F198" s="17"/>
      <c r="G198" s="17"/>
      <c r="H198" s="17"/>
      <c r="I198" s="17"/>
      <c r="J198" s="17"/>
      <c r="K198" s="54"/>
      <c r="L198" s="45"/>
      <c r="M198" s="46"/>
      <c r="N198" s="48"/>
      <c r="O198" s="50"/>
      <c r="P198" s="51"/>
      <c r="Q198" s="52"/>
      <c r="R198" s="50"/>
    </row>
    <row r="199" spans="1:18" ht="15.75" customHeight="1" x14ac:dyDescent="0.25">
      <c r="A199" s="16">
        <v>2902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54"/>
      <c r="L199" s="45"/>
      <c r="M199" s="46"/>
      <c r="N199" s="48"/>
      <c r="O199" s="50"/>
      <c r="P199" s="51"/>
      <c r="Q199" s="52"/>
      <c r="R199" s="50"/>
    </row>
    <row r="200" spans="1:18" ht="15.75" customHeight="1" x14ac:dyDescent="0.25">
      <c r="A200" s="16">
        <v>3001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54"/>
      <c r="L200" s="45"/>
      <c r="M200" s="46"/>
      <c r="N200" s="48"/>
      <c r="O200" s="50"/>
      <c r="P200" s="51"/>
      <c r="Q200" s="52"/>
      <c r="R200" s="50"/>
    </row>
    <row r="201" spans="1:18" ht="15.75" customHeight="1" x14ac:dyDescent="0.25">
      <c r="A201" s="16">
        <v>3002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54"/>
      <c r="L201" s="45"/>
      <c r="M201" s="46"/>
      <c r="N201" s="48"/>
      <c r="O201" s="89"/>
      <c r="P201" s="90"/>
      <c r="Q201" s="91"/>
      <c r="R201" s="92"/>
    </row>
    <row r="202" spans="1:18" ht="15.75" customHeight="1" x14ac:dyDescent="0.25">
      <c r="A202" s="16">
        <v>3101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54"/>
      <c r="L202" s="45"/>
      <c r="M202" s="46"/>
      <c r="N202" s="48"/>
      <c r="O202" s="66" t="s">
        <v>81</v>
      </c>
      <c r="P202" s="30"/>
      <c r="Q202" s="31" t="str">
        <f>IF(SUM(K194:K201)=0,"",SUM(K194:K201))</f>
        <v/>
      </c>
      <c r="R202" s="68" t="s">
        <v>10</v>
      </c>
    </row>
    <row r="203" spans="1:18" ht="15.75" customHeight="1" x14ac:dyDescent="0.25">
      <c r="A203" s="58">
        <v>3201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54"/>
      <c r="L203" s="45"/>
      <c r="M203" s="46"/>
      <c r="N203" s="48"/>
      <c r="O203" s="67" t="s">
        <v>83</v>
      </c>
      <c r="P203" s="32">
        <f>P202/B188</f>
        <v>0</v>
      </c>
      <c r="Q203" s="33" t="e">
        <f>P202/Q202</f>
        <v>#VALUE!</v>
      </c>
      <c r="R203" s="69" t="s">
        <v>84</v>
      </c>
    </row>
    <row r="204" spans="1:18" ht="15.75" customHeight="1" x14ac:dyDescent="0.25">
      <c r="A204" s="58">
        <v>3202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54"/>
      <c r="L204" s="53"/>
      <c r="M204" s="55"/>
      <c r="N204" s="56"/>
      <c r="O204" s="34"/>
      <c r="P204" s="35"/>
      <c r="Q204" s="35"/>
      <c r="R204" s="36"/>
    </row>
    <row r="205" spans="1:18" ht="18" customHeight="1" x14ac:dyDescent="0.25">
      <c r="B205" s="242" t="s">
        <v>106</v>
      </c>
      <c r="C205" s="242"/>
      <c r="D205" s="242"/>
      <c r="E205" s="242"/>
      <c r="F205" s="242"/>
      <c r="G205" s="242"/>
      <c r="H205" s="242"/>
      <c r="I205" s="242"/>
      <c r="J205" s="242"/>
      <c r="K205" s="70">
        <f>SUM(K188:K201)</f>
        <v>0</v>
      </c>
      <c r="L205" s="38" t="str">
        <f>IF(K196=0,"",K196/B188)</f>
        <v/>
      </c>
      <c r="M205" s="38" t="str">
        <f>IF(K205=0,"",K205/B188)</f>
        <v/>
      </c>
      <c r="N205" s="38" t="str">
        <f>IF(K196=0,"",M205-L205)</f>
        <v/>
      </c>
      <c r="O205" s="1"/>
      <c r="P205" s="1"/>
      <c r="Q205" s="1"/>
      <c r="R205" s="13"/>
    </row>
    <row r="206" spans="1:18" ht="12.75" customHeight="1" x14ac:dyDescent="0.2"/>
    <row r="207" spans="1:18" ht="12.75" customHeight="1" x14ac:dyDescent="0.2"/>
    <row r="208" spans="1:18" ht="26.25" x14ac:dyDescent="0.4">
      <c r="A208" s="40"/>
      <c r="B208" s="244" t="s">
        <v>94</v>
      </c>
      <c r="C208" s="245"/>
      <c r="D208" s="245"/>
      <c r="E208" s="245"/>
      <c r="F208" s="245"/>
      <c r="G208" s="245"/>
      <c r="H208" s="245"/>
      <c r="I208" s="245"/>
      <c r="J208" s="245"/>
      <c r="K208" s="74" t="s">
        <v>131</v>
      </c>
      <c r="L208" s="1"/>
      <c r="M208" s="1"/>
      <c r="N208" s="13"/>
      <c r="O208" s="1"/>
      <c r="P208" s="13"/>
      <c r="Q208" s="13"/>
      <c r="R208" s="13"/>
    </row>
    <row r="209" spans="1:19" ht="20.25" x14ac:dyDescent="0.2">
      <c r="A209" s="222" t="s">
        <v>9</v>
      </c>
      <c r="B209" s="223" t="s">
        <v>95</v>
      </c>
      <c r="C209" s="246"/>
      <c r="D209" s="246"/>
      <c r="E209" s="246"/>
      <c r="F209" s="246"/>
      <c r="G209" s="246"/>
      <c r="H209" s="246"/>
      <c r="I209" s="246"/>
      <c r="J209" s="247"/>
      <c r="K209" s="226" t="s">
        <v>10</v>
      </c>
      <c r="L209" s="219" t="s">
        <v>2</v>
      </c>
      <c r="M209" s="219" t="s">
        <v>3</v>
      </c>
      <c r="N209" s="228" t="s">
        <v>4</v>
      </c>
      <c r="O209" s="219" t="s">
        <v>5</v>
      </c>
      <c r="P209" s="217" t="s">
        <v>6</v>
      </c>
      <c r="Q209" s="217" t="s">
        <v>7</v>
      </c>
      <c r="R209" s="219" t="s">
        <v>96</v>
      </c>
    </row>
    <row r="210" spans="1:19" ht="15.75" x14ac:dyDescent="0.25">
      <c r="A210" s="243"/>
      <c r="B210" s="16" t="s">
        <v>97</v>
      </c>
      <c r="C210" s="16" t="s">
        <v>98</v>
      </c>
      <c r="D210" s="16" t="s">
        <v>99</v>
      </c>
      <c r="E210" s="16" t="s">
        <v>100</v>
      </c>
      <c r="F210" s="16" t="s">
        <v>101</v>
      </c>
      <c r="G210" s="16" t="s">
        <v>102</v>
      </c>
      <c r="H210" s="16" t="s">
        <v>103</v>
      </c>
      <c r="I210" s="16" t="s">
        <v>104</v>
      </c>
      <c r="J210" s="16" t="s">
        <v>105</v>
      </c>
      <c r="K210" s="227"/>
      <c r="L210" s="243"/>
      <c r="M210" s="243"/>
      <c r="N210" s="243"/>
      <c r="O210" s="243"/>
      <c r="P210" s="243"/>
      <c r="Q210" s="243"/>
      <c r="R210" s="243"/>
    </row>
    <row r="211" spans="1:19" ht="15.75" customHeight="1" x14ac:dyDescent="0.25">
      <c r="A211" s="16">
        <v>2402</v>
      </c>
      <c r="B211" s="17">
        <v>51</v>
      </c>
      <c r="C211" s="17"/>
      <c r="D211" s="17"/>
      <c r="E211" s="17"/>
      <c r="F211" s="17"/>
      <c r="G211" s="17"/>
      <c r="H211" s="17"/>
      <c r="I211" s="17"/>
      <c r="J211" s="17"/>
      <c r="K211" s="54"/>
      <c r="L211" s="42"/>
      <c r="M211" s="43"/>
      <c r="N211" s="44"/>
      <c r="O211" s="18"/>
      <c r="P211" s="19">
        <f>B211</f>
        <v>51</v>
      </c>
      <c r="Q211" s="20"/>
      <c r="R211" s="18"/>
    </row>
    <row r="212" spans="1:19" ht="15.75" customHeight="1" x14ac:dyDescent="0.25">
      <c r="A212" s="16">
        <v>2501</v>
      </c>
      <c r="B212" s="17"/>
      <c r="C212" s="17">
        <v>46</v>
      </c>
      <c r="D212" s="17"/>
      <c r="E212" s="17"/>
      <c r="F212" s="17"/>
      <c r="G212" s="17"/>
      <c r="H212" s="17"/>
      <c r="I212" s="17"/>
      <c r="J212" s="17"/>
      <c r="K212" s="54"/>
      <c r="L212" s="45"/>
      <c r="M212" s="46"/>
      <c r="N212" s="47"/>
      <c r="O212" s="21">
        <f>IF(C212=0,"",C212/B211)</f>
        <v>0.90196078431372551</v>
      </c>
      <c r="P212" s="22">
        <v>46</v>
      </c>
      <c r="Q212" s="23">
        <f t="shared" ref="Q212:Q219" si="18">IF(P212=0,"",P212/P211)</f>
        <v>0.90196078431372551</v>
      </c>
      <c r="R212" s="23">
        <f t="shared" ref="R212:R219" si="19">IF(P212=0,"",100%-Q212)</f>
        <v>9.8039215686274495E-2</v>
      </c>
    </row>
    <row r="213" spans="1:19" ht="15.75" customHeight="1" x14ac:dyDescent="0.25">
      <c r="A213" s="16">
        <v>2502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54"/>
      <c r="L213" s="45"/>
      <c r="M213" s="46"/>
      <c r="N213" s="47"/>
      <c r="O213" s="21" t="str">
        <f>IF(D213=0,"",D213/C212)</f>
        <v/>
      </c>
      <c r="P213" s="22"/>
      <c r="Q213" s="23" t="str">
        <f t="shared" si="18"/>
        <v/>
      </c>
      <c r="R213" s="23" t="str">
        <f t="shared" si="19"/>
        <v/>
      </c>
      <c r="S213" s="3">
        <f>P213/P211</f>
        <v>0</v>
      </c>
    </row>
    <row r="214" spans="1:19" ht="15.75" customHeight="1" x14ac:dyDescent="0.25">
      <c r="A214" s="16">
        <v>2601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54"/>
      <c r="L214" s="45"/>
      <c r="M214" s="46"/>
      <c r="N214" s="47"/>
      <c r="O214" s="21" t="str">
        <f>IF(E214=0,"",E214/D213)</f>
        <v/>
      </c>
      <c r="P214" s="22"/>
      <c r="Q214" s="23" t="str">
        <f t="shared" si="18"/>
        <v/>
      </c>
      <c r="R214" s="23" t="str">
        <f t="shared" si="19"/>
        <v/>
      </c>
    </row>
    <row r="215" spans="1:19" ht="15.75" customHeight="1" x14ac:dyDescent="0.25">
      <c r="A215" s="16">
        <v>2602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45"/>
      <c r="M215" s="46"/>
      <c r="N215" s="47"/>
      <c r="O215" s="21" t="str">
        <f>IF(F215=0,"",F215/E214)</f>
        <v/>
      </c>
      <c r="P215" s="22"/>
      <c r="Q215" s="23" t="str">
        <f t="shared" si="18"/>
        <v/>
      </c>
      <c r="R215" s="23" t="str">
        <f t="shared" si="19"/>
        <v/>
      </c>
    </row>
    <row r="216" spans="1:19" ht="15.75" customHeight="1" x14ac:dyDescent="0.25">
      <c r="A216" s="16">
        <v>2701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45"/>
      <c r="M216" s="46"/>
      <c r="N216" s="47"/>
      <c r="O216" s="21" t="str">
        <f>IF(G216=0,"",G216/F215)</f>
        <v/>
      </c>
      <c r="P216" s="22"/>
      <c r="Q216" s="23" t="str">
        <f t="shared" si="18"/>
        <v/>
      </c>
      <c r="R216" s="23" t="str">
        <f t="shared" si="19"/>
        <v/>
      </c>
    </row>
    <row r="217" spans="1:19" ht="15.75" customHeight="1" x14ac:dyDescent="0.25">
      <c r="A217" s="16">
        <v>2702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54"/>
      <c r="L217" s="45"/>
      <c r="M217" s="46"/>
      <c r="N217" s="47"/>
      <c r="O217" s="21" t="str">
        <f>IF(H217=0,"",H217/G216)</f>
        <v/>
      </c>
      <c r="P217" s="22"/>
      <c r="Q217" s="23" t="str">
        <f t="shared" si="18"/>
        <v/>
      </c>
      <c r="R217" s="23" t="str">
        <f t="shared" si="19"/>
        <v/>
      </c>
    </row>
    <row r="218" spans="1:19" ht="15.75" customHeight="1" x14ac:dyDescent="0.25">
      <c r="A218" s="16">
        <v>2801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45"/>
      <c r="M218" s="46"/>
      <c r="N218" s="47"/>
      <c r="O218" s="21" t="str">
        <f>IF(I218=0,"",I218/H217)</f>
        <v/>
      </c>
      <c r="P218" s="22"/>
      <c r="Q218" s="23" t="str">
        <f t="shared" si="18"/>
        <v/>
      </c>
      <c r="R218" s="23" t="str">
        <f t="shared" si="19"/>
        <v/>
      </c>
    </row>
    <row r="219" spans="1:19" ht="15.75" customHeight="1" x14ac:dyDescent="0.25">
      <c r="A219" s="16">
        <v>2802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54"/>
      <c r="L219" s="45"/>
      <c r="M219" s="46"/>
      <c r="N219" s="47"/>
      <c r="O219" s="24" t="str">
        <f>IF(J219=0,"",J219/I218)</f>
        <v/>
      </c>
      <c r="P219" s="22"/>
      <c r="Q219" s="25" t="str">
        <f t="shared" si="18"/>
        <v/>
      </c>
      <c r="R219" s="25" t="str">
        <f t="shared" si="19"/>
        <v/>
      </c>
    </row>
    <row r="220" spans="1:19" ht="15.75" customHeight="1" x14ac:dyDescent="0.25">
      <c r="A220" s="16">
        <v>2901</v>
      </c>
      <c r="B220" s="17"/>
      <c r="C220" s="17"/>
      <c r="D220" s="17"/>
      <c r="E220" s="17"/>
      <c r="F220" s="17"/>
      <c r="G220" s="17"/>
      <c r="H220" s="17"/>
      <c r="I220" s="17"/>
      <c r="J220" s="17"/>
      <c r="K220" s="54"/>
      <c r="L220" s="45"/>
      <c r="M220" s="46"/>
      <c r="N220" s="48"/>
      <c r="O220" s="63"/>
      <c r="P220" s="22"/>
      <c r="Q220" s="64"/>
      <c r="R220" s="65"/>
    </row>
    <row r="221" spans="1:19" ht="15.75" customHeight="1" x14ac:dyDescent="0.25">
      <c r="A221" s="16">
        <v>2902</v>
      </c>
      <c r="B221" s="17"/>
      <c r="C221" s="17"/>
      <c r="D221" s="17"/>
      <c r="E221" s="17"/>
      <c r="F221" s="17"/>
      <c r="G221" s="17"/>
      <c r="H221" s="17"/>
      <c r="I221" s="17"/>
      <c r="J221" s="17"/>
      <c r="K221" s="54"/>
      <c r="L221" s="45"/>
      <c r="M221" s="46"/>
      <c r="N221" s="48"/>
      <c r="O221" s="50"/>
      <c r="P221" s="51"/>
      <c r="Q221" s="52"/>
      <c r="R221" s="50"/>
    </row>
    <row r="222" spans="1:19" ht="15.75" customHeight="1" x14ac:dyDescent="0.25">
      <c r="A222" s="16">
        <v>3001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54"/>
      <c r="L222" s="45"/>
      <c r="M222" s="46"/>
      <c r="N222" s="48"/>
      <c r="O222" s="50"/>
      <c r="P222" s="51"/>
      <c r="Q222" s="52"/>
      <c r="R222" s="50"/>
    </row>
    <row r="223" spans="1:19" ht="15.75" customHeight="1" x14ac:dyDescent="0.25">
      <c r="A223" s="16">
        <v>3002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54"/>
      <c r="L223" s="45"/>
      <c r="M223" s="46"/>
      <c r="N223" s="48"/>
      <c r="O223" s="50"/>
      <c r="P223" s="51"/>
      <c r="Q223" s="52"/>
      <c r="R223" s="50"/>
    </row>
    <row r="224" spans="1:19" ht="15.75" customHeight="1" x14ac:dyDescent="0.25">
      <c r="A224" s="16">
        <v>3101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54"/>
      <c r="L224" s="45"/>
      <c r="M224" s="46"/>
      <c r="N224" s="48"/>
      <c r="O224" s="89"/>
      <c r="P224" s="90"/>
      <c r="Q224" s="91"/>
      <c r="R224" s="92"/>
    </row>
    <row r="225" spans="1:19" ht="15.75" customHeight="1" x14ac:dyDescent="0.25">
      <c r="A225" s="58">
        <v>3201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54"/>
      <c r="L225" s="45"/>
      <c r="M225" s="46"/>
      <c r="N225" s="48"/>
      <c r="O225" s="66" t="s">
        <v>81</v>
      </c>
      <c r="P225" s="30"/>
      <c r="Q225" s="31" t="str">
        <f>IF(SUM(K217:K224)=0,"",SUM(K217:K224))</f>
        <v/>
      </c>
      <c r="R225" s="68" t="s">
        <v>10</v>
      </c>
    </row>
    <row r="226" spans="1:19" ht="15.75" customHeight="1" x14ac:dyDescent="0.25">
      <c r="A226" s="58">
        <v>3202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54"/>
      <c r="L226" s="45"/>
      <c r="M226" s="46"/>
      <c r="N226" s="48"/>
      <c r="O226" s="67" t="s">
        <v>83</v>
      </c>
      <c r="P226" s="32">
        <f>P225/B211</f>
        <v>0</v>
      </c>
      <c r="Q226" s="33" t="e">
        <f>P225/Q225</f>
        <v>#VALUE!</v>
      </c>
      <c r="R226" s="69" t="s">
        <v>84</v>
      </c>
    </row>
    <row r="227" spans="1:19" ht="15.75" customHeight="1" x14ac:dyDescent="0.25">
      <c r="A227" s="58">
        <v>3301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54"/>
      <c r="L227" s="53"/>
      <c r="M227" s="55"/>
      <c r="N227" s="56"/>
      <c r="O227" s="34"/>
      <c r="P227" s="35"/>
      <c r="Q227" s="35"/>
      <c r="R227" s="36"/>
    </row>
    <row r="228" spans="1:19" ht="18" customHeight="1" x14ac:dyDescent="0.25">
      <c r="B228" s="242" t="s">
        <v>106</v>
      </c>
      <c r="C228" s="242"/>
      <c r="D228" s="242"/>
      <c r="E228" s="242"/>
      <c r="F228" s="242"/>
      <c r="G228" s="242"/>
      <c r="H228" s="242"/>
      <c r="I228" s="242"/>
      <c r="J228" s="242"/>
      <c r="K228" s="70">
        <f>SUM(K211:K224)</f>
        <v>0</v>
      </c>
      <c r="L228" s="38" t="str">
        <f>IF(K219=0,"",K219/B211)</f>
        <v/>
      </c>
      <c r="M228" s="38" t="str">
        <f>IF(K228=0,"",K228/B211)</f>
        <v/>
      </c>
      <c r="N228" s="38" t="str">
        <f>IF(K219=0,"",M228-L228)</f>
        <v/>
      </c>
      <c r="O228" s="1"/>
      <c r="P228" s="1"/>
      <c r="Q228" s="1"/>
      <c r="R228" s="13"/>
    </row>
    <row r="229" spans="1:19" ht="12.75" customHeight="1" x14ac:dyDescent="0.2"/>
    <row r="230" spans="1:19" ht="12.75" x14ac:dyDescent="0.2"/>
    <row r="231" spans="1:19" ht="26.25" x14ac:dyDescent="0.4">
      <c r="A231" s="40"/>
      <c r="B231" s="244" t="s">
        <v>94</v>
      </c>
      <c r="C231" s="245"/>
      <c r="D231" s="245"/>
      <c r="E231" s="245"/>
      <c r="F231" s="245"/>
      <c r="G231" s="245"/>
      <c r="H231" s="245"/>
      <c r="I231" s="245"/>
      <c r="J231" s="245"/>
      <c r="K231" s="74" t="s">
        <v>132</v>
      </c>
      <c r="L231" s="1"/>
      <c r="M231" s="1"/>
      <c r="N231" s="13"/>
      <c r="O231" s="1"/>
      <c r="P231" s="13"/>
      <c r="Q231" s="13"/>
      <c r="R231" s="13"/>
    </row>
    <row r="232" spans="1:19" ht="20.25" x14ac:dyDescent="0.2">
      <c r="A232" s="222" t="s">
        <v>9</v>
      </c>
      <c r="B232" s="223" t="s">
        <v>95</v>
      </c>
      <c r="C232" s="246"/>
      <c r="D232" s="246"/>
      <c r="E232" s="246"/>
      <c r="F232" s="246"/>
      <c r="G232" s="246"/>
      <c r="H232" s="246"/>
      <c r="I232" s="246"/>
      <c r="J232" s="247"/>
      <c r="K232" s="226" t="s">
        <v>10</v>
      </c>
      <c r="L232" s="219" t="s">
        <v>2</v>
      </c>
      <c r="M232" s="219" t="s">
        <v>3</v>
      </c>
      <c r="N232" s="228" t="s">
        <v>4</v>
      </c>
      <c r="O232" s="219" t="s">
        <v>5</v>
      </c>
      <c r="P232" s="217" t="s">
        <v>6</v>
      </c>
      <c r="Q232" s="217" t="s">
        <v>7</v>
      </c>
      <c r="R232" s="219" t="s">
        <v>96</v>
      </c>
    </row>
    <row r="233" spans="1:19" ht="15.75" x14ac:dyDescent="0.25">
      <c r="A233" s="243"/>
      <c r="B233" s="16" t="s">
        <v>97</v>
      </c>
      <c r="C233" s="16" t="s">
        <v>98</v>
      </c>
      <c r="D233" s="16" t="s">
        <v>99</v>
      </c>
      <c r="E233" s="16" t="s">
        <v>100</v>
      </c>
      <c r="F233" s="16" t="s">
        <v>101</v>
      </c>
      <c r="G233" s="16" t="s">
        <v>102</v>
      </c>
      <c r="H233" s="16" t="s">
        <v>103</v>
      </c>
      <c r="I233" s="16" t="s">
        <v>104</v>
      </c>
      <c r="J233" s="16" t="s">
        <v>105</v>
      </c>
      <c r="K233" s="227"/>
      <c r="L233" s="243"/>
      <c r="M233" s="243"/>
      <c r="N233" s="243"/>
      <c r="O233" s="243"/>
      <c r="P233" s="243"/>
      <c r="Q233" s="243"/>
      <c r="R233" s="243"/>
    </row>
    <row r="234" spans="1:19" ht="15.75" customHeight="1" x14ac:dyDescent="0.25">
      <c r="A234" s="16">
        <v>2501</v>
      </c>
      <c r="B234" s="17">
        <v>27</v>
      </c>
      <c r="C234" s="17"/>
      <c r="D234" s="17"/>
      <c r="E234" s="17"/>
      <c r="F234" s="17"/>
      <c r="G234" s="17"/>
      <c r="H234" s="17"/>
      <c r="I234" s="17"/>
      <c r="J234" s="17"/>
      <c r="K234" s="54"/>
      <c r="L234" s="42"/>
      <c r="M234" s="43"/>
      <c r="N234" s="44"/>
      <c r="O234" s="18"/>
      <c r="P234" s="19">
        <f>B234</f>
        <v>27</v>
      </c>
      <c r="Q234" s="20"/>
      <c r="R234" s="18"/>
    </row>
    <row r="235" spans="1:19" ht="15.75" customHeight="1" x14ac:dyDescent="0.25">
      <c r="A235" s="16">
        <v>2502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54"/>
      <c r="L235" s="45"/>
      <c r="M235" s="46"/>
      <c r="N235" s="47"/>
      <c r="O235" s="21" t="str">
        <f>IF(C235=0,"",C235/B234)</f>
        <v/>
      </c>
      <c r="P235" s="22"/>
      <c r="Q235" s="23" t="str">
        <f t="shared" ref="Q235:Q242" si="20">IF(P235=0,"",P235/P234)</f>
        <v/>
      </c>
      <c r="R235" s="23" t="str">
        <f t="shared" ref="R235:R242" si="21">IF(P235=0,"",100%-Q235)</f>
        <v/>
      </c>
    </row>
    <row r="236" spans="1:19" ht="15.75" customHeight="1" x14ac:dyDescent="0.25">
      <c r="A236" s="16">
        <v>2601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45"/>
      <c r="M236" s="46"/>
      <c r="N236" s="47"/>
      <c r="O236" s="21" t="str">
        <f>IF(D236=0,"",D236/C235)</f>
        <v/>
      </c>
      <c r="P236" s="22"/>
      <c r="Q236" s="23" t="str">
        <f t="shared" si="20"/>
        <v/>
      </c>
      <c r="R236" s="23" t="str">
        <f t="shared" si="21"/>
        <v/>
      </c>
      <c r="S236" s="3">
        <f>P236/P234</f>
        <v>0</v>
      </c>
    </row>
    <row r="237" spans="1:19" ht="15.75" customHeight="1" x14ac:dyDescent="0.25">
      <c r="A237" s="16">
        <v>2602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45"/>
      <c r="M237" s="46"/>
      <c r="N237" s="47"/>
      <c r="O237" s="21" t="str">
        <f>IF(E237=0,"",E237/D236)</f>
        <v/>
      </c>
      <c r="P237" s="22"/>
      <c r="Q237" s="23" t="str">
        <f t="shared" si="20"/>
        <v/>
      </c>
      <c r="R237" s="23" t="str">
        <f t="shared" si="21"/>
        <v/>
      </c>
    </row>
    <row r="238" spans="1:19" ht="15.75" customHeight="1" x14ac:dyDescent="0.25">
      <c r="A238" s="16">
        <v>2701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45"/>
      <c r="M238" s="46"/>
      <c r="N238" s="47"/>
      <c r="O238" s="21" t="str">
        <f>IF(F238=0,"",F238/E237)</f>
        <v/>
      </c>
      <c r="P238" s="22"/>
      <c r="Q238" s="23" t="str">
        <f t="shared" si="20"/>
        <v/>
      </c>
      <c r="R238" s="23" t="str">
        <f t="shared" si="21"/>
        <v/>
      </c>
    </row>
    <row r="239" spans="1:19" ht="15.75" customHeight="1" x14ac:dyDescent="0.25">
      <c r="A239" s="16">
        <v>2702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45"/>
      <c r="M239" s="46"/>
      <c r="N239" s="47"/>
      <c r="O239" s="21" t="str">
        <f>IF(G239=0,"",G239/F238)</f>
        <v/>
      </c>
      <c r="P239" s="22"/>
      <c r="Q239" s="23" t="str">
        <f t="shared" si="20"/>
        <v/>
      </c>
      <c r="R239" s="23" t="str">
        <f t="shared" si="21"/>
        <v/>
      </c>
    </row>
    <row r="240" spans="1:19" ht="15.75" customHeight="1" x14ac:dyDescent="0.25">
      <c r="A240" s="16">
        <v>2801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54"/>
      <c r="L240" s="45"/>
      <c r="M240" s="46"/>
      <c r="N240" s="47"/>
      <c r="O240" s="21" t="str">
        <f>IF(H240=0,"",H240/G239)</f>
        <v/>
      </c>
      <c r="P240" s="22"/>
      <c r="Q240" s="23" t="str">
        <f t="shared" si="20"/>
        <v/>
      </c>
      <c r="R240" s="23" t="str">
        <f t="shared" si="21"/>
        <v/>
      </c>
    </row>
    <row r="241" spans="1:18" ht="15.75" customHeight="1" x14ac:dyDescent="0.25">
      <c r="A241" s="16">
        <v>2802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54"/>
      <c r="L241" s="45"/>
      <c r="M241" s="46"/>
      <c r="N241" s="47"/>
      <c r="O241" s="21" t="str">
        <f>IF(I241=0,"",I241/H240)</f>
        <v/>
      </c>
      <c r="P241" s="22"/>
      <c r="Q241" s="23" t="str">
        <f t="shared" si="20"/>
        <v/>
      </c>
      <c r="R241" s="23" t="str">
        <f t="shared" si="21"/>
        <v/>
      </c>
    </row>
    <row r="242" spans="1:18" ht="15.75" customHeight="1" x14ac:dyDescent="0.25">
      <c r="A242" s="16">
        <v>2901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54"/>
      <c r="L242" s="45"/>
      <c r="M242" s="46"/>
      <c r="N242" s="47"/>
      <c r="O242" s="24" t="str">
        <f>IF(J242=0,"",J242/I241)</f>
        <v/>
      </c>
      <c r="P242" s="22"/>
      <c r="Q242" s="25" t="str">
        <f t="shared" si="20"/>
        <v/>
      </c>
      <c r="R242" s="25" t="str">
        <f t="shared" si="21"/>
        <v/>
      </c>
    </row>
    <row r="243" spans="1:18" ht="15.75" customHeight="1" x14ac:dyDescent="0.25">
      <c r="A243" s="16">
        <v>2902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54"/>
      <c r="L243" s="45"/>
      <c r="M243" s="46"/>
      <c r="N243" s="48"/>
      <c r="O243" s="63"/>
      <c r="P243" s="22"/>
      <c r="Q243" s="64"/>
      <c r="R243" s="65"/>
    </row>
    <row r="244" spans="1:18" ht="15.75" customHeight="1" x14ac:dyDescent="0.25">
      <c r="A244" s="16">
        <v>3001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54"/>
      <c r="L244" s="45"/>
      <c r="M244" s="46"/>
      <c r="N244" s="48"/>
      <c r="O244" s="50"/>
      <c r="P244" s="51"/>
      <c r="Q244" s="52"/>
      <c r="R244" s="50"/>
    </row>
    <row r="245" spans="1:18" ht="15.75" customHeight="1" x14ac:dyDescent="0.25">
      <c r="A245" s="16">
        <v>3002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54"/>
      <c r="L245" s="45"/>
      <c r="M245" s="46"/>
      <c r="N245" s="48"/>
      <c r="O245" s="50"/>
      <c r="P245" s="51"/>
      <c r="Q245" s="52"/>
      <c r="R245" s="50"/>
    </row>
    <row r="246" spans="1:18" ht="15.75" customHeight="1" x14ac:dyDescent="0.25">
      <c r="A246" s="16">
        <v>3101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54"/>
      <c r="L246" s="45"/>
      <c r="M246" s="46"/>
      <c r="N246" s="48"/>
      <c r="O246" s="50"/>
      <c r="P246" s="51"/>
      <c r="Q246" s="52"/>
      <c r="R246" s="50"/>
    </row>
    <row r="247" spans="1:18" ht="15.75" customHeight="1" x14ac:dyDescent="0.25">
      <c r="A247" s="58">
        <v>3201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54"/>
      <c r="L247" s="45"/>
      <c r="M247" s="46"/>
      <c r="N247" s="48"/>
      <c r="O247" s="89"/>
      <c r="P247" s="90"/>
      <c r="Q247" s="91"/>
      <c r="R247" s="92"/>
    </row>
    <row r="248" spans="1:18" ht="15.75" customHeight="1" x14ac:dyDescent="0.25">
      <c r="A248" s="58">
        <v>3202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54"/>
      <c r="L248" s="45"/>
      <c r="M248" s="46"/>
      <c r="N248" s="48"/>
      <c r="O248" s="66" t="s">
        <v>81</v>
      </c>
      <c r="P248" s="30"/>
      <c r="Q248" s="31" t="str">
        <f>IF(SUM(K240:K247)=0,"",SUM(K240:K247))</f>
        <v/>
      </c>
      <c r="R248" s="68" t="s">
        <v>10</v>
      </c>
    </row>
    <row r="249" spans="1:18" ht="15.75" customHeight="1" x14ac:dyDescent="0.25">
      <c r="A249" s="58">
        <v>3301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54"/>
      <c r="L249" s="45"/>
      <c r="M249" s="46"/>
      <c r="N249" s="48"/>
      <c r="O249" s="67" t="s">
        <v>83</v>
      </c>
      <c r="P249" s="32">
        <f>P248/B234</f>
        <v>0</v>
      </c>
      <c r="Q249" s="33" t="e">
        <f>P248/Q248</f>
        <v>#VALUE!</v>
      </c>
      <c r="R249" s="69" t="s">
        <v>84</v>
      </c>
    </row>
    <row r="250" spans="1:18" ht="15.75" customHeight="1" x14ac:dyDescent="0.25">
      <c r="A250" s="58">
        <v>3302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54"/>
      <c r="L250" s="53"/>
      <c r="M250" s="55"/>
      <c r="N250" s="56"/>
      <c r="O250" s="34"/>
      <c r="P250" s="35"/>
      <c r="Q250" s="35"/>
      <c r="R250" s="36"/>
    </row>
    <row r="251" spans="1:18" ht="18" customHeight="1" x14ac:dyDescent="0.25">
      <c r="B251" s="242" t="s">
        <v>106</v>
      </c>
      <c r="C251" s="242"/>
      <c r="D251" s="242"/>
      <c r="E251" s="242"/>
      <c r="F251" s="242"/>
      <c r="G251" s="242"/>
      <c r="H251" s="242"/>
      <c r="I251" s="242"/>
      <c r="J251" s="242"/>
      <c r="K251" s="70">
        <f>SUM(K234:K247)</f>
        <v>0</v>
      </c>
      <c r="L251" s="38" t="str">
        <f>IF(K242=0,"",K242/B234)</f>
        <v/>
      </c>
      <c r="M251" s="38" t="str">
        <f>IF(K251=0,"",K251/B234)</f>
        <v/>
      </c>
      <c r="N251" s="38" t="str">
        <f>IF(K242=0,"",M251-L251)</f>
        <v/>
      </c>
      <c r="O251" s="1"/>
      <c r="P251" s="1"/>
      <c r="Q251" s="1"/>
      <c r="R251" s="13"/>
    </row>
    <row r="252" spans="1:18" ht="12.75" customHeight="1" x14ac:dyDescent="0.2"/>
    <row r="253" spans="1:18" ht="12.75" customHeight="1" x14ac:dyDescent="0.2"/>
    <row r="254" spans="1:18" ht="12.75" customHeight="1" x14ac:dyDescent="0.2"/>
    <row r="255" spans="1:18" ht="12.75" customHeight="1" x14ac:dyDescent="0.2"/>
    <row r="256" spans="1:18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32">
    <mergeCell ref="A163:A164"/>
    <mergeCell ref="B163:J163"/>
    <mergeCell ref="K163:K164"/>
    <mergeCell ref="L163:L164"/>
    <mergeCell ref="R163:R164"/>
    <mergeCell ref="M163:M164"/>
    <mergeCell ref="N163:N164"/>
    <mergeCell ref="O163:O164"/>
    <mergeCell ref="P117:P118"/>
    <mergeCell ref="B136:J136"/>
    <mergeCell ref="P163:P164"/>
    <mergeCell ref="Q163:Q164"/>
    <mergeCell ref="A140:A141"/>
    <mergeCell ref="B116:J116"/>
    <mergeCell ref="Q117:Q118"/>
    <mergeCell ref="B162:J162"/>
    <mergeCell ref="Q209:Q210"/>
    <mergeCell ref="R209:R210"/>
    <mergeCell ref="B208:J208"/>
    <mergeCell ref="B209:J209"/>
    <mergeCell ref="K209:K210"/>
    <mergeCell ref="L209:L210"/>
    <mergeCell ref="M209:M210"/>
    <mergeCell ref="N209:N210"/>
    <mergeCell ref="O209:O210"/>
    <mergeCell ref="P209:P210"/>
    <mergeCell ref="R140:R141"/>
    <mergeCell ref="M140:M141"/>
    <mergeCell ref="N140:N141"/>
    <mergeCell ref="O140:O141"/>
    <mergeCell ref="P140:P141"/>
    <mergeCell ref="Q140:Q141"/>
    <mergeCell ref="B139:J139"/>
    <mergeCell ref="B140:J140"/>
    <mergeCell ref="K140:K141"/>
    <mergeCell ref="L140:L141"/>
    <mergeCell ref="B159:J159"/>
    <mergeCell ref="A71:A72"/>
    <mergeCell ref="B71:J71"/>
    <mergeCell ref="K71:K72"/>
    <mergeCell ref="N71:N72"/>
    <mergeCell ref="N48:N49"/>
    <mergeCell ref="R117:R118"/>
    <mergeCell ref="A117:A118"/>
    <mergeCell ref="B117:J117"/>
    <mergeCell ref="K117:K118"/>
    <mergeCell ref="N117:N118"/>
    <mergeCell ref="O117:O118"/>
    <mergeCell ref="L117:L118"/>
    <mergeCell ref="M117:M118"/>
    <mergeCell ref="O71:O72"/>
    <mergeCell ref="A48:A49"/>
    <mergeCell ref="B48:J48"/>
    <mergeCell ref="K48:K49"/>
    <mergeCell ref="B90:J90"/>
    <mergeCell ref="B113:J113"/>
    <mergeCell ref="A94:A95"/>
    <mergeCell ref="B94:J94"/>
    <mergeCell ref="K94:K95"/>
    <mergeCell ref="L94:L95"/>
    <mergeCell ref="M94:M95"/>
    <mergeCell ref="A25:A26"/>
    <mergeCell ref="B25:J25"/>
    <mergeCell ref="K25:K26"/>
    <mergeCell ref="B47:J47"/>
    <mergeCell ref="L48:L49"/>
    <mergeCell ref="M48:M49"/>
    <mergeCell ref="L25:L26"/>
    <mergeCell ref="M25:M26"/>
    <mergeCell ref="R48:R49"/>
    <mergeCell ref="O48:O49"/>
    <mergeCell ref="P48:P49"/>
    <mergeCell ref="A2:A3"/>
    <mergeCell ref="B2:J2"/>
    <mergeCell ref="K2:K3"/>
    <mergeCell ref="L2:L3"/>
    <mergeCell ref="M2:M3"/>
    <mergeCell ref="O2:O3"/>
    <mergeCell ref="P2:P3"/>
    <mergeCell ref="Q2:Q3"/>
    <mergeCell ref="R2:R3"/>
    <mergeCell ref="B1:J1"/>
    <mergeCell ref="N2:N3"/>
    <mergeCell ref="Q94:Q95"/>
    <mergeCell ref="R94:R95"/>
    <mergeCell ref="B93:J93"/>
    <mergeCell ref="L71:L72"/>
    <mergeCell ref="M71:M72"/>
    <mergeCell ref="N94:N95"/>
    <mergeCell ref="O94:O95"/>
    <mergeCell ref="P94:P95"/>
    <mergeCell ref="B70:J70"/>
    <mergeCell ref="P71:P72"/>
    <mergeCell ref="Q71:Q72"/>
    <mergeCell ref="R71:R72"/>
    <mergeCell ref="Q25:Q26"/>
    <mergeCell ref="R25:R26"/>
    <mergeCell ref="N25:N26"/>
    <mergeCell ref="O25:O26"/>
    <mergeCell ref="P25:P26"/>
    <mergeCell ref="B24:J24"/>
    <mergeCell ref="Q48:Q49"/>
    <mergeCell ref="B21:J21"/>
    <mergeCell ref="B44:J44"/>
    <mergeCell ref="B67:J67"/>
    <mergeCell ref="A186:A187"/>
    <mergeCell ref="B186:J186"/>
    <mergeCell ref="K186:K187"/>
    <mergeCell ref="L186:L187"/>
    <mergeCell ref="B228:J228"/>
    <mergeCell ref="Q232:Q233"/>
    <mergeCell ref="R232:R233"/>
    <mergeCell ref="B231:J231"/>
    <mergeCell ref="A232:A233"/>
    <mergeCell ref="B232:J232"/>
    <mergeCell ref="K232:K233"/>
    <mergeCell ref="L232:L233"/>
    <mergeCell ref="M232:M233"/>
    <mergeCell ref="N232:N233"/>
    <mergeCell ref="O232:O233"/>
    <mergeCell ref="P232:P233"/>
    <mergeCell ref="A209:A210"/>
    <mergeCell ref="B182:J182"/>
    <mergeCell ref="B205:J205"/>
    <mergeCell ref="B251:J251"/>
    <mergeCell ref="R186:R187"/>
    <mergeCell ref="M186:M187"/>
    <mergeCell ref="N186:N187"/>
    <mergeCell ref="O186:O187"/>
    <mergeCell ref="P186:P187"/>
    <mergeCell ref="Q186:Q187"/>
    <mergeCell ref="B185:J185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00"/>
  <sheetViews>
    <sheetView workbookViewId="0"/>
  </sheetViews>
  <sheetFormatPr baseColWidth="10" defaultColWidth="12.5703125" defaultRowHeight="15" customHeight="1" x14ac:dyDescent="0.2"/>
  <cols>
    <col min="1" max="26" width="10" customWidth="1"/>
  </cols>
  <sheetData>
    <row r="1" spans="1:6" ht="12.75" customHeight="1" x14ac:dyDescent="0.2"/>
    <row r="2" spans="1:6" ht="12.75" customHeight="1" x14ac:dyDescent="0.2"/>
    <row r="3" spans="1:6" ht="12.75" customHeight="1" x14ac:dyDescent="0.2"/>
    <row r="4" spans="1:6" ht="12.75" customHeight="1" x14ac:dyDescent="0.3">
      <c r="A4" s="15" t="s">
        <v>77</v>
      </c>
    </row>
    <row r="5" spans="1:6" ht="12.75" customHeight="1" x14ac:dyDescent="0.2">
      <c r="B5" s="248" t="s">
        <v>1</v>
      </c>
      <c r="C5" s="249"/>
      <c r="D5" s="6" t="s">
        <v>10</v>
      </c>
      <c r="F5" s="13" t="s">
        <v>81</v>
      </c>
    </row>
    <row r="6" spans="1:6" ht="25.5" customHeight="1" x14ac:dyDescent="0.2">
      <c r="A6" s="4" t="s">
        <v>9</v>
      </c>
      <c r="B6" s="5">
        <v>1</v>
      </c>
      <c r="C6" s="5">
        <v>2</v>
      </c>
      <c r="D6" s="8"/>
      <c r="E6" s="2" t="s">
        <v>2</v>
      </c>
    </row>
    <row r="7" spans="1:6" ht="12.75" customHeight="1" x14ac:dyDescent="0.2">
      <c r="A7" s="12" t="s">
        <v>48</v>
      </c>
      <c r="B7" s="11">
        <v>2</v>
      </c>
      <c r="C7" s="7"/>
      <c r="D7" s="8"/>
    </row>
    <row r="8" spans="1:6" ht="12.75" customHeight="1" x14ac:dyDescent="0.2">
      <c r="A8" s="12" t="s">
        <v>49</v>
      </c>
      <c r="C8" s="11">
        <v>2</v>
      </c>
      <c r="D8" s="8">
        <v>2</v>
      </c>
    </row>
    <row r="9" spans="1:6" ht="12.75" customHeight="1" x14ac:dyDescent="0.2">
      <c r="D9" s="11">
        <f>SUM(D8)</f>
        <v>2</v>
      </c>
      <c r="E9" s="14">
        <f>D8/B7</f>
        <v>1</v>
      </c>
    </row>
    <row r="10" spans="1:6" ht="12.75" customHeight="1" x14ac:dyDescent="0.2"/>
    <row r="11" spans="1:6" ht="12.75" customHeight="1" x14ac:dyDescent="0.2"/>
    <row r="12" spans="1:6" ht="12.75" customHeight="1" x14ac:dyDescent="0.3">
      <c r="A12" s="15" t="s">
        <v>88</v>
      </c>
    </row>
    <row r="13" spans="1:6" ht="12.75" customHeight="1" x14ac:dyDescent="0.2">
      <c r="B13" s="248" t="s">
        <v>1</v>
      </c>
      <c r="C13" s="249"/>
      <c r="D13" s="6" t="s">
        <v>10</v>
      </c>
      <c r="F13" s="13" t="s">
        <v>81</v>
      </c>
    </row>
    <row r="14" spans="1:6" ht="25.5" customHeight="1" x14ac:dyDescent="0.2">
      <c r="A14" s="4" t="s">
        <v>9</v>
      </c>
      <c r="B14" s="5">
        <v>1</v>
      </c>
      <c r="C14" s="5">
        <v>2</v>
      </c>
      <c r="D14" s="8"/>
      <c r="E14" s="2" t="s">
        <v>2</v>
      </c>
    </row>
    <row r="15" spans="1:6" ht="12.75" customHeight="1" x14ac:dyDescent="0.2">
      <c r="A15" s="12" t="s">
        <v>49</v>
      </c>
      <c r="B15" s="11">
        <v>8</v>
      </c>
      <c r="C15" s="7"/>
      <c r="D15" s="8"/>
    </row>
    <row r="16" spans="1:6" ht="12.75" customHeight="1" x14ac:dyDescent="0.2">
      <c r="A16" s="12" t="s">
        <v>50</v>
      </c>
      <c r="C16" s="11">
        <v>7</v>
      </c>
      <c r="D16" s="8">
        <v>6</v>
      </c>
    </row>
    <row r="17" spans="4:5" ht="12.75" customHeight="1" x14ac:dyDescent="0.2">
      <c r="D17" s="11">
        <f>SUM(D16)</f>
        <v>6</v>
      </c>
      <c r="E17" s="14">
        <f>D16/B15</f>
        <v>0.75</v>
      </c>
    </row>
    <row r="18" spans="4:5" ht="12.75" customHeight="1" x14ac:dyDescent="0.2"/>
    <row r="19" spans="4:5" ht="12.75" customHeight="1" x14ac:dyDescent="0.2"/>
    <row r="20" spans="4:5" ht="12.75" customHeight="1" x14ac:dyDescent="0.2"/>
    <row r="21" spans="4:5" ht="12.75" customHeight="1" x14ac:dyDescent="0.2"/>
    <row r="22" spans="4:5" ht="12.75" customHeight="1" x14ac:dyDescent="0.2"/>
    <row r="23" spans="4:5" ht="12.75" customHeight="1" x14ac:dyDescent="0.2"/>
    <row r="24" spans="4:5" ht="12.75" customHeight="1" x14ac:dyDescent="0.2"/>
    <row r="25" spans="4:5" ht="12.75" customHeight="1" x14ac:dyDescent="0.2"/>
    <row r="26" spans="4:5" ht="12.75" customHeight="1" x14ac:dyDescent="0.2"/>
    <row r="27" spans="4:5" ht="12.75" customHeight="1" x14ac:dyDescent="0.2"/>
    <row r="28" spans="4:5" ht="12.75" customHeight="1" x14ac:dyDescent="0.2"/>
    <row r="29" spans="4:5" ht="12.75" customHeight="1" x14ac:dyDescent="0.2"/>
    <row r="30" spans="4:5" ht="12.75" customHeight="1" x14ac:dyDescent="0.2"/>
    <row r="31" spans="4:5" ht="12.75" customHeight="1" x14ac:dyDescent="0.2"/>
    <row r="32" spans="4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2">
    <mergeCell ref="B5:C5"/>
    <mergeCell ref="B13:C13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000"/>
  <sheetViews>
    <sheetView workbookViewId="0"/>
  </sheetViews>
  <sheetFormatPr baseColWidth="10" defaultColWidth="12.5703125" defaultRowHeight="15" customHeight="1" x14ac:dyDescent="0.2"/>
  <cols>
    <col min="1" max="26" width="10" customWidth="1"/>
  </cols>
  <sheetData>
    <row r="1" spans="1:6" ht="12.75" customHeight="1" x14ac:dyDescent="0.2"/>
    <row r="2" spans="1:6" ht="12.75" customHeight="1" x14ac:dyDescent="0.2"/>
    <row r="3" spans="1:6" ht="12.75" customHeight="1" x14ac:dyDescent="0.2"/>
    <row r="4" spans="1:6" ht="12.75" customHeight="1" x14ac:dyDescent="0.3">
      <c r="A4" s="15" t="s">
        <v>88</v>
      </c>
    </row>
    <row r="5" spans="1:6" ht="12.75" customHeight="1" x14ac:dyDescent="0.2">
      <c r="B5" s="248" t="s">
        <v>1</v>
      </c>
      <c r="C5" s="249"/>
      <c r="D5" s="6" t="s">
        <v>10</v>
      </c>
      <c r="F5" s="13" t="s">
        <v>81</v>
      </c>
    </row>
    <row r="6" spans="1:6" ht="25.5" customHeight="1" x14ac:dyDescent="0.2">
      <c r="A6" s="4" t="s">
        <v>9</v>
      </c>
      <c r="B6" s="5">
        <v>1</v>
      </c>
      <c r="C6" s="5">
        <v>2</v>
      </c>
      <c r="D6" s="8"/>
      <c r="E6" s="2" t="s">
        <v>2</v>
      </c>
    </row>
    <row r="7" spans="1:6" ht="12.75" customHeight="1" x14ac:dyDescent="0.2">
      <c r="A7" s="12" t="s">
        <v>49</v>
      </c>
      <c r="B7" s="11">
        <v>1</v>
      </c>
      <c r="C7" s="7"/>
      <c r="D7" s="8"/>
    </row>
    <row r="8" spans="1:6" ht="12.75" customHeight="1" x14ac:dyDescent="0.2">
      <c r="A8" s="12" t="s">
        <v>50</v>
      </c>
      <c r="C8" s="11">
        <v>1</v>
      </c>
      <c r="D8" s="8">
        <v>0</v>
      </c>
    </row>
    <row r="9" spans="1:6" ht="12.75" customHeight="1" x14ac:dyDescent="0.2">
      <c r="D9" s="11">
        <f>SUM(D8)</f>
        <v>0</v>
      </c>
      <c r="E9" s="14">
        <f>D8/B7</f>
        <v>0</v>
      </c>
    </row>
    <row r="10" spans="1:6" ht="12.75" customHeight="1" x14ac:dyDescent="0.2"/>
    <row r="11" spans="1:6" ht="12.75" customHeight="1" x14ac:dyDescent="0.2"/>
    <row r="12" spans="1:6" ht="12.75" customHeight="1" x14ac:dyDescent="0.2"/>
    <row r="13" spans="1:6" ht="12.75" customHeight="1" x14ac:dyDescent="0.2"/>
    <row r="14" spans="1:6" ht="12.75" customHeight="1" x14ac:dyDescent="0.2"/>
    <row r="15" spans="1:6" ht="12.75" customHeight="1" x14ac:dyDescent="0.2"/>
    <row r="16" spans="1: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">
    <mergeCell ref="B5:C5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00"/>
  <sheetViews>
    <sheetView workbookViewId="0"/>
  </sheetViews>
  <sheetFormatPr baseColWidth="10" defaultColWidth="12.5703125" defaultRowHeight="15" customHeight="1" x14ac:dyDescent="0.2"/>
  <cols>
    <col min="1" max="26" width="10" customWidth="1"/>
  </cols>
  <sheetData>
    <row r="1" spans="1:8" ht="12.75" customHeight="1" x14ac:dyDescent="0.2"/>
    <row r="2" spans="1:8" ht="12.75" customHeight="1" x14ac:dyDescent="0.2"/>
    <row r="3" spans="1:8" ht="12.75" customHeight="1" x14ac:dyDescent="0.2"/>
    <row r="4" spans="1:8" ht="12.75" customHeight="1" x14ac:dyDescent="0.2"/>
    <row r="5" spans="1:8" ht="12.75" customHeight="1" x14ac:dyDescent="0.2"/>
    <row r="6" spans="1:8" ht="12.75" customHeight="1" x14ac:dyDescent="0.2"/>
    <row r="7" spans="1:8" ht="12.75" customHeight="1" x14ac:dyDescent="0.2"/>
    <row r="8" spans="1:8" ht="12.75" customHeight="1" x14ac:dyDescent="0.2"/>
    <row r="9" spans="1:8" ht="12.75" customHeight="1" x14ac:dyDescent="0.3">
      <c r="A9" s="15" t="s">
        <v>88</v>
      </c>
    </row>
    <row r="10" spans="1:8" ht="12.75" customHeight="1" x14ac:dyDescent="0.2">
      <c r="B10" s="248" t="s">
        <v>1</v>
      </c>
      <c r="C10" s="249"/>
      <c r="D10" s="9"/>
      <c r="E10" s="9"/>
      <c r="F10" s="6" t="s">
        <v>10</v>
      </c>
      <c r="H10" s="13" t="s">
        <v>81</v>
      </c>
    </row>
    <row r="11" spans="1:8" ht="25.5" customHeight="1" x14ac:dyDescent="0.2">
      <c r="A11" s="4" t="s">
        <v>9</v>
      </c>
      <c r="B11" s="5">
        <v>1</v>
      </c>
      <c r="C11" s="5">
        <v>2</v>
      </c>
      <c r="D11" s="13">
        <v>3</v>
      </c>
      <c r="E11" s="13">
        <v>4</v>
      </c>
      <c r="F11" s="8"/>
      <c r="G11" s="2" t="s">
        <v>2</v>
      </c>
    </row>
    <row r="12" spans="1:8" ht="12.75" customHeight="1" x14ac:dyDescent="0.2">
      <c r="A12" s="12" t="s">
        <v>49</v>
      </c>
      <c r="B12" s="11">
        <v>6</v>
      </c>
      <c r="C12" s="7"/>
      <c r="D12" s="7"/>
      <c r="E12" s="7"/>
      <c r="F12" s="8"/>
    </row>
    <row r="13" spans="1:8" ht="12.75" customHeight="1" x14ac:dyDescent="0.2">
      <c r="A13" s="12" t="s">
        <v>50</v>
      </c>
      <c r="C13" s="11">
        <v>6</v>
      </c>
      <c r="F13" s="8"/>
    </row>
    <row r="14" spans="1:8" ht="12.75" customHeight="1" x14ac:dyDescent="0.2">
      <c r="A14" s="12" t="s">
        <v>66</v>
      </c>
      <c r="D14" s="11">
        <v>6</v>
      </c>
      <c r="F14" s="8"/>
      <c r="G14" s="14"/>
    </row>
    <row r="15" spans="1:8" ht="12.75" customHeight="1" x14ac:dyDescent="0.2">
      <c r="A15" s="12" t="s">
        <v>51</v>
      </c>
      <c r="E15" s="11">
        <v>5</v>
      </c>
      <c r="F15" s="8">
        <v>5</v>
      </c>
    </row>
    <row r="16" spans="1:8" ht="12.75" customHeight="1" x14ac:dyDescent="0.2">
      <c r="F16" s="11">
        <f>SUM(F15)</f>
        <v>5</v>
      </c>
      <c r="G16" s="14">
        <f>F15/B12</f>
        <v>0.83333333333333337</v>
      </c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">
    <mergeCell ref="B10:C10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K1000"/>
  <sheetViews>
    <sheetView topLeftCell="A349" workbookViewId="0">
      <selection activeCell="U360" sqref="U360:U361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bestFit="1" customWidth="1"/>
    <col min="12" max="18" width="12.85546875" style="75" customWidth="1"/>
    <col min="19" max="19" width="10" style="75" customWidth="1"/>
    <col min="20" max="20" width="7.140625" style="75" customWidth="1"/>
    <col min="21" max="21" width="8.140625" style="75" customWidth="1"/>
    <col min="22" max="42" width="10" style="75" customWidth="1"/>
    <col min="43" max="16384" width="12.5703125" style="75"/>
  </cols>
  <sheetData>
    <row r="1" spans="1:28" ht="12.75" customHeight="1" x14ac:dyDescent="0.2">
      <c r="K1" s="81"/>
      <c r="L1" s="85"/>
      <c r="M1" s="85"/>
      <c r="O1" s="85"/>
      <c r="P1" s="85"/>
    </row>
    <row r="2" spans="1:28" ht="12.75" customHeight="1" x14ac:dyDescent="0.2">
      <c r="A2" s="114" t="s">
        <v>58</v>
      </c>
      <c r="L2" s="85"/>
      <c r="M2" s="85"/>
      <c r="O2" s="85"/>
      <c r="P2" s="85"/>
    </row>
    <row r="3" spans="1:28" ht="25.5" customHeight="1" x14ac:dyDescent="0.2">
      <c r="B3" s="229" t="s">
        <v>1</v>
      </c>
      <c r="C3" s="230"/>
      <c r="D3" s="230"/>
      <c r="E3" s="230"/>
      <c r="F3" s="230"/>
      <c r="G3" s="230"/>
      <c r="H3" s="230"/>
      <c r="I3" s="230"/>
      <c r="J3" s="230"/>
      <c r="L3" s="115" t="s">
        <v>2</v>
      </c>
      <c r="M3" s="115" t="s">
        <v>3</v>
      </c>
      <c r="N3" s="116" t="s">
        <v>4</v>
      </c>
      <c r="O3" s="115" t="s">
        <v>5</v>
      </c>
      <c r="P3" s="117" t="s">
        <v>6</v>
      </c>
      <c r="Q3" s="117" t="s">
        <v>7</v>
      </c>
      <c r="R3" s="118" t="s">
        <v>8</v>
      </c>
      <c r="U3" s="119"/>
      <c r="V3" s="119"/>
      <c r="W3" s="119"/>
      <c r="X3" s="119"/>
      <c r="Y3" s="119"/>
      <c r="Z3" s="119"/>
      <c r="AA3" s="119"/>
      <c r="AB3" s="119"/>
    </row>
    <row r="4" spans="1:28" ht="12.75" customHeight="1" x14ac:dyDescent="0.2">
      <c r="A4" s="120" t="s">
        <v>9</v>
      </c>
      <c r="B4" s="121">
        <v>1</v>
      </c>
      <c r="C4" s="121">
        <v>2</v>
      </c>
      <c r="D4" s="121">
        <v>3</v>
      </c>
      <c r="E4" s="121">
        <v>4</v>
      </c>
      <c r="F4" s="121">
        <v>5</v>
      </c>
      <c r="G4" s="121">
        <v>6</v>
      </c>
      <c r="H4" s="121">
        <v>7</v>
      </c>
      <c r="I4" s="121">
        <v>8</v>
      </c>
      <c r="J4" s="121">
        <v>9</v>
      </c>
      <c r="K4" s="76" t="s">
        <v>10</v>
      </c>
      <c r="L4" s="122"/>
      <c r="M4" s="122"/>
      <c r="N4" s="123"/>
      <c r="O4" s="124"/>
      <c r="P4" s="125"/>
      <c r="Q4" s="125"/>
      <c r="R4" s="85"/>
      <c r="U4" s="231"/>
      <c r="V4" s="232"/>
      <c r="W4" s="232"/>
      <c r="X4" s="232"/>
      <c r="Y4" s="119"/>
      <c r="Z4" s="119"/>
      <c r="AA4" s="119"/>
      <c r="AB4" s="119"/>
    </row>
    <row r="5" spans="1:28" ht="12.75" customHeight="1" x14ac:dyDescent="0.2">
      <c r="A5" s="126" t="s">
        <v>14</v>
      </c>
      <c r="B5" s="29">
        <v>6</v>
      </c>
      <c r="C5" s="29"/>
      <c r="D5" s="29"/>
      <c r="E5" s="29"/>
      <c r="F5" s="29"/>
      <c r="G5" s="29"/>
      <c r="H5" s="29"/>
      <c r="I5" s="29"/>
      <c r="J5" s="29"/>
      <c r="K5" s="77"/>
      <c r="L5" s="122"/>
      <c r="M5" s="122"/>
      <c r="N5" s="123"/>
      <c r="O5" s="124"/>
      <c r="P5" s="127">
        <f>B5</f>
        <v>6</v>
      </c>
      <c r="Q5" s="125"/>
      <c r="R5" s="85"/>
      <c r="T5" s="107"/>
      <c r="U5" s="108"/>
      <c r="V5" s="108"/>
      <c r="W5" s="108"/>
      <c r="X5" s="108"/>
      <c r="Y5" s="108"/>
      <c r="Z5" s="108"/>
      <c r="AA5" s="108"/>
      <c r="AB5" s="108"/>
    </row>
    <row r="6" spans="1:28" ht="12.75" customHeight="1" x14ac:dyDescent="0.2">
      <c r="A6" s="126" t="s">
        <v>15</v>
      </c>
      <c r="B6" s="29"/>
      <c r="C6" s="29">
        <v>5</v>
      </c>
      <c r="D6" s="29"/>
      <c r="E6" s="29"/>
      <c r="F6" s="29"/>
      <c r="G6" s="29"/>
      <c r="H6" s="29"/>
      <c r="I6" s="29"/>
      <c r="J6" s="29"/>
      <c r="K6" s="77"/>
      <c r="L6" s="122"/>
      <c r="M6" s="122"/>
      <c r="N6" s="123"/>
      <c r="O6" s="124">
        <f>C6/B5</f>
        <v>0.83333333333333337</v>
      </c>
      <c r="P6" s="128">
        <v>5</v>
      </c>
      <c r="Q6" s="129">
        <f t="shared" ref="Q6:Q14" si="0">P6/P5</f>
        <v>0.83333333333333337</v>
      </c>
      <c r="R6" s="85">
        <f t="shared" ref="R6:R14" si="1">100%-Q6</f>
        <v>0.16666666666666663</v>
      </c>
      <c r="T6" s="29"/>
      <c r="U6" s="129"/>
      <c r="V6" s="129"/>
      <c r="W6" s="129"/>
      <c r="X6" s="129"/>
      <c r="Y6" s="85"/>
      <c r="Z6" s="85"/>
      <c r="AB6" s="85"/>
    </row>
    <row r="7" spans="1:28" ht="12.75" customHeight="1" x14ac:dyDescent="0.2">
      <c r="A7" s="126" t="s">
        <v>16</v>
      </c>
      <c r="B7" s="29"/>
      <c r="C7" s="29"/>
      <c r="D7" s="29">
        <v>4</v>
      </c>
      <c r="E7" s="29"/>
      <c r="F7" s="29"/>
      <c r="G7" s="29"/>
      <c r="H7" s="29"/>
      <c r="I7" s="29"/>
      <c r="J7" s="29"/>
      <c r="K7" s="77"/>
      <c r="L7" s="122"/>
      <c r="M7" s="122"/>
      <c r="N7" s="123"/>
      <c r="O7" s="124">
        <f>D7/C6</f>
        <v>0.8</v>
      </c>
      <c r="P7" s="128">
        <v>5</v>
      </c>
      <c r="Q7" s="129">
        <f t="shared" si="0"/>
        <v>1</v>
      </c>
      <c r="R7" s="85">
        <f t="shared" si="1"/>
        <v>0</v>
      </c>
      <c r="T7" s="29"/>
      <c r="U7" s="129"/>
      <c r="V7" s="129"/>
      <c r="W7" s="129"/>
      <c r="X7" s="129"/>
      <c r="Y7" s="85"/>
      <c r="Z7" s="85"/>
    </row>
    <row r="8" spans="1:28" ht="12.75" customHeight="1" x14ac:dyDescent="0.2">
      <c r="A8" s="126" t="s">
        <v>17</v>
      </c>
      <c r="B8" s="29"/>
      <c r="C8" s="29"/>
      <c r="D8" s="29"/>
      <c r="E8" s="29">
        <v>3</v>
      </c>
      <c r="F8" s="29"/>
      <c r="G8" s="29"/>
      <c r="H8" s="29"/>
      <c r="I8" s="29"/>
      <c r="J8" s="29"/>
      <c r="K8" s="77"/>
      <c r="L8" s="122"/>
      <c r="M8" s="122"/>
      <c r="N8" s="123"/>
      <c r="O8" s="124">
        <f>E8/D7</f>
        <v>0.75</v>
      </c>
      <c r="P8" s="128">
        <v>4</v>
      </c>
      <c r="Q8" s="129">
        <f t="shared" si="0"/>
        <v>0.8</v>
      </c>
      <c r="R8" s="85">
        <f t="shared" si="1"/>
        <v>0.19999999999999996</v>
      </c>
      <c r="T8" s="29"/>
      <c r="U8" s="129"/>
      <c r="V8" s="129"/>
      <c r="W8" s="129"/>
      <c r="X8" s="129"/>
      <c r="Z8" s="85"/>
    </row>
    <row r="9" spans="1:28" ht="12.75" customHeight="1" x14ac:dyDescent="0.2">
      <c r="A9" s="126" t="s">
        <v>18</v>
      </c>
      <c r="B9" s="29"/>
      <c r="C9" s="29"/>
      <c r="D9" s="29"/>
      <c r="E9" s="29"/>
      <c r="F9" s="29">
        <v>3</v>
      </c>
      <c r="G9" s="29"/>
      <c r="H9" s="29"/>
      <c r="I9" s="29"/>
      <c r="J9" s="29"/>
      <c r="K9" s="77"/>
      <c r="L9" s="122"/>
      <c r="M9" s="122"/>
      <c r="N9" s="123"/>
      <c r="O9" s="124">
        <f>F9/E8</f>
        <v>1</v>
      </c>
      <c r="P9" s="128">
        <v>4</v>
      </c>
      <c r="Q9" s="129">
        <f t="shared" si="0"/>
        <v>1</v>
      </c>
      <c r="R9" s="85">
        <f t="shared" si="1"/>
        <v>0</v>
      </c>
      <c r="T9" s="29"/>
      <c r="U9" s="129"/>
      <c r="V9" s="129"/>
      <c r="W9" s="129"/>
      <c r="X9" s="129"/>
      <c r="Z9" s="85"/>
    </row>
    <row r="10" spans="1:28" ht="12.75" customHeight="1" x14ac:dyDescent="0.2">
      <c r="A10" s="109" t="s">
        <v>19</v>
      </c>
      <c r="B10" s="81"/>
      <c r="C10" s="81"/>
      <c r="D10" s="81"/>
      <c r="E10" s="81"/>
      <c r="F10" s="81"/>
      <c r="G10" s="81">
        <v>3</v>
      </c>
      <c r="H10" s="81"/>
      <c r="I10" s="81"/>
      <c r="J10" s="81"/>
      <c r="K10" s="78"/>
      <c r="L10" s="85"/>
      <c r="M10" s="85"/>
      <c r="N10" s="81"/>
      <c r="O10" s="85">
        <f>G10/F9</f>
        <v>1</v>
      </c>
      <c r="P10" s="128">
        <v>4</v>
      </c>
      <c r="Q10" s="129">
        <f t="shared" si="0"/>
        <v>1</v>
      </c>
      <c r="R10" s="85">
        <f t="shared" si="1"/>
        <v>0</v>
      </c>
      <c r="T10" s="29"/>
      <c r="U10" s="129"/>
      <c r="V10" s="129"/>
      <c r="W10" s="129"/>
      <c r="X10" s="129"/>
      <c r="Z10" s="85"/>
    </row>
    <row r="11" spans="1:28" ht="12.75" customHeight="1" x14ac:dyDescent="0.2">
      <c r="A11" s="109" t="s">
        <v>31</v>
      </c>
      <c r="B11" s="81"/>
      <c r="C11" s="81"/>
      <c r="D11" s="81"/>
      <c r="E11" s="81"/>
      <c r="F11" s="81"/>
      <c r="G11" s="81"/>
      <c r="H11" s="81">
        <v>3</v>
      </c>
      <c r="I11" s="81"/>
      <c r="J11" s="81"/>
      <c r="K11" s="78"/>
      <c r="L11" s="85"/>
      <c r="M11" s="85"/>
      <c r="N11" s="81"/>
      <c r="O11" s="85">
        <f>H11/G10</f>
        <v>1</v>
      </c>
      <c r="P11" s="128">
        <v>4</v>
      </c>
      <c r="Q11" s="129">
        <f t="shared" si="0"/>
        <v>1</v>
      </c>
      <c r="R11" s="85">
        <f t="shared" si="1"/>
        <v>0</v>
      </c>
      <c r="T11" s="126"/>
      <c r="U11" s="129"/>
      <c r="V11" s="129"/>
      <c r="W11" s="129"/>
      <c r="X11" s="129"/>
    </row>
    <row r="12" spans="1:28" ht="12.75" customHeight="1" x14ac:dyDescent="0.2">
      <c r="A12" s="109" t="s">
        <v>20</v>
      </c>
      <c r="B12" s="81"/>
      <c r="C12" s="81"/>
      <c r="D12" s="81"/>
      <c r="E12" s="81"/>
      <c r="F12" s="81"/>
      <c r="G12" s="81"/>
      <c r="H12" s="81"/>
      <c r="I12" s="81">
        <v>3</v>
      </c>
      <c r="J12" s="81"/>
      <c r="K12" s="78"/>
      <c r="L12" s="85"/>
      <c r="M12" s="85"/>
      <c r="N12" s="81"/>
      <c r="O12" s="85">
        <f>I12/H11</f>
        <v>1</v>
      </c>
      <c r="P12" s="128">
        <v>4</v>
      </c>
      <c r="Q12" s="129">
        <f t="shared" si="0"/>
        <v>1</v>
      </c>
      <c r="R12" s="85">
        <f t="shared" si="1"/>
        <v>0</v>
      </c>
      <c r="T12" s="126"/>
      <c r="U12" s="129"/>
      <c r="V12" s="129"/>
      <c r="W12" s="129"/>
      <c r="X12" s="129"/>
    </row>
    <row r="13" spans="1:28" ht="12.75" customHeight="1" x14ac:dyDescent="0.2">
      <c r="A13" s="109" t="s">
        <v>21</v>
      </c>
      <c r="B13" s="81"/>
      <c r="C13" s="81"/>
      <c r="D13" s="81"/>
      <c r="E13" s="81"/>
      <c r="F13" s="81"/>
      <c r="G13" s="81"/>
      <c r="H13" s="81"/>
      <c r="I13" s="81"/>
      <c r="J13" s="81">
        <v>3</v>
      </c>
      <c r="K13" s="78">
        <v>3</v>
      </c>
      <c r="L13" s="85"/>
      <c r="M13" s="85"/>
      <c r="N13" s="81"/>
      <c r="O13" s="85">
        <f>J13/I12</f>
        <v>1</v>
      </c>
      <c r="P13" s="128">
        <v>5</v>
      </c>
      <c r="Q13" s="129">
        <f t="shared" si="0"/>
        <v>1.25</v>
      </c>
      <c r="R13" s="85">
        <f t="shared" si="1"/>
        <v>-0.25</v>
      </c>
      <c r="T13" s="126"/>
      <c r="U13" s="129"/>
      <c r="V13" s="129"/>
      <c r="W13" s="129"/>
      <c r="X13" s="129"/>
    </row>
    <row r="14" spans="1:28" ht="12.75" customHeight="1" x14ac:dyDescent="0.2">
      <c r="A14" s="109" t="s">
        <v>43</v>
      </c>
      <c r="B14" s="81"/>
      <c r="C14" s="81"/>
      <c r="D14" s="81">
        <v>1</v>
      </c>
      <c r="E14" s="81"/>
      <c r="F14" s="81"/>
      <c r="G14" s="81"/>
      <c r="H14" s="81"/>
      <c r="I14" s="81"/>
      <c r="J14" s="81"/>
      <c r="K14" s="78"/>
      <c r="L14" s="85"/>
      <c r="M14" s="85"/>
      <c r="N14" s="81"/>
      <c r="O14" s="85"/>
      <c r="P14" s="128">
        <v>1</v>
      </c>
      <c r="Q14" s="129">
        <f t="shared" si="0"/>
        <v>0.2</v>
      </c>
      <c r="R14" s="85">
        <f t="shared" si="1"/>
        <v>0.8</v>
      </c>
      <c r="T14" s="109"/>
      <c r="U14" s="129"/>
      <c r="V14" s="129"/>
      <c r="W14" s="129"/>
      <c r="X14" s="129"/>
    </row>
    <row r="15" spans="1:28" ht="12.75" customHeight="1" x14ac:dyDescent="0.2">
      <c r="A15" s="109" t="s">
        <v>44</v>
      </c>
      <c r="B15" s="81"/>
      <c r="C15" s="81"/>
      <c r="D15" s="81"/>
      <c r="E15" s="81"/>
      <c r="F15" s="81"/>
      <c r="G15" s="81"/>
      <c r="H15" s="81"/>
      <c r="I15" s="81"/>
      <c r="J15" s="81">
        <v>1</v>
      </c>
      <c r="K15" s="78">
        <v>1</v>
      </c>
      <c r="L15" s="85"/>
      <c r="M15" s="85"/>
      <c r="N15" s="81"/>
      <c r="O15" s="85"/>
      <c r="P15" s="128">
        <v>2</v>
      </c>
      <c r="Q15" s="129"/>
      <c r="R15" s="85"/>
      <c r="T15" s="109"/>
      <c r="U15" s="129"/>
      <c r="V15" s="129"/>
      <c r="W15" s="129"/>
      <c r="X15" s="129"/>
    </row>
    <row r="16" spans="1:28" ht="12.75" customHeight="1" x14ac:dyDescent="0.2">
      <c r="A16" s="109" t="s">
        <v>45</v>
      </c>
      <c r="B16" s="81"/>
      <c r="C16" s="81"/>
      <c r="D16" s="81"/>
      <c r="E16" s="81"/>
      <c r="F16" s="81">
        <v>1</v>
      </c>
      <c r="G16" s="81"/>
      <c r="H16" s="81"/>
      <c r="I16" s="81"/>
      <c r="J16" s="81"/>
      <c r="K16" s="78"/>
      <c r="L16" s="85"/>
      <c r="M16" s="85"/>
      <c r="N16" s="81"/>
      <c r="O16" s="85"/>
      <c r="P16" s="128">
        <v>1</v>
      </c>
      <c r="Q16" s="129"/>
      <c r="R16" s="85"/>
      <c r="T16" s="109"/>
      <c r="U16" s="129"/>
      <c r="V16" s="129"/>
      <c r="W16" s="129"/>
      <c r="X16" s="129"/>
    </row>
    <row r="17" spans="1:37" ht="12.75" customHeight="1" x14ac:dyDescent="0.2">
      <c r="A17" s="109" t="s">
        <v>46</v>
      </c>
      <c r="B17" s="81"/>
      <c r="C17" s="81"/>
      <c r="D17" s="81"/>
      <c r="E17" s="81"/>
      <c r="F17" s="81"/>
      <c r="G17" s="81">
        <v>1</v>
      </c>
      <c r="H17" s="81"/>
      <c r="I17" s="81"/>
      <c r="J17" s="81"/>
      <c r="K17" s="78"/>
      <c r="L17" s="85"/>
      <c r="M17" s="85"/>
      <c r="N17" s="81"/>
      <c r="O17" s="85"/>
      <c r="P17" s="128">
        <v>1</v>
      </c>
      <c r="Q17" s="129"/>
      <c r="R17" s="85"/>
      <c r="T17" s="109"/>
      <c r="U17" s="129"/>
      <c r="V17" s="129"/>
      <c r="W17" s="129"/>
      <c r="X17" s="129"/>
    </row>
    <row r="18" spans="1:37" ht="12.75" customHeight="1" x14ac:dyDescent="0.2">
      <c r="A18" s="109" t="s">
        <v>47</v>
      </c>
      <c r="B18" s="81"/>
      <c r="C18" s="81"/>
      <c r="D18" s="81"/>
      <c r="E18" s="81">
        <v>1</v>
      </c>
      <c r="F18" s="81"/>
      <c r="G18" s="81"/>
      <c r="H18" s="81"/>
      <c r="I18" s="81"/>
      <c r="J18" s="81"/>
      <c r="K18" s="78"/>
      <c r="L18" s="85"/>
      <c r="M18" s="85"/>
      <c r="N18" s="81"/>
      <c r="O18" s="85"/>
      <c r="P18" s="128">
        <v>1</v>
      </c>
      <c r="Q18" s="129"/>
      <c r="R18" s="85"/>
      <c r="T18" s="109"/>
      <c r="U18" s="129"/>
      <c r="V18" s="129"/>
      <c r="W18" s="129"/>
      <c r="X18" s="129"/>
    </row>
    <row r="19" spans="1:37" ht="12.75" customHeight="1" x14ac:dyDescent="0.2">
      <c r="A19" s="109" t="s">
        <v>48</v>
      </c>
      <c r="B19" s="81"/>
      <c r="C19" s="81"/>
      <c r="D19" s="81"/>
      <c r="E19" s="81"/>
      <c r="F19" s="81"/>
      <c r="G19" s="81"/>
      <c r="H19" s="81"/>
      <c r="I19" s="81"/>
      <c r="J19" s="81">
        <v>1</v>
      </c>
      <c r="K19" s="78"/>
      <c r="L19" s="85"/>
      <c r="M19" s="85"/>
      <c r="N19" s="81"/>
      <c r="O19" s="85"/>
      <c r="P19" s="128">
        <v>1</v>
      </c>
      <c r="Q19" s="129"/>
      <c r="R19" s="85"/>
      <c r="T19" s="109"/>
      <c r="U19" s="129"/>
      <c r="V19" s="129"/>
      <c r="W19" s="129"/>
      <c r="X19" s="129"/>
    </row>
    <row r="20" spans="1:37" ht="12.75" customHeight="1" x14ac:dyDescent="0.2">
      <c r="A20" s="109" t="s">
        <v>49</v>
      </c>
      <c r="B20" s="81"/>
      <c r="C20" s="81"/>
      <c r="D20" s="81"/>
      <c r="E20" s="81"/>
      <c r="F20" s="81"/>
      <c r="G20" s="81"/>
      <c r="H20" s="81"/>
      <c r="I20" s="81">
        <v>1</v>
      </c>
      <c r="J20" s="81"/>
      <c r="K20" s="78"/>
      <c r="L20" s="85"/>
      <c r="M20" s="85"/>
      <c r="N20" s="81"/>
      <c r="O20" s="85"/>
      <c r="P20" s="128">
        <v>1</v>
      </c>
      <c r="Q20" s="129"/>
      <c r="R20" s="85"/>
      <c r="T20" s="109"/>
      <c r="U20" s="129"/>
      <c r="V20" s="129"/>
      <c r="W20" s="129"/>
      <c r="X20" s="129"/>
    </row>
    <row r="21" spans="1:37" ht="12.75" customHeight="1" x14ac:dyDescent="0.2">
      <c r="A21" s="109" t="s">
        <v>50</v>
      </c>
      <c r="B21" s="81"/>
      <c r="C21" s="81"/>
      <c r="D21" s="81"/>
      <c r="E21" s="81"/>
      <c r="F21" s="81"/>
      <c r="G21" s="81"/>
      <c r="H21" s="81"/>
      <c r="I21" s="81"/>
      <c r="J21" s="81">
        <v>1</v>
      </c>
      <c r="K21" s="78">
        <v>1</v>
      </c>
      <c r="L21" s="85"/>
      <c r="M21" s="85"/>
      <c r="N21" s="81"/>
      <c r="O21" s="85"/>
      <c r="P21" s="128">
        <v>1</v>
      </c>
      <c r="Q21" s="129"/>
      <c r="R21" s="85"/>
      <c r="T21" s="109"/>
      <c r="U21" s="129"/>
      <c r="V21" s="129"/>
      <c r="W21" s="129"/>
      <c r="X21" s="129"/>
    </row>
    <row r="22" spans="1:37" ht="12.75" customHeight="1" x14ac:dyDescent="0.2">
      <c r="A22" s="109"/>
      <c r="B22" s="81"/>
      <c r="C22" s="81"/>
      <c r="D22" s="81"/>
      <c r="E22" s="81"/>
      <c r="F22" s="81"/>
      <c r="G22" s="81"/>
      <c r="H22" s="81"/>
      <c r="I22" s="81"/>
      <c r="J22" s="81"/>
      <c r="K22" s="78"/>
      <c r="L22" s="85"/>
      <c r="M22" s="85"/>
      <c r="N22" s="81"/>
      <c r="O22" s="85"/>
      <c r="P22" s="128"/>
      <c r="Q22" s="129"/>
      <c r="R22" s="85"/>
      <c r="T22" s="109"/>
      <c r="U22" s="129"/>
      <c r="V22" s="129"/>
      <c r="W22" s="129"/>
      <c r="X22" s="129"/>
    </row>
    <row r="23" spans="1:37" ht="12.75" customHeight="1" x14ac:dyDescent="0.2">
      <c r="K23" s="81">
        <f>SUM(K13:K21)</f>
        <v>5</v>
      </c>
      <c r="L23" s="85">
        <f>K13/B5</f>
        <v>0.5</v>
      </c>
      <c r="M23" s="85">
        <f>K23/B5</f>
        <v>0.83333333333333337</v>
      </c>
      <c r="N23" s="85">
        <f>M23-L23</f>
        <v>0.33333333333333337</v>
      </c>
      <c r="O23" s="85"/>
      <c r="U23" s="129"/>
      <c r="V23" s="129"/>
      <c r="W23" s="129"/>
      <c r="X23" s="129"/>
    </row>
    <row r="24" spans="1:37" ht="12.75" customHeight="1" x14ac:dyDescent="0.2">
      <c r="A24" s="114" t="s">
        <v>59</v>
      </c>
      <c r="L24" s="85"/>
      <c r="M24" s="85"/>
      <c r="O24" s="85"/>
      <c r="T24" s="82"/>
      <c r="U24" s="129"/>
      <c r="V24" s="129"/>
      <c r="AA24" s="82"/>
      <c r="AJ24" s="82" t="s">
        <v>122</v>
      </c>
    </row>
    <row r="25" spans="1:37" ht="25.5" customHeight="1" x14ac:dyDescent="0.2">
      <c r="B25" s="229" t="s">
        <v>1</v>
      </c>
      <c r="C25" s="230"/>
      <c r="D25" s="230"/>
      <c r="E25" s="230"/>
      <c r="F25" s="230"/>
      <c r="G25" s="230"/>
      <c r="H25" s="230"/>
      <c r="I25" s="230"/>
      <c r="J25" s="230"/>
      <c r="L25" s="115" t="s">
        <v>2</v>
      </c>
      <c r="M25" s="115" t="s">
        <v>3</v>
      </c>
      <c r="N25" s="116" t="s">
        <v>4</v>
      </c>
      <c r="O25" s="115" t="s">
        <v>5</v>
      </c>
      <c r="P25" s="117" t="s">
        <v>6</v>
      </c>
      <c r="Q25" s="117" t="s">
        <v>7</v>
      </c>
      <c r="R25" s="118" t="s">
        <v>8</v>
      </c>
      <c r="T25" s="82"/>
    </row>
    <row r="26" spans="1:37" ht="12.75" customHeight="1" x14ac:dyDescent="0.2">
      <c r="A26" s="120" t="s">
        <v>9</v>
      </c>
      <c r="B26" s="121">
        <v>1</v>
      </c>
      <c r="C26" s="121">
        <v>2</v>
      </c>
      <c r="D26" s="121">
        <v>3</v>
      </c>
      <c r="E26" s="121">
        <v>4</v>
      </c>
      <c r="F26" s="121">
        <v>5</v>
      </c>
      <c r="G26" s="121">
        <v>6</v>
      </c>
      <c r="H26" s="121">
        <v>7</v>
      </c>
      <c r="I26" s="121">
        <v>8</v>
      </c>
      <c r="J26" s="121">
        <v>9</v>
      </c>
      <c r="K26" s="76" t="s">
        <v>10</v>
      </c>
      <c r="L26" s="122"/>
      <c r="M26" s="122"/>
      <c r="N26" s="123"/>
      <c r="O26" s="124"/>
      <c r="P26" s="125"/>
      <c r="Q26" s="125"/>
      <c r="R26" s="85"/>
      <c r="T26" s="81"/>
      <c r="U26" s="85"/>
      <c r="AA26" s="81"/>
      <c r="AB26" s="85"/>
      <c r="AJ26" s="81" t="s">
        <v>14</v>
      </c>
      <c r="AK26" s="85">
        <f>N23</f>
        <v>0.33333333333333337</v>
      </c>
    </row>
    <row r="27" spans="1:37" ht="12.75" customHeight="1" x14ac:dyDescent="0.2">
      <c r="A27" s="126" t="s">
        <v>15</v>
      </c>
      <c r="B27" s="29">
        <v>2</v>
      </c>
      <c r="C27" s="29"/>
      <c r="D27" s="29"/>
      <c r="E27" s="29"/>
      <c r="F27" s="29"/>
      <c r="G27" s="29"/>
      <c r="H27" s="29"/>
      <c r="I27" s="29"/>
      <c r="J27" s="29"/>
      <c r="K27" s="77"/>
      <c r="L27" s="122"/>
      <c r="M27" s="122"/>
      <c r="N27" s="123"/>
      <c r="O27" s="124"/>
      <c r="P27" s="127">
        <f>B27</f>
        <v>2</v>
      </c>
      <c r="Q27" s="125"/>
      <c r="R27" s="85"/>
      <c r="T27" s="81"/>
      <c r="U27" s="85"/>
      <c r="AA27" s="81"/>
      <c r="AB27" s="85"/>
      <c r="AJ27" s="81" t="s">
        <v>15</v>
      </c>
      <c r="AK27" s="85">
        <f>N41</f>
        <v>0.5</v>
      </c>
    </row>
    <row r="28" spans="1:37" ht="12.75" customHeight="1" x14ac:dyDescent="0.2">
      <c r="A28" s="126" t="s">
        <v>16</v>
      </c>
      <c r="B28" s="29"/>
      <c r="C28" s="29">
        <v>2</v>
      </c>
      <c r="D28" s="29"/>
      <c r="E28" s="29"/>
      <c r="F28" s="29"/>
      <c r="G28" s="29"/>
      <c r="H28" s="29"/>
      <c r="I28" s="29"/>
      <c r="J28" s="29"/>
      <c r="K28" s="77"/>
      <c r="L28" s="122"/>
      <c r="M28" s="122"/>
      <c r="N28" s="123"/>
      <c r="O28" s="124">
        <f>C28/B27</f>
        <v>1</v>
      </c>
      <c r="P28" s="128">
        <v>2</v>
      </c>
      <c r="Q28" s="129">
        <f t="shared" ref="Q28:Q35" si="2">P28/P27</f>
        <v>1</v>
      </c>
      <c r="R28" s="85">
        <f t="shared" ref="R28:R35" si="3">100%-Q28</f>
        <v>0</v>
      </c>
      <c r="T28" s="109"/>
      <c r="U28" s="85"/>
      <c r="AA28" s="109"/>
      <c r="AB28" s="85"/>
      <c r="AJ28" s="109" t="s">
        <v>16</v>
      </c>
      <c r="AK28" s="85">
        <f>N58</f>
        <v>0</v>
      </c>
    </row>
    <row r="29" spans="1:37" ht="12.75" customHeight="1" x14ac:dyDescent="0.2">
      <c r="A29" s="126" t="s">
        <v>17</v>
      </c>
      <c r="B29" s="29"/>
      <c r="C29" s="29"/>
      <c r="D29" s="29">
        <v>2</v>
      </c>
      <c r="E29" s="29"/>
      <c r="F29" s="29"/>
      <c r="G29" s="29"/>
      <c r="H29" s="29"/>
      <c r="I29" s="29"/>
      <c r="J29" s="29"/>
      <c r="K29" s="77"/>
      <c r="L29" s="122"/>
      <c r="M29" s="122"/>
      <c r="N29" s="123"/>
      <c r="O29" s="124">
        <f>D29/C28</f>
        <v>1</v>
      </c>
      <c r="P29" s="128">
        <v>2</v>
      </c>
      <c r="Q29" s="129">
        <f t="shared" si="2"/>
        <v>1</v>
      </c>
      <c r="R29" s="85">
        <f t="shared" si="3"/>
        <v>0</v>
      </c>
    </row>
    <row r="30" spans="1:37" ht="12.75" customHeight="1" x14ac:dyDescent="0.2">
      <c r="A30" s="126" t="s">
        <v>18</v>
      </c>
      <c r="B30" s="29"/>
      <c r="C30" s="29"/>
      <c r="D30" s="29"/>
      <c r="E30" s="29">
        <v>2</v>
      </c>
      <c r="F30" s="29"/>
      <c r="G30" s="29"/>
      <c r="H30" s="29"/>
      <c r="I30" s="29"/>
      <c r="J30" s="29"/>
      <c r="K30" s="77"/>
      <c r="L30" s="122"/>
      <c r="M30" s="122"/>
      <c r="N30" s="123"/>
      <c r="O30" s="124">
        <f>E30/D29</f>
        <v>1</v>
      </c>
      <c r="P30" s="128">
        <v>2</v>
      </c>
      <c r="Q30" s="129">
        <f t="shared" si="2"/>
        <v>1</v>
      </c>
      <c r="R30" s="85">
        <f t="shared" si="3"/>
        <v>0</v>
      </c>
    </row>
    <row r="31" spans="1:37" ht="12.75" customHeight="1" x14ac:dyDescent="0.2">
      <c r="A31" s="109" t="s">
        <v>19</v>
      </c>
      <c r="B31" s="81"/>
      <c r="C31" s="81"/>
      <c r="D31" s="81"/>
      <c r="E31" s="81"/>
      <c r="F31" s="81">
        <v>1</v>
      </c>
      <c r="G31" s="81"/>
      <c r="H31" s="81"/>
      <c r="I31" s="81"/>
      <c r="J31" s="81"/>
      <c r="K31" s="78"/>
      <c r="L31" s="85"/>
      <c r="M31" s="85"/>
      <c r="N31" s="81"/>
      <c r="O31" s="85">
        <f>F31/E30</f>
        <v>0.5</v>
      </c>
      <c r="P31" s="128">
        <v>2</v>
      </c>
      <c r="Q31" s="129">
        <f t="shared" si="2"/>
        <v>1</v>
      </c>
      <c r="R31" s="85">
        <f t="shared" si="3"/>
        <v>0</v>
      </c>
    </row>
    <row r="32" spans="1:37" ht="12.75" customHeight="1" x14ac:dyDescent="0.2">
      <c r="A32" s="109" t="s">
        <v>31</v>
      </c>
      <c r="B32" s="81"/>
      <c r="C32" s="81"/>
      <c r="D32" s="81"/>
      <c r="E32" s="81"/>
      <c r="F32" s="81"/>
      <c r="G32" s="81">
        <v>1</v>
      </c>
      <c r="H32" s="81"/>
      <c r="I32" s="81"/>
      <c r="J32" s="81"/>
      <c r="K32" s="78"/>
      <c r="L32" s="85"/>
      <c r="M32" s="85"/>
      <c r="N32" s="81"/>
      <c r="O32" s="85">
        <f>G32/F31</f>
        <v>1</v>
      </c>
      <c r="P32" s="128">
        <v>2</v>
      </c>
      <c r="Q32" s="129">
        <f t="shared" si="2"/>
        <v>1</v>
      </c>
      <c r="R32" s="85">
        <f t="shared" si="3"/>
        <v>0</v>
      </c>
      <c r="T32" s="130"/>
      <c r="U32" s="119"/>
      <c r="V32" s="119"/>
      <c r="W32" s="119"/>
      <c r="X32" s="119"/>
      <c r="Y32" s="119"/>
      <c r="Z32" s="119"/>
      <c r="AA32" s="119"/>
      <c r="AB32" s="119"/>
    </row>
    <row r="33" spans="1:28" ht="12.75" customHeight="1" x14ac:dyDescent="0.2">
      <c r="A33" s="109" t="s">
        <v>20</v>
      </c>
      <c r="B33" s="81"/>
      <c r="C33" s="81"/>
      <c r="D33" s="81"/>
      <c r="E33" s="81"/>
      <c r="F33" s="81"/>
      <c r="G33" s="81"/>
      <c r="H33" s="81">
        <v>1</v>
      </c>
      <c r="I33" s="81"/>
      <c r="J33" s="81"/>
      <c r="K33" s="78"/>
      <c r="L33" s="85"/>
      <c r="M33" s="85"/>
      <c r="N33" s="81"/>
      <c r="O33" s="85">
        <f>H33/G32</f>
        <v>1</v>
      </c>
      <c r="P33" s="128">
        <v>2</v>
      </c>
      <c r="Q33" s="129">
        <f t="shared" si="2"/>
        <v>1</v>
      </c>
      <c r="R33" s="85">
        <f t="shared" si="3"/>
        <v>0</v>
      </c>
      <c r="T33" s="130"/>
      <c r="U33" s="119"/>
      <c r="V33" s="119"/>
      <c r="W33" s="119"/>
      <c r="X33" s="119"/>
      <c r="Y33" s="119"/>
      <c r="Z33" s="119"/>
      <c r="AA33" s="119"/>
      <c r="AB33" s="119"/>
    </row>
    <row r="34" spans="1:28" ht="12.75" customHeight="1" x14ac:dyDescent="0.2">
      <c r="A34" s="109" t="s">
        <v>21</v>
      </c>
      <c r="B34" s="81"/>
      <c r="C34" s="81"/>
      <c r="D34" s="81"/>
      <c r="E34" s="81"/>
      <c r="F34" s="81"/>
      <c r="G34" s="81"/>
      <c r="H34" s="81"/>
      <c r="I34" s="81">
        <v>1</v>
      </c>
      <c r="J34" s="81"/>
      <c r="K34" s="78"/>
      <c r="L34" s="85"/>
      <c r="M34" s="85"/>
      <c r="N34" s="81"/>
      <c r="O34" s="85">
        <f>I34/H33</f>
        <v>1</v>
      </c>
      <c r="P34" s="128">
        <v>2</v>
      </c>
      <c r="Q34" s="129">
        <f t="shared" si="2"/>
        <v>1</v>
      </c>
      <c r="R34" s="85">
        <f t="shared" si="3"/>
        <v>0</v>
      </c>
      <c r="T34" s="130"/>
      <c r="U34" s="119"/>
      <c r="V34" s="119"/>
      <c r="W34" s="119"/>
      <c r="X34" s="119"/>
      <c r="Y34" s="119"/>
      <c r="Z34" s="119"/>
      <c r="AA34" s="119"/>
      <c r="AB34" s="119"/>
    </row>
    <row r="35" spans="1:28" ht="12.75" customHeight="1" x14ac:dyDescent="0.2">
      <c r="A35" s="109" t="s">
        <v>43</v>
      </c>
      <c r="B35" s="81"/>
      <c r="C35" s="81"/>
      <c r="D35" s="81"/>
      <c r="E35" s="81"/>
      <c r="F35" s="81"/>
      <c r="G35" s="81"/>
      <c r="H35" s="81"/>
      <c r="I35" s="81"/>
      <c r="J35" s="81">
        <v>1</v>
      </c>
      <c r="K35" s="78">
        <v>1</v>
      </c>
      <c r="L35" s="85"/>
      <c r="M35" s="85"/>
      <c r="N35" s="81"/>
      <c r="O35" s="85">
        <f>J35/I34</f>
        <v>1</v>
      </c>
      <c r="P35" s="128">
        <v>2</v>
      </c>
      <c r="Q35" s="129">
        <f t="shared" si="2"/>
        <v>1</v>
      </c>
      <c r="R35" s="85">
        <f t="shared" si="3"/>
        <v>0</v>
      </c>
      <c r="T35" s="130"/>
      <c r="U35" s="119"/>
      <c r="V35" s="119"/>
      <c r="W35" s="119"/>
      <c r="X35" s="119"/>
      <c r="Y35" s="119"/>
      <c r="Z35" s="119"/>
      <c r="AA35" s="119"/>
      <c r="AB35" s="119"/>
    </row>
    <row r="36" spans="1:28" ht="12.75" customHeight="1" x14ac:dyDescent="0.2">
      <c r="A36" s="109" t="s">
        <v>44</v>
      </c>
      <c r="B36" s="81"/>
      <c r="C36" s="81"/>
      <c r="D36" s="81"/>
      <c r="E36" s="81"/>
      <c r="F36" s="81"/>
      <c r="G36" s="81"/>
      <c r="H36" s="81"/>
      <c r="I36" s="81"/>
      <c r="J36" s="81">
        <v>1</v>
      </c>
      <c r="K36" s="78"/>
      <c r="L36" s="85"/>
      <c r="M36" s="85"/>
      <c r="N36" s="81"/>
      <c r="O36" s="85"/>
      <c r="P36" s="128">
        <v>1</v>
      </c>
      <c r="Q36" s="129"/>
      <c r="R36" s="85"/>
      <c r="T36" s="130"/>
      <c r="U36" s="119"/>
      <c r="V36" s="119"/>
      <c r="W36" s="119"/>
      <c r="X36" s="119"/>
      <c r="Y36" s="119"/>
      <c r="Z36" s="119"/>
      <c r="AA36" s="119"/>
      <c r="AB36" s="119"/>
    </row>
    <row r="37" spans="1:28" ht="12.75" customHeight="1" x14ac:dyDescent="0.2">
      <c r="A37" s="109" t="s">
        <v>45</v>
      </c>
      <c r="B37" s="81"/>
      <c r="C37" s="81"/>
      <c r="D37" s="81"/>
      <c r="E37" s="81"/>
      <c r="F37" s="81"/>
      <c r="G37" s="81"/>
      <c r="H37" s="81"/>
      <c r="I37" s="81">
        <v>1</v>
      </c>
      <c r="J37" s="81"/>
      <c r="K37" s="78"/>
      <c r="L37" s="85"/>
      <c r="M37" s="85"/>
      <c r="N37" s="81"/>
      <c r="O37" s="85"/>
      <c r="P37" s="128">
        <v>1</v>
      </c>
      <c r="Q37" s="129"/>
      <c r="R37" s="85"/>
      <c r="T37" s="130"/>
      <c r="U37" s="119"/>
      <c r="V37" s="119"/>
      <c r="W37" s="119"/>
      <c r="X37" s="119"/>
      <c r="Y37" s="119"/>
      <c r="Z37" s="119"/>
      <c r="AA37" s="119"/>
      <c r="AB37" s="119"/>
    </row>
    <row r="38" spans="1:28" ht="12.75" customHeight="1" x14ac:dyDescent="0.2">
      <c r="A38" s="109" t="s">
        <v>46</v>
      </c>
      <c r="B38" s="81"/>
      <c r="C38" s="81"/>
      <c r="D38" s="81"/>
      <c r="E38" s="81"/>
      <c r="F38" s="81"/>
      <c r="G38" s="81"/>
      <c r="H38" s="81"/>
      <c r="I38" s="81"/>
      <c r="J38" s="81">
        <v>1</v>
      </c>
      <c r="K38" s="78">
        <v>1</v>
      </c>
      <c r="L38" s="85"/>
      <c r="M38" s="85"/>
      <c r="N38" s="81"/>
      <c r="O38" s="85"/>
      <c r="P38" s="128">
        <v>1</v>
      </c>
      <c r="Q38" s="129"/>
      <c r="R38" s="85"/>
      <c r="T38" s="130"/>
      <c r="U38" s="119"/>
      <c r="V38" s="119"/>
      <c r="W38" s="119"/>
      <c r="X38" s="119"/>
      <c r="Y38" s="119"/>
      <c r="Z38" s="119"/>
      <c r="AA38" s="119"/>
      <c r="AB38" s="119"/>
    </row>
    <row r="39" spans="1:28" ht="12.75" customHeight="1" x14ac:dyDescent="0.2">
      <c r="A39" s="109" t="s">
        <v>47</v>
      </c>
      <c r="B39" s="81"/>
      <c r="C39" s="81"/>
      <c r="D39" s="81"/>
      <c r="E39" s="81"/>
      <c r="F39" s="81"/>
      <c r="G39" s="81"/>
      <c r="H39" s="81"/>
      <c r="I39" s="81"/>
      <c r="J39" s="81"/>
      <c r="K39" s="78"/>
      <c r="L39" s="85"/>
      <c r="M39" s="85"/>
      <c r="N39" s="81"/>
      <c r="O39" s="85"/>
      <c r="P39" s="128"/>
      <c r="Q39" s="129"/>
      <c r="R39" s="85"/>
      <c r="T39" s="130"/>
      <c r="U39" s="119"/>
      <c r="V39" s="119"/>
      <c r="W39" s="119"/>
      <c r="X39" s="119"/>
      <c r="Y39" s="119"/>
      <c r="Z39" s="119"/>
      <c r="AA39" s="119"/>
      <c r="AB39" s="119"/>
    </row>
    <row r="40" spans="1:28" ht="12.75" customHeight="1" x14ac:dyDescent="0.2">
      <c r="A40" s="109" t="s">
        <v>48</v>
      </c>
      <c r="B40" s="81"/>
      <c r="C40" s="81"/>
      <c r="D40" s="81"/>
      <c r="E40" s="81"/>
      <c r="F40" s="81"/>
      <c r="G40" s="81"/>
      <c r="H40" s="81"/>
      <c r="I40" s="81"/>
      <c r="J40" s="81"/>
      <c r="K40" s="78"/>
      <c r="L40" s="85"/>
      <c r="M40" s="85"/>
      <c r="N40" s="81"/>
      <c r="O40" s="85"/>
      <c r="P40" s="128"/>
      <c r="Q40" s="129"/>
      <c r="R40" s="85"/>
      <c r="T40" s="130"/>
      <c r="U40" s="119"/>
      <c r="V40" s="119"/>
      <c r="W40" s="119"/>
      <c r="X40" s="119"/>
      <c r="Y40" s="119"/>
      <c r="Z40" s="119"/>
      <c r="AA40" s="119"/>
      <c r="AB40" s="119"/>
    </row>
    <row r="41" spans="1:28" ht="12.75" customHeight="1" x14ac:dyDescent="0.2">
      <c r="K41" s="81">
        <f>SUM(K35:K38)</f>
        <v>2</v>
      </c>
      <c r="L41" s="85">
        <f>K35/B27</f>
        <v>0.5</v>
      </c>
      <c r="M41" s="85">
        <f>K41/B27</f>
        <v>1</v>
      </c>
      <c r="N41" s="85">
        <f>M41-L41</f>
        <v>0.5</v>
      </c>
      <c r="O41" s="85"/>
      <c r="U41" s="231"/>
      <c r="V41" s="232"/>
      <c r="W41" s="232"/>
      <c r="X41" s="232"/>
      <c r="Y41" s="232"/>
      <c r="Z41" s="232"/>
      <c r="AA41" s="232"/>
      <c r="AB41" s="232"/>
    </row>
    <row r="42" spans="1:28" ht="12.75" customHeight="1" x14ac:dyDescent="0.2">
      <c r="A42" s="114" t="s">
        <v>60</v>
      </c>
      <c r="L42" s="85"/>
      <c r="M42" s="85"/>
      <c r="O42" s="85"/>
      <c r="T42" s="107"/>
      <c r="U42" s="108"/>
      <c r="V42" s="108"/>
      <c r="W42" s="108"/>
      <c r="X42" s="108"/>
      <c r="Y42" s="108"/>
      <c r="Z42" s="108"/>
      <c r="AA42" s="108"/>
      <c r="AB42" s="108"/>
    </row>
    <row r="43" spans="1:28" ht="25.5" customHeight="1" x14ac:dyDescent="0.2">
      <c r="B43" s="229" t="s">
        <v>1</v>
      </c>
      <c r="C43" s="230"/>
      <c r="D43" s="230"/>
      <c r="E43" s="230"/>
      <c r="F43" s="230"/>
      <c r="G43" s="230"/>
      <c r="H43" s="230"/>
      <c r="I43" s="230"/>
      <c r="J43" s="230"/>
      <c r="L43" s="115" t="s">
        <v>2</v>
      </c>
      <c r="M43" s="115" t="s">
        <v>3</v>
      </c>
      <c r="N43" s="116" t="s">
        <v>4</v>
      </c>
      <c r="O43" s="115" t="s">
        <v>5</v>
      </c>
      <c r="P43" s="117" t="s">
        <v>6</v>
      </c>
      <c r="Q43" s="117" t="s">
        <v>7</v>
      </c>
      <c r="R43" s="118" t="s">
        <v>8</v>
      </c>
      <c r="T43" s="29"/>
      <c r="U43" s="129"/>
      <c r="V43" s="129"/>
      <c r="W43" s="129"/>
      <c r="X43" s="129"/>
      <c r="Y43" s="129"/>
      <c r="Z43" s="85"/>
      <c r="AB43" s="85"/>
    </row>
    <row r="44" spans="1:28" ht="12.75" customHeight="1" x14ac:dyDescent="0.2">
      <c r="A44" s="120" t="s">
        <v>9</v>
      </c>
      <c r="B44" s="121">
        <v>1</v>
      </c>
      <c r="C44" s="121">
        <v>2</v>
      </c>
      <c r="D44" s="121">
        <v>3</v>
      </c>
      <c r="E44" s="121">
        <v>4</v>
      </c>
      <c r="F44" s="121">
        <v>5</v>
      </c>
      <c r="G44" s="121">
        <v>6</v>
      </c>
      <c r="H44" s="121">
        <v>7</v>
      </c>
      <c r="I44" s="121">
        <v>8</v>
      </c>
      <c r="J44" s="121">
        <v>9</v>
      </c>
      <c r="K44" s="76" t="s">
        <v>10</v>
      </c>
      <c r="L44" s="122"/>
      <c r="M44" s="122"/>
      <c r="N44" s="123"/>
      <c r="O44" s="124"/>
      <c r="P44" s="125"/>
      <c r="Q44" s="125"/>
      <c r="R44" s="85"/>
      <c r="T44" s="29"/>
      <c r="U44" s="129"/>
      <c r="V44" s="129"/>
      <c r="W44" s="129"/>
      <c r="X44" s="129"/>
      <c r="Y44" s="129"/>
      <c r="Z44" s="85"/>
    </row>
    <row r="45" spans="1:28" ht="12.75" customHeight="1" x14ac:dyDescent="0.2">
      <c r="A45" s="126" t="s">
        <v>16</v>
      </c>
      <c r="B45" s="29">
        <v>11</v>
      </c>
      <c r="C45" s="29"/>
      <c r="D45" s="29"/>
      <c r="E45" s="29"/>
      <c r="F45" s="29"/>
      <c r="G45" s="29"/>
      <c r="H45" s="29"/>
      <c r="I45" s="29"/>
      <c r="J45" s="29"/>
      <c r="K45" s="77"/>
      <c r="L45" s="122"/>
      <c r="M45" s="122"/>
      <c r="N45" s="123"/>
      <c r="O45" s="124"/>
      <c r="P45" s="127">
        <f>B45</f>
        <v>11</v>
      </c>
      <c r="Q45" s="125"/>
      <c r="R45" s="85"/>
      <c r="T45" s="29"/>
      <c r="U45" s="129"/>
      <c r="V45" s="129"/>
      <c r="W45" s="129"/>
      <c r="X45" s="129"/>
      <c r="Z45" s="85"/>
    </row>
    <row r="46" spans="1:28" ht="12.75" customHeight="1" x14ac:dyDescent="0.2">
      <c r="A46" s="126" t="s">
        <v>17</v>
      </c>
      <c r="B46" s="29"/>
      <c r="C46" s="29">
        <v>10</v>
      </c>
      <c r="D46" s="29"/>
      <c r="E46" s="29"/>
      <c r="F46" s="29"/>
      <c r="G46" s="29"/>
      <c r="H46" s="29"/>
      <c r="I46" s="29"/>
      <c r="J46" s="29"/>
      <c r="K46" s="77"/>
      <c r="L46" s="122"/>
      <c r="M46" s="122"/>
      <c r="N46" s="123"/>
      <c r="O46" s="124">
        <f>C46/B45</f>
        <v>0.90909090909090906</v>
      </c>
      <c r="P46" s="128">
        <v>10</v>
      </c>
      <c r="Q46" s="129">
        <f t="shared" ref="Q46:Q53" si="4">P46/P45</f>
        <v>0.90909090909090906</v>
      </c>
      <c r="R46" s="85">
        <f t="shared" ref="R46:R53" si="5">100%-Q46</f>
        <v>9.0909090909090939E-2</v>
      </c>
      <c r="T46" s="29"/>
      <c r="U46" s="129"/>
      <c r="V46" s="129"/>
      <c r="W46" s="129"/>
      <c r="X46" s="129"/>
      <c r="Z46" s="85"/>
    </row>
    <row r="47" spans="1:28" ht="12.75" customHeight="1" x14ac:dyDescent="0.2">
      <c r="A47" s="126" t="s">
        <v>18</v>
      </c>
      <c r="B47" s="29"/>
      <c r="C47" s="29"/>
      <c r="D47" s="29">
        <v>10</v>
      </c>
      <c r="E47" s="29"/>
      <c r="F47" s="29"/>
      <c r="G47" s="29"/>
      <c r="H47" s="29"/>
      <c r="I47" s="29"/>
      <c r="J47" s="29"/>
      <c r="K47" s="77"/>
      <c r="L47" s="122"/>
      <c r="M47" s="122"/>
      <c r="N47" s="123"/>
      <c r="O47" s="124">
        <f>D47/C46</f>
        <v>1</v>
      </c>
      <c r="P47" s="128">
        <v>10</v>
      </c>
      <c r="Q47" s="129">
        <f t="shared" si="4"/>
        <v>1</v>
      </c>
      <c r="R47" s="85">
        <f t="shared" si="5"/>
        <v>0</v>
      </c>
      <c r="T47" s="29"/>
      <c r="U47" s="129"/>
      <c r="V47" s="129"/>
      <c r="W47" s="129"/>
      <c r="X47" s="129"/>
      <c r="Z47" s="85"/>
    </row>
    <row r="48" spans="1:28" ht="12.75" customHeight="1" x14ac:dyDescent="0.2">
      <c r="A48" s="109" t="s">
        <v>19</v>
      </c>
      <c r="B48" s="81"/>
      <c r="C48" s="81"/>
      <c r="D48" s="81"/>
      <c r="E48" s="81">
        <v>10</v>
      </c>
      <c r="F48" s="81"/>
      <c r="G48" s="81"/>
      <c r="H48" s="81"/>
      <c r="I48" s="81"/>
      <c r="J48" s="81"/>
      <c r="K48" s="78"/>
      <c r="L48" s="85"/>
      <c r="M48" s="85"/>
      <c r="N48" s="81"/>
      <c r="O48" s="85">
        <f>E48/D47</f>
        <v>1</v>
      </c>
      <c r="P48" s="128">
        <v>10</v>
      </c>
      <c r="Q48" s="129">
        <f t="shared" si="4"/>
        <v>1</v>
      </c>
      <c r="R48" s="85">
        <f t="shared" si="5"/>
        <v>0</v>
      </c>
      <c r="T48" s="126"/>
      <c r="U48" s="129"/>
      <c r="V48" s="129"/>
      <c r="W48" s="129"/>
      <c r="X48" s="129"/>
    </row>
    <row r="49" spans="1:28" ht="12.75" customHeight="1" x14ac:dyDescent="0.2">
      <c r="A49" s="109" t="s">
        <v>31</v>
      </c>
      <c r="B49" s="81"/>
      <c r="C49" s="81"/>
      <c r="D49" s="81"/>
      <c r="E49" s="81"/>
      <c r="F49" s="81">
        <v>10</v>
      </c>
      <c r="G49" s="81"/>
      <c r="H49" s="81"/>
      <c r="I49" s="81"/>
      <c r="J49" s="81"/>
      <c r="K49" s="78"/>
      <c r="L49" s="85"/>
      <c r="M49" s="85"/>
      <c r="N49" s="81"/>
      <c r="O49" s="85">
        <f>F49/E48</f>
        <v>1</v>
      </c>
      <c r="P49" s="128">
        <v>10</v>
      </c>
      <c r="Q49" s="129">
        <f t="shared" si="4"/>
        <v>1</v>
      </c>
      <c r="R49" s="85">
        <f t="shared" si="5"/>
        <v>0</v>
      </c>
      <c r="T49" s="126"/>
      <c r="U49" s="129"/>
      <c r="V49" s="129"/>
      <c r="W49" s="129"/>
      <c r="X49" s="129"/>
    </row>
    <row r="50" spans="1:28" ht="12.75" customHeight="1" x14ac:dyDescent="0.2">
      <c r="A50" s="109" t="s">
        <v>20</v>
      </c>
      <c r="B50" s="81"/>
      <c r="C50" s="81"/>
      <c r="D50" s="81"/>
      <c r="E50" s="81"/>
      <c r="F50" s="81"/>
      <c r="G50" s="81">
        <v>9</v>
      </c>
      <c r="H50" s="81"/>
      <c r="I50" s="81"/>
      <c r="J50" s="81"/>
      <c r="K50" s="78"/>
      <c r="L50" s="85"/>
      <c r="M50" s="85"/>
      <c r="N50" s="81"/>
      <c r="O50" s="85">
        <f>G50/F49</f>
        <v>0.9</v>
      </c>
      <c r="P50" s="128">
        <v>9</v>
      </c>
      <c r="Q50" s="129">
        <f t="shared" si="4"/>
        <v>0.9</v>
      </c>
      <c r="R50" s="85">
        <f t="shared" si="5"/>
        <v>9.9999999999999978E-2</v>
      </c>
      <c r="T50" s="126"/>
      <c r="U50" s="129"/>
      <c r="V50" s="129"/>
      <c r="W50" s="129"/>
      <c r="X50" s="129"/>
    </row>
    <row r="51" spans="1:28" ht="12.75" customHeight="1" x14ac:dyDescent="0.2">
      <c r="A51" s="109" t="s">
        <v>21</v>
      </c>
      <c r="B51" s="81"/>
      <c r="C51" s="81"/>
      <c r="D51" s="81"/>
      <c r="E51" s="81"/>
      <c r="F51" s="81"/>
      <c r="G51" s="81"/>
      <c r="H51" s="81">
        <v>9</v>
      </c>
      <c r="I51" s="81"/>
      <c r="J51" s="81"/>
      <c r="K51" s="78"/>
      <c r="L51" s="85"/>
      <c r="M51" s="85"/>
      <c r="N51" s="81"/>
      <c r="O51" s="85">
        <f>H51/G50</f>
        <v>1</v>
      </c>
      <c r="P51" s="128">
        <v>9</v>
      </c>
      <c r="Q51" s="129">
        <f t="shared" si="4"/>
        <v>1</v>
      </c>
      <c r="R51" s="85">
        <f t="shared" si="5"/>
        <v>0</v>
      </c>
      <c r="T51" s="126"/>
      <c r="U51" s="129"/>
      <c r="V51" s="129"/>
      <c r="W51" s="129"/>
      <c r="X51" s="129"/>
    </row>
    <row r="52" spans="1:28" ht="12.75" customHeight="1" x14ac:dyDescent="0.2">
      <c r="A52" s="109" t="s">
        <v>43</v>
      </c>
      <c r="B52" s="81"/>
      <c r="C52" s="81"/>
      <c r="D52" s="81"/>
      <c r="E52" s="81"/>
      <c r="F52" s="81"/>
      <c r="G52" s="81"/>
      <c r="H52" s="81"/>
      <c r="I52" s="81">
        <v>9</v>
      </c>
      <c r="J52" s="81"/>
      <c r="K52" s="78"/>
      <c r="L52" s="85"/>
      <c r="M52" s="85"/>
      <c r="N52" s="81"/>
      <c r="O52" s="85">
        <f>I52/H51</f>
        <v>1</v>
      </c>
      <c r="P52" s="128">
        <v>9</v>
      </c>
      <c r="Q52" s="129">
        <f t="shared" si="4"/>
        <v>1</v>
      </c>
      <c r="R52" s="85">
        <f t="shared" si="5"/>
        <v>0</v>
      </c>
      <c r="T52" s="109"/>
      <c r="U52" s="129"/>
      <c r="V52" s="129"/>
      <c r="W52" s="129"/>
      <c r="X52" s="129"/>
    </row>
    <row r="53" spans="1:28" ht="12.75" customHeight="1" x14ac:dyDescent="0.2">
      <c r="A53" s="109" t="s">
        <v>44</v>
      </c>
      <c r="B53" s="81"/>
      <c r="C53" s="81"/>
      <c r="D53" s="81"/>
      <c r="E53" s="81"/>
      <c r="F53" s="81"/>
      <c r="G53" s="81"/>
      <c r="H53" s="81"/>
      <c r="I53" s="81"/>
      <c r="J53" s="81">
        <v>9</v>
      </c>
      <c r="K53" s="78">
        <v>9</v>
      </c>
      <c r="L53" s="85"/>
      <c r="M53" s="85"/>
      <c r="N53" s="81"/>
      <c r="O53" s="85">
        <f>J53/I52</f>
        <v>1</v>
      </c>
      <c r="P53" s="128">
        <v>9</v>
      </c>
      <c r="Q53" s="129">
        <f t="shared" si="4"/>
        <v>1</v>
      </c>
      <c r="R53" s="85">
        <f t="shared" si="5"/>
        <v>0</v>
      </c>
      <c r="T53" s="109"/>
      <c r="U53" s="129"/>
      <c r="V53" s="129"/>
      <c r="W53" s="129"/>
      <c r="X53" s="129"/>
    </row>
    <row r="54" spans="1:28" ht="12.75" customHeight="1" x14ac:dyDescent="0.2">
      <c r="A54" s="109" t="s">
        <v>45</v>
      </c>
      <c r="B54" s="81"/>
      <c r="C54" s="81"/>
      <c r="D54" s="81"/>
      <c r="E54" s="81"/>
      <c r="F54" s="81"/>
      <c r="G54" s="81"/>
      <c r="H54" s="81"/>
      <c r="I54" s="81"/>
      <c r="J54" s="81"/>
      <c r="K54" s="78"/>
      <c r="L54" s="85"/>
      <c r="M54" s="85"/>
      <c r="N54" s="81"/>
      <c r="O54" s="85"/>
      <c r="P54" s="128"/>
      <c r="Q54" s="129"/>
      <c r="R54" s="85"/>
      <c r="T54" s="109"/>
      <c r="U54" s="129"/>
      <c r="V54" s="129"/>
      <c r="W54" s="129"/>
      <c r="X54" s="129"/>
    </row>
    <row r="55" spans="1:28" ht="12.75" customHeight="1" x14ac:dyDescent="0.2">
      <c r="A55" s="109" t="s">
        <v>46</v>
      </c>
      <c r="B55" s="81"/>
      <c r="C55" s="81"/>
      <c r="D55" s="81"/>
      <c r="E55" s="81"/>
      <c r="F55" s="81"/>
      <c r="G55" s="81"/>
      <c r="H55" s="81"/>
      <c r="I55" s="81"/>
      <c r="J55" s="81"/>
      <c r="K55" s="78"/>
      <c r="L55" s="85"/>
      <c r="M55" s="85"/>
      <c r="N55" s="81"/>
      <c r="O55" s="85"/>
      <c r="P55" s="128"/>
      <c r="Q55" s="129"/>
      <c r="R55" s="85"/>
      <c r="T55" s="109"/>
      <c r="U55" s="129"/>
      <c r="V55" s="129"/>
      <c r="W55" s="129"/>
      <c r="X55" s="129"/>
    </row>
    <row r="56" spans="1:28" ht="12.75" customHeight="1" x14ac:dyDescent="0.2">
      <c r="A56" s="109" t="s">
        <v>47</v>
      </c>
      <c r="B56" s="81"/>
      <c r="C56" s="81"/>
      <c r="D56" s="81"/>
      <c r="E56" s="81"/>
      <c r="F56" s="81"/>
      <c r="G56" s="81"/>
      <c r="H56" s="81"/>
      <c r="I56" s="81"/>
      <c r="J56" s="81"/>
      <c r="K56" s="78"/>
      <c r="L56" s="85"/>
      <c r="M56" s="85"/>
      <c r="N56" s="81"/>
      <c r="O56" s="85"/>
      <c r="P56" s="128"/>
      <c r="Q56" s="129"/>
      <c r="R56" s="85"/>
      <c r="T56" s="109"/>
      <c r="U56" s="129"/>
      <c r="V56" s="129"/>
      <c r="W56" s="129"/>
      <c r="X56" s="129"/>
    </row>
    <row r="57" spans="1:28" ht="12.75" customHeight="1" x14ac:dyDescent="0.2">
      <c r="A57" s="109"/>
      <c r="B57" s="81"/>
      <c r="C57" s="81"/>
      <c r="D57" s="81"/>
      <c r="E57" s="81"/>
      <c r="F57" s="81"/>
      <c r="G57" s="81"/>
      <c r="H57" s="81"/>
      <c r="I57" s="81"/>
      <c r="J57" s="81"/>
      <c r="K57" s="78"/>
      <c r="L57" s="85"/>
      <c r="M57" s="85"/>
      <c r="N57" s="81"/>
      <c r="O57" s="85"/>
      <c r="P57" s="128"/>
      <c r="Q57" s="129"/>
      <c r="R57" s="85"/>
      <c r="T57" s="109"/>
      <c r="U57" s="129"/>
      <c r="V57" s="129"/>
      <c r="W57" s="129"/>
      <c r="X57" s="129"/>
    </row>
    <row r="58" spans="1:28" ht="12.75" customHeight="1" x14ac:dyDescent="0.2">
      <c r="K58" s="81">
        <f>SUM(K53)</f>
        <v>9</v>
      </c>
      <c r="L58" s="85">
        <f>K53/B45</f>
        <v>0.81818181818181823</v>
      </c>
      <c r="M58" s="85">
        <f>K58/B45</f>
        <v>0.81818181818181823</v>
      </c>
      <c r="N58" s="85">
        <f>M58-L58</f>
        <v>0</v>
      </c>
      <c r="O58" s="85"/>
    </row>
    <row r="59" spans="1:28" ht="12.75" customHeight="1" x14ac:dyDescent="0.2">
      <c r="A59" s="114" t="s">
        <v>61</v>
      </c>
      <c r="D59" s="131" t="s">
        <v>75</v>
      </c>
      <c r="K59" s="85"/>
      <c r="L59" s="85"/>
      <c r="M59" s="85"/>
      <c r="O59" s="85"/>
    </row>
    <row r="60" spans="1:28" ht="12.75" customHeight="1" x14ac:dyDescent="0.2">
      <c r="A60" s="109"/>
      <c r="B60" s="81"/>
      <c r="C60" s="81"/>
      <c r="D60" s="81"/>
      <c r="E60" s="81"/>
      <c r="F60" s="81"/>
      <c r="G60" s="81"/>
      <c r="H60" s="81"/>
      <c r="I60" s="81"/>
      <c r="J60" s="81"/>
      <c r="K60" s="85"/>
      <c r="L60" s="85"/>
      <c r="M60" s="85"/>
      <c r="N60" s="81"/>
      <c r="O60" s="85"/>
      <c r="Q60" s="129"/>
      <c r="R60" s="85"/>
    </row>
    <row r="61" spans="1:28" ht="12.75" customHeight="1" x14ac:dyDescent="0.2">
      <c r="A61" s="109"/>
      <c r="B61" s="81"/>
      <c r="C61" s="81"/>
      <c r="D61" s="81"/>
      <c r="E61" s="81"/>
      <c r="F61" s="81"/>
      <c r="G61" s="81"/>
      <c r="H61" s="81"/>
      <c r="I61" s="81"/>
      <c r="J61" s="81"/>
      <c r="K61" s="85"/>
      <c r="L61" s="85"/>
      <c r="M61" s="85"/>
      <c r="N61" s="81"/>
      <c r="O61" s="85"/>
      <c r="Q61" s="129"/>
      <c r="R61" s="85"/>
    </row>
    <row r="62" spans="1:28" ht="12.75" customHeight="1" x14ac:dyDescent="0.2">
      <c r="K62" s="85"/>
      <c r="L62" s="85"/>
      <c r="M62" s="85"/>
      <c r="O62" s="85"/>
      <c r="T62" s="130"/>
      <c r="U62" s="119"/>
      <c r="V62" s="119"/>
      <c r="W62" s="119"/>
      <c r="X62" s="119"/>
      <c r="Y62" s="119"/>
      <c r="Z62" s="119"/>
      <c r="AA62" s="119"/>
      <c r="AB62" s="119"/>
    </row>
    <row r="63" spans="1:28" ht="12.75" customHeight="1" x14ac:dyDescent="0.2">
      <c r="A63" s="114" t="s">
        <v>62</v>
      </c>
      <c r="L63" s="85"/>
      <c r="M63" s="85"/>
      <c r="O63" s="85"/>
      <c r="U63" s="231"/>
      <c r="V63" s="232"/>
      <c r="W63" s="232"/>
      <c r="X63" s="232"/>
      <c r="Y63" s="232"/>
      <c r="Z63" s="232"/>
      <c r="AA63" s="232"/>
      <c r="AB63" s="232"/>
    </row>
    <row r="64" spans="1:28" ht="25.5" customHeight="1" x14ac:dyDescent="0.2">
      <c r="B64" s="229" t="s">
        <v>1</v>
      </c>
      <c r="C64" s="230"/>
      <c r="D64" s="230"/>
      <c r="E64" s="230"/>
      <c r="F64" s="230"/>
      <c r="G64" s="230"/>
      <c r="H64" s="230"/>
      <c r="I64" s="230"/>
      <c r="J64" s="230"/>
      <c r="L64" s="115" t="s">
        <v>2</v>
      </c>
      <c r="M64" s="115" t="s">
        <v>3</v>
      </c>
      <c r="N64" s="116" t="s">
        <v>4</v>
      </c>
      <c r="O64" s="115" t="s">
        <v>5</v>
      </c>
      <c r="P64" s="117" t="s">
        <v>6</v>
      </c>
      <c r="Q64" s="117" t="s">
        <v>7</v>
      </c>
      <c r="R64" s="118" t="s">
        <v>8</v>
      </c>
      <c r="T64" s="107"/>
      <c r="U64" s="108"/>
      <c r="V64" s="108"/>
      <c r="W64" s="108"/>
      <c r="X64" s="108"/>
      <c r="Y64" s="108"/>
      <c r="Z64" s="108"/>
      <c r="AA64" s="108"/>
      <c r="AB64" s="108"/>
    </row>
    <row r="65" spans="1:28" ht="12.75" customHeight="1" x14ac:dyDescent="0.2">
      <c r="A65" s="120" t="s">
        <v>9</v>
      </c>
      <c r="B65" s="121">
        <v>1</v>
      </c>
      <c r="C65" s="121">
        <v>2</v>
      </c>
      <c r="D65" s="121">
        <v>3</v>
      </c>
      <c r="E65" s="121">
        <v>4</v>
      </c>
      <c r="F65" s="121">
        <v>5</v>
      </c>
      <c r="G65" s="121">
        <v>6</v>
      </c>
      <c r="H65" s="121">
        <v>7</v>
      </c>
      <c r="I65" s="121">
        <v>8</v>
      </c>
      <c r="J65" s="121">
        <v>9</v>
      </c>
      <c r="K65" s="76" t="s">
        <v>10</v>
      </c>
      <c r="L65" s="122"/>
      <c r="M65" s="122"/>
      <c r="N65" s="123"/>
      <c r="O65" s="124"/>
      <c r="P65" s="125"/>
      <c r="Q65" s="125"/>
      <c r="R65" s="85"/>
      <c r="T65" s="29"/>
      <c r="U65" s="129"/>
      <c r="V65" s="129"/>
      <c r="W65" s="129"/>
      <c r="X65" s="129"/>
      <c r="Y65" s="85"/>
      <c r="Z65" s="85"/>
      <c r="AB65" s="85"/>
    </row>
    <row r="66" spans="1:28" ht="12.75" customHeight="1" x14ac:dyDescent="0.2">
      <c r="A66" s="126" t="s">
        <v>18</v>
      </c>
      <c r="B66" s="29">
        <v>18</v>
      </c>
      <c r="C66" s="29"/>
      <c r="D66" s="29"/>
      <c r="E66" s="29"/>
      <c r="F66" s="29"/>
      <c r="G66" s="29"/>
      <c r="H66" s="29"/>
      <c r="I66" s="29"/>
      <c r="J66" s="29"/>
      <c r="K66" s="77"/>
      <c r="L66" s="122"/>
      <c r="M66" s="122"/>
      <c r="N66" s="123"/>
      <c r="O66" s="124"/>
      <c r="P66" s="127">
        <f>B66</f>
        <v>18</v>
      </c>
      <c r="Q66" s="125"/>
      <c r="R66" s="85"/>
      <c r="T66" s="29"/>
      <c r="U66" s="129"/>
      <c r="V66" s="129"/>
      <c r="W66" s="129"/>
      <c r="X66" s="129"/>
      <c r="Y66" s="85"/>
      <c r="Z66" s="85"/>
    </row>
    <row r="67" spans="1:28" ht="12.75" customHeight="1" x14ac:dyDescent="0.2">
      <c r="A67" s="109" t="s">
        <v>19</v>
      </c>
      <c r="C67" s="82">
        <v>8</v>
      </c>
      <c r="K67" s="77"/>
      <c r="L67" s="85"/>
      <c r="M67" s="85"/>
      <c r="O67" s="85">
        <f>C67/B66</f>
        <v>0.44444444444444442</v>
      </c>
      <c r="P67" s="128">
        <v>8</v>
      </c>
      <c r="Q67" s="129">
        <f t="shared" ref="Q67:Q69" si="6">P67/P66</f>
        <v>0.44444444444444442</v>
      </c>
      <c r="R67" s="85">
        <f t="shared" ref="R67:R74" si="7">100%-Q67</f>
        <v>0.55555555555555558</v>
      </c>
      <c r="T67" s="29"/>
      <c r="U67" s="129"/>
      <c r="V67" s="129"/>
      <c r="W67" s="129"/>
      <c r="X67" s="129"/>
      <c r="Z67" s="85"/>
    </row>
    <row r="68" spans="1:28" ht="12.75" customHeight="1" x14ac:dyDescent="0.2">
      <c r="A68" s="109" t="s">
        <v>31</v>
      </c>
      <c r="D68" s="82">
        <v>7</v>
      </c>
      <c r="K68" s="77"/>
      <c r="L68" s="85"/>
      <c r="M68" s="85"/>
      <c r="O68" s="85">
        <f>D68/C67</f>
        <v>0.875</v>
      </c>
      <c r="P68" s="128">
        <v>8</v>
      </c>
      <c r="Q68" s="129">
        <f t="shared" si="6"/>
        <v>1</v>
      </c>
      <c r="R68" s="85">
        <f t="shared" si="7"/>
        <v>0</v>
      </c>
      <c r="T68" s="29"/>
      <c r="U68" s="129"/>
      <c r="V68" s="129"/>
      <c r="W68" s="129"/>
      <c r="X68" s="129"/>
      <c r="Z68" s="85"/>
    </row>
    <row r="69" spans="1:28" ht="12.75" customHeight="1" x14ac:dyDescent="0.2">
      <c r="A69" s="109" t="s">
        <v>20</v>
      </c>
      <c r="E69" s="82">
        <v>7</v>
      </c>
      <c r="K69" s="77"/>
      <c r="L69" s="85"/>
      <c r="M69" s="85"/>
      <c r="O69" s="85">
        <f>E69/D68</f>
        <v>1</v>
      </c>
      <c r="P69" s="128">
        <v>9</v>
      </c>
      <c r="Q69" s="129">
        <f t="shared" si="6"/>
        <v>1.125</v>
      </c>
      <c r="R69" s="85">
        <f t="shared" si="7"/>
        <v>-0.125</v>
      </c>
      <c r="T69" s="29"/>
      <c r="U69" s="129"/>
      <c r="V69" s="129"/>
      <c r="W69" s="129"/>
      <c r="X69" s="129"/>
    </row>
    <row r="70" spans="1:28" ht="12.75" customHeight="1" x14ac:dyDescent="0.2">
      <c r="A70" s="109" t="s">
        <v>21</v>
      </c>
      <c r="F70" s="82">
        <v>7</v>
      </c>
      <c r="K70" s="77"/>
      <c r="L70" s="85"/>
      <c r="M70" s="85"/>
      <c r="O70" s="85">
        <f>F70/E69</f>
        <v>1</v>
      </c>
      <c r="P70" s="128">
        <v>8</v>
      </c>
      <c r="Q70" s="129">
        <f t="shared" ref="Q70:Q74" si="8">P70/P68</f>
        <v>1</v>
      </c>
      <c r="R70" s="85">
        <f t="shared" si="7"/>
        <v>0</v>
      </c>
      <c r="T70" s="126"/>
      <c r="U70" s="129"/>
      <c r="V70" s="129"/>
      <c r="W70" s="129"/>
      <c r="X70" s="129"/>
    </row>
    <row r="71" spans="1:28" ht="12.75" customHeight="1" x14ac:dyDescent="0.2">
      <c r="A71" s="109" t="s">
        <v>43</v>
      </c>
      <c r="G71" s="82">
        <v>7</v>
      </c>
      <c r="K71" s="77"/>
      <c r="L71" s="85"/>
      <c r="M71" s="85"/>
      <c r="O71" s="85">
        <f>G71/F70</f>
        <v>1</v>
      </c>
      <c r="P71" s="128">
        <v>7</v>
      </c>
      <c r="Q71" s="129">
        <f t="shared" si="8"/>
        <v>0.77777777777777779</v>
      </c>
      <c r="R71" s="85">
        <f t="shared" si="7"/>
        <v>0.22222222222222221</v>
      </c>
      <c r="T71" s="126"/>
      <c r="U71" s="129"/>
      <c r="V71" s="129"/>
      <c r="W71" s="129"/>
      <c r="X71" s="129"/>
    </row>
    <row r="72" spans="1:28" ht="12.75" customHeight="1" x14ac:dyDescent="0.2">
      <c r="A72" s="109" t="s">
        <v>44</v>
      </c>
      <c r="H72" s="82">
        <v>7</v>
      </c>
      <c r="K72" s="77"/>
      <c r="L72" s="85"/>
      <c r="M72" s="85"/>
      <c r="O72" s="85">
        <f>H72/G71</f>
        <v>1</v>
      </c>
      <c r="P72" s="128">
        <v>7</v>
      </c>
      <c r="Q72" s="129">
        <f t="shared" si="8"/>
        <v>0.875</v>
      </c>
      <c r="R72" s="85">
        <f t="shared" si="7"/>
        <v>0.125</v>
      </c>
      <c r="T72" s="126"/>
      <c r="U72" s="129"/>
      <c r="V72" s="129"/>
      <c r="W72" s="129"/>
      <c r="X72" s="129"/>
    </row>
    <row r="73" spans="1:28" ht="12.75" customHeight="1" x14ac:dyDescent="0.2">
      <c r="A73" s="109" t="s">
        <v>45</v>
      </c>
      <c r="I73" s="82">
        <v>7</v>
      </c>
      <c r="K73" s="78"/>
      <c r="L73" s="85"/>
      <c r="M73" s="85"/>
      <c r="O73" s="85">
        <f>I73/H72</f>
        <v>1</v>
      </c>
      <c r="P73" s="128">
        <v>7</v>
      </c>
      <c r="Q73" s="129">
        <f t="shared" si="8"/>
        <v>1</v>
      </c>
      <c r="R73" s="85">
        <f t="shared" si="7"/>
        <v>0</v>
      </c>
      <c r="T73" s="126"/>
      <c r="U73" s="129"/>
      <c r="V73" s="129"/>
      <c r="W73" s="129"/>
      <c r="X73" s="129"/>
    </row>
    <row r="74" spans="1:28" ht="12.75" customHeight="1" x14ac:dyDescent="0.2">
      <c r="A74" s="109" t="s">
        <v>46</v>
      </c>
      <c r="J74" s="82">
        <v>7</v>
      </c>
      <c r="K74" s="78">
        <v>5</v>
      </c>
      <c r="L74" s="85"/>
      <c r="M74" s="85"/>
      <c r="O74" s="85">
        <f>J74/I73</f>
        <v>1</v>
      </c>
      <c r="P74" s="128">
        <v>8</v>
      </c>
      <c r="Q74" s="129">
        <f t="shared" si="8"/>
        <v>1.1428571428571428</v>
      </c>
      <c r="R74" s="85">
        <f t="shared" si="7"/>
        <v>-0.14285714285714279</v>
      </c>
      <c r="T74" s="126"/>
      <c r="U74" s="129"/>
      <c r="V74" s="129"/>
      <c r="W74" s="129"/>
      <c r="X74" s="129"/>
    </row>
    <row r="75" spans="1:28" ht="12.75" customHeight="1" x14ac:dyDescent="0.2">
      <c r="A75" s="109" t="s">
        <v>47</v>
      </c>
      <c r="J75" s="82">
        <v>2</v>
      </c>
      <c r="K75" s="78">
        <v>1</v>
      </c>
      <c r="L75" s="85"/>
      <c r="M75" s="85"/>
      <c r="O75" s="85"/>
      <c r="P75" s="128">
        <v>3</v>
      </c>
      <c r="Q75" s="129"/>
      <c r="R75" s="85"/>
      <c r="T75" s="126"/>
      <c r="U75" s="129"/>
      <c r="V75" s="129"/>
      <c r="W75" s="129"/>
      <c r="X75" s="129"/>
    </row>
    <row r="76" spans="1:28" ht="12.75" customHeight="1" x14ac:dyDescent="0.2">
      <c r="A76" s="109" t="s">
        <v>48</v>
      </c>
      <c r="J76" s="82">
        <v>1</v>
      </c>
      <c r="K76" s="78">
        <v>1</v>
      </c>
      <c r="L76" s="85"/>
      <c r="M76" s="85"/>
      <c r="O76" s="85"/>
      <c r="P76" s="128">
        <v>2</v>
      </c>
      <c r="Q76" s="129"/>
      <c r="R76" s="85"/>
      <c r="T76" s="126"/>
      <c r="U76" s="129"/>
      <c r="V76" s="129"/>
      <c r="W76" s="129"/>
      <c r="X76" s="129"/>
    </row>
    <row r="77" spans="1:28" ht="12.75" customHeight="1" x14ac:dyDescent="0.2">
      <c r="A77" s="109" t="s">
        <v>49</v>
      </c>
      <c r="J77" s="82">
        <v>1</v>
      </c>
      <c r="K77" s="78">
        <v>1</v>
      </c>
      <c r="L77" s="85"/>
      <c r="M77" s="85"/>
      <c r="O77" s="85"/>
      <c r="P77" s="128">
        <v>3</v>
      </c>
      <c r="Q77" s="129"/>
      <c r="R77" s="85"/>
      <c r="T77" s="126"/>
      <c r="U77" s="129"/>
      <c r="V77" s="129"/>
      <c r="W77" s="129"/>
      <c r="X77" s="129"/>
    </row>
    <row r="78" spans="1:28" ht="12.75" customHeight="1" x14ac:dyDescent="0.2">
      <c r="A78" s="109"/>
      <c r="K78" s="78"/>
      <c r="L78" s="85"/>
      <c r="M78" s="85"/>
      <c r="O78" s="85"/>
      <c r="P78" s="128">
        <v>1</v>
      </c>
      <c r="Q78" s="129"/>
      <c r="R78" s="85"/>
      <c r="T78" s="126"/>
      <c r="U78" s="129"/>
      <c r="V78" s="129"/>
      <c r="W78" s="129"/>
      <c r="X78" s="129"/>
    </row>
    <row r="79" spans="1:28" ht="12.75" customHeight="1" x14ac:dyDescent="0.2">
      <c r="K79" s="82">
        <f>SUM(K74:K77)</f>
        <v>8</v>
      </c>
      <c r="L79" s="85">
        <f>K74/B66</f>
        <v>0.27777777777777779</v>
      </c>
      <c r="M79" s="85">
        <f>K79/B66</f>
        <v>0.44444444444444442</v>
      </c>
      <c r="N79" s="85">
        <f>M79-L79</f>
        <v>0.16666666666666663</v>
      </c>
      <c r="O79" s="85"/>
      <c r="T79" s="126"/>
      <c r="U79" s="129"/>
      <c r="V79" s="129"/>
      <c r="W79" s="129"/>
      <c r="X79" s="129"/>
    </row>
    <row r="80" spans="1:28" ht="12.75" customHeight="1" x14ac:dyDescent="0.2">
      <c r="A80" s="114" t="s">
        <v>63</v>
      </c>
      <c r="D80" s="131" t="s">
        <v>75</v>
      </c>
      <c r="L80" s="85"/>
      <c r="M80" s="85"/>
      <c r="O80" s="85"/>
      <c r="W80" s="129"/>
      <c r="X80" s="129"/>
    </row>
    <row r="81" spans="1:35" ht="12.75" customHeight="1" x14ac:dyDescent="0.2">
      <c r="A81" s="114"/>
      <c r="D81" s="131"/>
      <c r="L81" s="85"/>
      <c r="M81" s="85"/>
      <c r="O81" s="85"/>
      <c r="T81" s="109"/>
      <c r="U81" s="129"/>
      <c r="V81" s="129"/>
      <c r="W81" s="129"/>
      <c r="X81" s="129"/>
    </row>
    <row r="82" spans="1:35" ht="12.75" customHeight="1" x14ac:dyDescent="0.2">
      <c r="A82" s="114"/>
      <c r="D82" s="131"/>
      <c r="L82" s="85"/>
      <c r="M82" s="85"/>
      <c r="O82" s="85"/>
      <c r="T82" s="109"/>
      <c r="U82" s="129"/>
      <c r="V82" s="129"/>
      <c r="W82" s="129"/>
      <c r="X82" s="129"/>
    </row>
    <row r="83" spans="1:35" ht="12.75" customHeight="1" x14ac:dyDescent="0.2">
      <c r="A83" s="114"/>
      <c r="D83" s="131"/>
      <c r="L83" s="85"/>
      <c r="M83" s="85"/>
      <c r="O83" s="85"/>
      <c r="T83" s="109"/>
      <c r="U83" s="129"/>
      <c r="V83" s="129"/>
      <c r="W83" s="129"/>
      <c r="X83" s="129"/>
    </row>
    <row r="84" spans="1:35" ht="12.75" customHeight="1" x14ac:dyDescent="0.2">
      <c r="A84" s="114" t="s">
        <v>64</v>
      </c>
      <c r="L84" s="85"/>
      <c r="M84" s="85"/>
      <c r="O84" s="85"/>
    </row>
    <row r="85" spans="1:35" ht="25.5" customHeight="1" x14ac:dyDescent="0.2">
      <c r="B85" s="229" t="s">
        <v>1</v>
      </c>
      <c r="C85" s="230"/>
      <c r="D85" s="230"/>
      <c r="E85" s="230"/>
      <c r="F85" s="230"/>
      <c r="G85" s="230"/>
      <c r="H85" s="230"/>
      <c r="I85" s="230"/>
      <c r="J85" s="230"/>
      <c r="L85" s="118" t="s">
        <v>2</v>
      </c>
      <c r="M85" s="118" t="s">
        <v>3</v>
      </c>
      <c r="N85" s="132" t="s">
        <v>4</v>
      </c>
      <c r="O85" s="118" t="s">
        <v>5</v>
      </c>
      <c r="P85" s="117" t="s">
        <v>6</v>
      </c>
      <c r="Q85" s="117" t="s">
        <v>7</v>
      </c>
      <c r="R85" s="118" t="s">
        <v>8</v>
      </c>
      <c r="T85" s="130"/>
      <c r="U85" s="119"/>
      <c r="V85" s="133"/>
      <c r="W85" s="133"/>
      <c r="X85" s="133"/>
      <c r="Y85" s="133"/>
      <c r="Z85" s="133"/>
      <c r="AA85" s="133"/>
      <c r="AB85" s="133"/>
    </row>
    <row r="86" spans="1:35" ht="12.75" customHeight="1" x14ac:dyDescent="0.2">
      <c r="A86" s="134" t="s">
        <v>9</v>
      </c>
      <c r="B86" s="87">
        <v>1</v>
      </c>
      <c r="C86" s="87">
        <v>2</v>
      </c>
      <c r="D86" s="87">
        <v>3</v>
      </c>
      <c r="E86" s="87">
        <v>4</v>
      </c>
      <c r="F86" s="87">
        <v>5</v>
      </c>
      <c r="G86" s="87">
        <v>6</v>
      </c>
      <c r="H86" s="87">
        <v>7</v>
      </c>
      <c r="I86" s="87">
        <v>8</v>
      </c>
      <c r="J86" s="87">
        <v>9</v>
      </c>
      <c r="K86" s="83" t="s">
        <v>10</v>
      </c>
      <c r="L86" s="85"/>
      <c r="M86" s="85"/>
      <c r="O86" s="85"/>
      <c r="P86" s="125"/>
      <c r="Q86" s="125"/>
      <c r="R86" s="85"/>
    </row>
    <row r="87" spans="1:35" ht="12.75" customHeight="1" x14ac:dyDescent="0.2">
      <c r="A87" s="109" t="s">
        <v>31</v>
      </c>
      <c r="B87" s="82">
        <v>27</v>
      </c>
      <c r="K87" s="78"/>
      <c r="L87" s="85"/>
      <c r="M87" s="85"/>
      <c r="O87" s="85"/>
      <c r="P87" s="127">
        <f>B87</f>
        <v>27</v>
      </c>
      <c r="Q87" s="125"/>
      <c r="R87" s="85"/>
    </row>
    <row r="88" spans="1:35" ht="12.75" customHeight="1" x14ac:dyDescent="0.2">
      <c r="A88" s="109" t="s">
        <v>20</v>
      </c>
      <c r="C88" s="82">
        <v>14</v>
      </c>
      <c r="K88" s="78"/>
      <c r="L88" s="85"/>
      <c r="M88" s="85"/>
      <c r="O88" s="85">
        <f>C88/B87</f>
        <v>0.51851851851851849</v>
      </c>
      <c r="P88" s="127">
        <v>15</v>
      </c>
      <c r="Q88" s="129">
        <f t="shared" ref="Q88:Q95" si="9">P88/P87</f>
        <v>0.55555555555555558</v>
      </c>
      <c r="R88" s="85">
        <f t="shared" ref="R88:R95" si="10">100%-Q88</f>
        <v>0.44444444444444442</v>
      </c>
      <c r="T88" s="81"/>
      <c r="U88" s="119"/>
      <c r="V88" s="133"/>
      <c r="W88" s="133"/>
      <c r="X88" s="133"/>
    </row>
    <row r="89" spans="1:35" ht="12.75" customHeight="1" x14ac:dyDescent="0.2">
      <c r="A89" s="109" t="s">
        <v>21</v>
      </c>
      <c r="D89" s="82">
        <v>5</v>
      </c>
      <c r="K89" s="78"/>
      <c r="L89" s="85"/>
      <c r="M89" s="85"/>
      <c r="N89" s="85"/>
      <c r="O89" s="85">
        <f>D89/C88</f>
        <v>0.35714285714285715</v>
      </c>
      <c r="P89" s="128">
        <v>13</v>
      </c>
      <c r="Q89" s="129">
        <f t="shared" si="9"/>
        <v>0.8666666666666667</v>
      </c>
      <c r="R89" s="85">
        <f t="shared" si="10"/>
        <v>0.1333333333333333</v>
      </c>
      <c r="T89" s="110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 t="s">
        <v>50</v>
      </c>
      <c r="AF89" s="111" t="s">
        <v>51</v>
      </c>
      <c r="AG89" s="111">
        <v>1001</v>
      </c>
      <c r="AH89" s="111">
        <v>1002</v>
      </c>
      <c r="AI89" s="111">
        <v>1101</v>
      </c>
    </row>
    <row r="90" spans="1:35" ht="12.75" customHeight="1" x14ac:dyDescent="0.2">
      <c r="A90" s="109" t="s">
        <v>43</v>
      </c>
      <c r="E90" s="82">
        <v>5</v>
      </c>
      <c r="K90" s="78"/>
      <c r="L90" s="85"/>
      <c r="M90" s="85"/>
      <c r="N90" s="85"/>
      <c r="O90" s="85">
        <f>E90/D89</f>
        <v>1</v>
      </c>
      <c r="P90" s="128">
        <v>12</v>
      </c>
      <c r="Q90" s="129">
        <f t="shared" si="9"/>
        <v>0.92307692307692313</v>
      </c>
      <c r="R90" s="85">
        <f t="shared" si="10"/>
        <v>7.6923076923076872E-2</v>
      </c>
      <c r="T90" s="135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>
        <f>P178/P176</f>
        <v>0.84210526315789469</v>
      </c>
      <c r="AF90" s="136">
        <f>P194/P192</f>
        <v>0.63157894736842102</v>
      </c>
      <c r="AG90" s="136" t="e">
        <f>#REF!/#REF!</f>
        <v>#REF!</v>
      </c>
      <c r="AH90" s="136"/>
      <c r="AI90" s="136"/>
    </row>
    <row r="91" spans="1:35" ht="12.75" customHeight="1" x14ac:dyDescent="0.2">
      <c r="A91" s="109" t="s">
        <v>44</v>
      </c>
      <c r="F91" s="82">
        <v>5</v>
      </c>
      <c r="K91" s="78"/>
      <c r="L91" s="85"/>
      <c r="M91" s="85"/>
      <c r="N91" s="85"/>
      <c r="O91" s="85">
        <f>F91/E90</f>
        <v>1</v>
      </c>
      <c r="P91" s="128">
        <v>12</v>
      </c>
      <c r="Q91" s="129">
        <f t="shared" si="9"/>
        <v>1</v>
      </c>
      <c r="R91" s="85">
        <f t="shared" si="10"/>
        <v>0</v>
      </c>
      <c r="T91" s="135"/>
      <c r="U91" s="136"/>
      <c r="V91" s="136"/>
      <c r="W91" s="136"/>
      <c r="X91" s="136"/>
      <c r="Y91" s="136"/>
    </row>
    <row r="92" spans="1:35" ht="12.75" customHeight="1" x14ac:dyDescent="0.2">
      <c r="A92" s="109" t="s">
        <v>45</v>
      </c>
      <c r="G92" s="82">
        <v>5</v>
      </c>
      <c r="K92" s="78"/>
      <c r="L92" s="85"/>
      <c r="M92" s="85"/>
      <c r="N92" s="85"/>
      <c r="O92" s="85">
        <f>G92/F91</f>
        <v>1</v>
      </c>
      <c r="P92" s="128">
        <v>13</v>
      </c>
      <c r="Q92" s="129">
        <f t="shared" si="9"/>
        <v>1.0833333333333333</v>
      </c>
      <c r="R92" s="85">
        <f t="shared" si="10"/>
        <v>-8.3333333333333259E-2</v>
      </c>
      <c r="T92" s="135"/>
      <c r="U92" s="136"/>
      <c r="V92" s="136"/>
      <c r="W92" s="136"/>
      <c r="X92" s="136"/>
      <c r="Y92" s="136"/>
    </row>
    <row r="93" spans="1:35" ht="12.75" customHeight="1" x14ac:dyDescent="0.2">
      <c r="A93" s="109" t="s">
        <v>46</v>
      </c>
      <c r="H93" s="82">
        <v>5</v>
      </c>
      <c r="K93" s="78"/>
      <c r="L93" s="85"/>
      <c r="M93" s="85"/>
      <c r="N93" s="85"/>
      <c r="O93" s="85">
        <f>H93/G92</f>
        <v>1</v>
      </c>
      <c r="P93" s="128">
        <v>12</v>
      </c>
      <c r="Q93" s="129">
        <f t="shared" si="9"/>
        <v>0.92307692307692313</v>
      </c>
      <c r="R93" s="85">
        <f t="shared" si="10"/>
        <v>7.6923076923076872E-2</v>
      </c>
      <c r="T93" s="135"/>
      <c r="U93" s="136"/>
      <c r="V93" s="136"/>
      <c r="W93" s="136"/>
      <c r="X93" s="136"/>
      <c r="Y93" s="136"/>
    </row>
    <row r="94" spans="1:35" ht="12.75" customHeight="1" x14ac:dyDescent="0.2">
      <c r="A94" s="109" t="s">
        <v>47</v>
      </c>
      <c r="I94" s="82">
        <v>5</v>
      </c>
      <c r="K94" s="78"/>
      <c r="L94" s="85"/>
      <c r="M94" s="85"/>
      <c r="N94" s="85"/>
      <c r="O94" s="85">
        <f>I94/H93</f>
        <v>1</v>
      </c>
      <c r="P94" s="128">
        <v>11</v>
      </c>
      <c r="Q94" s="129">
        <f t="shared" si="9"/>
        <v>0.91666666666666663</v>
      </c>
      <c r="R94" s="85">
        <f t="shared" si="10"/>
        <v>8.333333333333337E-2</v>
      </c>
      <c r="T94" s="135"/>
      <c r="U94" s="136"/>
      <c r="V94" s="136"/>
      <c r="W94" s="136"/>
      <c r="X94" s="136"/>
      <c r="Y94" s="136"/>
    </row>
    <row r="95" spans="1:35" ht="12.75" customHeight="1" x14ac:dyDescent="0.2">
      <c r="A95" s="109" t="s">
        <v>48</v>
      </c>
      <c r="J95" s="82">
        <v>5</v>
      </c>
      <c r="K95" s="78">
        <v>5</v>
      </c>
      <c r="L95" s="85"/>
      <c r="M95" s="85"/>
      <c r="O95" s="85">
        <f>J95/I94</f>
        <v>1</v>
      </c>
      <c r="P95" s="128">
        <v>11</v>
      </c>
      <c r="Q95" s="129">
        <f t="shared" si="9"/>
        <v>1</v>
      </c>
      <c r="R95" s="85">
        <f t="shared" si="10"/>
        <v>0</v>
      </c>
    </row>
    <row r="96" spans="1:35" ht="12.75" customHeight="1" x14ac:dyDescent="0.2">
      <c r="A96" s="109" t="s">
        <v>49</v>
      </c>
      <c r="J96" s="82">
        <v>6</v>
      </c>
      <c r="K96" s="78">
        <v>3</v>
      </c>
      <c r="L96" s="85"/>
      <c r="M96" s="85"/>
      <c r="O96" s="85"/>
      <c r="P96" s="128">
        <v>6</v>
      </c>
      <c r="Q96" s="129"/>
      <c r="R96" s="85"/>
    </row>
    <row r="97" spans="1:18" ht="12.75" customHeight="1" x14ac:dyDescent="0.2">
      <c r="A97" s="109" t="s">
        <v>50</v>
      </c>
      <c r="J97" s="82">
        <v>3</v>
      </c>
      <c r="K97" s="78">
        <v>3</v>
      </c>
      <c r="L97" s="85"/>
      <c r="M97" s="85"/>
      <c r="O97" s="85"/>
      <c r="P97" s="128">
        <v>3</v>
      </c>
      <c r="Q97" s="129"/>
      <c r="R97" s="85"/>
    </row>
    <row r="98" spans="1:18" ht="12.75" customHeight="1" x14ac:dyDescent="0.2">
      <c r="A98" s="109"/>
      <c r="K98" s="78"/>
      <c r="L98" s="85"/>
      <c r="M98" s="85"/>
      <c r="O98" s="85"/>
      <c r="P98" s="128">
        <v>6</v>
      </c>
      <c r="Q98" s="129"/>
      <c r="R98" s="85"/>
    </row>
    <row r="99" spans="1:18" ht="12.75" customHeight="1" x14ac:dyDescent="0.2">
      <c r="K99" s="82">
        <f>SUM(K95:K97)</f>
        <v>11</v>
      </c>
      <c r="L99" s="85">
        <f>K95/B87</f>
        <v>0.18518518518518517</v>
      </c>
      <c r="M99" s="85">
        <f>K99/B87</f>
        <v>0.40740740740740738</v>
      </c>
      <c r="N99" s="85">
        <f>M99-L99</f>
        <v>0.22222222222222221</v>
      </c>
      <c r="O99" s="85"/>
      <c r="P99" s="128"/>
      <c r="Q99" s="129"/>
      <c r="R99" s="85"/>
    </row>
    <row r="100" spans="1:18" ht="12.75" customHeight="1" x14ac:dyDescent="0.2">
      <c r="A100" s="114" t="s">
        <v>65</v>
      </c>
      <c r="D100" s="131" t="s">
        <v>75</v>
      </c>
      <c r="L100" s="85"/>
      <c r="M100" s="85"/>
      <c r="O100" s="85"/>
    </row>
    <row r="101" spans="1:18" ht="12.75" customHeight="1" x14ac:dyDescent="0.2">
      <c r="L101" s="85"/>
      <c r="M101" s="85"/>
      <c r="O101" s="85"/>
    </row>
    <row r="102" spans="1:18" ht="12.75" customHeight="1" x14ac:dyDescent="0.2">
      <c r="A102" s="114" t="s">
        <v>67</v>
      </c>
      <c r="L102" s="85"/>
      <c r="M102" s="85"/>
      <c r="O102" s="85"/>
    </row>
    <row r="103" spans="1:18" ht="25.5" customHeight="1" x14ac:dyDescent="0.2">
      <c r="B103" s="229" t="s">
        <v>1</v>
      </c>
      <c r="C103" s="230"/>
      <c r="D103" s="230"/>
      <c r="E103" s="230"/>
      <c r="F103" s="230"/>
      <c r="G103" s="230"/>
      <c r="H103" s="230"/>
      <c r="I103" s="230"/>
      <c r="J103" s="230"/>
      <c r="L103" s="118" t="s">
        <v>2</v>
      </c>
      <c r="M103" s="118" t="s">
        <v>3</v>
      </c>
      <c r="N103" s="132" t="s">
        <v>4</v>
      </c>
      <c r="O103" s="118" t="s">
        <v>5</v>
      </c>
      <c r="P103" s="117" t="s">
        <v>6</v>
      </c>
      <c r="Q103" s="117" t="s">
        <v>7</v>
      </c>
      <c r="R103" s="118" t="s">
        <v>8</v>
      </c>
    </row>
    <row r="104" spans="1:18" ht="12.75" customHeight="1" x14ac:dyDescent="0.2">
      <c r="A104" s="134" t="s">
        <v>9</v>
      </c>
      <c r="B104" s="87">
        <v>1</v>
      </c>
      <c r="C104" s="87">
        <v>2</v>
      </c>
      <c r="D104" s="87">
        <v>3</v>
      </c>
      <c r="E104" s="87">
        <v>4</v>
      </c>
      <c r="F104" s="87">
        <v>5</v>
      </c>
      <c r="G104" s="87">
        <v>6</v>
      </c>
      <c r="H104" s="87">
        <v>7</v>
      </c>
      <c r="I104" s="87">
        <v>8</v>
      </c>
      <c r="J104" s="87">
        <v>9</v>
      </c>
      <c r="K104" s="83" t="s">
        <v>10</v>
      </c>
      <c r="L104" s="85"/>
      <c r="M104" s="85"/>
      <c r="O104" s="85"/>
      <c r="P104" s="125"/>
      <c r="Q104" s="125"/>
      <c r="R104" s="85"/>
    </row>
    <row r="105" spans="1:18" ht="12.75" customHeight="1" x14ac:dyDescent="0.2">
      <c r="A105" s="109" t="s">
        <v>21</v>
      </c>
      <c r="B105" s="82">
        <v>10</v>
      </c>
      <c r="K105" s="78"/>
      <c r="L105" s="85"/>
      <c r="M105" s="85"/>
      <c r="O105" s="85"/>
      <c r="P105" s="127">
        <f>B105</f>
        <v>10</v>
      </c>
      <c r="Q105" s="125"/>
      <c r="R105" s="85"/>
    </row>
    <row r="106" spans="1:18" ht="12.75" customHeight="1" x14ac:dyDescent="0.2">
      <c r="A106" s="109" t="s">
        <v>43</v>
      </c>
      <c r="C106" s="82">
        <v>6</v>
      </c>
      <c r="K106" s="78"/>
      <c r="L106" s="85"/>
      <c r="M106" s="85"/>
      <c r="O106" s="85">
        <f>C106/B105</f>
        <v>0.6</v>
      </c>
      <c r="P106" s="127">
        <v>6</v>
      </c>
      <c r="Q106" s="129">
        <f t="shared" ref="Q106:Q113" si="11">P106/P105</f>
        <v>0.6</v>
      </c>
      <c r="R106" s="85">
        <f t="shared" ref="R106:R113" si="12">100%-Q106</f>
        <v>0.4</v>
      </c>
    </row>
    <row r="107" spans="1:18" ht="12.75" customHeight="1" x14ac:dyDescent="0.2">
      <c r="A107" s="109" t="s">
        <v>44</v>
      </c>
      <c r="D107" s="82">
        <v>4</v>
      </c>
      <c r="K107" s="78"/>
      <c r="L107" s="85"/>
      <c r="M107" s="85"/>
      <c r="O107" s="85">
        <f>D107/C106</f>
        <v>0.66666666666666663</v>
      </c>
      <c r="P107" s="127">
        <v>4</v>
      </c>
      <c r="Q107" s="129">
        <f t="shared" si="11"/>
        <v>0.66666666666666663</v>
      </c>
      <c r="R107" s="85">
        <f t="shared" si="12"/>
        <v>0.33333333333333337</v>
      </c>
    </row>
    <row r="108" spans="1:18" ht="12.75" customHeight="1" x14ac:dyDescent="0.2">
      <c r="A108" s="109" t="s">
        <v>45</v>
      </c>
      <c r="E108" s="82">
        <v>2</v>
      </c>
      <c r="K108" s="78"/>
      <c r="L108" s="85"/>
      <c r="M108" s="85"/>
      <c r="O108" s="85">
        <f>E108/D107</f>
        <v>0.5</v>
      </c>
      <c r="P108" s="127">
        <v>3</v>
      </c>
      <c r="Q108" s="129">
        <f t="shared" si="11"/>
        <v>0.75</v>
      </c>
      <c r="R108" s="85">
        <f t="shared" si="12"/>
        <v>0.25</v>
      </c>
    </row>
    <row r="109" spans="1:18" ht="12.75" customHeight="1" x14ac:dyDescent="0.2">
      <c r="A109" s="109" t="s">
        <v>46</v>
      </c>
      <c r="F109" s="82">
        <v>2</v>
      </c>
      <c r="K109" s="78"/>
      <c r="L109" s="85"/>
      <c r="M109" s="85"/>
      <c r="O109" s="85">
        <f>F109/E108</f>
        <v>1</v>
      </c>
      <c r="P109" s="127">
        <v>3</v>
      </c>
      <c r="Q109" s="129">
        <f t="shared" si="11"/>
        <v>1</v>
      </c>
      <c r="R109" s="85">
        <f t="shared" si="12"/>
        <v>0</v>
      </c>
    </row>
    <row r="110" spans="1:18" ht="12.75" customHeight="1" x14ac:dyDescent="0.2">
      <c r="A110" s="109" t="s">
        <v>47</v>
      </c>
      <c r="G110" s="82">
        <v>2</v>
      </c>
      <c r="K110" s="78"/>
      <c r="L110" s="85"/>
      <c r="M110" s="85"/>
      <c r="O110" s="85">
        <f>G110/F109</f>
        <v>1</v>
      </c>
      <c r="P110" s="127">
        <v>3</v>
      </c>
      <c r="Q110" s="129">
        <f t="shared" si="11"/>
        <v>1</v>
      </c>
      <c r="R110" s="85">
        <f t="shared" si="12"/>
        <v>0</v>
      </c>
    </row>
    <row r="111" spans="1:18" ht="12.75" customHeight="1" x14ac:dyDescent="0.2">
      <c r="A111" s="109" t="s">
        <v>48</v>
      </c>
      <c r="H111" s="82">
        <v>2</v>
      </c>
      <c r="K111" s="78"/>
      <c r="L111" s="85"/>
      <c r="M111" s="85"/>
      <c r="O111" s="85">
        <f>H111/G110</f>
        <v>1</v>
      </c>
      <c r="P111" s="127">
        <v>3</v>
      </c>
      <c r="Q111" s="129">
        <f t="shared" si="11"/>
        <v>1</v>
      </c>
      <c r="R111" s="85">
        <f t="shared" si="12"/>
        <v>0</v>
      </c>
    </row>
    <row r="112" spans="1:18" ht="12.75" customHeight="1" x14ac:dyDescent="0.2">
      <c r="A112" s="109" t="s">
        <v>49</v>
      </c>
      <c r="I112" s="82">
        <v>2</v>
      </c>
      <c r="K112" s="78"/>
      <c r="L112" s="85"/>
      <c r="M112" s="85"/>
      <c r="O112" s="85">
        <f>I112/H111</f>
        <v>1</v>
      </c>
      <c r="P112" s="127">
        <v>3</v>
      </c>
      <c r="Q112" s="129">
        <f t="shared" si="11"/>
        <v>1</v>
      </c>
      <c r="R112" s="85">
        <f t="shared" si="12"/>
        <v>0</v>
      </c>
    </row>
    <row r="113" spans="1:18" ht="12.75" customHeight="1" x14ac:dyDescent="0.2">
      <c r="A113" s="109" t="s">
        <v>50</v>
      </c>
      <c r="J113" s="82">
        <v>2</v>
      </c>
      <c r="K113" s="78">
        <v>1</v>
      </c>
      <c r="L113" s="85"/>
      <c r="M113" s="85"/>
      <c r="O113" s="85">
        <f>J113/I112</f>
        <v>1</v>
      </c>
      <c r="P113" s="127">
        <v>3</v>
      </c>
      <c r="Q113" s="129">
        <f t="shared" si="11"/>
        <v>1</v>
      </c>
      <c r="R113" s="85">
        <f t="shared" si="12"/>
        <v>0</v>
      </c>
    </row>
    <row r="114" spans="1:18" ht="12.75" customHeight="1" x14ac:dyDescent="0.2">
      <c r="A114" s="109" t="s">
        <v>66</v>
      </c>
      <c r="J114" s="82">
        <v>1</v>
      </c>
      <c r="K114" s="78"/>
      <c r="L114" s="85"/>
      <c r="M114" s="85"/>
      <c r="O114" s="85"/>
      <c r="P114" s="127">
        <v>2</v>
      </c>
      <c r="Q114" s="129"/>
      <c r="R114" s="85"/>
    </row>
    <row r="115" spans="1:18" ht="12.75" customHeight="1" x14ac:dyDescent="0.2">
      <c r="A115" s="109" t="s">
        <v>51</v>
      </c>
      <c r="J115" s="82">
        <v>2</v>
      </c>
      <c r="K115" s="78">
        <v>2</v>
      </c>
      <c r="L115" s="85"/>
      <c r="M115" s="85"/>
      <c r="O115" s="85"/>
      <c r="P115" s="127">
        <v>2</v>
      </c>
      <c r="Q115" s="129"/>
      <c r="R115" s="85"/>
    </row>
    <row r="116" spans="1:18" ht="12.75" customHeight="1" x14ac:dyDescent="0.2">
      <c r="K116" s="82">
        <f>SUM(K113:K115)</f>
        <v>3</v>
      </c>
      <c r="L116" s="85">
        <f>K113/B105</f>
        <v>0.1</v>
      </c>
      <c r="M116" s="85">
        <f>K116/B105</f>
        <v>0.3</v>
      </c>
      <c r="N116" s="85">
        <f>M116-L116</f>
        <v>0.19999999999999998</v>
      </c>
      <c r="O116" s="85"/>
    </row>
    <row r="117" spans="1:18" ht="12.75" customHeight="1" x14ac:dyDescent="0.2">
      <c r="A117" s="114" t="s">
        <v>68</v>
      </c>
      <c r="D117" s="131" t="s">
        <v>75</v>
      </c>
      <c r="L117" s="85"/>
      <c r="M117" s="85"/>
      <c r="O117" s="85"/>
    </row>
    <row r="118" spans="1:18" ht="12.75" customHeight="1" x14ac:dyDescent="0.2">
      <c r="L118" s="85"/>
      <c r="M118" s="85"/>
      <c r="O118" s="85"/>
    </row>
    <row r="119" spans="1:18" ht="12.75" customHeight="1" x14ac:dyDescent="0.2">
      <c r="L119" s="85"/>
      <c r="M119" s="85"/>
      <c r="O119" s="85"/>
    </row>
    <row r="120" spans="1:18" ht="12.75" customHeight="1" x14ac:dyDescent="0.2">
      <c r="A120" s="114" t="s">
        <v>73</v>
      </c>
      <c r="L120" s="85"/>
      <c r="M120" s="85"/>
      <c r="O120" s="85"/>
    </row>
    <row r="121" spans="1:18" ht="25.5" customHeight="1" x14ac:dyDescent="0.2">
      <c r="B121" s="229" t="s">
        <v>1</v>
      </c>
      <c r="C121" s="230"/>
      <c r="D121" s="230"/>
      <c r="E121" s="230"/>
      <c r="F121" s="230"/>
      <c r="G121" s="230"/>
      <c r="H121" s="230"/>
      <c r="I121" s="230"/>
      <c r="J121" s="230"/>
      <c r="L121" s="118" t="s">
        <v>2</v>
      </c>
      <c r="M121" s="118" t="s">
        <v>3</v>
      </c>
      <c r="N121" s="132" t="s">
        <v>4</v>
      </c>
      <c r="O121" s="118" t="s">
        <v>5</v>
      </c>
      <c r="P121" s="117" t="s">
        <v>6</v>
      </c>
      <c r="Q121" s="117" t="s">
        <v>7</v>
      </c>
      <c r="R121" s="118" t="s">
        <v>8</v>
      </c>
    </row>
    <row r="122" spans="1:18" ht="12.75" customHeight="1" x14ac:dyDescent="0.2">
      <c r="A122" s="134" t="s">
        <v>9</v>
      </c>
      <c r="B122" s="87">
        <v>1</v>
      </c>
      <c r="C122" s="87">
        <v>2</v>
      </c>
      <c r="D122" s="87">
        <v>3</v>
      </c>
      <c r="E122" s="87">
        <v>4</v>
      </c>
      <c r="F122" s="87">
        <v>5</v>
      </c>
      <c r="G122" s="87">
        <v>6</v>
      </c>
      <c r="H122" s="87">
        <v>7</v>
      </c>
      <c r="I122" s="87">
        <v>8</v>
      </c>
      <c r="J122" s="87">
        <v>9</v>
      </c>
      <c r="K122" s="83" t="s">
        <v>10</v>
      </c>
      <c r="L122" s="85"/>
      <c r="M122" s="85"/>
      <c r="O122" s="85"/>
      <c r="P122" s="125"/>
      <c r="Q122" s="125"/>
      <c r="R122" s="85"/>
    </row>
    <row r="123" spans="1:18" ht="12.75" customHeight="1" x14ac:dyDescent="0.2">
      <c r="A123" s="109" t="s">
        <v>44</v>
      </c>
      <c r="B123" s="82">
        <v>13</v>
      </c>
      <c r="K123" s="78"/>
      <c r="L123" s="85"/>
      <c r="M123" s="85"/>
      <c r="O123" s="85"/>
      <c r="P123" s="127">
        <f>B123</f>
        <v>13</v>
      </c>
      <c r="Q123" s="125"/>
      <c r="R123" s="85"/>
    </row>
    <row r="124" spans="1:18" ht="12.75" customHeight="1" x14ac:dyDescent="0.2">
      <c r="A124" s="109" t="s">
        <v>45</v>
      </c>
      <c r="C124" s="82">
        <v>11</v>
      </c>
      <c r="K124" s="78"/>
      <c r="L124" s="85"/>
      <c r="M124" s="85"/>
      <c r="O124" s="85">
        <f>C124/B123</f>
        <v>0.84615384615384615</v>
      </c>
      <c r="P124" s="127">
        <v>11</v>
      </c>
      <c r="Q124" s="129">
        <f t="shared" ref="Q124:Q131" si="13">P124/P123</f>
        <v>0.84615384615384615</v>
      </c>
      <c r="R124" s="85">
        <f t="shared" ref="R124:R131" si="14">100%-Q124</f>
        <v>0.15384615384615385</v>
      </c>
    </row>
    <row r="125" spans="1:18" ht="12.75" customHeight="1" x14ac:dyDescent="0.2">
      <c r="A125" s="109" t="s">
        <v>46</v>
      </c>
      <c r="D125" s="82">
        <v>10</v>
      </c>
      <c r="K125" s="78"/>
      <c r="L125" s="85"/>
      <c r="M125" s="85"/>
      <c r="O125" s="85">
        <f>D125/C124</f>
        <v>0.90909090909090906</v>
      </c>
      <c r="P125" s="127">
        <v>10</v>
      </c>
      <c r="Q125" s="129">
        <f t="shared" si="13"/>
        <v>0.90909090909090906</v>
      </c>
      <c r="R125" s="85">
        <f t="shared" si="14"/>
        <v>9.0909090909090939E-2</v>
      </c>
    </row>
    <row r="126" spans="1:18" ht="12.75" customHeight="1" x14ac:dyDescent="0.2">
      <c r="A126" s="109" t="s">
        <v>47</v>
      </c>
      <c r="E126" s="82">
        <v>9</v>
      </c>
      <c r="K126" s="78"/>
      <c r="L126" s="85"/>
      <c r="M126" s="85"/>
      <c r="O126" s="85">
        <f>E126/D125</f>
        <v>0.9</v>
      </c>
      <c r="P126" s="127">
        <v>9</v>
      </c>
      <c r="Q126" s="129">
        <f t="shared" si="13"/>
        <v>0.9</v>
      </c>
      <c r="R126" s="85">
        <f t="shared" si="14"/>
        <v>9.9999999999999978E-2</v>
      </c>
    </row>
    <row r="127" spans="1:18" ht="12.75" customHeight="1" x14ac:dyDescent="0.2">
      <c r="A127" s="109" t="s">
        <v>48</v>
      </c>
      <c r="F127" s="82">
        <v>9</v>
      </c>
      <c r="K127" s="78"/>
      <c r="L127" s="85"/>
      <c r="M127" s="85"/>
      <c r="O127" s="85">
        <f>F127/E126</f>
        <v>1</v>
      </c>
      <c r="P127" s="127">
        <v>10</v>
      </c>
      <c r="Q127" s="129">
        <f t="shared" si="13"/>
        <v>1.1111111111111112</v>
      </c>
      <c r="R127" s="85">
        <f t="shared" si="14"/>
        <v>-0.11111111111111116</v>
      </c>
    </row>
    <row r="128" spans="1:18" ht="12.75" customHeight="1" x14ac:dyDescent="0.2">
      <c r="A128" s="109" t="s">
        <v>49</v>
      </c>
      <c r="G128" s="82">
        <v>9</v>
      </c>
      <c r="K128" s="78"/>
      <c r="L128" s="85"/>
      <c r="M128" s="85"/>
      <c r="O128" s="85">
        <f>G128/F127</f>
        <v>1</v>
      </c>
      <c r="P128" s="127">
        <v>9</v>
      </c>
      <c r="Q128" s="129">
        <f t="shared" si="13"/>
        <v>0.9</v>
      </c>
      <c r="R128" s="85">
        <f t="shared" si="14"/>
        <v>9.9999999999999978E-2</v>
      </c>
    </row>
    <row r="129" spans="1:18" ht="12.75" customHeight="1" x14ac:dyDescent="0.2">
      <c r="A129" s="109" t="s">
        <v>50</v>
      </c>
      <c r="H129" s="82">
        <v>3</v>
      </c>
      <c r="K129" s="78"/>
      <c r="L129" s="85"/>
      <c r="M129" s="85"/>
      <c r="O129" s="85">
        <f>H129/G128</f>
        <v>0.33333333333333331</v>
      </c>
      <c r="P129" s="127">
        <v>7</v>
      </c>
      <c r="Q129" s="129">
        <f t="shared" si="13"/>
        <v>0.77777777777777779</v>
      </c>
      <c r="R129" s="85">
        <f t="shared" si="14"/>
        <v>0.22222222222222221</v>
      </c>
    </row>
    <row r="130" spans="1:18" ht="12.75" customHeight="1" x14ac:dyDescent="0.2">
      <c r="A130" s="109" t="s">
        <v>66</v>
      </c>
      <c r="I130" s="82">
        <v>3</v>
      </c>
      <c r="K130" s="78"/>
      <c r="L130" s="85"/>
      <c r="M130" s="85"/>
      <c r="O130" s="85">
        <f>I130/H129</f>
        <v>1</v>
      </c>
      <c r="P130" s="127">
        <v>7</v>
      </c>
      <c r="Q130" s="129">
        <f t="shared" si="13"/>
        <v>1</v>
      </c>
      <c r="R130" s="85">
        <f t="shared" si="14"/>
        <v>0</v>
      </c>
    </row>
    <row r="131" spans="1:18" ht="12.75" customHeight="1" x14ac:dyDescent="0.2">
      <c r="A131" s="109" t="s">
        <v>51</v>
      </c>
      <c r="J131" s="82">
        <v>3</v>
      </c>
      <c r="K131" s="78">
        <v>3</v>
      </c>
      <c r="L131" s="85"/>
      <c r="M131" s="85"/>
      <c r="O131" s="85">
        <f>J131/I130</f>
        <v>1</v>
      </c>
      <c r="P131" s="127">
        <v>7</v>
      </c>
      <c r="Q131" s="129">
        <f t="shared" si="13"/>
        <v>1</v>
      </c>
      <c r="R131" s="85">
        <f t="shared" si="14"/>
        <v>0</v>
      </c>
    </row>
    <row r="132" spans="1:18" ht="12.75" customHeight="1" x14ac:dyDescent="0.2">
      <c r="A132" s="109" t="s">
        <v>69</v>
      </c>
      <c r="I132" s="82">
        <v>1</v>
      </c>
      <c r="K132" s="78"/>
      <c r="L132" s="85"/>
      <c r="M132" s="85"/>
      <c r="O132" s="85"/>
      <c r="P132" s="127">
        <v>1</v>
      </c>
      <c r="Q132" s="129"/>
      <c r="R132" s="85"/>
    </row>
    <row r="133" spans="1:18" ht="12.75" customHeight="1" x14ac:dyDescent="0.2">
      <c r="A133" s="109" t="s">
        <v>70</v>
      </c>
      <c r="J133" s="82">
        <v>1</v>
      </c>
      <c r="K133" s="78">
        <v>1</v>
      </c>
      <c r="L133" s="85"/>
      <c r="M133" s="85"/>
      <c r="O133" s="85"/>
      <c r="P133" s="127">
        <v>1</v>
      </c>
      <c r="Q133" s="129"/>
      <c r="R133" s="85"/>
    </row>
    <row r="134" spans="1:18" ht="12.75" customHeight="1" x14ac:dyDescent="0.2">
      <c r="K134" s="82">
        <f>SUM(K131:K133)</f>
        <v>4</v>
      </c>
      <c r="L134" s="85">
        <f>K131/B123</f>
        <v>0.23076923076923078</v>
      </c>
      <c r="M134" s="85">
        <f>K134/B123</f>
        <v>0.30769230769230771</v>
      </c>
      <c r="N134" s="85">
        <f>M134-L134</f>
        <v>7.6923076923076927E-2</v>
      </c>
      <c r="O134" s="85"/>
    </row>
    <row r="135" spans="1:18" ht="12.75" customHeight="1" x14ac:dyDescent="0.2">
      <c r="A135" s="114" t="s">
        <v>74</v>
      </c>
      <c r="D135" s="131" t="s">
        <v>75</v>
      </c>
      <c r="L135" s="85"/>
      <c r="M135" s="85"/>
      <c r="O135" s="85"/>
    </row>
    <row r="136" spans="1:18" ht="12.75" customHeight="1" x14ac:dyDescent="0.2">
      <c r="L136" s="85"/>
      <c r="M136" s="85"/>
      <c r="O136" s="85"/>
    </row>
    <row r="137" spans="1:18" ht="12.75" customHeight="1" x14ac:dyDescent="0.2">
      <c r="L137" s="85"/>
      <c r="M137" s="85"/>
      <c r="O137" s="85"/>
    </row>
    <row r="138" spans="1:18" ht="12.75" customHeight="1" x14ac:dyDescent="0.2">
      <c r="A138" s="114" t="s">
        <v>76</v>
      </c>
      <c r="L138" s="85"/>
      <c r="M138" s="85"/>
      <c r="O138" s="85"/>
    </row>
    <row r="139" spans="1:18" ht="25.5" customHeight="1" x14ac:dyDescent="0.2">
      <c r="B139" s="229" t="s">
        <v>1</v>
      </c>
      <c r="C139" s="230"/>
      <c r="D139" s="230"/>
      <c r="E139" s="230"/>
      <c r="F139" s="230"/>
      <c r="G139" s="230"/>
      <c r="H139" s="230"/>
      <c r="I139" s="230"/>
      <c r="J139" s="230"/>
      <c r="L139" s="118" t="s">
        <v>2</v>
      </c>
      <c r="M139" s="118" t="s">
        <v>3</v>
      </c>
      <c r="N139" s="132" t="s">
        <v>4</v>
      </c>
      <c r="O139" s="118" t="s">
        <v>5</v>
      </c>
      <c r="P139" s="117" t="s">
        <v>6</v>
      </c>
      <c r="Q139" s="117" t="s">
        <v>7</v>
      </c>
      <c r="R139" s="118" t="s">
        <v>8</v>
      </c>
    </row>
    <row r="140" spans="1:18" ht="12.75" customHeight="1" x14ac:dyDescent="0.2">
      <c r="A140" s="134" t="s">
        <v>9</v>
      </c>
      <c r="B140" s="87">
        <v>1</v>
      </c>
      <c r="C140" s="87">
        <v>2</v>
      </c>
      <c r="D140" s="87">
        <v>3</v>
      </c>
      <c r="E140" s="87">
        <v>4</v>
      </c>
      <c r="F140" s="87">
        <v>5</v>
      </c>
      <c r="G140" s="87">
        <v>6</v>
      </c>
      <c r="H140" s="87">
        <v>7</v>
      </c>
      <c r="I140" s="87">
        <v>8</v>
      </c>
      <c r="J140" s="87">
        <v>9</v>
      </c>
      <c r="K140" s="83" t="s">
        <v>10</v>
      </c>
      <c r="L140" s="85"/>
      <c r="M140" s="85"/>
      <c r="O140" s="85"/>
      <c r="P140" s="125"/>
      <c r="Q140" s="125"/>
      <c r="R140" s="85"/>
    </row>
    <row r="141" spans="1:18" ht="12.75" customHeight="1" x14ac:dyDescent="0.2">
      <c r="A141" s="109" t="s">
        <v>46</v>
      </c>
      <c r="B141" s="82">
        <v>11</v>
      </c>
      <c r="K141" s="78"/>
      <c r="L141" s="85"/>
      <c r="M141" s="85"/>
      <c r="O141" s="85"/>
      <c r="P141" s="127">
        <f>B141</f>
        <v>11</v>
      </c>
      <c r="Q141" s="125"/>
      <c r="R141" s="85"/>
    </row>
    <row r="142" spans="1:18" ht="12.75" customHeight="1" x14ac:dyDescent="0.2">
      <c r="A142" s="109" t="s">
        <v>47</v>
      </c>
      <c r="C142" s="82">
        <v>10</v>
      </c>
      <c r="K142" s="78"/>
      <c r="L142" s="85"/>
      <c r="M142" s="85"/>
      <c r="O142" s="85">
        <f>C142/B141</f>
        <v>0.90909090909090906</v>
      </c>
      <c r="P142" s="127">
        <v>10</v>
      </c>
      <c r="Q142" s="129">
        <f t="shared" ref="Q142:Q149" si="15">P142/P141</f>
        <v>0.90909090909090906</v>
      </c>
      <c r="R142" s="85">
        <f t="shared" ref="R142:R149" si="16">100%-Q142</f>
        <v>9.0909090909090939E-2</v>
      </c>
    </row>
    <row r="143" spans="1:18" ht="12.75" customHeight="1" x14ac:dyDescent="0.2">
      <c r="A143" s="109" t="s">
        <v>48</v>
      </c>
      <c r="D143" s="82">
        <v>8</v>
      </c>
      <c r="K143" s="78"/>
      <c r="L143" s="85"/>
      <c r="M143" s="85"/>
      <c r="O143" s="85">
        <f>D143/C142</f>
        <v>0.8</v>
      </c>
      <c r="P143" s="127">
        <v>9</v>
      </c>
      <c r="Q143" s="129">
        <f t="shared" si="15"/>
        <v>0.9</v>
      </c>
      <c r="R143" s="85">
        <f t="shared" si="16"/>
        <v>9.9999999999999978E-2</v>
      </c>
    </row>
    <row r="144" spans="1:18" ht="12.75" customHeight="1" x14ac:dyDescent="0.2">
      <c r="A144" s="109" t="s">
        <v>49</v>
      </c>
      <c r="E144" s="82">
        <v>8</v>
      </c>
      <c r="K144" s="78"/>
      <c r="L144" s="85"/>
      <c r="M144" s="85"/>
      <c r="O144" s="85">
        <f>E144/D143</f>
        <v>1</v>
      </c>
      <c r="P144" s="127">
        <v>9</v>
      </c>
      <c r="Q144" s="129">
        <f t="shared" si="15"/>
        <v>1</v>
      </c>
      <c r="R144" s="85">
        <f t="shared" si="16"/>
        <v>0</v>
      </c>
    </row>
    <row r="145" spans="1:18" ht="12.75" customHeight="1" x14ac:dyDescent="0.2">
      <c r="A145" s="109" t="s">
        <v>50</v>
      </c>
      <c r="F145" s="82">
        <v>7</v>
      </c>
      <c r="K145" s="78"/>
      <c r="L145" s="85"/>
      <c r="M145" s="85"/>
      <c r="O145" s="85">
        <f>F145/E144</f>
        <v>0.875</v>
      </c>
      <c r="P145" s="127">
        <v>7</v>
      </c>
      <c r="Q145" s="129">
        <f t="shared" si="15"/>
        <v>0.77777777777777779</v>
      </c>
      <c r="R145" s="85">
        <f t="shared" si="16"/>
        <v>0.22222222222222221</v>
      </c>
    </row>
    <row r="146" spans="1:18" ht="12.75" customHeight="1" x14ac:dyDescent="0.2">
      <c r="A146" s="109" t="s">
        <v>66</v>
      </c>
      <c r="G146" s="82">
        <v>7</v>
      </c>
      <c r="K146" s="78"/>
      <c r="L146" s="85"/>
      <c r="M146" s="85"/>
      <c r="O146" s="85">
        <f>G146/F145</f>
        <v>1</v>
      </c>
      <c r="P146" s="127">
        <v>8</v>
      </c>
      <c r="Q146" s="129">
        <f t="shared" si="15"/>
        <v>1.1428571428571428</v>
      </c>
      <c r="R146" s="85">
        <f t="shared" si="16"/>
        <v>-0.14285714285714279</v>
      </c>
    </row>
    <row r="147" spans="1:18" ht="12.75" customHeight="1" x14ac:dyDescent="0.2">
      <c r="A147" s="109" t="s">
        <v>51</v>
      </c>
      <c r="H147" s="82">
        <v>7</v>
      </c>
      <c r="K147" s="78"/>
      <c r="L147" s="85"/>
      <c r="M147" s="85"/>
      <c r="O147" s="85">
        <f>H147/G146</f>
        <v>1</v>
      </c>
      <c r="P147" s="127">
        <v>7</v>
      </c>
      <c r="Q147" s="129">
        <f t="shared" si="15"/>
        <v>0.875</v>
      </c>
      <c r="R147" s="85">
        <f t="shared" si="16"/>
        <v>0.125</v>
      </c>
    </row>
    <row r="148" spans="1:18" ht="12.75" customHeight="1" x14ac:dyDescent="0.2">
      <c r="A148" s="109" t="s">
        <v>69</v>
      </c>
      <c r="I148" s="82">
        <v>6</v>
      </c>
      <c r="K148" s="78"/>
      <c r="L148" s="85"/>
      <c r="M148" s="85"/>
      <c r="O148" s="85">
        <f>I148/H147</f>
        <v>0.8571428571428571</v>
      </c>
      <c r="P148" s="127">
        <v>6</v>
      </c>
      <c r="Q148" s="129">
        <f t="shared" si="15"/>
        <v>0.8571428571428571</v>
      </c>
      <c r="R148" s="85">
        <f t="shared" si="16"/>
        <v>0.1428571428571429</v>
      </c>
    </row>
    <row r="149" spans="1:18" ht="12.75" customHeight="1" x14ac:dyDescent="0.2">
      <c r="A149" s="109" t="s">
        <v>70</v>
      </c>
      <c r="J149" s="82">
        <v>6</v>
      </c>
      <c r="K149" s="78">
        <v>5</v>
      </c>
      <c r="L149" s="85"/>
      <c r="M149" s="85"/>
      <c r="O149" s="85">
        <f>J149/I148</f>
        <v>1</v>
      </c>
      <c r="P149" s="127">
        <v>7</v>
      </c>
      <c r="Q149" s="129">
        <f t="shared" si="15"/>
        <v>1.1666666666666667</v>
      </c>
      <c r="R149" s="85">
        <f t="shared" si="16"/>
        <v>-0.16666666666666674</v>
      </c>
    </row>
    <row r="150" spans="1:18" ht="12.75" customHeight="1" x14ac:dyDescent="0.2">
      <c r="A150" s="109" t="s">
        <v>71</v>
      </c>
      <c r="J150" s="82">
        <v>1</v>
      </c>
      <c r="K150" s="78"/>
      <c r="L150" s="85"/>
      <c r="M150" s="85"/>
      <c r="O150" s="85"/>
      <c r="P150" s="127">
        <v>1</v>
      </c>
      <c r="Q150" s="129"/>
      <c r="R150" s="85"/>
    </row>
    <row r="151" spans="1:18" ht="12.75" customHeight="1" x14ac:dyDescent="0.2">
      <c r="A151" s="109" t="s">
        <v>72</v>
      </c>
      <c r="J151" s="82">
        <v>1</v>
      </c>
      <c r="K151" s="78"/>
      <c r="L151" s="85"/>
      <c r="M151" s="85"/>
      <c r="O151" s="85"/>
      <c r="P151" s="127">
        <v>2</v>
      </c>
      <c r="Q151" s="129"/>
      <c r="R151" s="85"/>
    </row>
    <row r="152" spans="1:18" ht="12.75" customHeight="1" x14ac:dyDescent="0.2">
      <c r="A152" s="109" t="s">
        <v>78</v>
      </c>
      <c r="J152" s="82">
        <v>1</v>
      </c>
      <c r="K152" s="78"/>
      <c r="L152" s="85"/>
      <c r="M152" s="85"/>
      <c r="O152" s="85"/>
      <c r="P152" s="127">
        <v>2</v>
      </c>
      <c r="Q152" s="129"/>
      <c r="R152" s="85"/>
    </row>
    <row r="153" spans="1:18" ht="12.75" customHeight="1" x14ac:dyDescent="0.2">
      <c r="A153" s="109" t="s">
        <v>79</v>
      </c>
      <c r="J153" s="82">
        <v>1</v>
      </c>
      <c r="K153" s="78">
        <v>1</v>
      </c>
      <c r="L153" s="85"/>
      <c r="M153" s="85"/>
      <c r="O153" s="85"/>
      <c r="P153" s="127">
        <v>1</v>
      </c>
      <c r="Q153" s="129"/>
      <c r="R153" s="85"/>
    </row>
    <row r="154" spans="1:18" ht="12.75" customHeight="1" x14ac:dyDescent="0.2">
      <c r="K154" s="82">
        <f>SUM(K149:K153)</f>
        <v>6</v>
      </c>
      <c r="L154" s="85">
        <f>K149/B141</f>
        <v>0.45454545454545453</v>
      </c>
      <c r="M154" s="85">
        <f>K154/B141</f>
        <v>0.54545454545454541</v>
      </c>
      <c r="N154" s="85">
        <f>M154-L154</f>
        <v>9.0909090909090884E-2</v>
      </c>
      <c r="O154" s="85"/>
    </row>
    <row r="155" spans="1:18" ht="12.75" customHeight="1" x14ac:dyDescent="0.2">
      <c r="A155" s="114" t="s">
        <v>77</v>
      </c>
      <c r="L155" s="85"/>
      <c r="M155" s="85"/>
      <c r="O155" s="85"/>
    </row>
    <row r="156" spans="1:18" ht="25.5" customHeight="1" x14ac:dyDescent="0.2">
      <c r="B156" s="229" t="s">
        <v>1</v>
      </c>
      <c r="C156" s="230"/>
      <c r="D156" s="230"/>
      <c r="E156" s="230"/>
      <c r="F156" s="230"/>
      <c r="G156" s="230"/>
      <c r="H156" s="230"/>
      <c r="I156" s="230"/>
      <c r="J156" s="230"/>
      <c r="L156" s="118" t="s">
        <v>2</v>
      </c>
      <c r="M156" s="118" t="s">
        <v>3</v>
      </c>
      <c r="N156" s="132" t="s">
        <v>4</v>
      </c>
      <c r="O156" s="118" t="s">
        <v>5</v>
      </c>
      <c r="P156" s="117" t="s">
        <v>6</v>
      </c>
      <c r="Q156" s="117" t="s">
        <v>7</v>
      </c>
      <c r="R156" s="118" t="s">
        <v>8</v>
      </c>
    </row>
    <row r="157" spans="1:18" ht="12.75" customHeight="1" x14ac:dyDescent="0.2">
      <c r="A157" s="134" t="s">
        <v>9</v>
      </c>
      <c r="B157" s="87">
        <v>1</v>
      </c>
      <c r="C157" s="87">
        <v>2</v>
      </c>
      <c r="D157" s="87">
        <v>3</v>
      </c>
      <c r="E157" s="87">
        <v>4</v>
      </c>
      <c r="F157" s="87">
        <v>5</v>
      </c>
      <c r="G157" s="87">
        <v>6</v>
      </c>
      <c r="H157" s="87">
        <v>7</v>
      </c>
      <c r="I157" s="87">
        <v>8</v>
      </c>
      <c r="J157" s="87">
        <v>9</v>
      </c>
      <c r="K157" s="83" t="s">
        <v>10</v>
      </c>
      <c r="L157" s="85"/>
      <c r="M157" s="85"/>
      <c r="O157" s="85"/>
      <c r="P157" s="125"/>
      <c r="Q157" s="125"/>
      <c r="R157" s="85"/>
    </row>
    <row r="158" spans="1:18" ht="12.75" customHeight="1" x14ac:dyDescent="0.2">
      <c r="A158" s="109" t="s">
        <v>48</v>
      </c>
      <c r="B158" s="82">
        <v>15</v>
      </c>
      <c r="K158" s="78"/>
      <c r="L158" s="85"/>
      <c r="M158" s="85"/>
      <c r="O158" s="85"/>
      <c r="P158" s="127">
        <f>B158</f>
        <v>15</v>
      </c>
      <c r="Q158" s="125"/>
      <c r="R158" s="85"/>
    </row>
    <row r="159" spans="1:18" ht="12.75" customHeight="1" x14ac:dyDescent="0.2">
      <c r="A159" s="109" t="s">
        <v>49</v>
      </c>
      <c r="C159" s="82">
        <v>14</v>
      </c>
      <c r="K159" s="78"/>
      <c r="L159" s="85"/>
      <c r="M159" s="85"/>
      <c r="O159" s="85">
        <f>C159/B158</f>
        <v>0.93333333333333335</v>
      </c>
      <c r="P159" s="127">
        <v>14</v>
      </c>
      <c r="Q159" s="129">
        <f t="shared" ref="Q159:Q166" si="17">P159/P158</f>
        <v>0.93333333333333335</v>
      </c>
      <c r="R159" s="85">
        <f t="shared" ref="R159:R166" si="18">100%-Q159</f>
        <v>6.6666666666666652E-2</v>
      </c>
    </row>
    <row r="160" spans="1:18" ht="12.75" customHeight="1" x14ac:dyDescent="0.2">
      <c r="A160" s="109" t="s">
        <v>50</v>
      </c>
      <c r="D160" s="82">
        <v>11</v>
      </c>
      <c r="K160" s="78"/>
      <c r="L160" s="85"/>
      <c r="M160" s="85"/>
      <c r="O160" s="85">
        <f>D160/C159</f>
        <v>0.7857142857142857</v>
      </c>
      <c r="P160" s="127">
        <v>11</v>
      </c>
      <c r="Q160" s="129">
        <f t="shared" si="17"/>
        <v>0.7857142857142857</v>
      </c>
      <c r="R160" s="85">
        <f t="shared" si="18"/>
        <v>0.2142857142857143</v>
      </c>
    </row>
    <row r="161" spans="1:22" ht="12.75" customHeight="1" x14ac:dyDescent="0.2">
      <c r="A161" s="109" t="s">
        <v>66</v>
      </c>
      <c r="E161" s="82">
        <v>9</v>
      </c>
      <c r="K161" s="78"/>
      <c r="L161" s="85"/>
      <c r="M161" s="85"/>
      <c r="O161" s="85">
        <f>E161/D160</f>
        <v>0.81818181818181823</v>
      </c>
      <c r="P161" s="127">
        <v>12</v>
      </c>
      <c r="Q161" s="129">
        <f t="shared" si="17"/>
        <v>1.0909090909090908</v>
      </c>
      <c r="R161" s="85">
        <f t="shared" si="18"/>
        <v>-9.0909090909090828E-2</v>
      </c>
    </row>
    <row r="162" spans="1:22" ht="12.75" customHeight="1" x14ac:dyDescent="0.2">
      <c r="A162" s="109" t="s">
        <v>51</v>
      </c>
      <c r="F162" s="82">
        <v>9</v>
      </c>
      <c r="K162" s="78"/>
      <c r="L162" s="85"/>
      <c r="M162" s="85"/>
      <c r="O162" s="85">
        <f>F162/E161</f>
        <v>1</v>
      </c>
      <c r="P162" s="127">
        <v>11</v>
      </c>
      <c r="Q162" s="129">
        <f t="shared" si="17"/>
        <v>0.91666666666666663</v>
      </c>
      <c r="R162" s="85">
        <f t="shared" si="18"/>
        <v>8.333333333333337E-2</v>
      </c>
    </row>
    <row r="163" spans="1:22" ht="12.75" customHeight="1" x14ac:dyDescent="0.2">
      <c r="A163" s="109" t="s">
        <v>69</v>
      </c>
      <c r="G163" s="82">
        <v>9</v>
      </c>
      <c r="K163" s="78"/>
      <c r="L163" s="85"/>
      <c r="M163" s="85"/>
      <c r="O163" s="85">
        <f>G163/F162</f>
        <v>1</v>
      </c>
      <c r="P163" s="127">
        <v>12</v>
      </c>
      <c r="Q163" s="129">
        <f t="shared" si="17"/>
        <v>1.0909090909090908</v>
      </c>
      <c r="R163" s="85">
        <f t="shared" si="18"/>
        <v>-9.0909090909090828E-2</v>
      </c>
    </row>
    <row r="164" spans="1:22" ht="12.75" customHeight="1" x14ac:dyDescent="0.2">
      <c r="A164" s="109" t="s">
        <v>70</v>
      </c>
      <c r="H164" s="82">
        <v>9</v>
      </c>
      <c r="K164" s="78"/>
      <c r="L164" s="85"/>
      <c r="M164" s="85"/>
      <c r="O164" s="85">
        <f>H164/G163</f>
        <v>1</v>
      </c>
      <c r="P164" s="127">
        <v>11</v>
      </c>
      <c r="Q164" s="129">
        <f t="shared" si="17"/>
        <v>0.91666666666666663</v>
      </c>
      <c r="R164" s="85">
        <f t="shared" si="18"/>
        <v>8.333333333333337E-2</v>
      </c>
    </row>
    <row r="165" spans="1:22" ht="12.75" customHeight="1" x14ac:dyDescent="0.2">
      <c r="A165" s="109" t="s">
        <v>71</v>
      </c>
      <c r="I165" s="82">
        <v>8</v>
      </c>
      <c r="K165" s="78"/>
      <c r="L165" s="85"/>
      <c r="M165" s="85"/>
      <c r="O165" s="85">
        <f>I165/H164</f>
        <v>0.88888888888888884</v>
      </c>
      <c r="P165" s="127">
        <v>10</v>
      </c>
      <c r="Q165" s="129">
        <f t="shared" si="17"/>
        <v>0.90909090909090906</v>
      </c>
      <c r="R165" s="85">
        <f t="shared" si="18"/>
        <v>9.0909090909090939E-2</v>
      </c>
    </row>
    <row r="166" spans="1:22" ht="12.75" customHeight="1" x14ac:dyDescent="0.2">
      <c r="A166" s="109" t="s">
        <v>72</v>
      </c>
      <c r="J166" s="82">
        <v>8</v>
      </c>
      <c r="K166" s="78">
        <v>7</v>
      </c>
      <c r="L166" s="85"/>
      <c r="M166" s="85"/>
      <c r="O166" s="85">
        <f>J166/I165</f>
        <v>1</v>
      </c>
      <c r="P166" s="127">
        <v>9</v>
      </c>
      <c r="Q166" s="129">
        <f t="shared" si="17"/>
        <v>0.9</v>
      </c>
      <c r="R166" s="85">
        <f t="shared" si="18"/>
        <v>9.9999999999999978E-2</v>
      </c>
    </row>
    <row r="167" spans="1:22" ht="12.75" customHeight="1" x14ac:dyDescent="0.2">
      <c r="A167" s="109" t="s">
        <v>78</v>
      </c>
      <c r="J167" s="82">
        <v>1</v>
      </c>
      <c r="K167" s="78"/>
      <c r="L167" s="85"/>
      <c r="M167" s="85"/>
      <c r="O167" s="85"/>
      <c r="P167" s="127">
        <v>3</v>
      </c>
      <c r="Q167" s="129"/>
      <c r="R167" s="85"/>
    </row>
    <row r="168" spans="1:22" ht="12.75" customHeight="1" x14ac:dyDescent="0.2">
      <c r="A168" s="109" t="s">
        <v>79</v>
      </c>
      <c r="J168" s="82">
        <v>3</v>
      </c>
      <c r="K168" s="78">
        <v>2</v>
      </c>
      <c r="L168" s="85"/>
      <c r="M168" s="85"/>
      <c r="O168" s="85"/>
      <c r="P168" s="127">
        <v>3</v>
      </c>
      <c r="Q168" s="129"/>
      <c r="R168" s="85"/>
    </row>
    <row r="169" spans="1:22" ht="12.75" customHeight="1" x14ac:dyDescent="0.2">
      <c r="A169" s="109" t="s">
        <v>80</v>
      </c>
      <c r="J169" s="82">
        <v>1</v>
      </c>
      <c r="K169" s="78"/>
      <c r="L169" s="85"/>
      <c r="M169" s="85"/>
      <c r="O169" s="85"/>
      <c r="P169" s="127">
        <v>1</v>
      </c>
      <c r="Q169" s="129"/>
      <c r="R169" s="85"/>
      <c r="S169" s="81" t="s">
        <v>81</v>
      </c>
      <c r="T169" s="81"/>
      <c r="U169" s="81"/>
      <c r="V169" s="81"/>
    </row>
    <row r="170" spans="1:22" ht="12.75" customHeight="1" x14ac:dyDescent="0.2">
      <c r="A170" s="109" t="s">
        <v>82</v>
      </c>
      <c r="J170" s="82">
        <v>1</v>
      </c>
      <c r="K170" s="78">
        <v>1</v>
      </c>
      <c r="L170" s="85"/>
      <c r="M170" s="85"/>
      <c r="O170" s="85"/>
      <c r="P170" s="127">
        <v>1</v>
      </c>
      <c r="Q170" s="129"/>
      <c r="R170" s="85"/>
      <c r="S170" s="81" t="s">
        <v>83</v>
      </c>
      <c r="T170" s="129"/>
      <c r="U170" s="129"/>
      <c r="V170" s="81"/>
    </row>
    <row r="171" spans="1:22" ht="12.75" customHeight="1" x14ac:dyDescent="0.2">
      <c r="K171" s="82">
        <f>SUM(K166:K170)</f>
        <v>10</v>
      </c>
      <c r="L171" s="85">
        <f>K166/B158</f>
        <v>0.46666666666666667</v>
      </c>
      <c r="M171" s="85">
        <f>K171/B158</f>
        <v>0.66666666666666663</v>
      </c>
      <c r="N171" s="85">
        <f>M171-L171</f>
        <v>0.19999999999999996</v>
      </c>
      <c r="O171" s="85"/>
    </row>
    <row r="172" spans="1:22" ht="12.75" customHeight="1" x14ac:dyDescent="0.2">
      <c r="J172" s="81" t="s">
        <v>81</v>
      </c>
      <c r="K172" s="82">
        <v>6</v>
      </c>
      <c r="L172" s="85"/>
      <c r="M172" s="85"/>
      <c r="N172" s="85"/>
      <c r="O172" s="85"/>
    </row>
    <row r="173" spans="1:22" ht="12.75" customHeight="1" x14ac:dyDescent="0.2">
      <c r="A173" s="114" t="s">
        <v>89</v>
      </c>
      <c r="L173" s="85"/>
      <c r="M173" s="85"/>
      <c r="O173" s="85"/>
    </row>
    <row r="174" spans="1:22" ht="25.5" customHeight="1" x14ac:dyDescent="0.2">
      <c r="B174" s="229" t="s">
        <v>1</v>
      </c>
      <c r="C174" s="230"/>
      <c r="D174" s="230"/>
      <c r="E174" s="230"/>
      <c r="F174" s="230"/>
      <c r="G174" s="230"/>
      <c r="H174" s="230"/>
      <c r="I174" s="230"/>
      <c r="J174" s="230"/>
      <c r="L174" s="118" t="s">
        <v>2</v>
      </c>
      <c r="M174" s="118" t="s">
        <v>3</v>
      </c>
      <c r="N174" s="132" t="s">
        <v>4</v>
      </c>
      <c r="O174" s="118" t="s">
        <v>5</v>
      </c>
      <c r="P174" s="117" t="s">
        <v>6</v>
      </c>
      <c r="Q174" s="117" t="s">
        <v>7</v>
      </c>
      <c r="R174" s="118" t="s">
        <v>8</v>
      </c>
    </row>
    <row r="175" spans="1:22" ht="12.75" customHeight="1" x14ac:dyDescent="0.2">
      <c r="A175" s="134" t="s">
        <v>9</v>
      </c>
      <c r="B175" s="87">
        <v>1</v>
      </c>
      <c r="C175" s="87">
        <v>2</v>
      </c>
      <c r="D175" s="87">
        <v>3</v>
      </c>
      <c r="E175" s="87">
        <v>4</v>
      </c>
      <c r="F175" s="87">
        <v>5</v>
      </c>
      <c r="G175" s="87">
        <v>6</v>
      </c>
      <c r="H175" s="87">
        <v>7</v>
      </c>
      <c r="I175" s="87">
        <v>8</v>
      </c>
      <c r="J175" s="87">
        <v>9</v>
      </c>
      <c r="K175" s="83" t="s">
        <v>10</v>
      </c>
      <c r="L175" s="85"/>
      <c r="M175" s="85"/>
      <c r="O175" s="85"/>
      <c r="P175" s="125"/>
      <c r="Q175" s="125"/>
      <c r="R175" s="85"/>
    </row>
    <row r="176" spans="1:22" ht="12.75" customHeight="1" x14ac:dyDescent="0.2">
      <c r="A176" s="109" t="s">
        <v>50</v>
      </c>
      <c r="B176" s="82">
        <v>19</v>
      </c>
      <c r="K176" s="78"/>
      <c r="L176" s="85"/>
      <c r="M176" s="85"/>
      <c r="O176" s="85"/>
      <c r="P176" s="127">
        <f>B176</f>
        <v>19</v>
      </c>
      <c r="Q176" s="125"/>
      <c r="R176" s="85"/>
    </row>
    <row r="177" spans="1:22" ht="12.75" customHeight="1" x14ac:dyDescent="0.2">
      <c r="A177" s="109" t="s">
        <v>66</v>
      </c>
      <c r="C177" s="82">
        <v>18</v>
      </c>
      <c r="K177" s="78"/>
      <c r="L177" s="85"/>
      <c r="M177" s="85"/>
      <c r="O177" s="85">
        <f>C177/B176</f>
        <v>0.94736842105263153</v>
      </c>
      <c r="P177" s="127">
        <v>18</v>
      </c>
      <c r="Q177" s="129">
        <f t="shared" ref="Q177:Q184" si="19">P177/P176</f>
        <v>0.94736842105263153</v>
      </c>
      <c r="R177" s="85">
        <f t="shared" ref="R177:R184" si="20">100%-Q177</f>
        <v>5.2631578947368474E-2</v>
      </c>
    </row>
    <row r="178" spans="1:22" ht="12.75" customHeight="1" x14ac:dyDescent="0.2">
      <c r="A178" s="109" t="s">
        <v>51</v>
      </c>
      <c r="D178" s="82">
        <v>16</v>
      </c>
      <c r="K178" s="78"/>
      <c r="L178" s="85"/>
      <c r="M178" s="85"/>
      <c r="O178" s="85">
        <f>D178/C177</f>
        <v>0.88888888888888884</v>
      </c>
      <c r="P178" s="127">
        <v>16</v>
      </c>
      <c r="Q178" s="129">
        <f t="shared" si="19"/>
        <v>0.88888888888888884</v>
      </c>
      <c r="R178" s="85">
        <f t="shared" si="20"/>
        <v>0.11111111111111116</v>
      </c>
    </row>
    <row r="179" spans="1:22" ht="12.75" customHeight="1" x14ac:dyDescent="0.2">
      <c r="A179" s="109" t="s">
        <v>69</v>
      </c>
      <c r="E179" s="82">
        <v>16</v>
      </c>
      <c r="K179" s="78"/>
      <c r="L179" s="85"/>
      <c r="M179" s="85"/>
      <c r="O179" s="85">
        <f>E179/D178</f>
        <v>1</v>
      </c>
      <c r="P179" s="127">
        <v>16</v>
      </c>
      <c r="Q179" s="129">
        <f t="shared" si="19"/>
        <v>1</v>
      </c>
      <c r="R179" s="85">
        <f t="shared" si="20"/>
        <v>0</v>
      </c>
    </row>
    <row r="180" spans="1:22" ht="12.75" customHeight="1" x14ac:dyDescent="0.2">
      <c r="A180" s="109" t="s">
        <v>70</v>
      </c>
      <c r="F180" s="82">
        <v>14</v>
      </c>
      <c r="K180" s="78"/>
      <c r="L180" s="85"/>
      <c r="M180" s="85"/>
      <c r="O180" s="85">
        <f>F180/E179</f>
        <v>0.875</v>
      </c>
      <c r="P180" s="127">
        <v>15</v>
      </c>
      <c r="Q180" s="129">
        <f t="shared" si="19"/>
        <v>0.9375</v>
      </c>
      <c r="R180" s="85">
        <f t="shared" si="20"/>
        <v>6.25E-2</v>
      </c>
    </row>
    <row r="181" spans="1:22" ht="12.75" customHeight="1" x14ac:dyDescent="0.2">
      <c r="A181" s="109" t="s">
        <v>71</v>
      </c>
      <c r="G181" s="82">
        <v>14</v>
      </c>
      <c r="K181" s="78"/>
      <c r="L181" s="85"/>
      <c r="M181" s="85"/>
      <c r="O181" s="85">
        <f>G181/F180</f>
        <v>1</v>
      </c>
      <c r="P181" s="127">
        <v>15</v>
      </c>
      <c r="Q181" s="129">
        <f t="shared" si="19"/>
        <v>1</v>
      </c>
      <c r="R181" s="85">
        <f t="shared" si="20"/>
        <v>0</v>
      </c>
    </row>
    <row r="182" spans="1:22" ht="12.75" customHeight="1" x14ac:dyDescent="0.2">
      <c r="A182" s="109" t="s">
        <v>72</v>
      </c>
      <c r="H182" s="82">
        <v>12</v>
      </c>
      <c r="K182" s="78"/>
      <c r="L182" s="85"/>
      <c r="M182" s="85"/>
      <c r="O182" s="85">
        <f>H182/G181</f>
        <v>0.8571428571428571</v>
      </c>
      <c r="P182" s="127">
        <v>15</v>
      </c>
      <c r="Q182" s="129">
        <f t="shared" si="19"/>
        <v>1</v>
      </c>
      <c r="R182" s="85">
        <f t="shared" si="20"/>
        <v>0</v>
      </c>
    </row>
    <row r="183" spans="1:22" ht="12.75" customHeight="1" x14ac:dyDescent="0.2">
      <c r="A183" s="109" t="s">
        <v>78</v>
      </c>
      <c r="I183" s="82">
        <v>12</v>
      </c>
      <c r="K183" s="78"/>
      <c r="L183" s="85"/>
      <c r="M183" s="85"/>
      <c r="O183" s="85">
        <f>I183/H182</f>
        <v>1</v>
      </c>
      <c r="P183" s="127">
        <v>15</v>
      </c>
      <c r="Q183" s="129">
        <f t="shared" si="19"/>
        <v>1</v>
      </c>
      <c r="R183" s="85">
        <f t="shared" si="20"/>
        <v>0</v>
      </c>
    </row>
    <row r="184" spans="1:22" ht="12.75" customHeight="1" x14ac:dyDescent="0.2">
      <c r="A184" s="109" t="s">
        <v>79</v>
      </c>
      <c r="J184" s="82">
        <v>14</v>
      </c>
      <c r="K184" s="78">
        <v>12</v>
      </c>
      <c r="L184" s="85"/>
      <c r="M184" s="85"/>
      <c r="O184" s="85">
        <f>J184/I183</f>
        <v>1.1666666666666667</v>
      </c>
      <c r="P184" s="127">
        <v>15</v>
      </c>
      <c r="Q184" s="129">
        <f t="shared" si="19"/>
        <v>1</v>
      </c>
      <c r="R184" s="85">
        <f t="shared" si="20"/>
        <v>0</v>
      </c>
    </row>
    <row r="185" spans="1:22" ht="12.75" customHeight="1" x14ac:dyDescent="0.2">
      <c r="A185" s="109" t="s">
        <v>80</v>
      </c>
      <c r="J185" s="82">
        <v>2</v>
      </c>
      <c r="K185" s="78">
        <v>2</v>
      </c>
      <c r="L185" s="85"/>
      <c r="M185" s="85"/>
      <c r="O185" s="85"/>
      <c r="P185" s="127">
        <v>2</v>
      </c>
      <c r="Q185" s="129"/>
      <c r="R185" s="85"/>
    </row>
    <row r="186" spans="1:22" ht="12.75" customHeight="1" x14ac:dyDescent="0.2">
      <c r="A186" s="109" t="s">
        <v>82</v>
      </c>
      <c r="K186" s="78"/>
      <c r="L186" s="85"/>
      <c r="M186" s="85"/>
      <c r="O186" s="85"/>
      <c r="P186" s="127"/>
      <c r="Q186" s="129"/>
      <c r="R186" s="85"/>
    </row>
    <row r="187" spans="1:22" ht="12.75" customHeight="1" x14ac:dyDescent="0.2">
      <c r="K187" s="82">
        <f>SUM(K184:K185)</f>
        <v>14</v>
      </c>
      <c r="L187" s="85">
        <f>K184/B176</f>
        <v>0.63157894736842102</v>
      </c>
      <c r="M187" s="85">
        <f>K187/B176</f>
        <v>0.73684210526315785</v>
      </c>
      <c r="N187" s="85">
        <f>M187-L187</f>
        <v>0.10526315789473684</v>
      </c>
      <c r="O187" s="85"/>
      <c r="S187" s="81" t="s">
        <v>81</v>
      </c>
      <c r="T187" s="81"/>
      <c r="U187" s="81"/>
      <c r="V187" s="81"/>
    </row>
    <row r="188" spans="1:22" ht="12.75" customHeight="1" x14ac:dyDescent="0.2">
      <c r="J188" s="82" t="s">
        <v>81</v>
      </c>
      <c r="L188" s="85"/>
      <c r="M188" s="85"/>
      <c r="N188" s="85"/>
      <c r="O188" s="85"/>
      <c r="S188" s="81" t="s">
        <v>83</v>
      </c>
      <c r="T188" s="129"/>
      <c r="U188" s="129"/>
      <c r="V188" s="81"/>
    </row>
    <row r="189" spans="1:22" ht="12.75" customHeight="1" x14ac:dyDescent="0.2">
      <c r="A189" s="114" t="s">
        <v>92</v>
      </c>
      <c r="L189" s="85"/>
      <c r="M189" s="85"/>
      <c r="O189" s="85"/>
    </row>
    <row r="190" spans="1:22" ht="25.5" customHeight="1" x14ac:dyDescent="0.2">
      <c r="B190" s="229" t="s">
        <v>1</v>
      </c>
      <c r="C190" s="230"/>
      <c r="D190" s="230"/>
      <c r="E190" s="230"/>
      <c r="F190" s="230"/>
      <c r="G190" s="230"/>
      <c r="H190" s="230"/>
      <c r="I190" s="230"/>
      <c r="J190" s="230"/>
      <c r="L190" s="118" t="s">
        <v>2</v>
      </c>
      <c r="M190" s="118" t="s">
        <v>3</v>
      </c>
      <c r="N190" s="132" t="s">
        <v>4</v>
      </c>
      <c r="O190" s="118" t="s">
        <v>5</v>
      </c>
      <c r="P190" s="117" t="s">
        <v>6</v>
      </c>
      <c r="Q190" s="117" t="s">
        <v>7</v>
      </c>
      <c r="R190" s="118" t="s">
        <v>8</v>
      </c>
    </row>
    <row r="191" spans="1:22" ht="12.75" customHeight="1" x14ac:dyDescent="0.2">
      <c r="A191" s="134" t="s">
        <v>9</v>
      </c>
      <c r="B191" s="87">
        <v>1</v>
      </c>
      <c r="C191" s="87">
        <v>2</v>
      </c>
      <c r="D191" s="87">
        <v>3</v>
      </c>
      <c r="E191" s="87">
        <v>4</v>
      </c>
      <c r="F191" s="87">
        <v>5</v>
      </c>
      <c r="G191" s="87">
        <v>6</v>
      </c>
      <c r="H191" s="87">
        <v>7</v>
      </c>
      <c r="I191" s="87">
        <v>8</v>
      </c>
      <c r="J191" s="87">
        <v>9</v>
      </c>
      <c r="K191" s="83" t="s">
        <v>10</v>
      </c>
      <c r="L191" s="85"/>
      <c r="M191" s="85"/>
      <c r="O191" s="85"/>
      <c r="P191" s="125"/>
      <c r="Q191" s="125"/>
      <c r="R191" s="85"/>
    </row>
    <row r="192" spans="1:22" ht="12.75" customHeight="1" x14ac:dyDescent="0.2">
      <c r="A192" s="109" t="s">
        <v>51</v>
      </c>
      <c r="B192" s="82">
        <v>38</v>
      </c>
      <c r="K192" s="78"/>
      <c r="L192" s="85"/>
      <c r="M192" s="85"/>
      <c r="O192" s="85"/>
      <c r="P192" s="127">
        <f>B192</f>
        <v>38</v>
      </c>
      <c r="Q192" s="125"/>
      <c r="R192" s="85"/>
    </row>
    <row r="193" spans="1:29" ht="12.75" customHeight="1" x14ac:dyDescent="0.2">
      <c r="A193" s="109" t="s">
        <v>69</v>
      </c>
      <c r="C193" s="82">
        <v>27</v>
      </c>
      <c r="K193" s="78"/>
      <c r="L193" s="85"/>
      <c r="M193" s="85"/>
      <c r="O193" s="85">
        <f>C193/B192</f>
        <v>0.71052631578947367</v>
      </c>
      <c r="P193" s="127">
        <v>27</v>
      </c>
      <c r="Q193" s="129">
        <f t="shared" ref="Q193:Q200" si="21">P193/P192</f>
        <v>0.71052631578947367</v>
      </c>
      <c r="R193" s="85">
        <f t="shared" ref="R193:R200" si="22">100%-Q193</f>
        <v>0.28947368421052633</v>
      </c>
    </row>
    <row r="194" spans="1:29" ht="12.75" customHeight="1" x14ac:dyDescent="0.2">
      <c r="A194" s="82">
        <v>1002</v>
      </c>
      <c r="D194" s="82">
        <v>20</v>
      </c>
      <c r="K194" s="78"/>
      <c r="L194" s="85"/>
      <c r="M194" s="85"/>
      <c r="O194" s="85">
        <f>D194/C193</f>
        <v>0.7407407407407407</v>
      </c>
      <c r="P194" s="127">
        <v>24</v>
      </c>
      <c r="Q194" s="129">
        <f t="shared" si="21"/>
        <v>0.88888888888888884</v>
      </c>
      <c r="R194" s="85">
        <f t="shared" si="22"/>
        <v>0.11111111111111116</v>
      </c>
    </row>
    <row r="195" spans="1:29" ht="12.75" customHeight="1" x14ac:dyDescent="0.2">
      <c r="A195" s="82">
        <v>1101</v>
      </c>
      <c r="E195" s="82">
        <v>20</v>
      </c>
      <c r="K195" s="78"/>
      <c r="L195" s="85"/>
      <c r="M195" s="85"/>
      <c r="O195" s="85">
        <f>E195/D194</f>
        <v>1</v>
      </c>
      <c r="P195" s="127">
        <v>23</v>
      </c>
      <c r="Q195" s="129">
        <f t="shared" si="21"/>
        <v>0.95833333333333337</v>
      </c>
      <c r="R195" s="85">
        <f t="shared" si="22"/>
        <v>4.166666666666663E-2</v>
      </c>
    </row>
    <row r="196" spans="1:29" ht="12.75" customHeight="1" x14ac:dyDescent="0.2">
      <c r="A196" s="109" t="s">
        <v>72</v>
      </c>
      <c r="F196" s="82">
        <v>18</v>
      </c>
      <c r="K196" s="78"/>
      <c r="L196" s="85"/>
      <c r="M196" s="85"/>
      <c r="O196" s="85">
        <f>F196/E195</f>
        <v>0.9</v>
      </c>
      <c r="P196" s="127">
        <v>23</v>
      </c>
      <c r="Q196" s="129">
        <f t="shared" si="21"/>
        <v>1</v>
      </c>
      <c r="R196" s="85">
        <f t="shared" si="22"/>
        <v>0</v>
      </c>
    </row>
    <row r="197" spans="1:29" ht="12.75" customHeight="1" x14ac:dyDescent="0.2">
      <c r="A197" s="109" t="s">
        <v>78</v>
      </c>
      <c r="G197" s="82">
        <v>18</v>
      </c>
      <c r="K197" s="78"/>
      <c r="L197" s="85"/>
      <c r="M197" s="85"/>
      <c r="O197" s="85">
        <f>G197/F196</f>
        <v>1</v>
      </c>
      <c r="P197" s="127">
        <v>23</v>
      </c>
      <c r="Q197" s="129">
        <f t="shared" si="21"/>
        <v>1</v>
      </c>
      <c r="R197" s="85">
        <f t="shared" si="22"/>
        <v>0</v>
      </c>
    </row>
    <row r="198" spans="1:29" ht="12.75" customHeight="1" x14ac:dyDescent="0.2">
      <c r="A198" s="109" t="s">
        <v>79</v>
      </c>
      <c r="H198" s="82">
        <v>16</v>
      </c>
      <c r="K198" s="78"/>
      <c r="L198" s="85"/>
      <c r="M198" s="85"/>
      <c r="O198" s="85">
        <f>H198/G197</f>
        <v>0.88888888888888884</v>
      </c>
      <c r="P198" s="127">
        <v>23</v>
      </c>
      <c r="Q198" s="129">
        <f t="shared" si="21"/>
        <v>1</v>
      </c>
      <c r="R198" s="85">
        <f t="shared" si="22"/>
        <v>0</v>
      </c>
    </row>
    <row r="199" spans="1:29" ht="12.75" customHeight="1" x14ac:dyDescent="0.2">
      <c r="A199" s="109" t="s">
        <v>80</v>
      </c>
      <c r="I199" s="82">
        <v>16</v>
      </c>
      <c r="K199" s="78"/>
      <c r="L199" s="85"/>
      <c r="M199" s="85"/>
      <c r="O199" s="85">
        <f>I199/H198</f>
        <v>1</v>
      </c>
      <c r="P199" s="127">
        <v>23</v>
      </c>
      <c r="Q199" s="129">
        <f t="shared" si="21"/>
        <v>1</v>
      </c>
      <c r="R199" s="85">
        <f t="shared" si="22"/>
        <v>0</v>
      </c>
    </row>
    <row r="200" spans="1:29" ht="12.75" customHeight="1" x14ac:dyDescent="0.2">
      <c r="A200" s="109" t="s">
        <v>82</v>
      </c>
      <c r="J200" s="82">
        <v>16</v>
      </c>
      <c r="K200" s="78">
        <v>15</v>
      </c>
      <c r="L200" s="85"/>
      <c r="M200" s="85"/>
      <c r="O200" s="85">
        <f>J200/I199</f>
        <v>1</v>
      </c>
      <c r="P200" s="127">
        <v>23</v>
      </c>
      <c r="Q200" s="129">
        <f t="shared" si="21"/>
        <v>1</v>
      </c>
      <c r="R200" s="85">
        <f t="shared" si="22"/>
        <v>0</v>
      </c>
    </row>
    <row r="201" spans="1:29" ht="12.75" customHeight="1" x14ac:dyDescent="0.2">
      <c r="A201" s="109" t="s">
        <v>85</v>
      </c>
      <c r="J201" s="82">
        <v>5</v>
      </c>
      <c r="K201" s="78">
        <v>4</v>
      </c>
      <c r="L201" s="85"/>
      <c r="M201" s="85"/>
      <c r="O201" s="85"/>
      <c r="P201" s="127">
        <v>7</v>
      </c>
      <c r="Q201" s="129"/>
      <c r="R201" s="85"/>
    </row>
    <row r="202" spans="1:29" ht="12.75" customHeight="1" x14ac:dyDescent="0.2">
      <c r="A202" s="109" t="s">
        <v>86</v>
      </c>
      <c r="J202" s="82">
        <v>3</v>
      </c>
      <c r="K202" s="78"/>
      <c r="L202" s="85"/>
      <c r="M202" s="85"/>
      <c r="O202" s="85"/>
      <c r="P202" s="127">
        <v>3</v>
      </c>
      <c r="Q202" s="129"/>
      <c r="R202" s="85"/>
    </row>
    <row r="203" spans="1:29" ht="12.75" customHeight="1" x14ac:dyDescent="0.2">
      <c r="A203" s="109" t="s">
        <v>91</v>
      </c>
      <c r="J203" s="82">
        <v>3</v>
      </c>
      <c r="K203" s="78"/>
      <c r="L203" s="85"/>
      <c r="M203" s="85"/>
      <c r="O203" s="85"/>
      <c r="P203" s="127">
        <v>3</v>
      </c>
      <c r="Q203" s="129"/>
      <c r="R203" s="85"/>
    </row>
    <row r="204" spans="1:29" ht="12.75" customHeight="1" x14ac:dyDescent="0.2">
      <c r="A204" s="109" t="s">
        <v>107</v>
      </c>
      <c r="J204" s="82">
        <v>1</v>
      </c>
      <c r="K204" s="78">
        <v>3</v>
      </c>
      <c r="L204" s="85"/>
      <c r="M204" s="85"/>
      <c r="O204" s="85"/>
      <c r="P204" s="127">
        <v>3</v>
      </c>
      <c r="Q204" s="129"/>
      <c r="R204" s="85"/>
      <c r="S204" s="81" t="s">
        <v>81</v>
      </c>
      <c r="T204" s="81"/>
      <c r="U204" s="81"/>
      <c r="V204" s="81"/>
    </row>
    <row r="205" spans="1:29" ht="12.75" customHeight="1" x14ac:dyDescent="0.2">
      <c r="A205" s="109"/>
      <c r="K205" s="82">
        <f>SUM(K200:K204)</f>
        <v>22</v>
      </c>
      <c r="L205" s="85">
        <f>K200/B192</f>
        <v>0.39473684210526316</v>
      </c>
      <c r="M205" s="85">
        <f>K205/B192</f>
        <v>0.57894736842105265</v>
      </c>
      <c r="N205" s="85">
        <f>M205-L205</f>
        <v>0.18421052631578949</v>
      </c>
      <c r="O205" s="85"/>
      <c r="P205" s="127"/>
      <c r="Q205" s="129"/>
      <c r="R205" s="85"/>
      <c r="S205" s="81" t="s">
        <v>83</v>
      </c>
      <c r="T205" s="129"/>
      <c r="U205" s="129"/>
      <c r="V205" s="81"/>
    </row>
    <row r="206" spans="1:29" ht="12.75" customHeight="1" x14ac:dyDescent="0.2">
      <c r="L206" s="85"/>
      <c r="M206" s="85"/>
      <c r="O206" s="85"/>
    </row>
    <row r="207" spans="1:29" ht="12.75" customHeight="1" x14ac:dyDescent="0.2">
      <c r="L207" s="85"/>
      <c r="M207" s="85"/>
      <c r="N207" s="85"/>
      <c r="O207" s="85"/>
      <c r="S207" s="81"/>
      <c r="T207" s="129"/>
      <c r="U207" s="129"/>
      <c r="V207" s="81"/>
      <c r="AB207" s="81"/>
      <c r="AC207" s="81"/>
    </row>
    <row r="208" spans="1:29" ht="26.25" x14ac:dyDescent="0.2">
      <c r="B208" s="220" t="s">
        <v>94</v>
      </c>
      <c r="C208" s="221"/>
      <c r="D208" s="221"/>
      <c r="E208" s="221"/>
      <c r="F208" s="221"/>
      <c r="G208" s="221"/>
      <c r="H208" s="221"/>
      <c r="I208" s="221"/>
      <c r="J208" s="221"/>
      <c r="K208" s="74" t="s">
        <v>69</v>
      </c>
      <c r="L208" s="85"/>
      <c r="M208" s="85"/>
      <c r="N208" s="81"/>
      <c r="O208" s="85"/>
      <c r="P208" s="81"/>
      <c r="Q208" s="81"/>
      <c r="R208" s="81"/>
      <c r="S208" s="137" t="s">
        <v>123</v>
      </c>
      <c r="T208" s="129"/>
      <c r="U208" s="129"/>
      <c r="V208" s="81"/>
      <c r="AB208" s="81"/>
      <c r="AC208" s="81"/>
    </row>
    <row r="209" spans="1:29" ht="20.25" x14ac:dyDescent="0.2">
      <c r="A209" s="222" t="s">
        <v>9</v>
      </c>
      <c r="B209" s="223" t="s">
        <v>95</v>
      </c>
      <c r="C209" s="224"/>
      <c r="D209" s="224"/>
      <c r="E209" s="224"/>
      <c r="F209" s="224"/>
      <c r="G209" s="224"/>
      <c r="H209" s="224"/>
      <c r="I209" s="224"/>
      <c r="J209" s="225"/>
      <c r="K209" s="226" t="s">
        <v>10</v>
      </c>
      <c r="L209" s="219" t="s">
        <v>2</v>
      </c>
      <c r="M209" s="219" t="s">
        <v>3</v>
      </c>
      <c r="N209" s="228" t="s">
        <v>4</v>
      </c>
      <c r="O209" s="219" t="s">
        <v>5</v>
      </c>
      <c r="P209" s="217" t="s">
        <v>6</v>
      </c>
      <c r="Q209" s="217" t="s">
        <v>7</v>
      </c>
      <c r="R209" s="219" t="s">
        <v>96</v>
      </c>
      <c r="T209" s="129"/>
      <c r="U209" s="129"/>
      <c r="V209" s="81"/>
      <c r="AB209" s="81"/>
      <c r="AC209" s="81"/>
    </row>
    <row r="210" spans="1:29" ht="15.75" x14ac:dyDescent="0.2">
      <c r="A210" s="218"/>
      <c r="B210" s="93" t="s">
        <v>97</v>
      </c>
      <c r="C210" s="93" t="s">
        <v>98</v>
      </c>
      <c r="D210" s="93" t="s">
        <v>99</v>
      </c>
      <c r="E210" s="93" t="s">
        <v>100</v>
      </c>
      <c r="F210" s="93" t="s">
        <v>101</v>
      </c>
      <c r="G210" s="93" t="s">
        <v>102</v>
      </c>
      <c r="H210" s="93" t="s">
        <v>103</v>
      </c>
      <c r="I210" s="93" t="s">
        <v>104</v>
      </c>
      <c r="J210" s="93" t="s">
        <v>105</v>
      </c>
      <c r="K210" s="218"/>
      <c r="L210" s="218"/>
      <c r="M210" s="218"/>
      <c r="N210" s="218"/>
      <c r="O210" s="218"/>
      <c r="P210" s="218"/>
      <c r="Q210" s="218"/>
      <c r="R210" s="218"/>
      <c r="T210" s="129"/>
      <c r="U210" s="129"/>
      <c r="V210" s="81"/>
      <c r="AB210" s="81"/>
      <c r="AC210" s="81"/>
    </row>
    <row r="211" spans="1:29" ht="15.75" customHeight="1" x14ac:dyDescent="0.2">
      <c r="A211" s="93">
        <v>1001</v>
      </c>
      <c r="B211" s="17">
        <v>21</v>
      </c>
      <c r="C211" s="17"/>
      <c r="D211" s="17"/>
      <c r="E211" s="17"/>
      <c r="F211" s="17"/>
      <c r="G211" s="17"/>
      <c r="H211" s="17"/>
      <c r="I211" s="17"/>
      <c r="J211" s="17"/>
      <c r="K211" s="54"/>
      <c r="L211" s="138"/>
      <c r="M211" s="139"/>
      <c r="N211" s="100"/>
      <c r="O211" s="94"/>
      <c r="P211" s="19">
        <f>B211</f>
        <v>21</v>
      </c>
      <c r="Q211" s="95"/>
      <c r="R211" s="94"/>
      <c r="T211" s="129"/>
      <c r="U211" s="129"/>
      <c r="V211" s="81"/>
      <c r="AB211" s="81"/>
      <c r="AC211" s="81"/>
    </row>
    <row r="212" spans="1:29" ht="15.75" customHeight="1" x14ac:dyDescent="0.2">
      <c r="A212" s="93">
        <v>1002</v>
      </c>
      <c r="B212" s="17"/>
      <c r="C212" s="17">
        <v>14</v>
      </c>
      <c r="D212" s="17"/>
      <c r="E212" s="17"/>
      <c r="F212" s="17"/>
      <c r="G212" s="17"/>
      <c r="H212" s="17"/>
      <c r="I212" s="17"/>
      <c r="J212" s="17"/>
      <c r="K212" s="54"/>
      <c r="L212" s="140"/>
      <c r="M212" s="49"/>
      <c r="N212" s="141"/>
      <c r="O212" s="21">
        <f>IF(C212=0,"",C212/B211)</f>
        <v>0.66666666666666663</v>
      </c>
      <c r="P212" s="22">
        <v>14</v>
      </c>
      <c r="Q212" s="96">
        <f t="shared" ref="Q212:Q219" si="23">IF(P212=0,"",P212/P211)</f>
        <v>0.66666666666666663</v>
      </c>
      <c r="R212" s="96">
        <f t="shared" ref="R212:R219" si="24">IF(P212=0,"",100%-Q212)</f>
        <v>0.33333333333333337</v>
      </c>
      <c r="T212" s="129"/>
      <c r="U212" s="129"/>
      <c r="V212" s="81"/>
      <c r="AB212" s="81"/>
      <c r="AC212" s="81"/>
    </row>
    <row r="213" spans="1:29" ht="15.75" customHeight="1" x14ac:dyDescent="0.2">
      <c r="A213" s="93">
        <v>1101</v>
      </c>
      <c r="B213" s="17"/>
      <c r="C213" s="17"/>
      <c r="D213" s="17">
        <v>13</v>
      </c>
      <c r="E213" s="17"/>
      <c r="F213" s="17"/>
      <c r="G213" s="17"/>
      <c r="H213" s="17"/>
      <c r="I213" s="17"/>
      <c r="J213" s="17"/>
      <c r="K213" s="54"/>
      <c r="L213" s="140"/>
      <c r="M213" s="49"/>
      <c r="N213" s="141"/>
      <c r="O213" s="21">
        <f>IF(D213=0,"",D213/C212)</f>
        <v>0.9285714285714286</v>
      </c>
      <c r="P213" s="22">
        <v>13</v>
      </c>
      <c r="Q213" s="96">
        <f t="shared" si="23"/>
        <v>0.9285714285714286</v>
      </c>
      <c r="R213" s="96">
        <f t="shared" si="24"/>
        <v>7.1428571428571397E-2</v>
      </c>
      <c r="S213" s="119">
        <f>P213/P211</f>
        <v>0.61904761904761907</v>
      </c>
      <c r="T213" s="129"/>
      <c r="U213" s="129"/>
      <c r="V213" s="81"/>
      <c r="AB213" s="81"/>
      <c r="AC213" s="81"/>
    </row>
    <row r="214" spans="1:29" ht="15.75" customHeight="1" x14ac:dyDescent="0.2">
      <c r="A214" s="93">
        <v>1102</v>
      </c>
      <c r="B214" s="17"/>
      <c r="C214" s="17"/>
      <c r="D214" s="17"/>
      <c r="E214" s="17">
        <v>12</v>
      </c>
      <c r="F214" s="17"/>
      <c r="G214" s="17"/>
      <c r="H214" s="17"/>
      <c r="I214" s="17"/>
      <c r="J214" s="17"/>
      <c r="K214" s="54"/>
      <c r="L214" s="140"/>
      <c r="M214" s="49"/>
      <c r="N214" s="141"/>
      <c r="O214" s="21">
        <f>IF(E214=0,"",E214/D213)</f>
        <v>0.92307692307692313</v>
      </c>
      <c r="P214" s="22">
        <v>13</v>
      </c>
      <c r="Q214" s="96">
        <f t="shared" si="23"/>
        <v>1</v>
      </c>
      <c r="R214" s="96">
        <f t="shared" si="24"/>
        <v>0</v>
      </c>
      <c r="T214" s="129"/>
      <c r="U214" s="129"/>
      <c r="V214" s="81"/>
      <c r="AB214" s="81"/>
      <c r="AC214" s="81"/>
    </row>
    <row r="215" spans="1:29" ht="15.75" customHeight="1" x14ac:dyDescent="0.2">
      <c r="A215" s="93">
        <v>1201</v>
      </c>
      <c r="B215" s="17"/>
      <c r="C215" s="17"/>
      <c r="D215" s="17"/>
      <c r="E215" s="17"/>
      <c r="F215" s="17">
        <v>7</v>
      </c>
      <c r="G215" s="17"/>
      <c r="H215" s="17"/>
      <c r="I215" s="17"/>
      <c r="J215" s="17"/>
      <c r="K215" s="54"/>
      <c r="L215" s="140"/>
      <c r="M215" s="49"/>
      <c r="N215" s="141"/>
      <c r="O215" s="21">
        <f>IF(F215=0,"",F215/E214)</f>
        <v>0.58333333333333337</v>
      </c>
      <c r="P215" s="22">
        <v>13</v>
      </c>
      <c r="Q215" s="96">
        <f t="shared" si="23"/>
        <v>1</v>
      </c>
      <c r="R215" s="96">
        <f t="shared" si="24"/>
        <v>0</v>
      </c>
      <c r="T215" s="129"/>
      <c r="U215" s="129"/>
      <c r="V215" s="81"/>
      <c r="AB215" s="81"/>
      <c r="AC215" s="81"/>
    </row>
    <row r="216" spans="1:29" ht="15.75" customHeight="1" x14ac:dyDescent="0.2">
      <c r="A216" s="93">
        <v>1202</v>
      </c>
      <c r="B216" s="17"/>
      <c r="C216" s="17"/>
      <c r="D216" s="17"/>
      <c r="E216" s="17"/>
      <c r="F216" s="17"/>
      <c r="G216" s="17">
        <v>7</v>
      </c>
      <c r="H216" s="17"/>
      <c r="I216" s="17"/>
      <c r="J216" s="17"/>
      <c r="K216" s="54"/>
      <c r="L216" s="140"/>
      <c r="M216" s="49"/>
      <c r="N216" s="141"/>
      <c r="O216" s="21">
        <f>IF(G216=0,"",G216/F215)</f>
        <v>1</v>
      </c>
      <c r="P216" s="22">
        <v>12</v>
      </c>
      <c r="Q216" s="96">
        <f t="shared" si="23"/>
        <v>0.92307692307692313</v>
      </c>
      <c r="R216" s="96">
        <f t="shared" si="24"/>
        <v>7.6923076923076872E-2</v>
      </c>
      <c r="T216" s="129"/>
      <c r="U216" s="129"/>
      <c r="V216" s="81"/>
      <c r="AB216" s="81"/>
      <c r="AC216" s="81"/>
    </row>
    <row r="217" spans="1:29" ht="15.75" customHeight="1" x14ac:dyDescent="0.2">
      <c r="A217" s="93">
        <v>1301</v>
      </c>
      <c r="B217" s="17"/>
      <c r="C217" s="17"/>
      <c r="D217" s="17"/>
      <c r="E217" s="17"/>
      <c r="F217" s="17"/>
      <c r="G217" s="17"/>
      <c r="H217" s="17">
        <v>7</v>
      </c>
      <c r="I217" s="17"/>
      <c r="J217" s="17"/>
      <c r="K217" s="54"/>
      <c r="L217" s="140"/>
      <c r="M217" s="49"/>
      <c r="N217" s="141"/>
      <c r="O217" s="21">
        <f>IF(H217=0,"",H217/G216)</f>
        <v>1</v>
      </c>
      <c r="P217" s="22">
        <v>12</v>
      </c>
      <c r="Q217" s="96">
        <f t="shared" si="23"/>
        <v>1</v>
      </c>
      <c r="R217" s="96">
        <f t="shared" si="24"/>
        <v>0</v>
      </c>
      <c r="T217" s="129"/>
      <c r="U217" s="129"/>
      <c r="V217" s="81"/>
      <c r="AB217" s="81"/>
      <c r="AC217" s="81"/>
    </row>
    <row r="218" spans="1:29" ht="15.75" customHeight="1" x14ac:dyDescent="0.2">
      <c r="A218" s="93">
        <v>1302</v>
      </c>
      <c r="B218" s="17"/>
      <c r="C218" s="17"/>
      <c r="D218" s="17"/>
      <c r="E218" s="17"/>
      <c r="F218" s="17"/>
      <c r="G218" s="17"/>
      <c r="H218" s="17"/>
      <c r="I218" s="17">
        <v>7</v>
      </c>
      <c r="J218" s="17"/>
      <c r="K218" s="54"/>
      <c r="L218" s="140"/>
      <c r="M218" s="49"/>
      <c r="N218" s="141"/>
      <c r="O218" s="21">
        <f>IF(I218=0,"",I218/H217)</f>
        <v>1</v>
      </c>
      <c r="P218" s="22">
        <v>12</v>
      </c>
      <c r="Q218" s="96">
        <f t="shared" si="23"/>
        <v>1</v>
      </c>
      <c r="R218" s="96">
        <f t="shared" si="24"/>
        <v>0</v>
      </c>
      <c r="T218" s="129"/>
      <c r="U218" s="129"/>
      <c r="V218" s="81"/>
      <c r="AB218" s="81"/>
      <c r="AC218" s="81"/>
    </row>
    <row r="219" spans="1:29" ht="15.75" customHeight="1" x14ac:dyDescent="0.2">
      <c r="A219" s="93">
        <v>1401</v>
      </c>
      <c r="B219" s="17"/>
      <c r="C219" s="17"/>
      <c r="D219" s="17"/>
      <c r="E219" s="17"/>
      <c r="F219" s="17"/>
      <c r="G219" s="17"/>
      <c r="H219" s="17"/>
      <c r="I219" s="17"/>
      <c r="J219" s="17">
        <v>6</v>
      </c>
      <c r="K219" s="54">
        <v>5</v>
      </c>
      <c r="L219" s="140"/>
      <c r="M219" s="49"/>
      <c r="N219" s="141"/>
      <c r="O219" s="24">
        <f>IF(J219=0,"",J219/I218)</f>
        <v>0.8571428571428571</v>
      </c>
      <c r="P219" s="22">
        <v>12</v>
      </c>
      <c r="Q219" s="24">
        <f t="shared" si="23"/>
        <v>1</v>
      </c>
      <c r="R219" s="24">
        <f t="shared" si="24"/>
        <v>0</v>
      </c>
      <c r="T219" s="129"/>
      <c r="U219" s="129"/>
      <c r="V219" s="81"/>
      <c r="AB219" s="81"/>
      <c r="AC219" s="81"/>
    </row>
    <row r="220" spans="1:29" ht="15.75" customHeight="1" x14ac:dyDescent="0.2">
      <c r="A220" s="93">
        <v>1402</v>
      </c>
      <c r="B220" s="17"/>
      <c r="C220" s="17"/>
      <c r="D220" s="17"/>
      <c r="E220" s="17"/>
      <c r="F220" s="17"/>
      <c r="G220" s="17"/>
      <c r="H220" s="17"/>
      <c r="I220" s="17"/>
      <c r="J220" s="17">
        <v>3</v>
      </c>
      <c r="K220" s="54">
        <v>2</v>
      </c>
      <c r="L220" s="140"/>
      <c r="M220" s="49"/>
      <c r="N220" s="142"/>
      <c r="O220" s="63"/>
      <c r="P220" s="22">
        <v>7</v>
      </c>
      <c r="Q220" s="63"/>
      <c r="R220" s="97"/>
      <c r="T220" s="129"/>
      <c r="U220" s="129"/>
      <c r="V220" s="81"/>
      <c r="AB220" s="81"/>
      <c r="AC220" s="81"/>
    </row>
    <row r="221" spans="1:29" ht="15.75" customHeight="1" x14ac:dyDescent="0.2">
      <c r="A221" s="93">
        <v>1501</v>
      </c>
      <c r="B221" s="17"/>
      <c r="C221" s="17"/>
      <c r="D221" s="17"/>
      <c r="E221" s="17"/>
      <c r="F221" s="17"/>
      <c r="G221" s="17"/>
      <c r="H221" s="17"/>
      <c r="I221" s="17"/>
      <c r="J221" s="17">
        <v>2</v>
      </c>
      <c r="K221" s="54">
        <v>2</v>
      </c>
      <c r="L221" s="140"/>
      <c r="M221" s="49"/>
      <c r="N221" s="142"/>
      <c r="O221" s="143"/>
      <c r="P221" s="51">
        <v>2</v>
      </c>
      <c r="Q221" s="144"/>
      <c r="R221" s="143"/>
      <c r="T221" s="129"/>
      <c r="U221" s="129"/>
      <c r="V221" s="81"/>
      <c r="AB221" s="81"/>
      <c r="AC221" s="81"/>
    </row>
    <row r="222" spans="1:29" ht="15.75" customHeight="1" x14ac:dyDescent="0.2">
      <c r="A222" s="93">
        <v>1502</v>
      </c>
      <c r="B222" s="17"/>
      <c r="C222" s="17"/>
      <c r="D222" s="17"/>
      <c r="E222" s="17"/>
      <c r="F222" s="17"/>
      <c r="G222" s="17"/>
      <c r="H222" s="17"/>
      <c r="I222" s="17"/>
      <c r="J222" s="17">
        <v>2</v>
      </c>
      <c r="K222" s="54"/>
      <c r="L222" s="140"/>
      <c r="M222" s="49"/>
      <c r="N222" s="142"/>
      <c r="O222" s="143"/>
      <c r="P222" s="51">
        <v>3</v>
      </c>
      <c r="Q222" s="144"/>
      <c r="R222" s="143"/>
      <c r="T222" s="129"/>
      <c r="U222" s="129"/>
      <c r="V222" s="81"/>
      <c r="AB222" s="81"/>
      <c r="AC222" s="81"/>
    </row>
    <row r="223" spans="1:29" ht="15.75" customHeight="1" x14ac:dyDescent="0.2">
      <c r="A223" s="93">
        <v>1601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54"/>
      <c r="L223" s="140"/>
      <c r="M223" s="49"/>
      <c r="N223" s="142"/>
      <c r="O223" s="143"/>
      <c r="P223" s="51">
        <v>2</v>
      </c>
      <c r="Q223" s="144"/>
      <c r="R223" s="143"/>
      <c r="T223" s="129"/>
      <c r="U223" s="129"/>
      <c r="V223" s="81"/>
      <c r="AB223" s="81"/>
      <c r="AC223" s="81"/>
    </row>
    <row r="224" spans="1:29" ht="15.75" customHeight="1" x14ac:dyDescent="0.2">
      <c r="A224" s="93">
        <v>1602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54"/>
      <c r="L224" s="140"/>
      <c r="M224" s="49"/>
      <c r="N224" s="142"/>
      <c r="O224" s="49"/>
      <c r="P224" s="142"/>
      <c r="Q224" s="145"/>
      <c r="R224" s="143"/>
      <c r="T224" s="129"/>
      <c r="U224" s="129"/>
      <c r="V224" s="81"/>
      <c r="AB224" s="81"/>
      <c r="AC224" s="81"/>
    </row>
    <row r="225" spans="1:29" ht="15.75" customHeight="1" x14ac:dyDescent="0.2">
      <c r="A225" s="93">
        <v>1701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54"/>
      <c r="L225" s="140"/>
      <c r="M225" s="49"/>
      <c r="N225" s="142"/>
      <c r="O225" s="98" t="s">
        <v>81</v>
      </c>
      <c r="P225" s="99">
        <v>9</v>
      </c>
      <c r="Q225" s="100">
        <f>IF(SUM(K217:K224)=0,"",SUM(K217:K224))</f>
        <v>9</v>
      </c>
      <c r="R225" s="101" t="s">
        <v>10</v>
      </c>
      <c r="T225" s="129"/>
      <c r="U225" s="129"/>
      <c r="V225" s="81"/>
      <c r="AB225" s="81"/>
      <c r="AC225" s="81"/>
    </row>
    <row r="226" spans="1:29" ht="15.75" x14ac:dyDescent="0.2">
      <c r="A226" s="93">
        <v>1702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54"/>
      <c r="L226" s="140"/>
      <c r="M226" s="49"/>
      <c r="N226" s="142"/>
      <c r="O226" s="102" t="s">
        <v>83</v>
      </c>
      <c r="P226" s="32">
        <f>IF(P225/B211=0,"",P225/B211)</f>
        <v>0.42857142857142855</v>
      </c>
      <c r="Q226" s="103">
        <f>IF(P225/Q225=0,"",P225/Q225)</f>
        <v>1</v>
      </c>
      <c r="R226" s="104" t="s">
        <v>84</v>
      </c>
      <c r="T226" s="129"/>
      <c r="U226" s="129"/>
      <c r="V226" s="81"/>
      <c r="AB226" s="81"/>
      <c r="AC226" s="81"/>
    </row>
    <row r="227" spans="1:29" ht="15.75" x14ac:dyDescent="0.2">
      <c r="A227" s="93">
        <v>1801</v>
      </c>
      <c r="B227" s="71"/>
      <c r="C227" s="71"/>
      <c r="D227" s="71"/>
      <c r="E227" s="71"/>
      <c r="F227" s="71"/>
      <c r="G227" s="71"/>
      <c r="H227" s="71"/>
      <c r="I227" s="71"/>
      <c r="J227" s="71"/>
      <c r="K227" s="54"/>
      <c r="L227" s="146"/>
      <c r="M227" s="147"/>
      <c r="N227" s="148"/>
      <c r="O227" s="149"/>
      <c r="P227" s="150"/>
      <c r="Q227" s="150"/>
      <c r="R227" s="151"/>
      <c r="T227" s="129"/>
      <c r="U227" s="129"/>
      <c r="V227" s="81"/>
      <c r="AB227" s="81"/>
      <c r="AC227" s="81"/>
    </row>
    <row r="228" spans="1:29" ht="18" x14ac:dyDescent="0.2">
      <c r="A228" s="109"/>
      <c r="B228" s="216" t="s">
        <v>106</v>
      </c>
      <c r="C228" s="216"/>
      <c r="D228" s="216"/>
      <c r="E228" s="216"/>
      <c r="F228" s="216"/>
      <c r="G228" s="216"/>
      <c r="H228" s="216"/>
      <c r="I228" s="216"/>
      <c r="J228" s="216"/>
      <c r="K228" s="70">
        <f>SUM(K211:K224)</f>
        <v>9</v>
      </c>
      <c r="L228" s="105">
        <f>IF(K219=0,"",K219/B211)</f>
        <v>0.23809523809523808</v>
      </c>
      <c r="M228" s="105">
        <f>IF(K228=0,"",K228/B211)</f>
        <v>0.42857142857142855</v>
      </c>
      <c r="N228" s="105">
        <f>IF(K219=0,"",M228-L228)</f>
        <v>0.19047619047619047</v>
      </c>
      <c r="O228" s="85"/>
      <c r="P228" s="81"/>
      <c r="Q228" s="129"/>
      <c r="R228" s="85"/>
      <c r="T228" s="129"/>
      <c r="U228" s="129"/>
      <c r="V228" s="81"/>
      <c r="AB228" s="81"/>
      <c r="AC228" s="81"/>
    </row>
    <row r="229" spans="1:29" ht="12.75" customHeight="1" x14ac:dyDescent="0.2">
      <c r="L229" s="85"/>
      <c r="M229" s="85"/>
      <c r="N229" s="85"/>
      <c r="O229" s="85"/>
      <c r="S229" s="81"/>
      <c r="T229" s="129"/>
      <c r="U229" s="129"/>
      <c r="V229" s="81"/>
      <c r="AB229" s="81"/>
      <c r="AC229" s="81"/>
    </row>
    <row r="230" spans="1:29" ht="12.75" customHeight="1" x14ac:dyDescent="0.2">
      <c r="L230" s="85"/>
      <c r="M230" s="85"/>
      <c r="N230" s="85"/>
      <c r="O230" s="85"/>
    </row>
    <row r="231" spans="1:29" ht="26.25" x14ac:dyDescent="0.2">
      <c r="B231" s="220" t="s">
        <v>94</v>
      </c>
      <c r="C231" s="221"/>
      <c r="D231" s="221"/>
      <c r="E231" s="221"/>
      <c r="F231" s="221"/>
      <c r="G231" s="221"/>
      <c r="H231" s="221"/>
      <c r="I231" s="221"/>
      <c r="J231" s="221"/>
      <c r="K231" s="74" t="s">
        <v>70</v>
      </c>
      <c r="L231" s="85"/>
      <c r="M231" s="85"/>
      <c r="N231" s="81"/>
      <c r="O231" s="85"/>
      <c r="P231" s="81"/>
      <c r="Q231" s="81"/>
      <c r="R231" s="81"/>
    </row>
    <row r="232" spans="1:29" ht="20.25" x14ac:dyDescent="0.2">
      <c r="A232" s="222" t="s">
        <v>9</v>
      </c>
      <c r="B232" s="223" t="s">
        <v>95</v>
      </c>
      <c r="C232" s="224"/>
      <c r="D232" s="224"/>
      <c r="E232" s="224"/>
      <c r="F232" s="224"/>
      <c r="G232" s="224"/>
      <c r="H232" s="224"/>
      <c r="I232" s="224"/>
      <c r="J232" s="225"/>
      <c r="K232" s="226" t="s">
        <v>10</v>
      </c>
      <c r="L232" s="219" t="s">
        <v>2</v>
      </c>
      <c r="M232" s="219" t="s">
        <v>3</v>
      </c>
      <c r="N232" s="228" t="s">
        <v>4</v>
      </c>
      <c r="O232" s="219" t="s">
        <v>5</v>
      </c>
      <c r="P232" s="217" t="s">
        <v>6</v>
      </c>
      <c r="Q232" s="217" t="s">
        <v>7</v>
      </c>
      <c r="R232" s="219" t="s">
        <v>96</v>
      </c>
    </row>
    <row r="233" spans="1:29" ht="15.75" x14ac:dyDescent="0.2">
      <c r="A233" s="218"/>
      <c r="B233" s="93" t="s">
        <v>97</v>
      </c>
      <c r="C233" s="93" t="s">
        <v>98</v>
      </c>
      <c r="D233" s="93" t="s">
        <v>99</v>
      </c>
      <c r="E233" s="93" t="s">
        <v>100</v>
      </c>
      <c r="F233" s="93" t="s">
        <v>101</v>
      </c>
      <c r="G233" s="93" t="s">
        <v>102</v>
      </c>
      <c r="H233" s="93" t="s">
        <v>103</v>
      </c>
      <c r="I233" s="93" t="s">
        <v>104</v>
      </c>
      <c r="J233" s="93" t="s">
        <v>105</v>
      </c>
      <c r="K233" s="218"/>
      <c r="L233" s="218"/>
      <c r="M233" s="218"/>
      <c r="N233" s="218"/>
      <c r="O233" s="218"/>
      <c r="P233" s="218"/>
      <c r="Q233" s="218"/>
      <c r="R233" s="218"/>
    </row>
    <row r="234" spans="1:29" ht="15.75" customHeight="1" x14ac:dyDescent="0.2">
      <c r="A234" s="93">
        <v>1002</v>
      </c>
      <c r="B234" s="17">
        <v>25</v>
      </c>
      <c r="C234" s="17"/>
      <c r="D234" s="17"/>
      <c r="E234" s="17"/>
      <c r="F234" s="17"/>
      <c r="G234" s="17"/>
      <c r="H234" s="17"/>
      <c r="I234" s="17"/>
      <c r="J234" s="17"/>
      <c r="K234" s="54"/>
      <c r="L234" s="138"/>
      <c r="M234" s="139"/>
      <c r="N234" s="100"/>
      <c r="O234" s="94"/>
      <c r="P234" s="19">
        <f>B234</f>
        <v>25</v>
      </c>
      <c r="Q234" s="95"/>
      <c r="R234" s="94"/>
    </row>
    <row r="235" spans="1:29" ht="15.75" customHeight="1" x14ac:dyDescent="0.2">
      <c r="A235" s="93">
        <v>1101</v>
      </c>
      <c r="B235" s="17"/>
      <c r="C235" s="17">
        <v>19</v>
      </c>
      <c r="D235" s="17"/>
      <c r="E235" s="17"/>
      <c r="F235" s="17"/>
      <c r="G235" s="17"/>
      <c r="H235" s="17"/>
      <c r="I235" s="17"/>
      <c r="J235" s="17"/>
      <c r="K235" s="54"/>
      <c r="L235" s="140"/>
      <c r="M235" s="49"/>
      <c r="N235" s="141"/>
      <c r="O235" s="21">
        <f>IF(C235=0,"",C235/B234)</f>
        <v>0.76</v>
      </c>
      <c r="P235" s="22">
        <v>19</v>
      </c>
      <c r="Q235" s="96">
        <f t="shared" ref="Q235:Q242" si="25">IF(P235=0,"",P235/P234)</f>
        <v>0.76</v>
      </c>
      <c r="R235" s="96">
        <f t="shared" ref="R235:R242" si="26">IF(P235=0,"",100%-Q235)</f>
        <v>0.24</v>
      </c>
    </row>
    <row r="236" spans="1:29" ht="15.75" customHeight="1" x14ac:dyDescent="0.2">
      <c r="A236" s="93">
        <v>1102</v>
      </c>
      <c r="B236" s="17"/>
      <c r="C236" s="17"/>
      <c r="D236" s="17">
        <v>7</v>
      </c>
      <c r="E236" s="17"/>
      <c r="F236" s="17"/>
      <c r="G236" s="17"/>
      <c r="H236" s="17"/>
      <c r="I236" s="17"/>
      <c r="J236" s="17"/>
      <c r="K236" s="54"/>
      <c r="L236" s="140"/>
      <c r="M236" s="49"/>
      <c r="N236" s="141"/>
      <c r="O236" s="21">
        <f>IF(D236=0,"",D236/C235)</f>
        <v>0.36842105263157893</v>
      </c>
      <c r="P236" s="22">
        <v>15</v>
      </c>
      <c r="Q236" s="96">
        <f t="shared" si="25"/>
        <v>0.78947368421052633</v>
      </c>
      <c r="R236" s="96">
        <f t="shared" si="26"/>
        <v>0.21052631578947367</v>
      </c>
      <c r="S236" s="119">
        <f>P236/P234</f>
        <v>0.6</v>
      </c>
    </row>
    <row r="237" spans="1:29" ht="15.75" customHeight="1" x14ac:dyDescent="0.2">
      <c r="A237" s="93">
        <v>1201</v>
      </c>
      <c r="B237" s="17"/>
      <c r="C237" s="17"/>
      <c r="D237" s="17"/>
      <c r="E237" s="17">
        <v>6</v>
      </c>
      <c r="F237" s="17"/>
      <c r="G237" s="17"/>
      <c r="H237" s="17"/>
      <c r="I237" s="17"/>
      <c r="J237" s="17"/>
      <c r="K237" s="54"/>
      <c r="L237" s="140"/>
      <c r="M237" s="49"/>
      <c r="N237" s="141"/>
      <c r="O237" s="21">
        <f>IF(E237=0,"",E237/D236)</f>
        <v>0.8571428571428571</v>
      </c>
      <c r="P237" s="22">
        <v>15</v>
      </c>
      <c r="Q237" s="96">
        <f t="shared" si="25"/>
        <v>1</v>
      </c>
      <c r="R237" s="96">
        <f t="shared" si="26"/>
        <v>0</v>
      </c>
    </row>
    <row r="238" spans="1:29" ht="15.75" customHeight="1" x14ac:dyDescent="0.2">
      <c r="A238" s="93">
        <v>1202</v>
      </c>
      <c r="B238" s="17"/>
      <c r="C238" s="17"/>
      <c r="D238" s="17"/>
      <c r="E238" s="17"/>
      <c r="F238" s="17">
        <v>5</v>
      </c>
      <c r="G238" s="17"/>
      <c r="H238" s="17"/>
      <c r="I238" s="17"/>
      <c r="J238" s="17"/>
      <c r="K238" s="54"/>
      <c r="L238" s="140"/>
      <c r="M238" s="49"/>
      <c r="N238" s="141"/>
      <c r="O238" s="21">
        <f>IF(F238=0,"",F238/E237)</f>
        <v>0.83333333333333337</v>
      </c>
      <c r="P238" s="22">
        <v>15</v>
      </c>
      <c r="Q238" s="96">
        <f t="shared" si="25"/>
        <v>1</v>
      </c>
      <c r="R238" s="96">
        <f t="shared" si="26"/>
        <v>0</v>
      </c>
    </row>
    <row r="239" spans="1:29" ht="15.75" customHeight="1" x14ac:dyDescent="0.2">
      <c r="A239" s="93">
        <v>1301</v>
      </c>
      <c r="B239" s="17"/>
      <c r="C239" s="17"/>
      <c r="D239" s="17"/>
      <c r="E239" s="17"/>
      <c r="F239" s="17"/>
      <c r="G239" s="17">
        <v>5</v>
      </c>
      <c r="H239" s="17"/>
      <c r="I239" s="17"/>
      <c r="J239" s="17"/>
      <c r="K239" s="54"/>
      <c r="L239" s="140"/>
      <c r="M239" s="49"/>
      <c r="N239" s="141"/>
      <c r="O239" s="21">
        <f>IF(G239=0,"",G239/F238)</f>
        <v>1</v>
      </c>
      <c r="P239" s="22">
        <v>14</v>
      </c>
      <c r="Q239" s="96">
        <f t="shared" si="25"/>
        <v>0.93333333333333335</v>
      </c>
      <c r="R239" s="96">
        <f t="shared" si="26"/>
        <v>6.6666666666666652E-2</v>
      </c>
    </row>
    <row r="240" spans="1:29" ht="15.75" customHeight="1" x14ac:dyDescent="0.2">
      <c r="A240" s="93">
        <v>1302</v>
      </c>
      <c r="B240" s="17"/>
      <c r="C240" s="17"/>
      <c r="D240" s="17"/>
      <c r="E240" s="17"/>
      <c r="F240" s="17"/>
      <c r="G240" s="17"/>
      <c r="H240" s="17">
        <v>5</v>
      </c>
      <c r="I240" s="17"/>
      <c r="J240" s="17"/>
      <c r="K240" s="54"/>
      <c r="L240" s="140"/>
      <c r="M240" s="49"/>
      <c r="N240" s="141"/>
      <c r="O240" s="21">
        <f>IF(H240=0,"",H240/G239)</f>
        <v>1</v>
      </c>
      <c r="P240" s="22">
        <v>13</v>
      </c>
      <c r="Q240" s="96">
        <f t="shared" si="25"/>
        <v>0.9285714285714286</v>
      </c>
      <c r="R240" s="96">
        <f t="shared" si="26"/>
        <v>7.1428571428571397E-2</v>
      </c>
    </row>
    <row r="241" spans="1:18" ht="15.75" customHeight="1" x14ac:dyDescent="0.2">
      <c r="A241" s="93">
        <v>1401</v>
      </c>
      <c r="B241" s="17"/>
      <c r="C241" s="17"/>
      <c r="D241" s="17"/>
      <c r="E241" s="17"/>
      <c r="F241" s="17"/>
      <c r="G241" s="17"/>
      <c r="H241" s="17"/>
      <c r="I241" s="17">
        <v>5</v>
      </c>
      <c r="J241" s="17"/>
      <c r="K241" s="54">
        <v>2</v>
      </c>
      <c r="L241" s="140"/>
      <c r="M241" s="49"/>
      <c r="N241" s="141"/>
      <c r="O241" s="21">
        <f>IF(I241=0,"",I241/H240)</f>
        <v>1</v>
      </c>
      <c r="P241" s="22">
        <v>10</v>
      </c>
      <c r="Q241" s="96">
        <f t="shared" si="25"/>
        <v>0.76923076923076927</v>
      </c>
      <c r="R241" s="96">
        <f t="shared" si="26"/>
        <v>0.23076923076923073</v>
      </c>
    </row>
    <row r="242" spans="1:18" ht="15.75" customHeight="1" x14ac:dyDescent="0.2">
      <c r="A242" s="93">
        <v>1402</v>
      </c>
      <c r="B242" s="17"/>
      <c r="C242" s="17"/>
      <c r="D242" s="17"/>
      <c r="E242" s="17"/>
      <c r="F242" s="17"/>
      <c r="G242" s="17"/>
      <c r="H242" s="17"/>
      <c r="I242" s="17"/>
      <c r="J242" s="17">
        <v>5</v>
      </c>
      <c r="K242" s="54">
        <v>2</v>
      </c>
      <c r="L242" s="140"/>
      <c r="M242" s="49"/>
      <c r="N242" s="141"/>
      <c r="O242" s="24">
        <f>IF(J242=0,"",J242/I241)</f>
        <v>1</v>
      </c>
      <c r="P242" s="22">
        <v>10</v>
      </c>
      <c r="Q242" s="24">
        <f t="shared" si="25"/>
        <v>1</v>
      </c>
      <c r="R242" s="24">
        <f t="shared" si="26"/>
        <v>0</v>
      </c>
    </row>
    <row r="243" spans="1:18" ht="15.75" customHeight="1" x14ac:dyDescent="0.2">
      <c r="A243" s="93">
        <v>1501</v>
      </c>
      <c r="B243" s="17"/>
      <c r="C243" s="17"/>
      <c r="D243" s="17"/>
      <c r="E243" s="17"/>
      <c r="F243" s="17"/>
      <c r="G243" s="17"/>
      <c r="H243" s="17"/>
      <c r="I243" s="17"/>
      <c r="J243" s="17">
        <v>4</v>
      </c>
      <c r="K243" s="54">
        <v>4</v>
      </c>
      <c r="L243" s="140"/>
      <c r="M243" s="49"/>
      <c r="N243" s="142"/>
      <c r="O243" s="63"/>
      <c r="P243" s="22">
        <v>8</v>
      </c>
      <c r="Q243" s="63"/>
      <c r="R243" s="97"/>
    </row>
    <row r="244" spans="1:18" ht="15.75" customHeight="1" x14ac:dyDescent="0.2">
      <c r="A244" s="93">
        <v>1502</v>
      </c>
      <c r="B244" s="17"/>
      <c r="C244" s="17"/>
      <c r="D244" s="17"/>
      <c r="E244" s="17"/>
      <c r="F244" s="17"/>
      <c r="G244" s="17"/>
      <c r="H244" s="17"/>
      <c r="I244" s="17"/>
      <c r="J244" s="17">
        <v>4</v>
      </c>
      <c r="K244" s="54">
        <v>3</v>
      </c>
      <c r="L244" s="140"/>
      <c r="M244" s="49"/>
      <c r="N244" s="142"/>
      <c r="O244" s="143"/>
      <c r="P244" s="51">
        <v>5</v>
      </c>
      <c r="Q244" s="144"/>
      <c r="R244" s="143"/>
    </row>
    <row r="245" spans="1:18" ht="15.75" customHeight="1" x14ac:dyDescent="0.2">
      <c r="A245" s="93">
        <v>1601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54">
        <v>2</v>
      </c>
      <c r="L245" s="140"/>
      <c r="M245" s="49"/>
      <c r="N245" s="142"/>
      <c r="O245" s="143"/>
      <c r="P245" s="51">
        <v>2</v>
      </c>
      <c r="Q245" s="144"/>
      <c r="R245" s="143"/>
    </row>
    <row r="246" spans="1:18" ht="15.75" customHeight="1" x14ac:dyDescent="0.2">
      <c r="A246" s="93">
        <v>1602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54"/>
      <c r="L246" s="140"/>
      <c r="M246" s="49"/>
      <c r="N246" s="142"/>
      <c r="O246" s="143"/>
      <c r="P246" s="51"/>
      <c r="Q246" s="144"/>
      <c r="R246" s="143"/>
    </row>
    <row r="247" spans="1:18" ht="15.75" customHeight="1" x14ac:dyDescent="0.2">
      <c r="A247" s="93">
        <v>1701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54"/>
      <c r="L247" s="140"/>
      <c r="M247" s="49"/>
      <c r="N247" s="142"/>
      <c r="O247" s="49"/>
      <c r="P247" s="142"/>
      <c r="Q247" s="145"/>
      <c r="R247" s="143"/>
    </row>
    <row r="248" spans="1:18" ht="15.75" customHeight="1" x14ac:dyDescent="0.2">
      <c r="A248" s="93">
        <v>1702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54"/>
      <c r="L248" s="140"/>
      <c r="M248" s="49"/>
      <c r="N248" s="142"/>
      <c r="O248" s="98" t="s">
        <v>81</v>
      </c>
      <c r="P248" s="99">
        <v>12</v>
      </c>
      <c r="Q248" s="100">
        <f>K251</f>
        <v>13</v>
      </c>
      <c r="R248" s="101" t="s">
        <v>10</v>
      </c>
    </row>
    <row r="249" spans="1:18" ht="15.75" x14ac:dyDescent="0.2">
      <c r="A249" s="93">
        <v>1801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54"/>
      <c r="L249" s="140"/>
      <c r="M249" s="49"/>
      <c r="N249" s="142"/>
      <c r="O249" s="102" t="s">
        <v>83</v>
      </c>
      <c r="P249" s="32">
        <f>IF(P248/B234=0,"",P248/B234)</f>
        <v>0.48</v>
      </c>
      <c r="Q249" s="103">
        <f>IF(P248/Q248=0,"",P248/Q248)</f>
        <v>0.92307692307692313</v>
      </c>
      <c r="R249" s="104" t="s">
        <v>84</v>
      </c>
    </row>
    <row r="250" spans="1:18" ht="15.75" x14ac:dyDescent="0.2">
      <c r="A250" s="93">
        <v>1802</v>
      </c>
      <c r="B250" s="71"/>
      <c r="C250" s="71"/>
      <c r="D250" s="71"/>
      <c r="E250" s="71"/>
      <c r="F250" s="71"/>
      <c r="G250" s="71"/>
      <c r="H250" s="71"/>
      <c r="I250" s="71"/>
      <c r="J250" s="71"/>
      <c r="K250" s="54"/>
      <c r="L250" s="146"/>
      <c r="M250" s="147"/>
      <c r="N250" s="148"/>
      <c r="O250" s="149"/>
      <c r="P250" s="150"/>
      <c r="Q250" s="150"/>
      <c r="R250" s="151"/>
    </row>
    <row r="251" spans="1:18" ht="18" x14ac:dyDescent="0.2">
      <c r="A251" s="109"/>
      <c r="B251" s="216" t="s">
        <v>106</v>
      </c>
      <c r="C251" s="216"/>
      <c r="D251" s="216"/>
      <c r="E251" s="216"/>
      <c r="F251" s="216"/>
      <c r="G251" s="216"/>
      <c r="H251" s="216"/>
      <c r="I251" s="216"/>
      <c r="J251" s="216"/>
      <c r="K251" s="70">
        <f>SUM(K234:K247)</f>
        <v>13</v>
      </c>
      <c r="L251" s="105">
        <f>IF(SUM(K241:K242)=0,"",SUM(K241:K242)/B234)</f>
        <v>0.16</v>
      </c>
      <c r="M251" s="105">
        <f>IF(K251=0,"",K251/B234)</f>
        <v>0.52</v>
      </c>
      <c r="N251" s="105">
        <f>IF(K242=0,"",M251-L251)</f>
        <v>0.36</v>
      </c>
      <c r="O251" s="85"/>
      <c r="P251" s="81"/>
      <c r="Q251" s="129"/>
      <c r="R251" s="85"/>
    </row>
    <row r="252" spans="1:18" ht="12.75" customHeight="1" x14ac:dyDescent="0.2">
      <c r="L252" s="85"/>
      <c r="M252" s="85"/>
      <c r="N252" s="85"/>
      <c r="O252" s="85"/>
    </row>
    <row r="253" spans="1:18" ht="12.75" customHeight="1" x14ac:dyDescent="0.2">
      <c r="L253" s="85"/>
      <c r="M253" s="85"/>
      <c r="O253" s="85"/>
    </row>
    <row r="254" spans="1:18" ht="26.25" x14ac:dyDescent="0.2">
      <c r="B254" s="220" t="s">
        <v>94</v>
      </c>
      <c r="C254" s="221"/>
      <c r="D254" s="221"/>
      <c r="E254" s="221"/>
      <c r="F254" s="221"/>
      <c r="G254" s="221"/>
      <c r="H254" s="221"/>
      <c r="I254" s="221"/>
      <c r="J254" s="221"/>
      <c r="K254" s="74" t="s">
        <v>71</v>
      </c>
      <c r="L254" s="85"/>
      <c r="M254" s="85"/>
      <c r="N254" s="81"/>
      <c r="O254" s="85"/>
      <c r="P254" s="81"/>
      <c r="Q254" s="81"/>
      <c r="R254" s="81"/>
    </row>
    <row r="255" spans="1:18" ht="20.25" x14ac:dyDescent="0.2">
      <c r="A255" s="222" t="s">
        <v>9</v>
      </c>
      <c r="B255" s="223" t="s">
        <v>95</v>
      </c>
      <c r="C255" s="224"/>
      <c r="D255" s="224"/>
      <c r="E255" s="224"/>
      <c r="F255" s="224"/>
      <c r="G255" s="224"/>
      <c r="H255" s="224"/>
      <c r="I255" s="224"/>
      <c r="J255" s="225"/>
      <c r="K255" s="226" t="s">
        <v>10</v>
      </c>
      <c r="L255" s="219" t="s">
        <v>2</v>
      </c>
      <c r="M255" s="219" t="s">
        <v>3</v>
      </c>
      <c r="N255" s="228" t="s">
        <v>4</v>
      </c>
      <c r="O255" s="219" t="s">
        <v>5</v>
      </c>
      <c r="P255" s="217" t="s">
        <v>6</v>
      </c>
      <c r="Q255" s="217" t="s">
        <v>7</v>
      </c>
      <c r="R255" s="219" t="s">
        <v>96</v>
      </c>
    </row>
    <row r="256" spans="1:18" ht="15.75" x14ac:dyDescent="0.2">
      <c r="A256" s="218"/>
      <c r="B256" s="93" t="s">
        <v>97</v>
      </c>
      <c r="C256" s="93" t="s">
        <v>98</v>
      </c>
      <c r="D256" s="93" t="s">
        <v>99</v>
      </c>
      <c r="E256" s="93" t="s">
        <v>100</v>
      </c>
      <c r="F256" s="93" t="s">
        <v>101</v>
      </c>
      <c r="G256" s="93" t="s">
        <v>102</v>
      </c>
      <c r="H256" s="93" t="s">
        <v>103</v>
      </c>
      <c r="I256" s="93" t="s">
        <v>104</v>
      </c>
      <c r="J256" s="93" t="s">
        <v>105</v>
      </c>
      <c r="K256" s="218"/>
      <c r="L256" s="218"/>
      <c r="M256" s="218"/>
      <c r="N256" s="218"/>
      <c r="O256" s="218"/>
      <c r="P256" s="218"/>
      <c r="Q256" s="218"/>
      <c r="R256" s="218"/>
    </row>
    <row r="257" spans="1:19" ht="15.75" x14ac:dyDescent="0.2">
      <c r="A257" s="93">
        <v>1101</v>
      </c>
      <c r="B257" s="17">
        <v>16</v>
      </c>
      <c r="C257" s="17"/>
      <c r="D257" s="17"/>
      <c r="E257" s="17"/>
      <c r="F257" s="17"/>
      <c r="G257" s="17"/>
      <c r="H257" s="17"/>
      <c r="I257" s="17"/>
      <c r="J257" s="17"/>
      <c r="K257" s="54"/>
      <c r="L257" s="138"/>
      <c r="M257" s="139"/>
      <c r="N257" s="100"/>
      <c r="O257" s="94"/>
      <c r="P257" s="19">
        <f>B257</f>
        <v>16</v>
      </c>
      <c r="Q257" s="95"/>
      <c r="R257" s="94"/>
    </row>
    <row r="258" spans="1:19" ht="15.75" customHeight="1" x14ac:dyDescent="0.2">
      <c r="A258" s="93">
        <v>1102</v>
      </c>
      <c r="B258" s="17"/>
      <c r="C258" s="17">
        <v>12</v>
      </c>
      <c r="D258" s="17"/>
      <c r="E258" s="17"/>
      <c r="F258" s="17"/>
      <c r="G258" s="17"/>
      <c r="H258" s="17"/>
      <c r="I258" s="17"/>
      <c r="J258" s="17"/>
      <c r="K258" s="54"/>
      <c r="L258" s="140"/>
      <c r="M258" s="49"/>
      <c r="N258" s="141"/>
      <c r="O258" s="21">
        <f>IF(C258=0,"",C258/B257)</f>
        <v>0.75</v>
      </c>
      <c r="P258" s="22">
        <v>12</v>
      </c>
      <c r="Q258" s="96">
        <f t="shared" ref="Q258:Q265" si="27">IF(P258=0,"",P258/P257)</f>
        <v>0.75</v>
      </c>
      <c r="R258" s="96">
        <f t="shared" ref="R258:R265" si="28">IF(P258=0,"",100%-Q258)</f>
        <v>0.25</v>
      </c>
    </row>
    <row r="259" spans="1:19" ht="15.75" customHeight="1" x14ac:dyDescent="0.2">
      <c r="A259" s="93">
        <v>1201</v>
      </c>
      <c r="B259" s="17"/>
      <c r="C259" s="17"/>
      <c r="D259" s="17">
        <v>10</v>
      </c>
      <c r="E259" s="17"/>
      <c r="F259" s="17"/>
      <c r="G259" s="17"/>
      <c r="H259" s="17"/>
      <c r="I259" s="17"/>
      <c r="J259" s="17"/>
      <c r="K259" s="54"/>
      <c r="L259" s="140"/>
      <c r="M259" s="49"/>
      <c r="N259" s="141"/>
      <c r="O259" s="21">
        <f>IF(D259=0,"",D259/C258)</f>
        <v>0.83333333333333337</v>
      </c>
      <c r="P259" s="22">
        <v>12</v>
      </c>
      <c r="Q259" s="96">
        <f t="shared" si="27"/>
        <v>1</v>
      </c>
      <c r="R259" s="96">
        <f t="shared" si="28"/>
        <v>0</v>
      </c>
      <c r="S259" s="119">
        <f>P259/P257</f>
        <v>0.75</v>
      </c>
    </row>
    <row r="260" spans="1:19" ht="15.75" customHeight="1" x14ac:dyDescent="0.2">
      <c r="A260" s="93">
        <v>1202</v>
      </c>
      <c r="B260" s="17"/>
      <c r="C260" s="17"/>
      <c r="D260" s="17"/>
      <c r="E260" s="17">
        <v>10</v>
      </c>
      <c r="F260" s="17"/>
      <c r="G260" s="17"/>
      <c r="H260" s="17"/>
      <c r="I260" s="17"/>
      <c r="J260" s="17"/>
      <c r="K260" s="54"/>
      <c r="L260" s="140"/>
      <c r="M260" s="49"/>
      <c r="N260" s="141"/>
      <c r="O260" s="21">
        <f>IF(E260=0,"",E260/D259)</f>
        <v>1</v>
      </c>
      <c r="P260" s="22">
        <v>12</v>
      </c>
      <c r="Q260" s="96">
        <f t="shared" si="27"/>
        <v>1</v>
      </c>
      <c r="R260" s="96">
        <f t="shared" si="28"/>
        <v>0</v>
      </c>
    </row>
    <row r="261" spans="1:19" ht="15.75" customHeight="1" x14ac:dyDescent="0.2">
      <c r="A261" s="93">
        <v>1301</v>
      </c>
      <c r="B261" s="17"/>
      <c r="C261" s="17"/>
      <c r="D261" s="17"/>
      <c r="E261" s="17"/>
      <c r="F261" s="17">
        <v>8</v>
      </c>
      <c r="G261" s="17"/>
      <c r="H261" s="17"/>
      <c r="I261" s="17"/>
      <c r="J261" s="17"/>
      <c r="K261" s="54"/>
      <c r="L261" s="140"/>
      <c r="M261" s="49"/>
      <c r="N261" s="141"/>
      <c r="O261" s="21">
        <f>IF(F261=0,"",F261/E260)</f>
        <v>0.8</v>
      </c>
      <c r="P261" s="22">
        <v>11</v>
      </c>
      <c r="Q261" s="96">
        <f t="shared" si="27"/>
        <v>0.91666666666666663</v>
      </c>
      <c r="R261" s="96">
        <f t="shared" si="28"/>
        <v>8.333333333333337E-2</v>
      </c>
    </row>
    <row r="262" spans="1:19" ht="15.75" customHeight="1" x14ac:dyDescent="0.2">
      <c r="A262" s="93">
        <v>1302</v>
      </c>
      <c r="B262" s="17"/>
      <c r="C262" s="17"/>
      <c r="D262" s="17"/>
      <c r="E262" s="17"/>
      <c r="F262" s="17"/>
      <c r="G262" s="17">
        <v>7</v>
      </c>
      <c r="H262" s="17"/>
      <c r="I262" s="17"/>
      <c r="J262" s="17"/>
      <c r="K262" s="54"/>
      <c r="L262" s="140"/>
      <c r="M262" s="49"/>
      <c r="N262" s="141"/>
      <c r="O262" s="21">
        <f>IF(G262=0,"",G262/F261)</f>
        <v>0.875</v>
      </c>
      <c r="P262" s="22">
        <v>9</v>
      </c>
      <c r="Q262" s="96">
        <f t="shared" si="27"/>
        <v>0.81818181818181823</v>
      </c>
      <c r="R262" s="96">
        <f t="shared" si="28"/>
        <v>0.18181818181818177</v>
      </c>
    </row>
    <row r="263" spans="1:19" ht="15.75" customHeight="1" x14ac:dyDescent="0.2">
      <c r="A263" s="93">
        <v>1401</v>
      </c>
      <c r="B263" s="17"/>
      <c r="C263" s="17"/>
      <c r="D263" s="17"/>
      <c r="E263" s="17"/>
      <c r="F263" s="17"/>
      <c r="G263" s="17"/>
      <c r="H263" s="17">
        <v>4</v>
      </c>
      <c r="I263" s="17"/>
      <c r="J263" s="17"/>
      <c r="K263" s="54"/>
      <c r="L263" s="140"/>
      <c r="M263" s="49"/>
      <c r="N263" s="141"/>
      <c r="O263" s="21">
        <f>IF(H263=0,"",H263/G262)</f>
        <v>0.5714285714285714</v>
      </c>
      <c r="P263" s="22">
        <v>9</v>
      </c>
      <c r="Q263" s="96">
        <f t="shared" si="27"/>
        <v>1</v>
      </c>
      <c r="R263" s="96">
        <f t="shared" si="28"/>
        <v>0</v>
      </c>
    </row>
    <row r="264" spans="1:19" ht="15.75" customHeight="1" x14ac:dyDescent="0.2">
      <c r="A264" s="93">
        <v>1402</v>
      </c>
      <c r="B264" s="17"/>
      <c r="C264" s="17"/>
      <c r="D264" s="17"/>
      <c r="E264" s="17"/>
      <c r="F264" s="17"/>
      <c r="G264" s="17"/>
      <c r="H264" s="17"/>
      <c r="I264" s="17">
        <v>4</v>
      </c>
      <c r="J264" s="17"/>
      <c r="K264" s="54"/>
      <c r="L264" s="140"/>
      <c r="M264" s="49"/>
      <c r="N264" s="141"/>
      <c r="O264" s="21">
        <f>IF(I264=0,"",I264/H263)</f>
        <v>1</v>
      </c>
      <c r="P264" s="22">
        <v>9</v>
      </c>
      <c r="Q264" s="96">
        <f t="shared" si="27"/>
        <v>1</v>
      </c>
      <c r="R264" s="96">
        <f t="shared" si="28"/>
        <v>0</v>
      </c>
    </row>
    <row r="265" spans="1:19" ht="15.75" customHeight="1" x14ac:dyDescent="0.2">
      <c r="A265" s="93">
        <v>1501</v>
      </c>
      <c r="B265" s="17"/>
      <c r="C265" s="17"/>
      <c r="D265" s="17"/>
      <c r="E265" s="17"/>
      <c r="F265" s="17"/>
      <c r="G265" s="17"/>
      <c r="H265" s="17"/>
      <c r="I265" s="17"/>
      <c r="J265" s="17">
        <v>4</v>
      </c>
      <c r="K265" s="54">
        <v>4</v>
      </c>
      <c r="L265" s="140"/>
      <c r="M265" s="49"/>
      <c r="N265" s="141"/>
      <c r="O265" s="24">
        <f>IF(J265=0,"",J265/I264)</f>
        <v>1</v>
      </c>
      <c r="P265" s="22">
        <v>9</v>
      </c>
      <c r="Q265" s="24">
        <f t="shared" si="27"/>
        <v>1</v>
      </c>
      <c r="R265" s="24">
        <f t="shared" si="28"/>
        <v>0</v>
      </c>
    </row>
    <row r="266" spans="1:19" ht="15.75" customHeight="1" x14ac:dyDescent="0.2">
      <c r="A266" s="93">
        <v>1502</v>
      </c>
      <c r="B266" s="17"/>
      <c r="C266" s="17"/>
      <c r="D266" s="17"/>
      <c r="E266" s="17"/>
      <c r="F266" s="17"/>
      <c r="G266" s="17"/>
      <c r="H266" s="17"/>
      <c r="I266" s="17"/>
      <c r="J266" s="17">
        <v>4</v>
      </c>
      <c r="K266" s="54">
        <v>2</v>
      </c>
      <c r="L266" s="140"/>
      <c r="M266" s="49"/>
      <c r="N266" s="142"/>
      <c r="O266" s="63"/>
      <c r="P266" s="22">
        <v>5</v>
      </c>
      <c r="Q266" s="63"/>
      <c r="R266" s="97"/>
    </row>
    <row r="267" spans="1:19" ht="15.75" customHeight="1" x14ac:dyDescent="0.2">
      <c r="A267" s="93">
        <v>1601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54">
        <v>3</v>
      </c>
      <c r="L267" s="140"/>
      <c r="M267" s="49"/>
      <c r="N267" s="142"/>
      <c r="O267" s="143"/>
      <c r="P267" s="51">
        <v>3</v>
      </c>
      <c r="Q267" s="144"/>
      <c r="R267" s="143"/>
    </row>
    <row r="268" spans="1:19" ht="15.75" customHeight="1" x14ac:dyDescent="0.2">
      <c r="A268" s="93">
        <v>1602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54"/>
      <c r="L268" s="140"/>
      <c r="M268" s="49"/>
      <c r="N268" s="142"/>
      <c r="O268" s="143"/>
      <c r="P268" s="51"/>
      <c r="Q268" s="144"/>
      <c r="R268" s="143"/>
    </row>
    <row r="269" spans="1:19" ht="15.75" customHeight="1" x14ac:dyDescent="0.2">
      <c r="A269" s="93">
        <v>1701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54"/>
      <c r="L269" s="140"/>
      <c r="M269" s="49"/>
      <c r="N269" s="142"/>
      <c r="O269" s="143"/>
      <c r="P269" s="51"/>
      <c r="Q269" s="144"/>
      <c r="R269" s="143"/>
    </row>
    <row r="270" spans="1:19" ht="15.75" customHeight="1" x14ac:dyDescent="0.2">
      <c r="A270" s="93">
        <v>1702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54"/>
      <c r="L270" s="140"/>
      <c r="M270" s="49"/>
      <c r="N270" s="142"/>
      <c r="O270" s="49"/>
      <c r="P270" s="142"/>
      <c r="Q270" s="145"/>
      <c r="R270" s="143"/>
    </row>
    <row r="271" spans="1:19" ht="15.75" customHeight="1" x14ac:dyDescent="0.2">
      <c r="A271" s="93">
        <v>1801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54"/>
      <c r="L271" s="140"/>
      <c r="M271" s="49"/>
      <c r="N271" s="142"/>
      <c r="O271" s="98" t="s">
        <v>81</v>
      </c>
      <c r="P271" s="99">
        <v>9</v>
      </c>
      <c r="Q271" s="100">
        <f>IF(SUM(K263:K270)=0,"",SUM(K263:K270))</f>
        <v>9</v>
      </c>
      <c r="R271" s="101" t="s">
        <v>10</v>
      </c>
    </row>
    <row r="272" spans="1:19" ht="15.75" customHeight="1" x14ac:dyDescent="0.2">
      <c r="A272" s="93">
        <v>1802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54"/>
      <c r="L272" s="140"/>
      <c r="M272" s="49"/>
      <c r="N272" s="142"/>
      <c r="O272" s="102" t="s">
        <v>83</v>
      </c>
      <c r="P272" s="32">
        <f>IF(P271/B257=0,"",P271/B257)</f>
        <v>0.5625</v>
      </c>
      <c r="Q272" s="103">
        <f>IF(P271/Q271=0,"",P271/Q271)</f>
        <v>1</v>
      </c>
      <c r="R272" s="104" t="s">
        <v>84</v>
      </c>
    </row>
    <row r="273" spans="1:19" ht="15.75" customHeight="1" x14ac:dyDescent="0.2">
      <c r="A273" s="93">
        <v>1901</v>
      </c>
      <c r="B273" s="71"/>
      <c r="C273" s="71"/>
      <c r="D273" s="71"/>
      <c r="E273" s="71"/>
      <c r="F273" s="71"/>
      <c r="G273" s="71"/>
      <c r="H273" s="71"/>
      <c r="I273" s="71"/>
      <c r="J273" s="71"/>
      <c r="K273" s="54"/>
      <c r="L273" s="146"/>
      <c r="M273" s="147"/>
      <c r="N273" s="148"/>
      <c r="O273" s="149"/>
      <c r="P273" s="150"/>
      <c r="Q273" s="150"/>
      <c r="R273" s="151"/>
    </row>
    <row r="274" spans="1:19" ht="18" x14ac:dyDescent="0.2">
      <c r="A274" s="109"/>
      <c r="B274" s="216" t="s">
        <v>106</v>
      </c>
      <c r="C274" s="216"/>
      <c r="D274" s="216"/>
      <c r="E274" s="216"/>
      <c r="F274" s="216"/>
      <c r="G274" s="216"/>
      <c r="H274" s="216"/>
      <c r="I274" s="216"/>
      <c r="J274" s="216"/>
      <c r="K274" s="70">
        <f>SUM(K257:K270)</f>
        <v>9</v>
      </c>
      <c r="L274" s="105">
        <f>IF(K265=0,"",K265/B257)</f>
        <v>0.25</v>
      </c>
      <c r="M274" s="105">
        <f>IF(K274=0,"",K274/B257)</f>
        <v>0.5625</v>
      </c>
      <c r="N274" s="105">
        <f>IF(K265=0,"",M274-L274)</f>
        <v>0.3125</v>
      </c>
      <c r="O274" s="85"/>
      <c r="P274" s="81"/>
      <c r="Q274" s="129"/>
      <c r="R274" s="85"/>
    </row>
    <row r="275" spans="1:19" ht="12.75" customHeight="1" x14ac:dyDescent="0.2">
      <c r="L275" s="85"/>
      <c r="M275" s="85"/>
      <c r="O275" s="85"/>
    </row>
    <row r="276" spans="1:19" ht="12.75" customHeight="1" x14ac:dyDescent="0.2">
      <c r="L276" s="85"/>
      <c r="M276" s="85"/>
      <c r="O276" s="85"/>
    </row>
    <row r="277" spans="1:19" ht="26.25" customHeight="1" x14ac:dyDescent="0.2">
      <c r="B277" s="220" t="s">
        <v>94</v>
      </c>
      <c r="C277" s="221"/>
      <c r="D277" s="221"/>
      <c r="E277" s="221"/>
      <c r="F277" s="221"/>
      <c r="G277" s="221"/>
      <c r="H277" s="221"/>
      <c r="I277" s="221"/>
      <c r="J277" s="221"/>
      <c r="K277" s="74" t="s">
        <v>72</v>
      </c>
      <c r="L277" s="85"/>
      <c r="M277" s="85"/>
      <c r="N277" s="81"/>
      <c r="O277" s="85"/>
      <c r="P277" s="81"/>
      <c r="Q277" s="81"/>
      <c r="R277" s="81"/>
    </row>
    <row r="278" spans="1:19" ht="20.25" customHeight="1" x14ac:dyDescent="0.2">
      <c r="A278" s="222" t="s">
        <v>9</v>
      </c>
      <c r="B278" s="223" t="s">
        <v>95</v>
      </c>
      <c r="C278" s="224"/>
      <c r="D278" s="224"/>
      <c r="E278" s="224"/>
      <c r="F278" s="224"/>
      <c r="G278" s="224"/>
      <c r="H278" s="224"/>
      <c r="I278" s="224"/>
      <c r="J278" s="225"/>
      <c r="K278" s="226" t="s">
        <v>10</v>
      </c>
      <c r="L278" s="219" t="s">
        <v>2</v>
      </c>
      <c r="M278" s="219" t="s">
        <v>3</v>
      </c>
      <c r="N278" s="228" t="s">
        <v>4</v>
      </c>
      <c r="O278" s="219" t="s">
        <v>5</v>
      </c>
      <c r="P278" s="217" t="s">
        <v>6</v>
      </c>
      <c r="Q278" s="217" t="s">
        <v>7</v>
      </c>
      <c r="R278" s="219" t="s">
        <v>96</v>
      </c>
    </row>
    <row r="279" spans="1:19" ht="15.75" customHeight="1" x14ac:dyDescent="0.2">
      <c r="A279" s="218"/>
      <c r="B279" s="93" t="s">
        <v>97</v>
      </c>
      <c r="C279" s="93" t="s">
        <v>98</v>
      </c>
      <c r="D279" s="93" t="s">
        <v>99</v>
      </c>
      <c r="E279" s="93" t="s">
        <v>100</v>
      </c>
      <c r="F279" s="93" t="s">
        <v>101</v>
      </c>
      <c r="G279" s="93" t="s">
        <v>102</v>
      </c>
      <c r="H279" s="93" t="s">
        <v>103</v>
      </c>
      <c r="I279" s="93" t="s">
        <v>104</v>
      </c>
      <c r="J279" s="93" t="s">
        <v>105</v>
      </c>
      <c r="K279" s="218"/>
      <c r="L279" s="218"/>
      <c r="M279" s="218"/>
      <c r="N279" s="218"/>
      <c r="O279" s="218"/>
      <c r="P279" s="218"/>
      <c r="Q279" s="218"/>
      <c r="R279" s="218"/>
    </row>
    <row r="280" spans="1:19" ht="15.75" customHeight="1" x14ac:dyDescent="0.2">
      <c r="A280" s="93">
        <v>1102</v>
      </c>
      <c r="B280" s="17">
        <v>31</v>
      </c>
      <c r="C280" s="17"/>
      <c r="D280" s="17"/>
      <c r="E280" s="17"/>
      <c r="F280" s="17"/>
      <c r="G280" s="17"/>
      <c r="H280" s="17"/>
      <c r="I280" s="17"/>
      <c r="J280" s="17"/>
      <c r="K280" s="54"/>
      <c r="L280" s="138"/>
      <c r="M280" s="139"/>
      <c r="N280" s="100"/>
      <c r="O280" s="94"/>
      <c r="P280" s="19">
        <f>B280</f>
        <v>31</v>
      </c>
      <c r="Q280" s="95"/>
      <c r="R280" s="94"/>
    </row>
    <row r="281" spans="1:19" ht="15.75" customHeight="1" x14ac:dyDescent="0.2">
      <c r="A281" s="93">
        <v>1201</v>
      </c>
      <c r="B281" s="17"/>
      <c r="C281" s="17">
        <v>24</v>
      </c>
      <c r="D281" s="17"/>
      <c r="E281" s="17"/>
      <c r="F281" s="17"/>
      <c r="G281" s="17"/>
      <c r="H281" s="17"/>
      <c r="I281" s="17"/>
      <c r="J281" s="17"/>
      <c r="K281" s="54"/>
      <c r="L281" s="140"/>
      <c r="M281" s="49"/>
      <c r="N281" s="141"/>
      <c r="O281" s="21">
        <f>IF(C281=0,"",C281/B280)</f>
        <v>0.77419354838709675</v>
      </c>
      <c r="P281" s="22">
        <v>24</v>
      </c>
      <c r="Q281" s="96">
        <f t="shared" ref="Q281:Q288" si="29">IF(P281=0,"",P281/P280)</f>
        <v>0.77419354838709675</v>
      </c>
      <c r="R281" s="96">
        <f t="shared" ref="R281:R288" si="30">IF(P281=0,"",100%-Q281)</f>
        <v>0.22580645161290325</v>
      </c>
    </row>
    <row r="282" spans="1:19" ht="15.75" customHeight="1" x14ac:dyDescent="0.2">
      <c r="A282" s="93">
        <v>1202</v>
      </c>
      <c r="B282" s="17"/>
      <c r="C282" s="17"/>
      <c r="D282" s="17">
        <v>17</v>
      </c>
      <c r="E282" s="17"/>
      <c r="F282" s="17"/>
      <c r="G282" s="17"/>
      <c r="H282" s="17"/>
      <c r="I282" s="17"/>
      <c r="J282" s="17"/>
      <c r="K282" s="54"/>
      <c r="L282" s="140"/>
      <c r="M282" s="49"/>
      <c r="N282" s="141"/>
      <c r="O282" s="21">
        <f>IF(D282=0,"",D282/C281)</f>
        <v>0.70833333333333337</v>
      </c>
      <c r="P282" s="22">
        <v>21</v>
      </c>
      <c r="Q282" s="96">
        <f t="shared" si="29"/>
        <v>0.875</v>
      </c>
      <c r="R282" s="96">
        <f t="shared" si="30"/>
        <v>0.125</v>
      </c>
      <c r="S282" s="119">
        <f>P282/P280</f>
        <v>0.67741935483870963</v>
      </c>
    </row>
    <row r="283" spans="1:19" ht="15.75" customHeight="1" x14ac:dyDescent="0.2">
      <c r="A283" s="93">
        <v>1301</v>
      </c>
      <c r="B283" s="17"/>
      <c r="C283" s="17"/>
      <c r="D283" s="17"/>
      <c r="E283" s="17">
        <v>15</v>
      </c>
      <c r="F283" s="17"/>
      <c r="G283" s="17"/>
      <c r="H283" s="17"/>
      <c r="I283" s="17"/>
      <c r="J283" s="17"/>
      <c r="K283" s="54"/>
      <c r="L283" s="140"/>
      <c r="M283" s="49"/>
      <c r="N283" s="141"/>
      <c r="O283" s="21">
        <f>IF(E283=0,"",E283/D282)</f>
        <v>0.88235294117647056</v>
      </c>
      <c r="P283" s="22">
        <v>21</v>
      </c>
      <c r="Q283" s="96">
        <f t="shared" si="29"/>
        <v>1</v>
      </c>
      <c r="R283" s="96">
        <f t="shared" si="30"/>
        <v>0</v>
      </c>
    </row>
    <row r="284" spans="1:19" ht="15.75" customHeight="1" x14ac:dyDescent="0.2">
      <c r="A284" s="93">
        <v>1302</v>
      </c>
      <c r="B284" s="17"/>
      <c r="C284" s="17"/>
      <c r="D284" s="17"/>
      <c r="E284" s="17"/>
      <c r="F284" s="17">
        <v>14</v>
      </c>
      <c r="G284" s="17"/>
      <c r="H284" s="17"/>
      <c r="I284" s="17"/>
      <c r="J284" s="17"/>
      <c r="K284" s="54"/>
      <c r="L284" s="140"/>
      <c r="M284" s="49"/>
      <c r="N284" s="141"/>
      <c r="O284" s="21">
        <f>IF(F284=0,"",F284/E283)</f>
        <v>0.93333333333333335</v>
      </c>
      <c r="P284" s="22">
        <v>21</v>
      </c>
      <c r="Q284" s="96">
        <f t="shared" si="29"/>
        <v>1</v>
      </c>
      <c r="R284" s="96">
        <f t="shared" si="30"/>
        <v>0</v>
      </c>
    </row>
    <row r="285" spans="1:19" ht="15.75" customHeight="1" x14ac:dyDescent="0.2">
      <c r="A285" s="93">
        <v>1401</v>
      </c>
      <c r="B285" s="17"/>
      <c r="C285" s="17"/>
      <c r="D285" s="17"/>
      <c r="E285" s="17"/>
      <c r="F285" s="17"/>
      <c r="G285" s="17">
        <v>12</v>
      </c>
      <c r="H285" s="17"/>
      <c r="I285" s="17"/>
      <c r="J285" s="17"/>
      <c r="K285" s="54"/>
      <c r="L285" s="140"/>
      <c r="M285" s="49"/>
      <c r="N285" s="141"/>
      <c r="O285" s="21">
        <f>IF(G285=0,"",G285/F284)</f>
        <v>0.8571428571428571</v>
      </c>
      <c r="P285" s="22">
        <v>20</v>
      </c>
      <c r="Q285" s="96">
        <f t="shared" si="29"/>
        <v>0.95238095238095233</v>
      </c>
      <c r="R285" s="96">
        <f t="shared" si="30"/>
        <v>4.7619047619047672E-2</v>
      </c>
    </row>
    <row r="286" spans="1:19" ht="15.75" customHeight="1" x14ac:dyDescent="0.2">
      <c r="A286" s="93">
        <v>1402</v>
      </c>
      <c r="B286" s="17"/>
      <c r="C286" s="17"/>
      <c r="D286" s="17"/>
      <c r="E286" s="17"/>
      <c r="F286" s="17"/>
      <c r="G286" s="17"/>
      <c r="H286" s="17">
        <v>12</v>
      </c>
      <c r="I286" s="17"/>
      <c r="J286" s="17"/>
      <c r="K286" s="54"/>
      <c r="L286" s="140"/>
      <c r="M286" s="49"/>
      <c r="N286" s="141"/>
      <c r="O286" s="21">
        <f>IF(H286=0,"",H286/G285)</f>
        <v>1</v>
      </c>
      <c r="P286" s="22">
        <v>18</v>
      </c>
      <c r="Q286" s="96">
        <f t="shared" si="29"/>
        <v>0.9</v>
      </c>
      <c r="R286" s="96">
        <f t="shared" si="30"/>
        <v>9.9999999999999978E-2</v>
      </c>
    </row>
    <row r="287" spans="1:19" ht="15.75" customHeight="1" x14ac:dyDescent="0.2">
      <c r="A287" s="93">
        <v>1501</v>
      </c>
      <c r="B287" s="17"/>
      <c r="C287" s="17"/>
      <c r="D287" s="17"/>
      <c r="E287" s="17"/>
      <c r="F287" s="17"/>
      <c r="G287" s="17"/>
      <c r="H287" s="17"/>
      <c r="I287" s="17">
        <v>12</v>
      </c>
      <c r="J287" s="17"/>
      <c r="K287" s="54"/>
      <c r="L287" s="140"/>
      <c r="M287" s="49"/>
      <c r="N287" s="141"/>
      <c r="O287" s="21">
        <f>IF(I287=0,"",I287/H286)</f>
        <v>1</v>
      </c>
      <c r="P287" s="22">
        <v>17</v>
      </c>
      <c r="Q287" s="96">
        <f t="shared" si="29"/>
        <v>0.94444444444444442</v>
      </c>
      <c r="R287" s="96">
        <f t="shared" si="30"/>
        <v>5.555555555555558E-2</v>
      </c>
    </row>
    <row r="288" spans="1:19" ht="15.75" customHeight="1" x14ac:dyDescent="0.2">
      <c r="A288" s="93">
        <v>1502</v>
      </c>
      <c r="B288" s="17"/>
      <c r="C288" s="17"/>
      <c r="D288" s="17"/>
      <c r="E288" s="17"/>
      <c r="F288" s="17"/>
      <c r="G288" s="17"/>
      <c r="H288" s="17"/>
      <c r="I288" s="17"/>
      <c r="J288" s="17">
        <v>12</v>
      </c>
      <c r="K288" s="54">
        <v>11</v>
      </c>
      <c r="L288" s="140"/>
      <c r="M288" s="49"/>
      <c r="N288" s="141"/>
      <c r="O288" s="24">
        <f>IF(J288=0,"",J288/I287)</f>
        <v>1</v>
      </c>
      <c r="P288" s="22">
        <v>17</v>
      </c>
      <c r="Q288" s="24">
        <f t="shared" si="29"/>
        <v>1</v>
      </c>
      <c r="R288" s="24">
        <f t="shared" si="30"/>
        <v>0</v>
      </c>
    </row>
    <row r="289" spans="1:18" ht="15.75" customHeight="1" x14ac:dyDescent="0.2">
      <c r="A289" s="93">
        <v>1601</v>
      </c>
      <c r="B289" s="17"/>
      <c r="C289" s="17"/>
      <c r="D289" s="17"/>
      <c r="E289" s="17"/>
      <c r="F289" s="17"/>
      <c r="G289" s="17"/>
      <c r="H289" s="17"/>
      <c r="I289" s="17"/>
      <c r="J289" s="17">
        <v>4</v>
      </c>
      <c r="K289" s="54">
        <v>4</v>
      </c>
      <c r="L289" s="140"/>
      <c r="M289" s="49"/>
      <c r="N289" s="142"/>
      <c r="O289" s="63"/>
      <c r="P289" s="22">
        <v>6</v>
      </c>
      <c r="Q289" s="63"/>
      <c r="R289" s="97"/>
    </row>
    <row r="290" spans="1:18" ht="15.75" customHeight="1" x14ac:dyDescent="0.2">
      <c r="A290" s="93">
        <v>1602</v>
      </c>
      <c r="B290" s="17"/>
      <c r="C290" s="17"/>
      <c r="D290" s="17"/>
      <c r="E290" s="17"/>
      <c r="F290" s="17"/>
      <c r="G290" s="17"/>
      <c r="H290" s="17"/>
      <c r="I290" s="17"/>
      <c r="J290" s="17">
        <v>1</v>
      </c>
      <c r="K290" s="54"/>
      <c r="L290" s="140"/>
      <c r="M290" s="49"/>
      <c r="N290" s="142"/>
      <c r="O290" s="143"/>
      <c r="P290" s="51">
        <v>2</v>
      </c>
      <c r="Q290" s="144"/>
      <c r="R290" s="143"/>
    </row>
    <row r="291" spans="1:18" ht="15.75" customHeight="1" x14ac:dyDescent="0.2">
      <c r="A291" s="93">
        <v>1701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54">
        <v>1</v>
      </c>
      <c r="L291" s="140"/>
      <c r="M291" s="49"/>
      <c r="N291" s="142"/>
      <c r="O291" s="143"/>
      <c r="P291" s="51">
        <v>1</v>
      </c>
      <c r="Q291" s="144"/>
      <c r="R291" s="143"/>
    </row>
    <row r="292" spans="1:18" ht="15.75" customHeight="1" x14ac:dyDescent="0.2">
      <c r="A292" s="93">
        <v>1702</v>
      </c>
      <c r="B292" s="17"/>
      <c r="C292" s="17"/>
      <c r="D292" s="17"/>
      <c r="E292" s="17"/>
      <c r="F292" s="17"/>
      <c r="G292" s="17"/>
      <c r="H292" s="17"/>
      <c r="I292" s="17"/>
      <c r="J292" s="17">
        <v>1</v>
      </c>
      <c r="K292" s="54"/>
      <c r="L292" s="140"/>
      <c r="M292" s="49"/>
      <c r="N292" s="142"/>
      <c r="O292" s="143"/>
      <c r="P292" s="51">
        <v>1</v>
      </c>
      <c r="Q292" s="144"/>
      <c r="R292" s="143"/>
    </row>
    <row r="293" spans="1:18" ht="15.75" customHeight="1" x14ac:dyDescent="0.2">
      <c r="A293" s="93">
        <v>1801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54">
        <v>1</v>
      </c>
      <c r="L293" s="140"/>
      <c r="M293" s="49"/>
      <c r="N293" s="142"/>
      <c r="O293" s="49"/>
      <c r="P293" s="142"/>
      <c r="Q293" s="145"/>
      <c r="R293" s="143"/>
    </row>
    <row r="294" spans="1:18" ht="15.75" customHeight="1" x14ac:dyDescent="0.2">
      <c r="A294" s="93">
        <v>1802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54"/>
      <c r="L294" s="140"/>
      <c r="M294" s="49"/>
      <c r="N294" s="142"/>
      <c r="O294" s="98" t="s">
        <v>81</v>
      </c>
      <c r="P294" s="99">
        <v>15</v>
      </c>
      <c r="Q294" s="100">
        <f>K297</f>
        <v>17</v>
      </c>
      <c r="R294" s="101" t="s">
        <v>10</v>
      </c>
    </row>
    <row r="295" spans="1:18" ht="15.75" x14ac:dyDescent="0.2">
      <c r="A295" s="93">
        <v>1901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54"/>
      <c r="L295" s="140"/>
      <c r="M295" s="49"/>
      <c r="N295" s="142"/>
      <c r="O295" s="102" t="s">
        <v>83</v>
      </c>
      <c r="P295" s="32">
        <f>IF(P294/B280=0,"",P294/B280)</f>
        <v>0.4838709677419355</v>
      </c>
      <c r="Q295" s="103">
        <f>IF(P294/Q294=0,"",P294/Q294)</f>
        <v>0.88235294117647056</v>
      </c>
      <c r="R295" s="104" t="s">
        <v>84</v>
      </c>
    </row>
    <row r="296" spans="1:18" ht="15.75" x14ac:dyDescent="0.2">
      <c r="A296" s="93">
        <v>1902</v>
      </c>
      <c r="B296" s="71"/>
      <c r="C296" s="71"/>
      <c r="D296" s="71"/>
      <c r="E296" s="71"/>
      <c r="F296" s="71"/>
      <c r="G296" s="71"/>
      <c r="H296" s="71"/>
      <c r="I296" s="71"/>
      <c r="J296" s="71"/>
      <c r="K296" s="54"/>
      <c r="L296" s="146"/>
      <c r="M296" s="147"/>
      <c r="N296" s="148"/>
      <c r="O296" s="149"/>
      <c r="P296" s="150"/>
      <c r="Q296" s="150"/>
      <c r="R296" s="151"/>
    </row>
    <row r="297" spans="1:18" ht="18" customHeight="1" x14ac:dyDescent="0.2">
      <c r="A297" s="109"/>
      <c r="B297" s="216" t="s">
        <v>106</v>
      </c>
      <c r="C297" s="216"/>
      <c r="D297" s="216"/>
      <c r="E297" s="216"/>
      <c r="F297" s="216"/>
      <c r="G297" s="216"/>
      <c r="H297" s="216"/>
      <c r="I297" s="216"/>
      <c r="J297" s="216"/>
      <c r="K297" s="70">
        <f>SUM(K280:K293)</f>
        <v>17</v>
      </c>
      <c r="L297" s="105">
        <f>IF(K288=0,"",K288/B280)</f>
        <v>0.35483870967741937</v>
      </c>
      <c r="M297" s="105">
        <f>IF(K297=0,"",K297/B280)</f>
        <v>0.54838709677419351</v>
      </c>
      <c r="N297" s="105">
        <f>IF(K288=0,"",M297-L297)</f>
        <v>0.19354838709677413</v>
      </c>
      <c r="O297" s="85"/>
      <c r="P297" s="81"/>
      <c r="Q297" s="129"/>
      <c r="R297" s="85"/>
    </row>
    <row r="298" spans="1:18" ht="12.75" customHeight="1" x14ac:dyDescent="0.2">
      <c r="L298" s="85"/>
      <c r="M298" s="85"/>
      <c r="O298" s="85"/>
    </row>
    <row r="299" spans="1:18" ht="12.75" customHeight="1" x14ac:dyDescent="0.2">
      <c r="L299" s="85"/>
      <c r="M299" s="85"/>
      <c r="O299" s="85"/>
    </row>
    <row r="300" spans="1:18" ht="26.25" x14ac:dyDescent="0.2">
      <c r="B300" s="220" t="s">
        <v>94</v>
      </c>
      <c r="C300" s="221"/>
      <c r="D300" s="221"/>
      <c r="E300" s="221"/>
      <c r="F300" s="221"/>
      <c r="G300" s="221"/>
      <c r="H300" s="221"/>
      <c r="I300" s="221"/>
      <c r="J300" s="221"/>
      <c r="K300" s="74" t="s">
        <v>78</v>
      </c>
      <c r="L300" s="85"/>
      <c r="M300" s="85"/>
      <c r="N300" s="81"/>
      <c r="O300" s="85"/>
      <c r="P300" s="81"/>
      <c r="Q300" s="81"/>
      <c r="R300" s="81"/>
    </row>
    <row r="301" spans="1:18" ht="20.25" x14ac:dyDescent="0.2">
      <c r="A301" s="222" t="s">
        <v>9</v>
      </c>
      <c r="B301" s="223" t="s">
        <v>95</v>
      </c>
      <c r="C301" s="224"/>
      <c r="D301" s="224"/>
      <c r="E301" s="224"/>
      <c r="F301" s="224"/>
      <c r="G301" s="224"/>
      <c r="H301" s="224"/>
      <c r="I301" s="224"/>
      <c r="J301" s="225"/>
      <c r="K301" s="226" t="s">
        <v>10</v>
      </c>
      <c r="L301" s="219" t="s">
        <v>2</v>
      </c>
      <c r="M301" s="219" t="s">
        <v>3</v>
      </c>
      <c r="N301" s="228" t="s">
        <v>4</v>
      </c>
      <c r="O301" s="219" t="s">
        <v>5</v>
      </c>
      <c r="P301" s="217" t="s">
        <v>6</v>
      </c>
      <c r="Q301" s="217" t="s">
        <v>7</v>
      </c>
      <c r="R301" s="219" t="s">
        <v>96</v>
      </c>
    </row>
    <row r="302" spans="1:18" ht="15.75" x14ac:dyDescent="0.2">
      <c r="A302" s="218"/>
      <c r="B302" s="93" t="s">
        <v>97</v>
      </c>
      <c r="C302" s="93" t="s">
        <v>98</v>
      </c>
      <c r="D302" s="93" t="s">
        <v>99</v>
      </c>
      <c r="E302" s="93" t="s">
        <v>100</v>
      </c>
      <c r="F302" s="93" t="s">
        <v>101</v>
      </c>
      <c r="G302" s="93" t="s">
        <v>102</v>
      </c>
      <c r="H302" s="93" t="s">
        <v>103</v>
      </c>
      <c r="I302" s="93" t="s">
        <v>104</v>
      </c>
      <c r="J302" s="93" t="s">
        <v>105</v>
      </c>
      <c r="K302" s="218"/>
      <c r="L302" s="218"/>
      <c r="M302" s="218"/>
      <c r="N302" s="218"/>
      <c r="O302" s="218"/>
      <c r="P302" s="218"/>
      <c r="Q302" s="218"/>
      <c r="R302" s="218"/>
    </row>
    <row r="303" spans="1:18" ht="15.75" customHeight="1" x14ac:dyDescent="0.2">
      <c r="A303" s="93">
        <v>1201</v>
      </c>
      <c r="B303" s="17">
        <v>7</v>
      </c>
      <c r="C303" s="17"/>
      <c r="D303" s="17"/>
      <c r="E303" s="17"/>
      <c r="F303" s="17"/>
      <c r="G303" s="17"/>
      <c r="H303" s="17"/>
      <c r="I303" s="17"/>
      <c r="J303" s="17"/>
      <c r="K303" s="54"/>
      <c r="L303" s="138"/>
      <c r="M303" s="139"/>
      <c r="N303" s="100"/>
      <c r="O303" s="94"/>
      <c r="P303" s="19">
        <f>B303</f>
        <v>7</v>
      </c>
      <c r="Q303" s="95"/>
      <c r="R303" s="94"/>
    </row>
    <row r="304" spans="1:18" ht="15.75" customHeight="1" x14ac:dyDescent="0.2">
      <c r="A304" s="93">
        <v>1202</v>
      </c>
      <c r="B304" s="17"/>
      <c r="C304" s="17">
        <v>4</v>
      </c>
      <c r="D304" s="17"/>
      <c r="E304" s="17"/>
      <c r="F304" s="17"/>
      <c r="G304" s="17"/>
      <c r="H304" s="17"/>
      <c r="I304" s="17"/>
      <c r="J304" s="17"/>
      <c r="K304" s="54"/>
      <c r="L304" s="140"/>
      <c r="M304" s="49"/>
      <c r="N304" s="141"/>
      <c r="O304" s="21">
        <f>IF(C304=0,"",C304/B303)</f>
        <v>0.5714285714285714</v>
      </c>
      <c r="P304" s="22">
        <v>4</v>
      </c>
      <c r="Q304" s="96">
        <f t="shared" ref="Q304:Q311" si="31">IF(P304=0,"",P304/P303)</f>
        <v>0.5714285714285714</v>
      </c>
      <c r="R304" s="96">
        <f t="shared" ref="R304:R311" si="32">IF(P304=0,"",100%-Q304)</f>
        <v>0.4285714285714286</v>
      </c>
    </row>
    <row r="305" spans="1:19" ht="15.75" customHeight="1" x14ac:dyDescent="0.2">
      <c r="A305" s="93">
        <v>1301</v>
      </c>
      <c r="B305" s="17"/>
      <c r="C305" s="17"/>
      <c r="D305" s="17">
        <v>4</v>
      </c>
      <c r="E305" s="17"/>
      <c r="F305" s="17"/>
      <c r="G305" s="17"/>
      <c r="H305" s="17"/>
      <c r="I305" s="17"/>
      <c r="J305" s="17"/>
      <c r="K305" s="54"/>
      <c r="L305" s="140"/>
      <c r="M305" s="49"/>
      <c r="N305" s="141"/>
      <c r="O305" s="21">
        <f>IF(D305=0,"",D305/C304)</f>
        <v>1</v>
      </c>
      <c r="P305" s="22">
        <v>4</v>
      </c>
      <c r="Q305" s="96">
        <f t="shared" si="31"/>
        <v>1</v>
      </c>
      <c r="R305" s="96">
        <f t="shared" si="32"/>
        <v>0</v>
      </c>
      <c r="S305" s="119">
        <f>P305/P303</f>
        <v>0.5714285714285714</v>
      </c>
    </row>
    <row r="306" spans="1:19" ht="15.75" customHeight="1" x14ac:dyDescent="0.2">
      <c r="A306" s="93">
        <v>1302</v>
      </c>
      <c r="B306" s="17"/>
      <c r="C306" s="17"/>
      <c r="D306" s="17"/>
      <c r="E306" s="17">
        <v>3</v>
      </c>
      <c r="F306" s="17"/>
      <c r="G306" s="17"/>
      <c r="H306" s="17"/>
      <c r="I306" s="17"/>
      <c r="J306" s="17"/>
      <c r="K306" s="54"/>
      <c r="L306" s="140"/>
      <c r="M306" s="49"/>
      <c r="N306" s="141"/>
      <c r="O306" s="21">
        <f>IF(E306=0,"",E306/D305)</f>
        <v>0.75</v>
      </c>
      <c r="P306" s="22">
        <v>4</v>
      </c>
      <c r="Q306" s="96">
        <f t="shared" si="31"/>
        <v>1</v>
      </c>
      <c r="R306" s="96">
        <f t="shared" si="32"/>
        <v>0</v>
      </c>
    </row>
    <row r="307" spans="1:19" ht="15.75" customHeight="1" x14ac:dyDescent="0.2">
      <c r="A307" s="93">
        <v>1401</v>
      </c>
      <c r="B307" s="17"/>
      <c r="C307" s="17"/>
      <c r="D307" s="17"/>
      <c r="E307" s="17"/>
      <c r="F307" s="17">
        <v>3</v>
      </c>
      <c r="G307" s="17"/>
      <c r="H307" s="17"/>
      <c r="I307" s="17"/>
      <c r="J307" s="17"/>
      <c r="K307" s="54"/>
      <c r="L307" s="140"/>
      <c r="M307" s="49"/>
      <c r="N307" s="141"/>
      <c r="O307" s="21">
        <f>IF(F307=0,"",F307/E306)</f>
        <v>1</v>
      </c>
      <c r="P307" s="22">
        <v>4</v>
      </c>
      <c r="Q307" s="96">
        <f t="shared" si="31"/>
        <v>1</v>
      </c>
      <c r="R307" s="96">
        <f t="shared" si="32"/>
        <v>0</v>
      </c>
    </row>
    <row r="308" spans="1:19" ht="15.75" customHeight="1" x14ac:dyDescent="0.2">
      <c r="A308" s="93">
        <v>1402</v>
      </c>
      <c r="B308" s="17"/>
      <c r="C308" s="17"/>
      <c r="D308" s="17"/>
      <c r="E308" s="17"/>
      <c r="F308" s="17"/>
      <c r="G308" s="17">
        <v>3</v>
      </c>
      <c r="H308" s="17"/>
      <c r="I308" s="17"/>
      <c r="J308" s="17"/>
      <c r="K308" s="54"/>
      <c r="L308" s="140"/>
      <c r="M308" s="49"/>
      <c r="N308" s="141"/>
      <c r="O308" s="21">
        <f>IF(G308=0,"",G308/F307)</f>
        <v>1</v>
      </c>
      <c r="P308" s="22">
        <v>4</v>
      </c>
      <c r="Q308" s="96">
        <f t="shared" si="31"/>
        <v>1</v>
      </c>
      <c r="R308" s="96">
        <f t="shared" si="32"/>
        <v>0</v>
      </c>
    </row>
    <row r="309" spans="1:19" ht="15.75" customHeight="1" x14ac:dyDescent="0.2">
      <c r="A309" s="93">
        <v>1501</v>
      </c>
      <c r="B309" s="17"/>
      <c r="C309" s="17"/>
      <c r="D309" s="17"/>
      <c r="E309" s="17"/>
      <c r="F309" s="17"/>
      <c r="G309" s="17"/>
      <c r="H309" s="17">
        <v>2</v>
      </c>
      <c r="I309" s="17"/>
      <c r="J309" s="17"/>
      <c r="K309" s="54"/>
      <c r="L309" s="140"/>
      <c r="M309" s="49"/>
      <c r="N309" s="141"/>
      <c r="O309" s="21">
        <f>IF(H309=0,"",H309/G308)</f>
        <v>0.66666666666666663</v>
      </c>
      <c r="P309" s="22">
        <v>4</v>
      </c>
      <c r="Q309" s="96">
        <f t="shared" si="31"/>
        <v>1</v>
      </c>
      <c r="R309" s="96">
        <f t="shared" si="32"/>
        <v>0</v>
      </c>
    </row>
    <row r="310" spans="1:19" ht="15.75" customHeight="1" x14ac:dyDescent="0.2">
      <c r="A310" s="93">
        <v>1502</v>
      </c>
      <c r="B310" s="17"/>
      <c r="C310" s="17"/>
      <c r="D310" s="17"/>
      <c r="E310" s="17"/>
      <c r="F310" s="17"/>
      <c r="G310" s="17"/>
      <c r="H310" s="17"/>
      <c r="I310" s="17">
        <v>2</v>
      </c>
      <c r="J310" s="17"/>
      <c r="K310" s="54"/>
      <c r="L310" s="140"/>
      <c r="M310" s="49"/>
      <c r="N310" s="141"/>
      <c r="O310" s="21">
        <f>IF(I310=0,"",I310/H309)</f>
        <v>1</v>
      </c>
      <c r="P310" s="22">
        <v>4</v>
      </c>
      <c r="Q310" s="96">
        <f t="shared" si="31"/>
        <v>1</v>
      </c>
      <c r="R310" s="96">
        <f t="shared" si="32"/>
        <v>0</v>
      </c>
    </row>
    <row r="311" spans="1:19" ht="15.75" customHeight="1" x14ac:dyDescent="0.2">
      <c r="A311" s="93">
        <v>1601</v>
      </c>
      <c r="B311" s="17"/>
      <c r="C311" s="17"/>
      <c r="D311" s="17"/>
      <c r="E311" s="17"/>
      <c r="F311" s="17"/>
      <c r="G311" s="17"/>
      <c r="H311" s="17"/>
      <c r="I311" s="17"/>
      <c r="J311" s="17">
        <v>2</v>
      </c>
      <c r="K311" s="54">
        <v>2</v>
      </c>
      <c r="L311" s="140"/>
      <c r="M311" s="49"/>
      <c r="N311" s="141"/>
      <c r="O311" s="24">
        <f>IF(J311=0,"",J311/I310)</f>
        <v>1</v>
      </c>
      <c r="P311" s="22">
        <v>4</v>
      </c>
      <c r="Q311" s="24">
        <f t="shared" si="31"/>
        <v>1</v>
      </c>
      <c r="R311" s="24">
        <f t="shared" si="32"/>
        <v>0</v>
      </c>
    </row>
    <row r="312" spans="1:19" ht="15.75" customHeight="1" x14ac:dyDescent="0.2">
      <c r="A312" s="93">
        <v>1602</v>
      </c>
      <c r="B312" s="17"/>
      <c r="C312" s="17"/>
      <c r="D312" s="17"/>
      <c r="E312" s="17"/>
      <c r="F312" s="17"/>
      <c r="G312" s="17"/>
      <c r="H312" s="17"/>
      <c r="I312" s="17"/>
      <c r="J312" s="17">
        <v>1</v>
      </c>
      <c r="K312" s="54">
        <v>1</v>
      </c>
      <c r="L312" s="140"/>
      <c r="M312" s="49"/>
      <c r="N312" s="142"/>
      <c r="O312" s="63"/>
      <c r="P312" s="22">
        <v>1</v>
      </c>
      <c r="Q312" s="63"/>
      <c r="R312" s="97"/>
    </row>
    <row r="313" spans="1:19" ht="15.75" customHeight="1" x14ac:dyDescent="0.2">
      <c r="A313" s="93">
        <v>1701</v>
      </c>
      <c r="B313" s="17"/>
      <c r="C313" s="17"/>
      <c r="D313" s="17"/>
      <c r="E313" s="17"/>
      <c r="F313" s="17"/>
      <c r="G313" s="17"/>
      <c r="H313" s="17"/>
      <c r="I313" s="17"/>
      <c r="J313" s="17">
        <v>1</v>
      </c>
      <c r="K313" s="54"/>
      <c r="L313" s="140"/>
      <c r="M313" s="49"/>
      <c r="N313" s="142"/>
      <c r="O313" s="143"/>
      <c r="P313" s="51">
        <v>2</v>
      </c>
      <c r="Q313" s="144"/>
      <c r="R313" s="143"/>
    </row>
    <row r="314" spans="1:19" ht="15.75" customHeight="1" x14ac:dyDescent="0.2">
      <c r="A314" s="93">
        <v>1702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54"/>
      <c r="L314" s="140"/>
      <c r="M314" s="49"/>
      <c r="N314" s="142"/>
      <c r="O314" s="143"/>
      <c r="P314" s="51"/>
      <c r="Q314" s="144"/>
      <c r="R314" s="143"/>
    </row>
    <row r="315" spans="1:19" ht="15.75" customHeight="1" x14ac:dyDescent="0.2">
      <c r="A315" s="93">
        <v>1801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54"/>
      <c r="L315" s="140"/>
      <c r="M315" s="49"/>
      <c r="N315" s="142"/>
      <c r="O315" s="143"/>
      <c r="P315" s="51"/>
      <c r="Q315" s="144"/>
      <c r="R315" s="143"/>
    </row>
    <row r="316" spans="1:19" ht="15.75" customHeight="1" x14ac:dyDescent="0.2">
      <c r="A316" s="93">
        <v>1802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54"/>
      <c r="L316" s="140"/>
      <c r="M316" s="49"/>
      <c r="N316" s="142"/>
      <c r="O316" s="49"/>
      <c r="P316" s="142"/>
      <c r="Q316" s="145"/>
      <c r="R316" s="143"/>
    </row>
    <row r="317" spans="1:19" ht="15.75" customHeight="1" x14ac:dyDescent="0.2">
      <c r="A317" s="93">
        <v>1901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54"/>
      <c r="L317" s="140"/>
      <c r="M317" s="49"/>
      <c r="N317" s="142"/>
      <c r="O317" s="98" t="s">
        <v>81</v>
      </c>
      <c r="P317" s="99">
        <v>2</v>
      </c>
      <c r="Q317" s="100">
        <f>IF(SUM(K309:K316)=0,"",SUM(K309:K316))</f>
        <v>3</v>
      </c>
      <c r="R317" s="101" t="s">
        <v>10</v>
      </c>
    </row>
    <row r="318" spans="1:19" ht="15.75" customHeight="1" x14ac:dyDescent="0.2">
      <c r="A318" s="93">
        <v>1902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54"/>
      <c r="L318" s="140"/>
      <c r="M318" s="49"/>
      <c r="N318" s="142"/>
      <c r="O318" s="102" t="s">
        <v>83</v>
      </c>
      <c r="P318" s="32">
        <f>IF(P317/B303=0,"",P317/B303)</f>
        <v>0.2857142857142857</v>
      </c>
      <c r="Q318" s="103">
        <f>IF(P317/Q317=0,"",P317/Q317)</f>
        <v>0.66666666666666663</v>
      </c>
      <c r="R318" s="104" t="s">
        <v>84</v>
      </c>
    </row>
    <row r="319" spans="1:19" ht="15.75" x14ac:dyDescent="0.2">
      <c r="A319" s="93">
        <v>2001</v>
      </c>
      <c r="B319" s="71"/>
      <c r="C319" s="71"/>
      <c r="D319" s="71"/>
      <c r="E319" s="71"/>
      <c r="F319" s="71"/>
      <c r="G319" s="71"/>
      <c r="H319" s="71"/>
      <c r="I319" s="71"/>
      <c r="J319" s="71"/>
      <c r="K319" s="54"/>
      <c r="L319" s="146"/>
      <c r="M319" s="147"/>
      <c r="N319" s="148"/>
      <c r="O319" s="149"/>
      <c r="P319" s="150"/>
      <c r="Q319" s="150"/>
      <c r="R319" s="151"/>
    </row>
    <row r="320" spans="1:19" ht="18" x14ac:dyDescent="0.2">
      <c r="A320" s="109"/>
      <c r="B320" s="216" t="s">
        <v>106</v>
      </c>
      <c r="C320" s="216"/>
      <c r="D320" s="216"/>
      <c r="E320" s="216"/>
      <c r="F320" s="216"/>
      <c r="G320" s="216"/>
      <c r="H320" s="216"/>
      <c r="I320" s="216"/>
      <c r="J320" s="216"/>
      <c r="K320" s="70">
        <f>SUM(K303:K316)</f>
        <v>3</v>
      </c>
      <c r="L320" s="105">
        <f>IF(K311=0,"",K311/B303)</f>
        <v>0.2857142857142857</v>
      </c>
      <c r="M320" s="105">
        <f>IF(K320=0,"",K320/B303)</f>
        <v>0.42857142857142855</v>
      </c>
      <c r="N320" s="105">
        <f>IF(K311=0,"",M320-L320)</f>
        <v>0.14285714285714285</v>
      </c>
      <c r="O320" s="85"/>
      <c r="P320" s="81"/>
      <c r="Q320" s="129"/>
      <c r="R320" s="85"/>
    </row>
    <row r="321" spans="1:19" ht="12.75" customHeight="1" x14ac:dyDescent="0.2">
      <c r="L321" s="85"/>
      <c r="M321" s="85"/>
      <c r="O321" s="85"/>
    </row>
    <row r="322" spans="1:19" ht="12.75" customHeight="1" x14ac:dyDescent="0.2">
      <c r="L322" s="85"/>
      <c r="M322" s="85"/>
      <c r="N322" s="85"/>
      <c r="O322" s="85"/>
      <c r="P322" s="85"/>
      <c r="Q322" s="85"/>
      <c r="R322" s="85"/>
    </row>
    <row r="323" spans="1:19" ht="26.25" x14ac:dyDescent="0.2">
      <c r="B323" s="220" t="s">
        <v>94</v>
      </c>
      <c r="C323" s="221"/>
      <c r="D323" s="221"/>
      <c r="E323" s="221"/>
      <c r="F323" s="221"/>
      <c r="G323" s="221"/>
      <c r="H323" s="221"/>
      <c r="I323" s="221"/>
      <c r="J323" s="221"/>
      <c r="K323" s="74" t="s">
        <v>79</v>
      </c>
      <c r="L323" s="85"/>
      <c r="M323" s="85"/>
      <c r="N323" s="81"/>
      <c r="O323" s="85"/>
      <c r="P323" s="81"/>
      <c r="Q323" s="81"/>
      <c r="R323" s="81"/>
    </row>
    <row r="324" spans="1:19" ht="20.25" x14ac:dyDescent="0.2">
      <c r="A324" s="222" t="s">
        <v>9</v>
      </c>
      <c r="B324" s="223" t="s">
        <v>95</v>
      </c>
      <c r="C324" s="224"/>
      <c r="D324" s="224"/>
      <c r="E324" s="224"/>
      <c r="F324" s="224"/>
      <c r="G324" s="224"/>
      <c r="H324" s="224"/>
      <c r="I324" s="224"/>
      <c r="J324" s="225"/>
      <c r="K324" s="226" t="s">
        <v>10</v>
      </c>
      <c r="L324" s="219" t="s">
        <v>2</v>
      </c>
      <c r="M324" s="219" t="s">
        <v>3</v>
      </c>
      <c r="N324" s="228" t="s">
        <v>4</v>
      </c>
      <c r="O324" s="219" t="s">
        <v>5</v>
      </c>
      <c r="P324" s="217" t="s">
        <v>6</v>
      </c>
      <c r="Q324" s="217" t="s">
        <v>7</v>
      </c>
      <c r="R324" s="219" t="s">
        <v>96</v>
      </c>
    </row>
    <row r="325" spans="1:19" ht="15.75" x14ac:dyDescent="0.2">
      <c r="A325" s="218"/>
      <c r="B325" s="93" t="s">
        <v>97</v>
      </c>
      <c r="C325" s="93" t="s">
        <v>98</v>
      </c>
      <c r="D325" s="93" t="s">
        <v>99</v>
      </c>
      <c r="E325" s="93" t="s">
        <v>100</v>
      </c>
      <c r="F325" s="93" t="s">
        <v>101</v>
      </c>
      <c r="G325" s="93" t="s">
        <v>102</v>
      </c>
      <c r="H325" s="93" t="s">
        <v>103</v>
      </c>
      <c r="I325" s="93" t="s">
        <v>104</v>
      </c>
      <c r="J325" s="93" t="s">
        <v>105</v>
      </c>
      <c r="K325" s="218"/>
      <c r="L325" s="218"/>
      <c r="M325" s="218"/>
      <c r="N325" s="218"/>
      <c r="O325" s="218"/>
      <c r="P325" s="218"/>
      <c r="Q325" s="218"/>
      <c r="R325" s="218"/>
    </row>
    <row r="326" spans="1:19" ht="15.75" customHeight="1" x14ac:dyDescent="0.2">
      <c r="A326" s="93" t="s">
        <v>79</v>
      </c>
      <c r="B326" s="17">
        <v>22</v>
      </c>
      <c r="C326" s="17"/>
      <c r="D326" s="17"/>
      <c r="E326" s="17"/>
      <c r="F326" s="17"/>
      <c r="G326" s="17"/>
      <c r="H326" s="17"/>
      <c r="I326" s="17"/>
      <c r="J326" s="17"/>
      <c r="K326" s="54"/>
      <c r="L326" s="138"/>
      <c r="M326" s="139"/>
      <c r="N326" s="100"/>
      <c r="O326" s="94"/>
      <c r="P326" s="19">
        <f>B326</f>
        <v>22</v>
      </c>
      <c r="Q326" s="95"/>
      <c r="R326" s="94"/>
    </row>
    <row r="327" spans="1:19" ht="15.75" customHeight="1" x14ac:dyDescent="0.2">
      <c r="A327" s="93">
        <v>1301</v>
      </c>
      <c r="B327" s="17"/>
      <c r="C327" s="17">
        <v>17</v>
      </c>
      <c r="D327" s="17"/>
      <c r="E327" s="17"/>
      <c r="F327" s="17"/>
      <c r="G327" s="17"/>
      <c r="H327" s="17"/>
      <c r="I327" s="17"/>
      <c r="J327" s="17"/>
      <c r="K327" s="54"/>
      <c r="L327" s="140"/>
      <c r="M327" s="49"/>
      <c r="N327" s="141"/>
      <c r="O327" s="21">
        <f>IF(C327=0,"",C327/B326)</f>
        <v>0.77272727272727271</v>
      </c>
      <c r="P327" s="22">
        <v>17</v>
      </c>
      <c r="Q327" s="96">
        <f t="shared" ref="Q327:Q334" si="33">IF(P327=0,"",P327/P326)</f>
        <v>0.77272727272727271</v>
      </c>
      <c r="R327" s="96">
        <f t="shared" ref="R327:R334" si="34">IF(P327=0,"",100%-Q327)</f>
        <v>0.22727272727272729</v>
      </c>
    </row>
    <row r="328" spans="1:19" ht="15.75" customHeight="1" x14ac:dyDescent="0.2">
      <c r="A328" s="93">
        <v>1302</v>
      </c>
      <c r="B328" s="17"/>
      <c r="C328" s="17"/>
      <c r="D328" s="17">
        <v>12</v>
      </c>
      <c r="E328" s="17"/>
      <c r="F328" s="17"/>
      <c r="G328" s="17"/>
      <c r="H328" s="17"/>
      <c r="I328" s="17"/>
      <c r="J328" s="17"/>
      <c r="K328" s="54"/>
      <c r="L328" s="140"/>
      <c r="M328" s="49"/>
      <c r="N328" s="141"/>
      <c r="O328" s="21">
        <f>IF(D328=0,"",D328/C327)</f>
        <v>0.70588235294117652</v>
      </c>
      <c r="P328" s="22">
        <v>15</v>
      </c>
      <c r="Q328" s="96">
        <f t="shared" si="33"/>
        <v>0.88235294117647056</v>
      </c>
      <c r="R328" s="96">
        <f t="shared" si="34"/>
        <v>0.11764705882352944</v>
      </c>
      <c r="S328" s="119">
        <f>P328/P326</f>
        <v>0.68181818181818177</v>
      </c>
    </row>
    <row r="329" spans="1:19" ht="15.75" customHeight="1" x14ac:dyDescent="0.2">
      <c r="A329" s="93">
        <v>1401</v>
      </c>
      <c r="B329" s="17"/>
      <c r="C329" s="17"/>
      <c r="D329" s="17"/>
      <c r="E329" s="17">
        <v>9</v>
      </c>
      <c r="F329" s="17"/>
      <c r="G329" s="17"/>
      <c r="H329" s="17"/>
      <c r="I329" s="17"/>
      <c r="J329" s="17"/>
      <c r="K329" s="54"/>
      <c r="L329" s="140"/>
      <c r="M329" s="49"/>
      <c r="N329" s="141"/>
      <c r="O329" s="21">
        <f>IF(E329=0,"",E329/D328)</f>
        <v>0.75</v>
      </c>
      <c r="P329" s="22">
        <v>15</v>
      </c>
      <c r="Q329" s="96">
        <f t="shared" si="33"/>
        <v>1</v>
      </c>
      <c r="R329" s="96">
        <f t="shared" si="34"/>
        <v>0</v>
      </c>
    </row>
    <row r="330" spans="1:19" ht="15.75" customHeight="1" x14ac:dyDescent="0.2">
      <c r="A330" s="93">
        <v>1402</v>
      </c>
      <c r="B330" s="17"/>
      <c r="C330" s="17"/>
      <c r="D330" s="17"/>
      <c r="E330" s="17"/>
      <c r="F330" s="17">
        <v>9</v>
      </c>
      <c r="G330" s="17"/>
      <c r="H330" s="17"/>
      <c r="I330" s="17"/>
      <c r="J330" s="17"/>
      <c r="K330" s="54"/>
      <c r="L330" s="140"/>
      <c r="M330" s="49"/>
      <c r="N330" s="141"/>
      <c r="O330" s="21">
        <f>IF(F330=0,"",F330/E329)</f>
        <v>1</v>
      </c>
      <c r="P330" s="22">
        <v>15</v>
      </c>
      <c r="Q330" s="96">
        <f t="shared" si="33"/>
        <v>1</v>
      </c>
      <c r="R330" s="96">
        <f t="shared" si="34"/>
        <v>0</v>
      </c>
    </row>
    <row r="331" spans="1:19" ht="15.75" customHeight="1" x14ac:dyDescent="0.2">
      <c r="A331" s="93">
        <v>1501</v>
      </c>
      <c r="B331" s="17"/>
      <c r="C331" s="17"/>
      <c r="D331" s="17"/>
      <c r="E331" s="17"/>
      <c r="F331" s="17"/>
      <c r="G331" s="17">
        <v>8</v>
      </c>
      <c r="H331" s="17"/>
      <c r="I331" s="17"/>
      <c r="J331" s="17"/>
      <c r="K331" s="54"/>
      <c r="L331" s="140"/>
      <c r="M331" s="49"/>
      <c r="N331" s="141"/>
      <c r="O331" s="21">
        <f>IF(G331=0,"",G331/F330)</f>
        <v>0.88888888888888884</v>
      </c>
      <c r="P331" s="22">
        <v>12</v>
      </c>
      <c r="Q331" s="96">
        <f t="shared" si="33"/>
        <v>0.8</v>
      </c>
      <c r="R331" s="96">
        <f t="shared" si="34"/>
        <v>0.19999999999999996</v>
      </c>
    </row>
    <row r="332" spans="1:19" ht="15.75" customHeight="1" x14ac:dyDescent="0.2">
      <c r="A332" s="93">
        <v>1502</v>
      </c>
      <c r="B332" s="17"/>
      <c r="C332" s="17"/>
      <c r="D332" s="17"/>
      <c r="E332" s="17"/>
      <c r="F332" s="17"/>
      <c r="G332" s="17"/>
      <c r="H332" s="17">
        <v>8</v>
      </c>
      <c r="I332" s="17"/>
      <c r="J332" s="17"/>
      <c r="K332" s="54"/>
      <c r="L332" s="140"/>
      <c r="M332" s="49"/>
      <c r="N332" s="141"/>
      <c r="O332" s="21">
        <f>IF(H332=0,"",H332/G331)</f>
        <v>1</v>
      </c>
      <c r="P332" s="22">
        <v>10</v>
      </c>
      <c r="Q332" s="96">
        <f t="shared" si="33"/>
        <v>0.83333333333333337</v>
      </c>
      <c r="R332" s="96">
        <f t="shared" si="34"/>
        <v>0.16666666666666663</v>
      </c>
    </row>
    <row r="333" spans="1:19" ht="15.75" customHeight="1" x14ac:dyDescent="0.2">
      <c r="A333" s="93">
        <v>1601</v>
      </c>
      <c r="B333" s="17"/>
      <c r="C333" s="17"/>
      <c r="D333" s="17"/>
      <c r="E333" s="17"/>
      <c r="F333" s="17"/>
      <c r="G333" s="17"/>
      <c r="H333" s="17"/>
      <c r="I333" s="17">
        <v>8</v>
      </c>
      <c r="J333" s="17"/>
      <c r="K333" s="54"/>
      <c r="L333" s="140"/>
      <c r="M333" s="49"/>
      <c r="N333" s="141"/>
      <c r="O333" s="21">
        <f>IF(I333=0,"",I333/H332)</f>
        <v>1</v>
      </c>
      <c r="P333" s="22">
        <v>10</v>
      </c>
      <c r="Q333" s="96">
        <f t="shared" si="33"/>
        <v>1</v>
      </c>
      <c r="R333" s="96">
        <f t="shared" si="34"/>
        <v>0</v>
      </c>
    </row>
    <row r="334" spans="1:19" ht="15.75" customHeight="1" x14ac:dyDescent="0.2">
      <c r="A334" s="93">
        <v>1602</v>
      </c>
      <c r="B334" s="17"/>
      <c r="C334" s="17"/>
      <c r="D334" s="17"/>
      <c r="E334" s="17"/>
      <c r="F334" s="17"/>
      <c r="G334" s="17"/>
      <c r="H334" s="17"/>
      <c r="I334" s="17"/>
      <c r="J334" s="17">
        <v>8</v>
      </c>
      <c r="K334" s="54">
        <v>8</v>
      </c>
      <c r="L334" s="140"/>
      <c r="M334" s="49"/>
      <c r="N334" s="141"/>
      <c r="O334" s="24">
        <f>IF(J334=0,"",J334/I333)</f>
        <v>1</v>
      </c>
      <c r="P334" s="22">
        <v>10</v>
      </c>
      <c r="Q334" s="24">
        <f t="shared" si="33"/>
        <v>1</v>
      </c>
      <c r="R334" s="24">
        <f t="shared" si="34"/>
        <v>0</v>
      </c>
    </row>
    <row r="335" spans="1:19" ht="15.75" customHeight="1" x14ac:dyDescent="0.2">
      <c r="A335" s="93">
        <v>1701</v>
      </c>
      <c r="B335" s="17"/>
      <c r="C335" s="17"/>
      <c r="D335" s="17"/>
      <c r="E335" s="17"/>
      <c r="F335" s="17"/>
      <c r="G335" s="17"/>
      <c r="H335" s="17"/>
      <c r="I335" s="17"/>
      <c r="J335" s="17">
        <v>1</v>
      </c>
      <c r="K335" s="54">
        <v>2</v>
      </c>
      <c r="L335" s="140"/>
      <c r="M335" s="49"/>
      <c r="N335" s="142"/>
      <c r="O335" s="63"/>
      <c r="P335" s="22">
        <v>2</v>
      </c>
      <c r="Q335" s="63"/>
      <c r="R335" s="97"/>
    </row>
    <row r="336" spans="1:19" ht="15.75" customHeight="1" x14ac:dyDescent="0.2">
      <c r="A336" s="93">
        <v>1702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54"/>
      <c r="L336" s="140"/>
      <c r="M336" s="49"/>
      <c r="N336" s="142"/>
      <c r="O336" s="143"/>
      <c r="P336" s="51"/>
      <c r="Q336" s="144"/>
      <c r="R336" s="143"/>
    </row>
    <row r="337" spans="1:19" ht="15.75" customHeight="1" x14ac:dyDescent="0.2">
      <c r="A337" s="93">
        <v>1801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54"/>
      <c r="L337" s="140"/>
      <c r="M337" s="49"/>
      <c r="N337" s="142"/>
      <c r="O337" s="143"/>
      <c r="P337" s="51"/>
      <c r="Q337" s="144"/>
      <c r="R337" s="143"/>
    </row>
    <row r="338" spans="1:19" ht="15.75" customHeight="1" x14ac:dyDescent="0.2">
      <c r="A338" s="93">
        <v>1802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54"/>
      <c r="L338" s="140"/>
      <c r="M338" s="49"/>
      <c r="N338" s="142"/>
      <c r="O338" s="143"/>
      <c r="P338" s="51"/>
      <c r="Q338" s="144"/>
      <c r="R338" s="143"/>
    </row>
    <row r="339" spans="1:19" ht="15.75" customHeight="1" x14ac:dyDescent="0.2">
      <c r="A339" s="93">
        <v>1901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54"/>
      <c r="L339" s="140"/>
      <c r="M339" s="49"/>
      <c r="N339" s="142"/>
      <c r="O339" s="49"/>
      <c r="P339" s="142"/>
      <c r="Q339" s="145"/>
      <c r="R339" s="143"/>
    </row>
    <row r="340" spans="1:19" ht="15.75" customHeight="1" x14ac:dyDescent="0.2">
      <c r="A340" s="93">
        <v>1902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54"/>
      <c r="L340" s="140"/>
      <c r="M340" s="49"/>
      <c r="N340" s="142"/>
      <c r="O340" s="98" t="s">
        <v>81</v>
      </c>
      <c r="P340" s="99">
        <v>9</v>
      </c>
      <c r="Q340" s="100">
        <f>IF(SUM(K330:K336)=0,"",SUM(K330:K336))</f>
        <v>10</v>
      </c>
      <c r="R340" s="101" t="s">
        <v>10</v>
      </c>
    </row>
    <row r="341" spans="1:19" ht="15.75" customHeight="1" x14ac:dyDescent="0.2">
      <c r="A341" s="93">
        <v>2001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54"/>
      <c r="L341" s="140"/>
      <c r="M341" s="49"/>
      <c r="N341" s="142"/>
      <c r="O341" s="102" t="s">
        <v>83</v>
      </c>
      <c r="P341" s="32">
        <f>IF(P340/B326=0,"",P340/B326)</f>
        <v>0.40909090909090912</v>
      </c>
      <c r="Q341" s="103">
        <f>IF(P340/Q340=0,"",P340/Q340)</f>
        <v>0.9</v>
      </c>
      <c r="R341" s="104" t="s">
        <v>84</v>
      </c>
    </row>
    <row r="342" spans="1:19" ht="15.75" customHeight="1" x14ac:dyDescent="0.2">
      <c r="A342" s="93">
        <v>2002</v>
      </c>
      <c r="B342" s="71"/>
      <c r="C342" s="71"/>
      <c r="D342" s="71"/>
      <c r="E342" s="71"/>
      <c r="F342" s="71"/>
      <c r="G342" s="71"/>
      <c r="H342" s="71"/>
      <c r="I342" s="71"/>
      <c r="J342" s="71"/>
      <c r="K342" s="54"/>
      <c r="L342" s="146"/>
      <c r="M342" s="147"/>
      <c r="N342" s="148"/>
      <c r="O342" s="149"/>
      <c r="P342" s="150"/>
      <c r="Q342" s="150"/>
      <c r="R342" s="151"/>
    </row>
    <row r="343" spans="1:19" ht="18" customHeight="1" x14ac:dyDescent="0.2">
      <c r="A343" s="109"/>
      <c r="B343" s="216" t="s">
        <v>106</v>
      </c>
      <c r="C343" s="216"/>
      <c r="D343" s="216"/>
      <c r="E343" s="216"/>
      <c r="F343" s="216"/>
      <c r="G343" s="216"/>
      <c r="H343" s="216"/>
      <c r="I343" s="216"/>
      <c r="J343" s="216"/>
      <c r="K343" s="70">
        <f>SUM(K326:K339)</f>
        <v>10</v>
      </c>
      <c r="L343" s="105">
        <f>IF(K334=0,"",K334/B326)</f>
        <v>0.36363636363636365</v>
      </c>
      <c r="M343" s="105">
        <f>IF(K343=0,"",K343/B326)</f>
        <v>0.45454545454545453</v>
      </c>
      <c r="N343" s="105">
        <f>IF(K334=0,"",M343-L343)</f>
        <v>9.0909090909090884E-2</v>
      </c>
      <c r="O343" s="85"/>
      <c r="P343" s="81"/>
      <c r="Q343" s="129"/>
      <c r="R343" s="85"/>
    </row>
    <row r="344" spans="1:19" ht="12.75" customHeight="1" x14ac:dyDescent="0.2">
      <c r="L344" s="85"/>
      <c r="M344" s="85"/>
      <c r="O344" s="85"/>
    </row>
    <row r="345" spans="1:19" ht="12.75" customHeight="1" x14ac:dyDescent="0.2">
      <c r="L345" s="85"/>
      <c r="M345" s="85"/>
      <c r="O345" s="85"/>
      <c r="P345" s="129"/>
      <c r="Q345" s="129"/>
      <c r="R345" s="85"/>
    </row>
    <row r="346" spans="1:19" ht="26.25" x14ac:dyDescent="0.2">
      <c r="B346" s="220" t="s">
        <v>94</v>
      </c>
      <c r="C346" s="221"/>
      <c r="D346" s="221"/>
      <c r="E346" s="221"/>
      <c r="F346" s="221"/>
      <c r="G346" s="221"/>
      <c r="H346" s="221"/>
      <c r="I346" s="221"/>
      <c r="J346" s="221"/>
      <c r="K346" s="74" t="s">
        <v>80</v>
      </c>
      <c r="L346" s="85"/>
      <c r="M346" s="85"/>
      <c r="N346" s="81"/>
      <c r="O346" s="85"/>
      <c r="P346" s="81"/>
      <c r="Q346" s="81"/>
      <c r="R346" s="81"/>
    </row>
    <row r="347" spans="1:19" ht="20.25" x14ac:dyDescent="0.2">
      <c r="A347" s="222" t="s">
        <v>9</v>
      </c>
      <c r="B347" s="223" t="s">
        <v>95</v>
      </c>
      <c r="C347" s="224"/>
      <c r="D347" s="224"/>
      <c r="E347" s="224"/>
      <c r="F347" s="224"/>
      <c r="G347" s="224"/>
      <c r="H347" s="224"/>
      <c r="I347" s="224"/>
      <c r="J347" s="225"/>
      <c r="K347" s="226" t="s">
        <v>10</v>
      </c>
      <c r="L347" s="219" t="s">
        <v>2</v>
      </c>
      <c r="M347" s="219" t="s">
        <v>3</v>
      </c>
      <c r="N347" s="228" t="s">
        <v>4</v>
      </c>
      <c r="O347" s="219" t="s">
        <v>5</v>
      </c>
      <c r="P347" s="217" t="s">
        <v>6</v>
      </c>
      <c r="Q347" s="217" t="s">
        <v>7</v>
      </c>
      <c r="R347" s="219" t="s">
        <v>96</v>
      </c>
    </row>
    <row r="348" spans="1:19" ht="15.75" x14ac:dyDescent="0.2">
      <c r="A348" s="218"/>
      <c r="B348" s="93" t="s">
        <v>97</v>
      </c>
      <c r="C348" s="93" t="s">
        <v>98</v>
      </c>
      <c r="D348" s="93" t="s">
        <v>99</v>
      </c>
      <c r="E348" s="93" t="s">
        <v>100</v>
      </c>
      <c r="F348" s="93" t="s">
        <v>101</v>
      </c>
      <c r="G348" s="93" t="s">
        <v>102</v>
      </c>
      <c r="H348" s="93" t="s">
        <v>103</v>
      </c>
      <c r="I348" s="93" t="s">
        <v>104</v>
      </c>
      <c r="J348" s="93" t="s">
        <v>105</v>
      </c>
      <c r="K348" s="218"/>
      <c r="L348" s="218"/>
      <c r="M348" s="218"/>
      <c r="N348" s="218"/>
      <c r="O348" s="218"/>
      <c r="P348" s="218"/>
      <c r="Q348" s="218"/>
      <c r="R348" s="218"/>
    </row>
    <row r="349" spans="1:19" ht="15.75" customHeight="1" x14ac:dyDescent="0.2">
      <c r="A349" s="93">
        <v>1301</v>
      </c>
      <c r="B349" s="17">
        <v>13</v>
      </c>
      <c r="C349" s="17"/>
      <c r="D349" s="17"/>
      <c r="E349" s="17"/>
      <c r="F349" s="17"/>
      <c r="G349" s="17"/>
      <c r="H349" s="17"/>
      <c r="I349" s="17"/>
      <c r="J349" s="17"/>
      <c r="K349" s="54"/>
      <c r="L349" s="138"/>
      <c r="M349" s="139"/>
      <c r="N349" s="100"/>
      <c r="O349" s="94"/>
      <c r="P349" s="19">
        <f>B349</f>
        <v>13</v>
      </c>
      <c r="Q349" s="95"/>
      <c r="R349" s="94"/>
    </row>
    <row r="350" spans="1:19" ht="15.75" customHeight="1" x14ac:dyDescent="0.2">
      <c r="A350" s="93">
        <v>1302</v>
      </c>
      <c r="B350" s="17"/>
      <c r="C350" s="17">
        <v>12</v>
      </c>
      <c r="D350" s="17"/>
      <c r="E350" s="17"/>
      <c r="F350" s="17"/>
      <c r="G350" s="17"/>
      <c r="H350" s="17"/>
      <c r="I350" s="17"/>
      <c r="J350" s="17"/>
      <c r="K350" s="54"/>
      <c r="L350" s="140"/>
      <c r="M350" s="49"/>
      <c r="N350" s="141"/>
      <c r="O350" s="21">
        <f>IF(C350=0,"",C350/B349)</f>
        <v>0.92307692307692313</v>
      </c>
      <c r="P350" s="22">
        <v>12</v>
      </c>
      <c r="Q350" s="96">
        <f t="shared" ref="Q350:Q357" si="35">IF(P350=0,"",P350/P349)</f>
        <v>0.92307692307692313</v>
      </c>
      <c r="R350" s="96">
        <f t="shared" ref="R350:R357" si="36">IF(P350=0,"",100%-Q350)</f>
        <v>7.6923076923076872E-2</v>
      </c>
    </row>
    <row r="351" spans="1:19" ht="15.75" customHeight="1" x14ac:dyDescent="0.2">
      <c r="A351" s="93">
        <v>1401</v>
      </c>
      <c r="B351" s="17"/>
      <c r="C351" s="17"/>
      <c r="D351" s="17">
        <v>11</v>
      </c>
      <c r="E351" s="17"/>
      <c r="F351" s="17"/>
      <c r="G351" s="17"/>
      <c r="H351" s="17"/>
      <c r="I351" s="17"/>
      <c r="J351" s="17"/>
      <c r="K351" s="54"/>
      <c r="L351" s="140"/>
      <c r="M351" s="49"/>
      <c r="N351" s="141"/>
      <c r="O351" s="21">
        <f>IF(D351=0,"",D351/C350)</f>
        <v>0.91666666666666663</v>
      </c>
      <c r="P351" s="22">
        <v>12</v>
      </c>
      <c r="Q351" s="96">
        <f t="shared" si="35"/>
        <v>1</v>
      </c>
      <c r="R351" s="96">
        <f t="shared" si="36"/>
        <v>0</v>
      </c>
      <c r="S351" s="119">
        <f>P351/P349</f>
        <v>0.92307692307692313</v>
      </c>
    </row>
    <row r="352" spans="1:19" ht="15.75" customHeight="1" x14ac:dyDescent="0.2">
      <c r="A352" s="93">
        <v>1402</v>
      </c>
      <c r="B352" s="17"/>
      <c r="C352" s="17"/>
      <c r="D352" s="17"/>
      <c r="E352" s="17">
        <v>10</v>
      </c>
      <c r="F352" s="17"/>
      <c r="G352" s="17"/>
      <c r="H352" s="17"/>
      <c r="I352" s="17"/>
      <c r="J352" s="17"/>
      <c r="K352" s="54"/>
      <c r="L352" s="140"/>
      <c r="M352" s="49"/>
      <c r="N352" s="141"/>
      <c r="O352" s="21">
        <f>IF(E352=0,"",E352/D351)</f>
        <v>0.90909090909090906</v>
      </c>
      <c r="P352" s="22">
        <v>11</v>
      </c>
      <c r="Q352" s="96">
        <f t="shared" si="35"/>
        <v>0.91666666666666663</v>
      </c>
      <c r="R352" s="96">
        <f t="shared" si="36"/>
        <v>8.333333333333337E-2</v>
      </c>
    </row>
    <row r="353" spans="1:18" ht="15.75" customHeight="1" x14ac:dyDescent="0.2">
      <c r="A353" s="93">
        <v>1501</v>
      </c>
      <c r="B353" s="17"/>
      <c r="C353" s="17"/>
      <c r="D353" s="17"/>
      <c r="E353" s="17"/>
      <c r="F353" s="17">
        <v>9</v>
      </c>
      <c r="G353" s="17"/>
      <c r="H353" s="17"/>
      <c r="I353" s="17"/>
      <c r="J353" s="17"/>
      <c r="K353" s="54"/>
      <c r="L353" s="140"/>
      <c r="M353" s="49"/>
      <c r="N353" s="141"/>
      <c r="O353" s="21">
        <f>IF(F353=0,"",F353/E352)</f>
        <v>0.9</v>
      </c>
      <c r="P353" s="22">
        <v>11</v>
      </c>
      <c r="Q353" s="96">
        <f t="shared" si="35"/>
        <v>1</v>
      </c>
      <c r="R353" s="96">
        <f t="shared" si="36"/>
        <v>0</v>
      </c>
    </row>
    <row r="354" spans="1:18" ht="15.75" customHeight="1" x14ac:dyDescent="0.2">
      <c r="A354" s="93">
        <v>1502</v>
      </c>
      <c r="B354" s="17"/>
      <c r="C354" s="17"/>
      <c r="D354" s="17"/>
      <c r="E354" s="17"/>
      <c r="F354" s="17"/>
      <c r="G354" s="17">
        <v>9</v>
      </c>
      <c r="H354" s="17"/>
      <c r="I354" s="17"/>
      <c r="J354" s="17"/>
      <c r="K354" s="54"/>
      <c r="L354" s="140"/>
      <c r="M354" s="49"/>
      <c r="N354" s="141"/>
      <c r="O354" s="21">
        <f>IF(G354=0,"",G354/F353)</f>
        <v>1</v>
      </c>
      <c r="P354" s="22">
        <v>11</v>
      </c>
      <c r="Q354" s="96">
        <f t="shared" si="35"/>
        <v>1</v>
      </c>
      <c r="R354" s="96">
        <f t="shared" si="36"/>
        <v>0</v>
      </c>
    </row>
    <row r="355" spans="1:18" ht="15.75" customHeight="1" x14ac:dyDescent="0.2">
      <c r="A355" s="93">
        <v>1601</v>
      </c>
      <c r="B355" s="17"/>
      <c r="C355" s="17"/>
      <c r="D355" s="17"/>
      <c r="E355" s="17"/>
      <c r="F355" s="17"/>
      <c r="G355" s="17"/>
      <c r="H355" s="17">
        <v>9</v>
      </c>
      <c r="I355" s="17"/>
      <c r="J355" s="17"/>
      <c r="K355" s="54"/>
      <c r="L355" s="140"/>
      <c r="M355" s="49"/>
      <c r="N355" s="141"/>
      <c r="O355" s="21">
        <f>IF(H355=0,"",H355/G354)</f>
        <v>1</v>
      </c>
      <c r="P355" s="22">
        <v>11</v>
      </c>
      <c r="Q355" s="96">
        <f t="shared" si="35"/>
        <v>1</v>
      </c>
      <c r="R355" s="96">
        <f t="shared" si="36"/>
        <v>0</v>
      </c>
    </row>
    <row r="356" spans="1:18" ht="15.75" customHeight="1" x14ac:dyDescent="0.2">
      <c r="A356" s="93">
        <v>1602</v>
      </c>
      <c r="B356" s="17"/>
      <c r="C356" s="17"/>
      <c r="D356" s="17"/>
      <c r="E356" s="17"/>
      <c r="F356" s="17"/>
      <c r="G356" s="17"/>
      <c r="H356" s="17"/>
      <c r="I356" s="17">
        <v>9</v>
      </c>
      <c r="J356" s="17"/>
      <c r="K356" s="54"/>
      <c r="L356" s="140"/>
      <c r="M356" s="49"/>
      <c r="N356" s="141"/>
      <c r="O356" s="21">
        <f>IF(I356=0,"",I356/H355)</f>
        <v>1</v>
      </c>
      <c r="P356" s="22">
        <v>11</v>
      </c>
      <c r="Q356" s="96">
        <f t="shared" si="35"/>
        <v>1</v>
      </c>
      <c r="R356" s="96">
        <f t="shared" si="36"/>
        <v>0</v>
      </c>
    </row>
    <row r="357" spans="1:18" ht="15.75" customHeight="1" x14ac:dyDescent="0.2">
      <c r="A357" s="93">
        <v>1701</v>
      </c>
      <c r="B357" s="17"/>
      <c r="C357" s="17"/>
      <c r="D357" s="17"/>
      <c r="E357" s="17"/>
      <c r="F357" s="17"/>
      <c r="G357" s="17"/>
      <c r="H357" s="17"/>
      <c r="I357" s="17"/>
      <c r="J357" s="17">
        <v>9</v>
      </c>
      <c r="K357" s="54">
        <v>6</v>
      </c>
      <c r="L357" s="140"/>
      <c r="M357" s="49"/>
      <c r="N357" s="141"/>
      <c r="O357" s="24">
        <f>IF(J357=0,"",J357/I356)</f>
        <v>1</v>
      </c>
      <c r="P357" s="22">
        <v>11</v>
      </c>
      <c r="Q357" s="24">
        <f t="shared" si="35"/>
        <v>1</v>
      </c>
      <c r="R357" s="24">
        <f t="shared" si="36"/>
        <v>0</v>
      </c>
    </row>
    <row r="358" spans="1:18" ht="15.75" customHeight="1" x14ac:dyDescent="0.2">
      <c r="A358" s="93">
        <v>1702</v>
      </c>
      <c r="B358" s="17"/>
      <c r="C358" s="17"/>
      <c r="D358" s="17"/>
      <c r="E358" s="17"/>
      <c r="F358" s="17"/>
      <c r="G358" s="17"/>
      <c r="H358" s="17"/>
      <c r="I358" s="17"/>
      <c r="J358" s="17">
        <v>2</v>
      </c>
      <c r="K358" s="54">
        <v>2</v>
      </c>
      <c r="L358" s="140"/>
      <c r="M358" s="49"/>
      <c r="N358" s="142"/>
      <c r="O358" s="63"/>
      <c r="P358" s="22">
        <v>5</v>
      </c>
      <c r="Q358" s="63"/>
      <c r="R358" s="97"/>
    </row>
    <row r="359" spans="1:18" ht="15.75" customHeight="1" x14ac:dyDescent="0.2">
      <c r="A359" s="93">
        <v>1801</v>
      </c>
      <c r="B359" s="17"/>
      <c r="C359" s="17"/>
      <c r="D359" s="17"/>
      <c r="E359" s="17"/>
      <c r="F359" s="17"/>
      <c r="G359" s="17"/>
      <c r="H359" s="17"/>
      <c r="I359" s="17"/>
      <c r="J359" s="17">
        <v>1</v>
      </c>
      <c r="K359" s="54">
        <v>1</v>
      </c>
      <c r="L359" s="140"/>
      <c r="M359" s="49"/>
      <c r="N359" s="142"/>
      <c r="O359" s="143"/>
      <c r="P359" s="51">
        <v>2</v>
      </c>
      <c r="Q359" s="144"/>
      <c r="R359" s="143"/>
    </row>
    <row r="360" spans="1:18" ht="15.75" customHeight="1" x14ac:dyDescent="0.2">
      <c r="A360" s="93">
        <v>1802</v>
      </c>
      <c r="B360" s="17"/>
      <c r="C360" s="17"/>
      <c r="D360" s="17"/>
      <c r="E360" s="17"/>
      <c r="F360" s="17"/>
      <c r="G360" s="17"/>
      <c r="H360" s="17"/>
      <c r="I360" s="17"/>
      <c r="J360" s="17">
        <v>1</v>
      </c>
      <c r="K360" s="54">
        <v>1</v>
      </c>
      <c r="L360" s="140"/>
      <c r="M360" s="49"/>
      <c r="N360" s="142"/>
      <c r="O360" s="143"/>
      <c r="P360" s="51">
        <v>1</v>
      </c>
      <c r="Q360" s="144"/>
      <c r="R360" s="143"/>
    </row>
    <row r="361" spans="1:18" ht="15.75" customHeight="1" x14ac:dyDescent="0.2">
      <c r="A361" s="93">
        <v>1901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54"/>
      <c r="L361" s="140"/>
      <c r="M361" s="49"/>
      <c r="N361" s="142"/>
      <c r="O361" s="143"/>
      <c r="P361" s="51"/>
      <c r="Q361" s="144"/>
      <c r="R361" s="143"/>
    </row>
    <row r="362" spans="1:18" ht="15.75" customHeight="1" x14ac:dyDescent="0.2">
      <c r="A362" s="93">
        <v>1902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54"/>
      <c r="L362" s="140"/>
      <c r="M362" s="49"/>
      <c r="N362" s="142"/>
      <c r="O362" s="49"/>
      <c r="P362" s="142"/>
      <c r="Q362" s="145"/>
      <c r="R362" s="143"/>
    </row>
    <row r="363" spans="1:18" ht="15.75" customHeight="1" x14ac:dyDescent="0.2">
      <c r="A363" s="93">
        <v>2001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54"/>
      <c r="L363" s="140"/>
      <c r="M363" s="49"/>
      <c r="N363" s="142"/>
      <c r="O363" s="98" t="s">
        <v>81</v>
      </c>
      <c r="P363" s="99">
        <v>11</v>
      </c>
      <c r="Q363" s="112">
        <f>IF(SUM(K355:K362)=0,"",SUM(K355:K362))</f>
        <v>10</v>
      </c>
      <c r="R363" s="101" t="s">
        <v>10</v>
      </c>
    </row>
    <row r="364" spans="1:18" ht="15.75" customHeight="1" x14ac:dyDescent="0.2">
      <c r="A364" s="93">
        <v>2002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54"/>
      <c r="L364" s="140"/>
      <c r="M364" s="49"/>
      <c r="N364" s="142"/>
      <c r="O364" s="102" t="s">
        <v>83</v>
      </c>
      <c r="P364" s="32">
        <f>IF(P363/B349=0,"",P363/B349)</f>
        <v>0.84615384615384615</v>
      </c>
      <c r="Q364" s="113">
        <f>IF(P363/Q363=0,"",P363/Q363)</f>
        <v>1.1000000000000001</v>
      </c>
      <c r="R364" s="104" t="s">
        <v>84</v>
      </c>
    </row>
    <row r="365" spans="1:18" ht="15.75" x14ac:dyDescent="0.2">
      <c r="A365" s="93">
        <v>2101</v>
      </c>
      <c r="B365" s="71"/>
      <c r="C365" s="71"/>
      <c r="D365" s="71"/>
      <c r="E365" s="71"/>
      <c r="F365" s="71"/>
      <c r="G365" s="71"/>
      <c r="H365" s="71"/>
      <c r="I365" s="71"/>
      <c r="J365" s="71"/>
      <c r="K365" s="54"/>
      <c r="L365" s="146"/>
      <c r="M365" s="147"/>
      <c r="N365" s="148"/>
      <c r="O365" s="149"/>
      <c r="P365" s="150"/>
      <c r="Q365" s="150"/>
      <c r="R365" s="151"/>
    </row>
    <row r="366" spans="1:18" ht="18" x14ac:dyDescent="0.2">
      <c r="A366" s="109"/>
      <c r="B366" s="216" t="s">
        <v>106</v>
      </c>
      <c r="C366" s="216"/>
      <c r="D366" s="216"/>
      <c r="E366" s="216"/>
      <c r="F366" s="216"/>
      <c r="G366" s="216"/>
      <c r="H366" s="216"/>
      <c r="I366" s="216"/>
      <c r="J366" s="216"/>
      <c r="K366" s="70">
        <f>SUM(K349:K362)</f>
        <v>10</v>
      </c>
      <c r="L366" s="105">
        <f>IF(K357=0,"",K357/B349)</f>
        <v>0.46153846153846156</v>
      </c>
      <c r="M366" s="105">
        <f>IF(K366=0,"",K366/B349)</f>
        <v>0.76923076923076927</v>
      </c>
      <c r="N366" s="105">
        <f>IF(K357=0,"",M366-L366)</f>
        <v>0.30769230769230771</v>
      </c>
      <c r="O366" s="85"/>
      <c r="P366" s="81"/>
      <c r="Q366" s="129"/>
      <c r="R366" s="85"/>
    </row>
    <row r="367" spans="1:18" ht="12.75" customHeight="1" x14ac:dyDescent="0.2">
      <c r="L367" s="85"/>
      <c r="M367" s="85"/>
      <c r="O367" s="85"/>
      <c r="P367" s="129"/>
      <c r="Q367" s="129"/>
      <c r="R367" s="85"/>
    </row>
    <row r="368" spans="1:18" ht="12.75" customHeight="1" x14ac:dyDescent="0.2">
      <c r="L368" s="85"/>
      <c r="M368" s="85"/>
      <c r="O368" s="85"/>
    </row>
    <row r="369" spans="1:19" ht="26.25" x14ac:dyDescent="0.2">
      <c r="B369" s="220" t="s">
        <v>94</v>
      </c>
      <c r="C369" s="221"/>
      <c r="D369" s="221"/>
      <c r="E369" s="221"/>
      <c r="F369" s="221"/>
      <c r="G369" s="221"/>
      <c r="H369" s="221"/>
      <c r="I369" s="221"/>
      <c r="J369" s="221"/>
      <c r="K369" s="74" t="s">
        <v>82</v>
      </c>
      <c r="L369" s="85"/>
      <c r="M369" s="85"/>
      <c r="N369" s="81"/>
      <c r="O369" s="85"/>
      <c r="P369" s="81"/>
      <c r="Q369" s="81"/>
      <c r="R369" s="81"/>
    </row>
    <row r="370" spans="1:19" ht="20.25" x14ac:dyDescent="0.2">
      <c r="A370" s="222" t="s">
        <v>9</v>
      </c>
      <c r="B370" s="223" t="s">
        <v>95</v>
      </c>
      <c r="C370" s="224"/>
      <c r="D370" s="224"/>
      <c r="E370" s="224"/>
      <c r="F370" s="224"/>
      <c r="G370" s="224"/>
      <c r="H370" s="224"/>
      <c r="I370" s="224"/>
      <c r="J370" s="225"/>
      <c r="K370" s="226" t="s">
        <v>10</v>
      </c>
      <c r="L370" s="219" t="s">
        <v>2</v>
      </c>
      <c r="M370" s="219" t="s">
        <v>3</v>
      </c>
      <c r="N370" s="228" t="s">
        <v>4</v>
      </c>
      <c r="O370" s="219" t="s">
        <v>5</v>
      </c>
      <c r="P370" s="217" t="s">
        <v>6</v>
      </c>
      <c r="Q370" s="217" t="s">
        <v>7</v>
      </c>
      <c r="R370" s="219" t="s">
        <v>96</v>
      </c>
    </row>
    <row r="371" spans="1:19" ht="15.75" x14ac:dyDescent="0.2">
      <c r="A371" s="218"/>
      <c r="B371" s="93" t="s">
        <v>97</v>
      </c>
      <c r="C371" s="93" t="s">
        <v>98</v>
      </c>
      <c r="D371" s="93" t="s">
        <v>99</v>
      </c>
      <c r="E371" s="93" t="s">
        <v>100</v>
      </c>
      <c r="F371" s="93" t="s">
        <v>101</v>
      </c>
      <c r="G371" s="93" t="s">
        <v>102</v>
      </c>
      <c r="H371" s="93" t="s">
        <v>103</v>
      </c>
      <c r="I371" s="93" t="s">
        <v>104</v>
      </c>
      <c r="J371" s="93" t="s">
        <v>105</v>
      </c>
      <c r="K371" s="218"/>
      <c r="L371" s="218"/>
      <c r="M371" s="218"/>
      <c r="N371" s="218"/>
      <c r="O371" s="218"/>
      <c r="P371" s="218"/>
      <c r="Q371" s="218"/>
      <c r="R371" s="218"/>
    </row>
    <row r="372" spans="1:19" ht="15.75" customHeight="1" x14ac:dyDescent="0.2">
      <c r="A372" s="93">
        <v>1302</v>
      </c>
      <c r="B372" s="17">
        <v>32</v>
      </c>
      <c r="C372" s="17"/>
      <c r="D372" s="17"/>
      <c r="E372" s="17"/>
      <c r="F372" s="17"/>
      <c r="G372" s="17"/>
      <c r="H372" s="17"/>
      <c r="I372" s="17"/>
      <c r="J372" s="17"/>
      <c r="K372" s="54"/>
      <c r="L372" s="138"/>
      <c r="M372" s="139"/>
      <c r="N372" s="100"/>
      <c r="O372" s="94"/>
      <c r="P372" s="19">
        <f>B372</f>
        <v>32</v>
      </c>
      <c r="Q372" s="95"/>
      <c r="R372" s="94"/>
    </row>
    <row r="373" spans="1:19" ht="15.75" customHeight="1" x14ac:dyDescent="0.2">
      <c r="A373" s="93">
        <v>1401</v>
      </c>
      <c r="B373" s="17"/>
      <c r="C373" s="17">
        <v>16</v>
      </c>
      <c r="D373" s="17"/>
      <c r="E373" s="17"/>
      <c r="F373" s="17"/>
      <c r="G373" s="17"/>
      <c r="H373" s="17"/>
      <c r="I373" s="17"/>
      <c r="J373" s="17"/>
      <c r="K373" s="54"/>
      <c r="L373" s="140"/>
      <c r="M373" s="49"/>
      <c r="N373" s="141"/>
      <c r="O373" s="21">
        <f>IF(C373=0,"",C373/B372)</f>
        <v>0.5</v>
      </c>
      <c r="P373" s="22">
        <v>17</v>
      </c>
      <c r="Q373" s="96">
        <f t="shared" ref="Q373:Q380" si="37">IF(P373=0,"",P373/P372)</f>
        <v>0.53125</v>
      </c>
      <c r="R373" s="96">
        <f t="shared" ref="R373:R380" si="38">IF(P373=0,"",100%-Q373)</f>
        <v>0.46875</v>
      </c>
    </row>
    <row r="374" spans="1:19" ht="15.75" customHeight="1" x14ac:dyDescent="0.2">
      <c r="A374" s="93">
        <v>1402</v>
      </c>
      <c r="B374" s="17"/>
      <c r="C374" s="17"/>
      <c r="D374" s="17">
        <v>11</v>
      </c>
      <c r="E374" s="17"/>
      <c r="F374" s="17"/>
      <c r="G374" s="17"/>
      <c r="H374" s="17"/>
      <c r="I374" s="17"/>
      <c r="J374" s="17"/>
      <c r="K374" s="54"/>
      <c r="L374" s="140"/>
      <c r="M374" s="49"/>
      <c r="N374" s="141"/>
      <c r="O374" s="21">
        <f>IF(D374=0,"",D374/C373)</f>
        <v>0.6875</v>
      </c>
      <c r="P374" s="22">
        <v>15</v>
      </c>
      <c r="Q374" s="96">
        <f t="shared" si="37"/>
        <v>0.88235294117647056</v>
      </c>
      <c r="R374" s="96">
        <f t="shared" si="38"/>
        <v>0.11764705882352944</v>
      </c>
      <c r="S374" s="119">
        <f>P374/P372</f>
        <v>0.46875</v>
      </c>
    </row>
    <row r="375" spans="1:19" ht="15.75" customHeight="1" x14ac:dyDescent="0.2">
      <c r="A375" s="93">
        <v>1501</v>
      </c>
      <c r="B375" s="17"/>
      <c r="C375" s="17"/>
      <c r="D375" s="17"/>
      <c r="E375" s="17">
        <v>11</v>
      </c>
      <c r="F375" s="17"/>
      <c r="G375" s="17"/>
      <c r="H375" s="17"/>
      <c r="I375" s="17"/>
      <c r="J375" s="17"/>
      <c r="K375" s="54"/>
      <c r="L375" s="140"/>
      <c r="M375" s="49"/>
      <c r="N375" s="141"/>
      <c r="O375" s="21">
        <f>IF(E375=0,"",E375/D374)</f>
        <v>1</v>
      </c>
      <c r="P375" s="22">
        <v>15</v>
      </c>
      <c r="Q375" s="96">
        <f t="shared" si="37"/>
        <v>1</v>
      </c>
      <c r="R375" s="96">
        <f t="shared" si="38"/>
        <v>0</v>
      </c>
    </row>
    <row r="376" spans="1:19" ht="15.75" customHeight="1" x14ac:dyDescent="0.2">
      <c r="A376" s="93">
        <v>1502</v>
      </c>
      <c r="B376" s="17"/>
      <c r="C376" s="17"/>
      <c r="D376" s="17"/>
      <c r="E376" s="17"/>
      <c r="F376" s="17">
        <v>10</v>
      </c>
      <c r="G376" s="17"/>
      <c r="H376" s="17"/>
      <c r="I376" s="17"/>
      <c r="J376" s="17"/>
      <c r="K376" s="54"/>
      <c r="L376" s="140"/>
      <c r="M376" s="49"/>
      <c r="N376" s="141"/>
      <c r="O376" s="21">
        <f>IF(F376=0,"",F376/E375)</f>
        <v>0.90909090909090906</v>
      </c>
      <c r="P376" s="22">
        <v>14</v>
      </c>
      <c r="Q376" s="96">
        <f t="shared" si="37"/>
        <v>0.93333333333333335</v>
      </c>
      <c r="R376" s="96">
        <f t="shared" si="38"/>
        <v>6.6666666666666652E-2</v>
      </c>
    </row>
    <row r="377" spans="1:19" ht="15.75" customHeight="1" x14ac:dyDescent="0.2">
      <c r="A377" s="93">
        <v>1601</v>
      </c>
      <c r="B377" s="17"/>
      <c r="C377" s="17"/>
      <c r="D377" s="17"/>
      <c r="E377" s="17"/>
      <c r="F377" s="17"/>
      <c r="G377" s="17">
        <v>10</v>
      </c>
      <c r="H377" s="17"/>
      <c r="I377" s="17"/>
      <c r="J377" s="17"/>
      <c r="K377" s="54"/>
      <c r="L377" s="140"/>
      <c r="M377" s="49"/>
      <c r="N377" s="141"/>
      <c r="O377" s="21">
        <f>IF(G377=0,"",G377/F376)</f>
        <v>1</v>
      </c>
      <c r="P377" s="22">
        <v>14</v>
      </c>
      <c r="Q377" s="96">
        <f t="shared" si="37"/>
        <v>1</v>
      </c>
      <c r="R377" s="96">
        <f t="shared" si="38"/>
        <v>0</v>
      </c>
    </row>
    <row r="378" spans="1:19" ht="15.75" customHeight="1" x14ac:dyDescent="0.2">
      <c r="A378" s="93">
        <v>1602</v>
      </c>
      <c r="B378" s="17"/>
      <c r="C378" s="17"/>
      <c r="D378" s="17"/>
      <c r="E378" s="17"/>
      <c r="F378" s="17"/>
      <c r="G378" s="17"/>
      <c r="H378" s="17">
        <v>10</v>
      </c>
      <c r="I378" s="17"/>
      <c r="J378" s="17"/>
      <c r="K378" s="54"/>
      <c r="L378" s="140"/>
      <c r="M378" s="49"/>
      <c r="N378" s="141"/>
      <c r="O378" s="21">
        <f>IF(H378=0,"",H378/G377)</f>
        <v>1</v>
      </c>
      <c r="P378" s="22">
        <v>14</v>
      </c>
      <c r="Q378" s="96">
        <f t="shared" si="37"/>
        <v>1</v>
      </c>
      <c r="R378" s="96">
        <f t="shared" si="38"/>
        <v>0</v>
      </c>
    </row>
    <row r="379" spans="1:19" ht="15.75" customHeight="1" x14ac:dyDescent="0.2">
      <c r="A379" s="93">
        <v>1701</v>
      </c>
      <c r="B379" s="17"/>
      <c r="C379" s="17"/>
      <c r="D379" s="17"/>
      <c r="E379" s="17"/>
      <c r="F379" s="17"/>
      <c r="G379" s="17"/>
      <c r="H379" s="17"/>
      <c r="I379" s="17">
        <v>10</v>
      </c>
      <c r="J379" s="17"/>
      <c r="K379" s="54"/>
      <c r="L379" s="140"/>
      <c r="M379" s="49"/>
      <c r="N379" s="141"/>
      <c r="O379" s="21">
        <f>IF(I379=0,"",I379/H378)</f>
        <v>1</v>
      </c>
      <c r="P379" s="22">
        <v>14</v>
      </c>
      <c r="Q379" s="96">
        <f t="shared" si="37"/>
        <v>1</v>
      </c>
      <c r="R379" s="96">
        <f t="shared" si="38"/>
        <v>0</v>
      </c>
    </row>
    <row r="380" spans="1:19" ht="15.75" customHeight="1" x14ac:dyDescent="0.2">
      <c r="A380" s="93">
        <v>1702</v>
      </c>
      <c r="B380" s="17"/>
      <c r="C380" s="17"/>
      <c r="D380" s="17"/>
      <c r="E380" s="17"/>
      <c r="F380" s="17"/>
      <c r="G380" s="17"/>
      <c r="H380" s="17"/>
      <c r="I380" s="17"/>
      <c r="J380" s="17">
        <v>9</v>
      </c>
      <c r="K380" s="54">
        <v>8</v>
      </c>
      <c r="L380" s="140"/>
      <c r="M380" s="49"/>
      <c r="N380" s="141"/>
      <c r="O380" s="24">
        <f>IF(J380=0,"",J380/I379)</f>
        <v>0.9</v>
      </c>
      <c r="P380" s="22">
        <v>13</v>
      </c>
      <c r="Q380" s="24">
        <f t="shared" si="37"/>
        <v>0.9285714285714286</v>
      </c>
      <c r="R380" s="24">
        <f t="shared" si="38"/>
        <v>7.1428571428571397E-2</v>
      </c>
    </row>
    <row r="381" spans="1:19" ht="15.75" customHeight="1" x14ac:dyDescent="0.2">
      <c r="A381" s="93">
        <v>1801</v>
      </c>
      <c r="B381" s="17"/>
      <c r="C381" s="17"/>
      <c r="D381" s="17"/>
      <c r="E381" s="17"/>
      <c r="F381" s="17"/>
      <c r="G381" s="17"/>
      <c r="H381" s="17"/>
      <c r="I381" s="17"/>
      <c r="J381" s="17">
        <v>5</v>
      </c>
      <c r="K381" s="54">
        <v>3</v>
      </c>
      <c r="L381" s="140"/>
      <c r="M381" s="49"/>
      <c r="N381" s="142"/>
      <c r="O381" s="63"/>
      <c r="P381" s="22">
        <v>6</v>
      </c>
      <c r="Q381" s="63"/>
      <c r="R381" s="97"/>
    </row>
    <row r="382" spans="1:19" ht="15.75" customHeight="1" x14ac:dyDescent="0.2">
      <c r="A382" s="93">
        <v>1802</v>
      </c>
      <c r="B382" s="17"/>
      <c r="C382" s="17"/>
      <c r="D382" s="17"/>
      <c r="E382" s="17"/>
      <c r="F382" s="17"/>
      <c r="G382" s="17"/>
      <c r="H382" s="17"/>
      <c r="I382" s="17"/>
      <c r="J382" s="17">
        <v>3</v>
      </c>
      <c r="K382" s="54">
        <v>1</v>
      </c>
      <c r="L382" s="140"/>
      <c r="M382" s="49"/>
      <c r="N382" s="142"/>
      <c r="O382" s="143"/>
      <c r="P382" s="51">
        <v>3</v>
      </c>
      <c r="Q382" s="144"/>
      <c r="R382" s="143"/>
    </row>
    <row r="383" spans="1:19" ht="15.75" customHeight="1" x14ac:dyDescent="0.2">
      <c r="A383" s="93">
        <v>1901</v>
      </c>
      <c r="B383" s="17"/>
      <c r="C383" s="17"/>
      <c r="D383" s="17"/>
      <c r="E383" s="17"/>
      <c r="F383" s="17"/>
      <c r="G383" s="17"/>
      <c r="H383" s="17"/>
      <c r="I383" s="17"/>
      <c r="J383" s="17">
        <v>1</v>
      </c>
      <c r="K383" s="54">
        <v>1</v>
      </c>
      <c r="L383" s="140"/>
      <c r="M383" s="49"/>
      <c r="N383" s="142"/>
      <c r="O383" s="143"/>
      <c r="P383" s="51">
        <v>1</v>
      </c>
      <c r="Q383" s="144"/>
      <c r="R383" s="143"/>
    </row>
    <row r="384" spans="1:19" ht="15.75" customHeight="1" x14ac:dyDescent="0.2">
      <c r="A384" s="93">
        <v>1902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54"/>
      <c r="L384" s="140"/>
      <c r="M384" s="49"/>
      <c r="N384" s="142"/>
      <c r="O384" s="143"/>
      <c r="P384" s="51"/>
      <c r="Q384" s="144"/>
      <c r="R384" s="143"/>
    </row>
    <row r="385" spans="1:22" ht="15.75" customHeight="1" x14ac:dyDescent="0.2">
      <c r="A385" s="93">
        <v>2001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54"/>
      <c r="L385" s="140"/>
      <c r="M385" s="49"/>
      <c r="N385" s="142"/>
      <c r="O385" s="49"/>
      <c r="P385" s="142"/>
      <c r="Q385" s="145"/>
      <c r="R385" s="143"/>
    </row>
    <row r="386" spans="1:22" ht="15.75" customHeight="1" x14ac:dyDescent="0.2">
      <c r="A386" s="93">
        <v>2002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54"/>
      <c r="L386" s="140"/>
      <c r="M386" s="49"/>
      <c r="N386" s="142"/>
      <c r="O386" s="98" t="s">
        <v>81</v>
      </c>
      <c r="P386" s="99">
        <v>13</v>
      </c>
      <c r="Q386" s="100">
        <f>IF(SUM(K378:K385)=0,"",SUM(K378:K385))</f>
        <v>13</v>
      </c>
      <c r="R386" s="101" t="s">
        <v>10</v>
      </c>
    </row>
    <row r="387" spans="1:22" ht="15.75" customHeight="1" x14ac:dyDescent="0.2">
      <c r="A387" s="93">
        <v>2101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54"/>
      <c r="L387" s="140"/>
      <c r="M387" s="49"/>
      <c r="N387" s="142"/>
      <c r="O387" s="102" t="s">
        <v>83</v>
      </c>
      <c r="P387" s="32">
        <f>IF(P386/B372=0,"",P386/B372)</f>
        <v>0.40625</v>
      </c>
      <c r="Q387" s="103">
        <f>IF(P386/Q386=0,"",P386/Q386)</f>
        <v>1</v>
      </c>
      <c r="R387" s="104" t="s">
        <v>84</v>
      </c>
      <c r="V387" s="125"/>
    </row>
    <row r="388" spans="1:22" ht="15.75" x14ac:dyDescent="0.2">
      <c r="A388" s="93">
        <v>2102</v>
      </c>
      <c r="B388" s="71"/>
      <c r="C388" s="71"/>
      <c r="D388" s="71"/>
      <c r="E388" s="71"/>
      <c r="F388" s="71"/>
      <c r="G388" s="71"/>
      <c r="H388" s="71"/>
      <c r="I388" s="71"/>
      <c r="J388" s="71"/>
      <c r="K388" s="54"/>
      <c r="L388" s="146"/>
      <c r="M388" s="147"/>
      <c r="N388" s="148"/>
      <c r="O388" s="149"/>
      <c r="P388" s="150"/>
      <c r="Q388" s="150"/>
      <c r="R388" s="151"/>
    </row>
    <row r="389" spans="1:22" ht="18" customHeight="1" x14ac:dyDescent="0.2">
      <c r="A389" s="109"/>
      <c r="B389" s="216" t="s">
        <v>106</v>
      </c>
      <c r="C389" s="216"/>
      <c r="D389" s="216"/>
      <c r="E389" s="216"/>
      <c r="F389" s="216"/>
      <c r="G389" s="216"/>
      <c r="H389" s="216"/>
      <c r="I389" s="216"/>
      <c r="J389" s="216"/>
      <c r="K389" s="70">
        <f>SUM(K372:K385)</f>
        <v>13</v>
      </c>
      <c r="L389" s="105">
        <f>IF(K380=0,"",K380/B372)</f>
        <v>0.25</v>
      </c>
      <c r="M389" s="105">
        <f>IF(K389=0,"",K389/B372)</f>
        <v>0.40625</v>
      </c>
      <c r="N389" s="105">
        <f>IF(K380=0,"",M389-L389)</f>
        <v>0.15625</v>
      </c>
      <c r="O389" s="85"/>
      <c r="P389" s="81"/>
      <c r="Q389" s="129"/>
      <c r="R389" s="85"/>
    </row>
    <row r="390" spans="1:22" ht="12.75" customHeight="1" x14ac:dyDescent="0.2">
      <c r="L390" s="85"/>
      <c r="M390" s="85"/>
      <c r="O390" s="85"/>
    </row>
    <row r="391" spans="1:22" ht="12.75" customHeight="1" x14ac:dyDescent="0.2">
      <c r="L391" s="85"/>
      <c r="M391" s="85"/>
      <c r="O391" s="85"/>
    </row>
    <row r="392" spans="1:22" ht="26.25" customHeight="1" x14ac:dyDescent="0.2">
      <c r="B392" s="220" t="s">
        <v>94</v>
      </c>
      <c r="C392" s="221"/>
      <c r="D392" s="221"/>
      <c r="E392" s="221"/>
      <c r="F392" s="221"/>
      <c r="G392" s="221"/>
      <c r="H392" s="221"/>
      <c r="I392" s="221"/>
      <c r="J392" s="221"/>
      <c r="K392" s="74" t="s">
        <v>85</v>
      </c>
      <c r="L392" s="85"/>
      <c r="M392" s="85"/>
      <c r="N392" s="81"/>
      <c r="O392" s="85"/>
      <c r="P392" s="81"/>
      <c r="Q392" s="81"/>
      <c r="R392" s="81"/>
    </row>
    <row r="393" spans="1:22" ht="20.25" customHeight="1" x14ac:dyDescent="0.2">
      <c r="A393" s="222" t="s">
        <v>9</v>
      </c>
      <c r="B393" s="223" t="s">
        <v>95</v>
      </c>
      <c r="C393" s="224"/>
      <c r="D393" s="224"/>
      <c r="E393" s="224"/>
      <c r="F393" s="224"/>
      <c r="G393" s="224"/>
      <c r="H393" s="224"/>
      <c r="I393" s="224"/>
      <c r="J393" s="225"/>
      <c r="K393" s="226" t="s">
        <v>10</v>
      </c>
      <c r="L393" s="219" t="s">
        <v>2</v>
      </c>
      <c r="M393" s="219" t="s">
        <v>3</v>
      </c>
      <c r="N393" s="228" t="s">
        <v>4</v>
      </c>
      <c r="O393" s="219" t="s">
        <v>5</v>
      </c>
      <c r="P393" s="217" t="s">
        <v>6</v>
      </c>
      <c r="Q393" s="217" t="s">
        <v>7</v>
      </c>
      <c r="R393" s="219" t="s">
        <v>96</v>
      </c>
    </row>
    <row r="394" spans="1:22" ht="15.75" customHeight="1" x14ac:dyDescent="0.2">
      <c r="A394" s="218"/>
      <c r="B394" s="93" t="s">
        <v>97</v>
      </c>
      <c r="C394" s="93" t="s">
        <v>98</v>
      </c>
      <c r="D394" s="93" t="s">
        <v>99</v>
      </c>
      <c r="E394" s="93" t="s">
        <v>100</v>
      </c>
      <c r="F394" s="93" t="s">
        <v>101</v>
      </c>
      <c r="G394" s="93" t="s">
        <v>102</v>
      </c>
      <c r="H394" s="93" t="s">
        <v>103</v>
      </c>
      <c r="I394" s="93" t="s">
        <v>104</v>
      </c>
      <c r="J394" s="93" t="s">
        <v>105</v>
      </c>
      <c r="K394" s="218"/>
      <c r="L394" s="218"/>
      <c r="M394" s="218"/>
      <c r="N394" s="218"/>
      <c r="O394" s="218"/>
      <c r="P394" s="218"/>
      <c r="Q394" s="218"/>
      <c r="R394" s="218"/>
    </row>
    <row r="395" spans="1:22" ht="15.75" customHeight="1" x14ac:dyDescent="0.2">
      <c r="A395" s="93" t="s">
        <v>85</v>
      </c>
      <c r="B395" s="17">
        <v>10</v>
      </c>
      <c r="C395" s="17"/>
      <c r="D395" s="17"/>
      <c r="E395" s="17"/>
      <c r="F395" s="17"/>
      <c r="G395" s="17"/>
      <c r="H395" s="17"/>
      <c r="I395" s="17"/>
      <c r="J395" s="17"/>
      <c r="K395" s="54"/>
      <c r="L395" s="138"/>
      <c r="M395" s="139"/>
      <c r="N395" s="100"/>
      <c r="O395" s="94"/>
      <c r="P395" s="19">
        <f>B395</f>
        <v>10</v>
      </c>
      <c r="Q395" s="95"/>
      <c r="R395" s="94"/>
    </row>
    <row r="396" spans="1:22" ht="15.75" customHeight="1" x14ac:dyDescent="0.2">
      <c r="A396" s="93" t="s">
        <v>86</v>
      </c>
      <c r="B396" s="17"/>
      <c r="C396" s="17">
        <v>8</v>
      </c>
      <c r="D396" s="17"/>
      <c r="E396" s="17"/>
      <c r="F396" s="17"/>
      <c r="G396" s="17"/>
      <c r="H396" s="17"/>
      <c r="I396" s="17"/>
      <c r="J396" s="17"/>
      <c r="K396" s="54"/>
      <c r="L396" s="140"/>
      <c r="M396" s="49"/>
      <c r="N396" s="141"/>
      <c r="O396" s="21">
        <f>IF(C396=0,"",C396/B395)</f>
        <v>0.8</v>
      </c>
      <c r="P396" s="22">
        <v>8</v>
      </c>
      <c r="Q396" s="96">
        <f t="shared" ref="Q396:Q403" si="39">IF(P396=0,"",P396/P395)</f>
        <v>0.8</v>
      </c>
      <c r="R396" s="96">
        <f t="shared" ref="R396:R403" si="40">IF(P396=0,"",100%-Q396)</f>
        <v>0.19999999999999996</v>
      </c>
    </row>
    <row r="397" spans="1:22" ht="15.75" customHeight="1" x14ac:dyDescent="0.2">
      <c r="A397" s="93">
        <v>1501</v>
      </c>
      <c r="B397" s="17"/>
      <c r="C397" s="17"/>
      <c r="D397" s="17">
        <v>6</v>
      </c>
      <c r="E397" s="17"/>
      <c r="F397" s="17"/>
      <c r="G397" s="17"/>
      <c r="H397" s="17"/>
      <c r="I397" s="17"/>
      <c r="J397" s="17"/>
      <c r="K397" s="54"/>
      <c r="L397" s="140"/>
      <c r="M397" s="49"/>
      <c r="N397" s="141"/>
      <c r="O397" s="21">
        <f>IF(D397=0,"",D397/C396)</f>
        <v>0.75</v>
      </c>
      <c r="P397" s="22">
        <v>8</v>
      </c>
      <c r="Q397" s="96">
        <f t="shared" si="39"/>
        <v>1</v>
      </c>
      <c r="R397" s="96">
        <f t="shared" si="40"/>
        <v>0</v>
      </c>
      <c r="S397" s="119">
        <f>P397/P395</f>
        <v>0.8</v>
      </c>
    </row>
    <row r="398" spans="1:22" ht="15.75" customHeight="1" x14ac:dyDescent="0.2">
      <c r="A398" s="93">
        <v>1502</v>
      </c>
      <c r="B398" s="17"/>
      <c r="C398" s="17"/>
      <c r="D398" s="17"/>
      <c r="E398" s="17">
        <v>5</v>
      </c>
      <c r="F398" s="17"/>
      <c r="G398" s="17"/>
      <c r="H398" s="17"/>
      <c r="I398" s="17"/>
      <c r="J398" s="17"/>
      <c r="K398" s="54"/>
      <c r="L398" s="140"/>
      <c r="M398" s="49"/>
      <c r="N398" s="141"/>
      <c r="O398" s="21">
        <f>IF(E398=0,"",E398/D397)</f>
        <v>0.83333333333333337</v>
      </c>
      <c r="P398" s="22">
        <v>5</v>
      </c>
      <c r="Q398" s="96">
        <f t="shared" si="39"/>
        <v>0.625</v>
      </c>
      <c r="R398" s="96">
        <f t="shared" si="40"/>
        <v>0.375</v>
      </c>
    </row>
    <row r="399" spans="1:22" ht="15.75" customHeight="1" x14ac:dyDescent="0.2">
      <c r="A399" s="93">
        <v>1601</v>
      </c>
      <c r="B399" s="17"/>
      <c r="C399" s="17"/>
      <c r="D399" s="17"/>
      <c r="E399" s="17"/>
      <c r="F399" s="17">
        <v>5</v>
      </c>
      <c r="G399" s="17"/>
      <c r="H399" s="17"/>
      <c r="I399" s="17"/>
      <c r="J399" s="17"/>
      <c r="K399" s="54"/>
      <c r="L399" s="140"/>
      <c r="M399" s="49"/>
      <c r="N399" s="141"/>
      <c r="O399" s="21">
        <f>IF(F399=0,"",F399/E398)</f>
        <v>1</v>
      </c>
      <c r="P399" s="22">
        <v>5</v>
      </c>
      <c r="Q399" s="96">
        <f t="shared" si="39"/>
        <v>1</v>
      </c>
      <c r="R399" s="96">
        <f t="shared" si="40"/>
        <v>0</v>
      </c>
    </row>
    <row r="400" spans="1:22" ht="15.75" customHeight="1" x14ac:dyDescent="0.2">
      <c r="A400" s="93">
        <v>1602</v>
      </c>
      <c r="B400" s="17"/>
      <c r="C400" s="17"/>
      <c r="D400" s="17"/>
      <c r="E400" s="17"/>
      <c r="F400" s="17"/>
      <c r="G400" s="17">
        <v>4</v>
      </c>
      <c r="H400" s="17"/>
      <c r="I400" s="17"/>
      <c r="J400" s="17"/>
      <c r="K400" s="54"/>
      <c r="L400" s="140"/>
      <c r="M400" s="49"/>
      <c r="N400" s="141"/>
      <c r="O400" s="21">
        <f>IF(G400=0,"",G400/F399)</f>
        <v>0.8</v>
      </c>
      <c r="P400" s="22">
        <v>5</v>
      </c>
      <c r="Q400" s="96">
        <f t="shared" si="39"/>
        <v>1</v>
      </c>
      <c r="R400" s="96">
        <f t="shared" si="40"/>
        <v>0</v>
      </c>
    </row>
    <row r="401" spans="1:18" ht="15.75" customHeight="1" x14ac:dyDescent="0.2">
      <c r="A401" s="93" t="s">
        <v>110</v>
      </c>
      <c r="B401" s="17"/>
      <c r="C401" s="17"/>
      <c r="D401" s="17"/>
      <c r="E401" s="17"/>
      <c r="F401" s="17"/>
      <c r="G401" s="17"/>
      <c r="H401" s="17">
        <v>4</v>
      </c>
      <c r="I401" s="17"/>
      <c r="J401" s="17"/>
      <c r="K401" s="54"/>
      <c r="L401" s="140"/>
      <c r="M401" s="49"/>
      <c r="N401" s="141"/>
      <c r="O401" s="21">
        <f>IF(H401=0,"",H401/G400)</f>
        <v>1</v>
      </c>
      <c r="P401" s="22">
        <v>5</v>
      </c>
      <c r="Q401" s="96">
        <f t="shared" si="39"/>
        <v>1</v>
      </c>
      <c r="R401" s="96">
        <f t="shared" si="40"/>
        <v>0</v>
      </c>
    </row>
    <row r="402" spans="1:18" ht="15.75" customHeight="1" x14ac:dyDescent="0.2">
      <c r="A402" s="93">
        <v>1702</v>
      </c>
      <c r="B402" s="17"/>
      <c r="C402" s="17"/>
      <c r="D402" s="17"/>
      <c r="E402" s="17"/>
      <c r="F402" s="17"/>
      <c r="G402" s="17"/>
      <c r="H402" s="17"/>
      <c r="I402" s="17">
        <v>4</v>
      </c>
      <c r="J402" s="17"/>
      <c r="K402" s="54"/>
      <c r="L402" s="140"/>
      <c r="M402" s="49"/>
      <c r="N402" s="141"/>
      <c r="O402" s="21">
        <f>IF(I402=0,"",I402/H401)</f>
        <v>1</v>
      </c>
      <c r="P402" s="22">
        <v>5</v>
      </c>
      <c r="Q402" s="96">
        <f t="shared" si="39"/>
        <v>1</v>
      </c>
      <c r="R402" s="96">
        <f t="shared" si="40"/>
        <v>0</v>
      </c>
    </row>
    <row r="403" spans="1:18" ht="15.75" customHeight="1" x14ac:dyDescent="0.2">
      <c r="A403" s="93">
        <v>1801</v>
      </c>
      <c r="B403" s="17"/>
      <c r="C403" s="17"/>
      <c r="D403" s="17"/>
      <c r="E403" s="17"/>
      <c r="F403" s="17"/>
      <c r="G403" s="17"/>
      <c r="H403" s="17"/>
      <c r="I403" s="17"/>
      <c r="J403" s="17">
        <v>5</v>
      </c>
      <c r="K403" s="54">
        <v>3</v>
      </c>
      <c r="L403" s="140"/>
      <c r="M403" s="49"/>
      <c r="N403" s="141"/>
      <c r="O403" s="24">
        <f>IF(J403=0,"",J403/I402)</f>
        <v>1.25</v>
      </c>
      <c r="P403" s="22">
        <v>5</v>
      </c>
      <c r="Q403" s="24">
        <f t="shared" si="39"/>
        <v>1</v>
      </c>
      <c r="R403" s="24">
        <f t="shared" si="40"/>
        <v>0</v>
      </c>
    </row>
    <row r="404" spans="1:18" ht="15.75" customHeight="1" x14ac:dyDescent="0.2">
      <c r="A404" s="93">
        <v>1802</v>
      </c>
      <c r="B404" s="17"/>
      <c r="C404" s="17"/>
      <c r="D404" s="17"/>
      <c r="E404" s="17"/>
      <c r="F404" s="17"/>
      <c r="G404" s="17"/>
      <c r="H404" s="17"/>
      <c r="I404" s="17"/>
      <c r="J404" s="17">
        <v>2</v>
      </c>
      <c r="K404" s="54">
        <v>2</v>
      </c>
      <c r="L404" s="140"/>
      <c r="M404" s="49"/>
      <c r="N404" s="142"/>
      <c r="O404" s="63"/>
      <c r="P404" s="22">
        <v>2</v>
      </c>
      <c r="Q404" s="63"/>
      <c r="R404" s="97"/>
    </row>
    <row r="405" spans="1:18" ht="15.75" customHeight="1" x14ac:dyDescent="0.2">
      <c r="A405" s="93">
        <v>1901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54"/>
      <c r="L405" s="140"/>
      <c r="M405" s="49"/>
      <c r="N405" s="142"/>
      <c r="O405" s="143"/>
      <c r="P405" s="51"/>
      <c r="Q405" s="144"/>
      <c r="R405" s="143"/>
    </row>
    <row r="406" spans="1:18" ht="15.75" customHeight="1" x14ac:dyDescent="0.2">
      <c r="A406" s="93">
        <v>1902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54"/>
      <c r="L406" s="140"/>
      <c r="M406" s="49"/>
      <c r="N406" s="142"/>
      <c r="O406" s="143"/>
      <c r="P406" s="51"/>
      <c r="Q406" s="144"/>
      <c r="R406" s="143"/>
    </row>
    <row r="407" spans="1:18" ht="15.75" customHeight="1" x14ac:dyDescent="0.2">
      <c r="A407" s="93">
        <v>2001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54"/>
      <c r="L407" s="140"/>
      <c r="M407" s="49"/>
      <c r="N407" s="142"/>
      <c r="O407" s="143"/>
      <c r="P407" s="51"/>
      <c r="Q407" s="144"/>
      <c r="R407" s="143"/>
    </row>
    <row r="408" spans="1:18" ht="15.75" customHeight="1" x14ac:dyDescent="0.2">
      <c r="A408" s="93">
        <v>2002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54"/>
      <c r="L408" s="140"/>
      <c r="M408" s="49"/>
      <c r="N408" s="142"/>
      <c r="O408" s="49"/>
      <c r="P408" s="142"/>
      <c r="Q408" s="145"/>
      <c r="R408" s="143"/>
    </row>
    <row r="409" spans="1:18" ht="15.75" customHeight="1" x14ac:dyDescent="0.2">
      <c r="A409" s="93">
        <v>2101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54"/>
      <c r="L409" s="140"/>
      <c r="M409" s="49"/>
      <c r="N409" s="142"/>
      <c r="O409" s="98" t="s">
        <v>81</v>
      </c>
      <c r="P409" s="99">
        <v>5</v>
      </c>
      <c r="Q409" s="100">
        <f>IF(SUM(K401:K408)=0,"",SUM(K401:K408))</f>
        <v>5</v>
      </c>
      <c r="R409" s="101" t="s">
        <v>10</v>
      </c>
    </row>
    <row r="410" spans="1:18" ht="15.75" customHeight="1" x14ac:dyDescent="0.2">
      <c r="A410" s="93">
        <v>2102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54"/>
      <c r="L410" s="140"/>
      <c r="M410" s="49"/>
      <c r="N410" s="142"/>
      <c r="O410" s="102" t="s">
        <v>83</v>
      </c>
      <c r="P410" s="32">
        <f>IF(P409/B395=0,"",P409/B395)</f>
        <v>0.5</v>
      </c>
      <c r="Q410" s="103">
        <f>IF(P409/Q409=0,"",P409/Q409)</f>
        <v>1</v>
      </c>
      <c r="R410" s="104" t="s">
        <v>84</v>
      </c>
    </row>
    <row r="411" spans="1:18" ht="15.75" customHeight="1" x14ac:dyDescent="0.2">
      <c r="A411" s="93">
        <v>2201</v>
      </c>
      <c r="B411" s="71"/>
      <c r="C411" s="71"/>
      <c r="D411" s="71"/>
      <c r="E411" s="71"/>
      <c r="F411" s="71"/>
      <c r="G411" s="71"/>
      <c r="H411" s="71"/>
      <c r="I411" s="71"/>
      <c r="J411" s="71"/>
      <c r="K411" s="54"/>
      <c r="L411" s="146"/>
      <c r="M411" s="147"/>
      <c r="N411" s="148"/>
      <c r="O411" s="149"/>
      <c r="P411" s="150"/>
      <c r="Q411" s="150"/>
      <c r="R411" s="151"/>
    </row>
    <row r="412" spans="1:18" ht="18" x14ac:dyDescent="0.2">
      <c r="A412" s="109"/>
      <c r="B412" s="216" t="s">
        <v>106</v>
      </c>
      <c r="C412" s="216"/>
      <c r="D412" s="216"/>
      <c r="E412" s="216"/>
      <c r="F412" s="216"/>
      <c r="G412" s="216"/>
      <c r="H412" s="216"/>
      <c r="I412" s="216"/>
      <c r="J412" s="216"/>
      <c r="K412" s="70">
        <f>SUM(K395:K408)</f>
        <v>5</v>
      </c>
      <c r="L412" s="105">
        <f>IF(K403=0,"",K403/B395)</f>
        <v>0.3</v>
      </c>
      <c r="M412" s="105">
        <f>IF(K412=0,"",K412/B395)</f>
        <v>0.5</v>
      </c>
      <c r="N412" s="105">
        <f>IF(K403=0,"",M412-L412)</f>
        <v>0.2</v>
      </c>
      <c r="O412" s="85"/>
      <c r="P412" s="81"/>
      <c r="Q412" s="129"/>
      <c r="R412" s="85"/>
    </row>
    <row r="413" spans="1:18" ht="12.75" customHeight="1" x14ac:dyDescent="0.2">
      <c r="L413" s="85"/>
      <c r="M413" s="85"/>
      <c r="O413" s="85"/>
    </row>
    <row r="414" spans="1:18" ht="12.75" customHeight="1" x14ac:dyDescent="0.2">
      <c r="L414" s="85"/>
      <c r="M414" s="85"/>
      <c r="O414" s="85"/>
    </row>
    <row r="415" spans="1:18" ht="26.25" x14ac:dyDescent="0.2">
      <c r="B415" s="220" t="s">
        <v>94</v>
      </c>
      <c r="C415" s="221"/>
      <c r="D415" s="221"/>
      <c r="E415" s="221"/>
      <c r="F415" s="221"/>
      <c r="G415" s="221"/>
      <c r="H415" s="221"/>
      <c r="I415" s="221"/>
      <c r="J415" s="221"/>
      <c r="K415" s="74" t="s">
        <v>86</v>
      </c>
      <c r="L415" s="85"/>
      <c r="M415" s="85"/>
      <c r="N415" s="81"/>
      <c r="O415" s="85"/>
      <c r="P415" s="81"/>
      <c r="Q415" s="81"/>
      <c r="R415" s="81"/>
    </row>
    <row r="416" spans="1:18" ht="20.25" x14ac:dyDescent="0.2">
      <c r="A416" s="222" t="s">
        <v>9</v>
      </c>
      <c r="B416" s="223" t="s">
        <v>95</v>
      </c>
      <c r="C416" s="224"/>
      <c r="D416" s="224"/>
      <c r="E416" s="224"/>
      <c r="F416" s="224"/>
      <c r="G416" s="224"/>
      <c r="H416" s="224"/>
      <c r="I416" s="224"/>
      <c r="J416" s="225"/>
      <c r="K416" s="226" t="s">
        <v>10</v>
      </c>
      <c r="L416" s="219" t="s">
        <v>2</v>
      </c>
      <c r="M416" s="219" t="s">
        <v>3</v>
      </c>
      <c r="N416" s="228" t="s">
        <v>4</v>
      </c>
      <c r="O416" s="219" t="s">
        <v>5</v>
      </c>
      <c r="P416" s="217" t="s">
        <v>6</v>
      </c>
      <c r="Q416" s="217" t="s">
        <v>7</v>
      </c>
      <c r="R416" s="219" t="s">
        <v>96</v>
      </c>
    </row>
    <row r="417" spans="1:19" ht="15.75" x14ac:dyDescent="0.2">
      <c r="A417" s="218"/>
      <c r="B417" s="93" t="s">
        <v>97</v>
      </c>
      <c r="C417" s="93" t="s">
        <v>98</v>
      </c>
      <c r="D417" s="93" t="s">
        <v>99</v>
      </c>
      <c r="E417" s="93" t="s">
        <v>100</v>
      </c>
      <c r="F417" s="93" t="s">
        <v>101</v>
      </c>
      <c r="G417" s="93" t="s">
        <v>102</v>
      </c>
      <c r="H417" s="93" t="s">
        <v>103</v>
      </c>
      <c r="I417" s="93" t="s">
        <v>104</v>
      </c>
      <c r="J417" s="93" t="s">
        <v>105</v>
      </c>
      <c r="K417" s="218"/>
      <c r="L417" s="218"/>
      <c r="M417" s="218"/>
      <c r="N417" s="218"/>
      <c r="O417" s="218"/>
      <c r="P417" s="218"/>
      <c r="Q417" s="218"/>
      <c r="R417" s="218"/>
    </row>
    <row r="418" spans="1:19" ht="15.75" customHeight="1" x14ac:dyDescent="0.2">
      <c r="A418" s="93">
        <v>1402</v>
      </c>
      <c r="B418" s="17">
        <v>26</v>
      </c>
      <c r="C418" s="17"/>
      <c r="D418" s="17"/>
      <c r="E418" s="17"/>
      <c r="F418" s="17"/>
      <c r="G418" s="17"/>
      <c r="H418" s="17"/>
      <c r="I418" s="17"/>
      <c r="J418" s="17"/>
      <c r="K418" s="54"/>
      <c r="L418" s="138"/>
      <c r="M418" s="139"/>
      <c r="N418" s="100"/>
      <c r="O418" s="94"/>
      <c r="P418" s="19">
        <f>B418</f>
        <v>26</v>
      </c>
      <c r="Q418" s="95"/>
      <c r="R418" s="94"/>
    </row>
    <row r="419" spans="1:19" ht="15.75" customHeight="1" x14ac:dyDescent="0.2">
      <c r="A419" s="93">
        <v>1501</v>
      </c>
      <c r="B419" s="17"/>
      <c r="C419" s="17">
        <v>19</v>
      </c>
      <c r="D419" s="17"/>
      <c r="E419" s="17"/>
      <c r="F419" s="17"/>
      <c r="G419" s="17"/>
      <c r="H419" s="17"/>
      <c r="I419" s="17"/>
      <c r="J419" s="17"/>
      <c r="K419" s="54"/>
      <c r="L419" s="140"/>
      <c r="M419" s="49"/>
      <c r="N419" s="141"/>
      <c r="O419" s="21">
        <f>IF(C419=0,"",C419/B418)</f>
        <v>0.73076923076923073</v>
      </c>
      <c r="P419" s="22">
        <v>19</v>
      </c>
      <c r="Q419" s="96">
        <f t="shared" ref="Q419:Q426" si="41">IF(P419=0,"",P419/P418)</f>
        <v>0.73076923076923073</v>
      </c>
      <c r="R419" s="96">
        <f t="shared" ref="R419:R426" si="42">IF(P419=0,"",100%-Q419)</f>
        <v>0.26923076923076927</v>
      </c>
    </row>
    <row r="420" spans="1:19" ht="15.75" customHeight="1" x14ac:dyDescent="0.2">
      <c r="A420" s="93">
        <v>1502</v>
      </c>
      <c r="B420" s="17"/>
      <c r="C420" s="17"/>
      <c r="D420" s="17">
        <v>17</v>
      </c>
      <c r="E420" s="17"/>
      <c r="F420" s="17"/>
      <c r="G420" s="17"/>
      <c r="H420" s="17"/>
      <c r="I420" s="17"/>
      <c r="J420" s="17"/>
      <c r="K420" s="54"/>
      <c r="L420" s="140"/>
      <c r="M420" s="49"/>
      <c r="N420" s="141"/>
      <c r="O420" s="21">
        <f>IF(D420=0,"",D420/C419)</f>
        <v>0.89473684210526316</v>
      </c>
      <c r="P420" s="22">
        <v>17</v>
      </c>
      <c r="Q420" s="96">
        <f t="shared" si="41"/>
        <v>0.89473684210526316</v>
      </c>
      <c r="R420" s="96">
        <f t="shared" si="42"/>
        <v>0.10526315789473684</v>
      </c>
      <c r="S420" s="119">
        <f>P420/P418</f>
        <v>0.65384615384615385</v>
      </c>
    </row>
    <row r="421" spans="1:19" ht="15.75" customHeight="1" x14ac:dyDescent="0.2">
      <c r="A421" s="93">
        <v>1601</v>
      </c>
      <c r="B421" s="17"/>
      <c r="C421" s="17"/>
      <c r="D421" s="17"/>
      <c r="E421" s="17">
        <v>16</v>
      </c>
      <c r="F421" s="17"/>
      <c r="G421" s="17"/>
      <c r="H421" s="17"/>
      <c r="I421" s="17"/>
      <c r="J421" s="17"/>
      <c r="K421" s="54"/>
      <c r="L421" s="140"/>
      <c r="M421" s="49"/>
      <c r="N421" s="141"/>
      <c r="O421" s="21">
        <f>IF(E421=0,"",E421/D420)</f>
        <v>0.94117647058823528</v>
      </c>
      <c r="P421" s="22">
        <v>16</v>
      </c>
      <c r="Q421" s="96">
        <f t="shared" si="41"/>
        <v>0.94117647058823528</v>
      </c>
      <c r="R421" s="96">
        <f t="shared" si="42"/>
        <v>5.8823529411764719E-2</v>
      </c>
    </row>
    <row r="422" spans="1:19" ht="15.75" customHeight="1" x14ac:dyDescent="0.2">
      <c r="A422" s="93">
        <v>1602</v>
      </c>
      <c r="B422" s="17"/>
      <c r="C422" s="17"/>
      <c r="D422" s="17"/>
      <c r="E422" s="17"/>
      <c r="F422" s="17">
        <v>11</v>
      </c>
      <c r="G422" s="17"/>
      <c r="H422" s="17"/>
      <c r="I422" s="17"/>
      <c r="J422" s="17"/>
      <c r="K422" s="54"/>
      <c r="L422" s="140"/>
      <c r="M422" s="49"/>
      <c r="N422" s="141"/>
      <c r="O422" s="21">
        <f>IF(F422=0,"",F422/E421)</f>
        <v>0.6875</v>
      </c>
      <c r="P422" s="22">
        <v>11</v>
      </c>
      <c r="Q422" s="96">
        <f t="shared" si="41"/>
        <v>0.6875</v>
      </c>
      <c r="R422" s="96">
        <f t="shared" si="42"/>
        <v>0.3125</v>
      </c>
    </row>
    <row r="423" spans="1:19" ht="15.75" customHeight="1" x14ac:dyDescent="0.2">
      <c r="A423" s="93">
        <v>1701</v>
      </c>
      <c r="B423" s="17"/>
      <c r="C423" s="17"/>
      <c r="D423" s="17"/>
      <c r="E423" s="17"/>
      <c r="F423" s="17"/>
      <c r="G423" s="17">
        <v>11</v>
      </c>
      <c r="H423" s="17"/>
      <c r="I423" s="17"/>
      <c r="J423" s="17"/>
      <c r="K423" s="54"/>
      <c r="L423" s="140"/>
      <c r="M423" s="49"/>
      <c r="N423" s="141"/>
      <c r="O423" s="21">
        <f>IF(G423=0,"",G423/F422)</f>
        <v>1</v>
      </c>
      <c r="P423" s="22">
        <v>11</v>
      </c>
      <c r="Q423" s="96">
        <f t="shared" si="41"/>
        <v>1</v>
      </c>
      <c r="R423" s="96">
        <f t="shared" si="42"/>
        <v>0</v>
      </c>
    </row>
    <row r="424" spans="1:19" ht="15.75" customHeight="1" x14ac:dyDescent="0.2">
      <c r="A424" s="93">
        <v>1702</v>
      </c>
      <c r="B424" s="17"/>
      <c r="C424" s="17"/>
      <c r="D424" s="17"/>
      <c r="E424" s="17"/>
      <c r="F424" s="17"/>
      <c r="G424" s="17"/>
      <c r="H424" s="17">
        <v>10</v>
      </c>
      <c r="I424" s="17"/>
      <c r="J424" s="17"/>
      <c r="K424" s="54"/>
      <c r="L424" s="140"/>
      <c r="M424" s="49"/>
      <c r="N424" s="141"/>
      <c r="O424" s="21">
        <f>IF(H424=0,"",H424/G423)</f>
        <v>0.90909090909090906</v>
      </c>
      <c r="P424" s="22">
        <v>10</v>
      </c>
      <c r="Q424" s="96">
        <f t="shared" si="41"/>
        <v>0.90909090909090906</v>
      </c>
      <c r="R424" s="96">
        <f t="shared" si="42"/>
        <v>9.0909090909090939E-2</v>
      </c>
    </row>
    <row r="425" spans="1:19" ht="15.75" customHeight="1" x14ac:dyDescent="0.2">
      <c r="A425" s="93">
        <v>1801</v>
      </c>
      <c r="B425" s="17"/>
      <c r="C425" s="17"/>
      <c r="D425" s="17"/>
      <c r="E425" s="17"/>
      <c r="F425" s="17"/>
      <c r="G425" s="17"/>
      <c r="H425" s="17"/>
      <c r="I425" s="17">
        <v>10</v>
      </c>
      <c r="J425" s="17"/>
      <c r="K425" s="54"/>
      <c r="L425" s="140"/>
      <c r="M425" s="49"/>
      <c r="N425" s="141"/>
      <c r="O425" s="21">
        <f>IF(I425=0,"",I425/H424)</f>
        <v>1</v>
      </c>
      <c r="P425" s="22">
        <v>10</v>
      </c>
      <c r="Q425" s="96">
        <f t="shared" si="41"/>
        <v>1</v>
      </c>
      <c r="R425" s="96">
        <f t="shared" si="42"/>
        <v>0</v>
      </c>
    </row>
    <row r="426" spans="1:19" ht="15.75" customHeight="1" x14ac:dyDescent="0.2">
      <c r="A426" s="93">
        <v>1802</v>
      </c>
      <c r="B426" s="17"/>
      <c r="C426" s="17"/>
      <c r="D426" s="17"/>
      <c r="E426" s="17"/>
      <c r="F426" s="17"/>
      <c r="G426" s="17"/>
      <c r="H426" s="17"/>
      <c r="I426" s="17"/>
      <c r="J426" s="17">
        <v>10</v>
      </c>
      <c r="K426" s="54">
        <v>6</v>
      </c>
      <c r="L426" s="140"/>
      <c r="M426" s="49"/>
      <c r="N426" s="141"/>
      <c r="O426" s="24">
        <f>IF(J426=0,"",J426/I425)</f>
        <v>1</v>
      </c>
      <c r="P426" s="22">
        <v>10</v>
      </c>
      <c r="Q426" s="24">
        <f t="shared" si="41"/>
        <v>1</v>
      </c>
      <c r="R426" s="24">
        <f t="shared" si="42"/>
        <v>0</v>
      </c>
    </row>
    <row r="427" spans="1:19" ht="15.75" customHeight="1" x14ac:dyDescent="0.2">
      <c r="A427" s="93">
        <v>1901</v>
      </c>
      <c r="B427" s="17"/>
      <c r="C427" s="17"/>
      <c r="D427" s="17"/>
      <c r="E427" s="17"/>
      <c r="F427" s="17"/>
      <c r="G427" s="17"/>
      <c r="H427" s="17"/>
      <c r="I427" s="17"/>
      <c r="J427" s="17">
        <v>1</v>
      </c>
      <c r="K427" s="54"/>
      <c r="L427" s="140"/>
      <c r="M427" s="49"/>
      <c r="N427" s="142"/>
      <c r="O427" s="63"/>
      <c r="P427" s="22">
        <v>1</v>
      </c>
      <c r="Q427" s="63"/>
      <c r="R427" s="97"/>
    </row>
    <row r="428" spans="1:19" ht="15.75" customHeight="1" x14ac:dyDescent="0.2">
      <c r="A428" s="93">
        <v>1902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54"/>
      <c r="L428" s="140"/>
      <c r="M428" s="49"/>
      <c r="N428" s="142"/>
      <c r="O428" s="143"/>
      <c r="P428" s="51"/>
      <c r="Q428" s="144"/>
      <c r="R428" s="143"/>
    </row>
    <row r="429" spans="1:19" ht="15.75" customHeight="1" x14ac:dyDescent="0.2">
      <c r="A429" s="93">
        <v>2001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54"/>
      <c r="L429" s="140"/>
      <c r="M429" s="49"/>
      <c r="N429" s="142"/>
      <c r="O429" s="143"/>
      <c r="P429" s="51"/>
      <c r="Q429" s="144"/>
      <c r="R429" s="143"/>
    </row>
    <row r="430" spans="1:19" ht="15.75" customHeight="1" x14ac:dyDescent="0.2">
      <c r="A430" s="93">
        <v>2002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54"/>
      <c r="L430" s="140"/>
      <c r="M430" s="49"/>
      <c r="N430" s="142"/>
      <c r="O430" s="143"/>
      <c r="P430" s="51"/>
      <c r="Q430" s="144"/>
      <c r="R430" s="143"/>
    </row>
    <row r="431" spans="1:19" ht="15.75" customHeight="1" x14ac:dyDescent="0.2">
      <c r="A431" s="93">
        <v>2101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54"/>
      <c r="L431" s="140"/>
      <c r="M431" s="49"/>
      <c r="N431" s="142"/>
      <c r="O431" s="49"/>
      <c r="P431" s="142"/>
      <c r="Q431" s="145"/>
      <c r="R431" s="143"/>
    </row>
    <row r="432" spans="1:19" ht="15.75" customHeight="1" x14ac:dyDescent="0.2">
      <c r="A432" s="93">
        <v>2102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54"/>
      <c r="L432" s="140"/>
      <c r="M432" s="49"/>
      <c r="N432" s="142"/>
      <c r="O432" s="98" t="s">
        <v>81</v>
      </c>
      <c r="P432" s="99">
        <v>9</v>
      </c>
      <c r="Q432" s="112">
        <f>IF(SUM(K424:K431)=0,"",SUM(K424:K431))</f>
        <v>6</v>
      </c>
      <c r="R432" s="101" t="s">
        <v>10</v>
      </c>
    </row>
    <row r="433" spans="1:18" ht="15.75" customHeight="1" x14ac:dyDescent="0.2">
      <c r="A433" s="93">
        <v>2201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54"/>
      <c r="L433" s="140"/>
      <c r="M433" s="49"/>
      <c r="N433" s="142"/>
      <c r="O433" s="102" t="s">
        <v>83</v>
      </c>
      <c r="P433" s="32">
        <f>IF(P432/B418=0,"",P432/B418)</f>
        <v>0.34615384615384615</v>
      </c>
      <c r="Q433" s="113">
        <f>IF(P432/Q432=0,"",P432/Q432)</f>
        <v>1.5</v>
      </c>
      <c r="R433" s="104" t="s">
        <v>84</v>
      </c>
    </row>
    <row r="434" spans="1:18" ht="15.75" customHeight="1" x14ac:dyDescent="0.2">
      <c r="A434" s="93">
        <v>2202</v>
      </c>
      <c r="B434" s="71"/>
      <c r="C434" s="71"/>
      <c r="D434" s="71"/>
      <c r="E434" s="71"/>
      <c r="F434" s="71"/>
      <c r="G434" s="71"/>
      <c r="H434" s="71"/>
      <c r="I434" s="71"/>
      <c r="J434" s="71"/>
      <c r="K434" s="54"/>
      <c r="L434" s="146"/>
      <c r="M434" s="147"/>
      <c r="N434" s="148"/>
      <c r="O434" s="149"/>
      <c r="P434" s="150"/>
      <c r="Q434" s="150"/>
      <c r="R434" s="151"/>
    </row>
    <row r="435" spans="1:18" ht="18" customHeight="1" x14ac:dyDescent="0.2">
      <c r="A435" s="109"/>
      <c r="B435" s="216" t="s">
        <v>106</v>
      </c>
      <c r="C435" s="216"/>
      <c r="D435" s="216"/>
      <c r="E435" s="216"/>
      <c r="F435" s="216"/>
      <c r="G435" s="216"/>
      <c r="H435" s="216"/>
      <c r="I435" s="216"/>
      <c r="J435" s="216"/>
      <c r="K435" s="70">
        <f>SUM(K418:K431)</f>
        <v>6</v>
      </c>
      <c r="L435" s="105">
        <f>IF(K426=0,"",K426/B418)</f>
        <v>0.23076923076923078</v>
      </c>
      <c r="M435" s="105">
        <f>IF(K435=0,"",K435/B418)</f>
        <v>0.23076923076923078</v>
      </c>
      <c r="N435" s="105">
        <f>IF(K426=0,"",M435-L435)</f>
        <v>0</v>
      </c>
      <c r="O435" s="85"/>
      <c r="P435" s="81"/>
      <c r="Q435" s="129"/>
      <c r="R435" s="85"/>
    </row>
    <row r="436" spans="1:18" ht="12.75" customHeight="1" x14ac:dyDescent="0.2">
      <c r="L436" s="85"/>
      <c r="M436" s="85"/>
      <c r="O436" s="85"/>
    </row>
    <row r="437" spans="1:18" ht="12.75" customHeight="1" x14ac:dyDescent="0.2">
      <c r="L437" s="85"/>
      <c r="M437" s="85"/>
      <c r="O437" s="85"/>
    </row>
    <row r="438" spans="1:18" ht="12.75" customHeight="1" x14ac:dyDescent="0.2">
      <c r="L438" s="85"/>
      <c r="M438" s="85"/>
      <c r="O438" s="85"/>
    </row>
    <row r="439" spans="1:18" ht="12.75" customHeight="1" x14ac:dyDescent="0.2">
      <c r="L439" s="85"/>
      <c r="M439" s="85"/>
      <c r="O439" s="85"/>
    </row>
    <row r="440" spans="1:18" ht="12.75" customHeight="1" x14ac:dyDescent="0.2">
      <c r="L440" s="85"/>
      <c r="M440" s="85"/>
      <c r="O440" s="85"/>
    </row>
    <row r="441" spans="1:18" ht="12.75" customHeight="1" x14ac:dyDescent="0.2">
      <c r="L441" s="85"/>
      <c r="M441" s="85"/>
      <c r="O441" s="85"/>
    </row>
    <row r="442" spans="1:18" ht="12.75" customHeight="1" x14ac:dyDescent="0.2">
      <c r="L442" s="85"/>
      <c r="M442" s="85"/>
      <c r="O442" s="85"/>
    </row>
    <row r="443" spans="1:18" ht="12.75" customHeight="1" x14ac:dyDescent="0.2">
      <c r="L443" s="85"/>
      <c r="M443" s="85"/>
      <c r="O443" s="85"/>
    </row>
    <row r="444" spans="1:18" ht="12.75" customHeight="1" x14ac:dyDescent="0.2">
      <c r="L444" s="85"/>
      <c r="M444" s="85"/>
      <c r="O444" s="85"/>
    </row>
    <row r="445" spans="1:18" ht="12.75" customHeight="1" x14ac:dyDescent="0.2">
      <c r="L445" s="85"/>
      <c r="M445" s="85"/>
      <c r="O445" s="85"/>
    </row>
    <row r="446" spans="1:18" ht="12.75" customHeight="1" x14ac:dyDescent="0.2">
      <c r="L446" s="85"/>
      <c r="M446" s="85"/>
      <c r="O446" s="85"/>
    </row>
    <row r="447" spans="1:18" ht="12.75" customHeight="1" x14ac:dyDescent="0.2">
      <c r="L447" s="85"/>
      <c r="M447" s="85"/>
      <c r="O447" s="85"/>
    </row>
    <row r="448" spans="1:18" ht="12.75" customHeight="1" x14ac:dyDescent="0.2">
      <c r="L448" s="85"/>
      <c r="M448" s="85"/>
      <c r="O448" s="85"/>
    </row>
    <row r="449" spans="12:15" ht="12.75" customHeight="1" x14ac:dyDescent="0.2">
      <c r="L449" s="85"/>
      <c r="M449" s="85"/>
      <c r="O449" s="85"/>
    </row>
    <row r="450" spans="12:15" ht="12.75" customHeight="1" x14ac:dyDescent="0.2">
      <c r="L450" s="85"/>
      <c r="M450" s="85"/>
      <c r="O450" s="85"/>
    </row>
    <row r="451" spans="12:15" ht="12.75" customHeight="1" x14ac:dyDescent="0.2">
      <c r="L451" s="85"/>
      <c r="M451" s="85"/>
      <c r="O451" s="85"/>
    </row>
    <row r="452" spans="12:15" ht="12.75" customHeight="1" x14ac:dyDescent="0.2">
      <c r="L452" s="85" t="s">
        <v>22</v>
      </c>
      <c r="M452" s="85"/>
      <c r="O452" s="85"/>
    </row>
    <row r="453" spans="12:15" ht="12.75" customHeight="1" x14ac:dyDescent="0.2">
      <c r="L453" s="85"/>
      <c r="M453" s="85"/>
      <c r="O453" s="85"/>
    </row>
    <row r="454" spans="12:15" ht="12.75" customHeight="1" x14ac:dyDescent="0.2">
      <c r="L454" s="85"/>
      <c r="M454" s="85"/>
      <c r="O454" s="85"/>
    </row>
    <row r="455" spans="12:15" ht="12.75" customHeight="1" x14ac:dyDescent="0.2">
      <c r="L455" s="85"/>
      <c r="M455" s="85"/>
      <c r="O455" s="85"/>
    </row>
    <row r="456" spans="12:15" ht="12.75" customHeight="1" x14ac:dyDescent="0.2">
      <c r="L456" s="85"/>
      <c r="M456" s="85"/>
      <c r="O456" s="85"/>
    </row>
    <row r="457" spans="12:15" ht="12.75" customHeight="1" x14ac:dyDescent="0.2">
      <c r="L457" s="85"/>
      <c r="M457" s="85"/>
      <c r="O457" s="85"/>
    </row>
    <row r="458" spans="12:15" ht="12.75" customHeight="1" x14ac:dyDescent="0.2">
      <c r="L458" s="85"/>
      <c r="M458" s="85"/>
      <c r="O458" s="85"/>
    </row>
    <row r="459" spans="12:15" ht="12.75" customHeight="1" x14ac:dyDescent="0.2">
      <c r="L459" s="85"/>
      <c r="M459" s="85"/>
      <c r="O459" s="85"/>
    </row>
    <row r="460" spans="12:15" ht="12.75" customHeight="1" x14ac:dyDescent="0.2">
      <c r="L460" s="85"/>
      <c r="M460" s="85"/>
      <c r="O460" s="85"/>
    </row>
    <row r="461" spans="12:15" ht="12.75" customHeight="1" x14ac:dyDescent="0.2">
      <c r="L461" s="85"/>
      <c r="M461" s="85"/>
      <c r="O461" s="85"/>
    </row>
    <row r="462" spans="12:15" ht="12.75" customHeight="1" x14ac:dyDescent="0.2">
      <c r="L462" s="85"/>
      <c r="M462" s="85"/>
      <c r="O462" s="85"/>
    </row>
    <row r="463" spans="12:15" ht="12.75" customHeight="1" x14ac:dyDescent="0.2">
      <c r="L463" s="85"/>
      <c r="M463" s="85"/>
      <c r="O463" s="85"/>
    </row>
    <row r="464" spans="12:15" ht="12.75" customHeight="1" x14ac:dyDescent="0.2">
      <c r="L464" s="85"/>
      <c r="M464" s="85"/>
      <c r="O464" s="85"/>
    </row>
    <row r="465" spans="12:15" ht="12.75" customHeight="1" x14ac:dyDescent="0.2">
      <c r="L465" s="85"/>
      <c r="M465" s="85"/>
      <c r="O465" s="85"/>
    </row>
    <row r="466" spans="12:15" ht="12.75" customHeight="1" x14ac:dyDescent="0.2">
      <c r="L466" s="85"/>
      <c r="M466" s="85"/>
      <c r="O466" s="85"/>
    </row>
    <row r="467" spans="12:15" ht="12.75" customHeight="1" x14ac:dyDescent="0.2">
      <c r="L467" s="85"/>
      <c r="M467" s="85"/>
      <c r="O467" s="85"/>
    </row>
    <row r="468" spans="12:15" ht="12.75" customHeight="1" x14ac:dyDescent="0.2">
      <c r="L468" s="85"/>
      <c r="M468" s="85"/>
      <c r="O468" s="85"/>
    </row>
    <row r="469" spans="12:15" ht="12.75" customHeight="1" x14ac:dyDescent="0.2">
      <c r="L469" s="85"/>
      <c r="M469" s="85"/>
      <c r="O469" s="85"/>
    </row>
    <row r="470" spans="12:15" ht="12.75" customHeight="1" x14ac:dyDescent="0.2">
      <c r="L470" s="85"/>
      <c r="M470" s="85"/>
      <c r="O470" s="85"/>
    </row>
    <row r="471" spans="12:15" ht="12.75" customHeight="1" x14ac:dyDescent="0.2">
      <c r="L471" s="85"/>
      <c r="M471" s="85"/>
      <c r="O471" s="85"/>
    </row>
    <row r="472" spans="12:15" ht="12.75" customHeight="1" x14ac:dyDescent="0.2">
      <c r="L472" s="85"/>
      <c r="M472" s="85"/>
      <c r="O472" s="85"/>
    </row>
    <row r="473" spans="12:15" ht="12.75" customHeight="1" x14ac:dyDescent="0.2">
      <c r="L473" s="85"/>
      <c r="M473" s="85"/>
      <c r="O473" s="85"/>
    </row>
    <row r="474" spans="12:15" ht="12.75" customHeight="1" x14ac:dyDescent="0.2">
      <c r="L474" s="85"/>
      <c r="M474" s="85"/>
      <c r="O474" s="85"/>
    </row>
    <row r="475" spans="12:15" ht="12.75" customHeight="1" x14ac:dyDescent="0.2">
      <c r="L475" s="85"/>
      <c r="M475" s="85"/>
      <c r="O475" s="85"/>
    </row>
    <row r="476" spans="12:15" ht="12.75" customHeight="1" x14ac:dyDescent="0.2">
      <c r="L476" s="85"/>
      <c r="M476" s="85"/>
      <c r="O476" s="85"/>
    </row>
    <row r="477" spans="12:15" ht="12.75" customHeight="1" x14ac:dyDescent="0.2">
      <c r="L477" s="85"/>
      <c r="M477" s="85"/>
      <c r="O477" s="85"/>
    </row>
    <row r="478" spans="12:15" ht="12.75" customHeight="1" x14ac:dyDescent="0.2">
      <c r="L478" s="85"/>
      <c r="M478" s="85"/>
      <c r="O478" s="85"/>
    </row>
    <row r="479" spans="12:15" ht="12.75" customHeight="1" x14ac:dyDescent="0.2">
      <c r="L479" s="85"/>
      <c r="M479" s="85"/>
      <c r="O479" s="85"/>
    </row>
    <row r="480" spans="12:15" ht="12.75" customHeight="1" x14ac:dyDescent="0.2">
      <c r="L480" s="85"/>
      <c r="M480" s="85"/>
      <c r="O480" s="85"/>
    </row>
    <row r="481" spans="12:15" ht="12.75" customHeight="1" x14ac:dyDescent="0.2">
      <c r="L481" s="85"/>
      <c r="M481" s="85"/>
      <c r="O481" s="85"/>
    </row>
    <row r="482" spans="12:15" ht="12.75" customHeight="1" x14ac:dyDescent="0.2">
      <c r="L482" s="85"/>
      <c r="M482" s="85"/>
      <c r="O482" s="85"/>
    </row>
    <row r="483" spans="12:15" ht="12.75" customHeight="1" x14ac:dyDescent="0.2">
      <c r="L483" s="85"/>
      <c r="M483" s="85"/>
      <c r="O483" s="85"/>
    </row>
    <row r="484" spans="12:15" ht="12.75" customHeight="1" x14ac:dyDescent="0.2">
      <c r="L484" s="85"/>
      <c r="M484" s="85"/>
      <c r="O484" s="85"/>
    </row>
    <row r="485" spans="12:15" ht="12.75" customHeight="1" x14ac:dyDescent="0.2">
      <c r="L485" s="85"/>
      <c r="M485" s="85"/>
      <c r="O485" s="85"/>
    </row>
    <row r="486" spans="12:15" ht="12.75" customHeight="1" x14ac:dyDescent="0.2">
      <c r="L486" s="85"/>
      <c r="M486" s="85"/>
      <c r="O486" s="85"/>
    </row>
    <row r="487" spans="12:15" ht="12.75" customHeight="1" x14ac:dyDescent="0.2">
      <c r="L487" s="85"/>
      <c r="M487" s="85"/>
      <c r="O487" s="85"/>
    </row>
    <row r="488" spans="12:15" ht="12.75" customHeight="1" x14ac:dyDescent="0.2">
      <c r="L488" s="85"/>
      <c r="M488" s="85"/>
      <c r="O488" s="85"/>
    </row>
    <row r="489" spans="12:15" ht="12.75" customHeight="1" x14ac:dyDescent="0.2">
      <c r="L489" s="85"/>
      <c r="M489" s="85"/>
      <c r="O489" s="85"/>
    </row>
    <row r="490" spans="12:15" ht="12.75" customHeight="1" x14ac:dyDescent="0.2">
      <c r="L490" s="85"/>
      <c r="M490" s="85"/>
      <c r="O490" s="85"/>
    </row>
    <row r="491" spans="12:15" ht="12.75" customHeight="1" x14ac:dyDescent="0.2">
      <c r="L491" s="85"/>
      <c r="M491" s="85"/>
      <c r="O491" s="85"/>
    </row>
    <row r="492" spans="12:15" ht="12.75" customHeight="1" x14ac:dyDescent="0.2">
      <c r="L492" s="85"/>
      <c r="M492" s="85"/>
      <c r="O492" s="85"/>
    </row>
    <row r="493" spans="12:15" ht="12.75" customHeight="1" x14ac:dyDescent="0.2">
      <c r="L493" s="85"/>
      <c r="M493" s="85"/>
      <c r="O493" s="85"/>
    </row>
    <row r="494" spans="12:15" ht="12.75" customHeight="1" x14ac:dyDescent="0.2">
      <c r="L494" s="85"/>
      <c r="M494" s="85"/>
      <c r="O494" s="85"/>
    </row>
    <row r="495" spans="12:15" ht="12.75" customHeight="1" x14ac:dyDescent="0.2">
      <c r="L495" s="85"/>
      <c r="M495" s="85"/>
      <c r="O495" s="85"/>
    </row>
    <row r="496" spans="12:15" ht="12.75" customHeight="1" x14ac:dyDescent="0.2">
      <c r="L496" s="85"/>
      <c r="M496" s="85"/>
      <c r="O496" s="85"/>
    </row>
    <row r="497" spans="12:15" ht="12.75" customHeight="1" x14ac:dyDescent="0.2">
      <c r="L497" s="85"/>
      <c r="M497" s="85"/>
      <c r="O497" s="85"/>
    </row>
    <row r="498" spans="12:15" ht="12.75" customHeight="1" x14ac:dyDescent="0.2">
      <c r="L498" s="85"/>
      <c r="M498" s="85"/>
      <c r="O498" s="85"/>
    </row>
    <row r="499" spans="12:15" ht="12.75" customHeight="1" x14ac:dyDescent="0.2">
      <c r="L499" s="85"/>
      <c r="M499" s="85"/>
      <c r="O499" s="85"/>
    </row>
    <row r="500" spans="12:15" ht="12.75" customHeight="1" x14ac:dyDescent="0.2">
      <c r="L500" s="85"/>
      <c r="M500" s="85"/>
      <c r="O500" s="85"/>
    </row>
    <row r="501" spans="12:15" ht="12.75" customHeight="1" x14ac:dyDescent="0.2">
      <c r="L501" s="85"/>
      <c r="M501" s="85"/>
      <c r="O501" s="85"/>
    </row>
    <row r="502" spans="12:15" ht="12.75" customHeight="1" x14ac:dyDescent="0.2">
      <c r="L502" s="85"/>
      <c r="M502" s="85"/>
      <c r="O502" s="85"/>
    </row>
    <row r="503" spans="12:15" ht="12.75" customHeight="1" x14ac:dyDescent="0.2">
      <c r="L503" s="85"/>
      <c r="M503" s="85"/>
      <c r="O503" s="85"/>
    </row>
    <row r="504" spans="12:15" ht="12.75" customHeight="1" x14ac:dyDescent="0.2">
      <c r="L504" s="85"/>
      <c r="M504" s="85"/>
      <c r="O504" s="85"/>
    </row>
    <row r="505" spans="12:15" ht="12.75" customHeight="1" x14ac:dyDescent="0.2">
      <c r="L505" s="85"/>
      <c r="M505" s="85"/>
      <c r="O505" s="85"/>
    </row>
    <row r="506" spans="12:15" ht="12.75" customHeight="1" x14ac:dyDescent="0.2">
      <c r="L506" s="85"/>
      <c r="M506" s="85"/>
      <c r="O506" s="85"/>
    </row>
    <row r="507" spans="12:15" ht="12.75" customHeight="1" x14ac:dyDescent="0.2">
      <c r="L507" s="85"/>
      <c r="M507" s="85"/>
      <c r="O507" s="85"/>
    </row>
    <row r="508" spans="12:15" ht="20.25" customHeight="1" x14ac:dyDescent="0.2">
      <c r="L508" s="85"/>
      <c r="M508" s="85"/>
      <c r="O508" s="85"/>
    </row>
    <row r="509" spans="12:15" ht="15.75" customHeight="1" x14ac:dyDescent="0.2">
      <c r="L509" s="85"/>
      <c r="M509" s="85"/>
      <c r="O509" s="85"/>
    </row>
    <row r="510" spans="12:15" ht="12.75" customHeight="1" x14ac:dyDescent="0.2">
      <c r="L510" s="85"/>
      <c r="M510" s="85"/>
      <c r="O510" s="85"/>
    </row>
    <row r="511" spans="12:15" ht="12.75" customHeight="1" x14ac:dyDescent="0.2">
      <c r="L511" s="85"/>
      <c r="M511" s="85"/>
      <c r="O511" s="85"/>
    </row>
    <row r="512" spans="12:15" ht="12.75" customHeight="1" x14ac:dyDescent="0.2">
      <c r="L512" s="85"/>
      <c r="M512" s="85"/>
      <c r="O512" s="85"/>
    </row>
    <row r="513" spans="12:15" ht="12.75" customHeight="1" x14ac:dyDescent="0.2">
      <c r="L513" s="85"/>
      <c r="M513" s="85"/>
      <c r="O513" s="85"/>
    </row>
    <row r="514" spans="12:15" ht="12.75" customHeight="1" x14ac:dyDescent="0.2">
      <c r="L514" s="85"/>
      <c r="M514" s="85"/>
      <c r="O514" s="85"/>
    </row>
    <row r="515" spans="12:15" ht="12.75" customHeight="1" x14ac:dyDescent="0.2">
      <c r="L515" s="85"/>
      <c r="M515" s="85"/>
      <c r="O515" s="85"/>
    </row>
    <row r="516" spans="12:15" ht="12.75" customHeight="1" x14ac:dyDescent="0.2">
      <c r="L516" s="85"/>
      <c r="M516" s="85"/>
      <c r="O516" s="85"/>
    </row>
    <row r="517" spans="12:15" ht="12.75" customHeight="1" x14ac:dyDescent="0.2">
      <c r="L517" s="85"/>
      <c r="M517" s="85"/>
      <c r="O517" s="85"/>
    </row>
    <row r="518" spans="12:15" ht="12.75" customHeight="1" x14ac:dyDescent="0.2">
      <c r="L518" s="85"/>
      <c r="M518" s="85"/>
      <c r="O518" s="85"/>
    </row>
    <row r="519" spans="12:15" ht="12.75" customHeight="1" x14ac:dyDescent="0.2">
      <c r="L519" s="85"/>
      <c r="M519" s="85"/>
      <c r="O519" s="85"/>
    </row>
    <row r="520" spans="12:15" ht="12.75" customHeight="1" x14ac:dyDescent="0.2">
      <c r="L520" s="85"/>
      <c r="M520" s="85"/>
      <c r="O520" s="85"/>
    </row>
    <row r="521" spans="12:15" ht="12.75" customHeight="1" x14ac:dyDescent="0.2">
      <c r="L521" s="85"/>
      <c r="M521" s="85"/>
      <c r="O521" s="85"/>
    </row>
    <row r="522" spans="12:15" ht="12.75" customHeight="1" x14ac:dyDescent="0.2">
      <c r="L522" s="85"/>
      <c r="M522" s="85"/>
      <c r="O522" s="85"/>
    </row>
    <row r="523" spans="12:15" ht="12.75" customHeight="1" x14ac:dyDescent="0.2">
      <c r="L523" s="85"/>
      <c r="M523" s="85"/>
      <c r="O523" s="85"/>
    </row>
    <row r="524" spans="12:15" ht="12.75" customHeight="1" x14ac:dyDescent="0.2">
      <c r="L524" s="85"/>
      <c r="M524" s="85"/>
      <c r="O524" s="85"/>
    </row>
    <row r="525" spans="12:15" ht="12.75" customHeight="1" x14ac:dyDescent="0.2">
      <c r="L525" s="85"/>
      <c r="M525" s="85"/>
      <c r="O525" s="85"/>
    </row>
    <row r="526" spans="12:15" ht="12.75" customHeight="1" x14ac:dyDescent="0.2">
      <c r="L526" s="85"/>
      <c r="M526" s="85"/>
      <c r="O526" s="85"/>
    </row>
    <row r="527" spans="12:15" ht="18" customHeight="1" x14ac:dyDescent="0.2">
      <c r="L527" s="85"/>
      <c r="M527" s="85"/>
      <c r="O527" s="85"/>
    </row>
    <row r="528" spans="12:15" ht="12.75" customHeight="1" x14ac:dyDescent="0.2">
      <c r="L528" s="85"/>
      <c r="M528" s="85"/>
      <c r="O528" s="85"/>
    </row>
    <row r="529" spans="12:15" ht="12.75" customHeight="1" x14ac:dyDescent="0.2">
      <c r="L529" s="85"/>
      <c r="M529" s="85"/>
      <c r="O529" s="85"/>
    </row>
    <row r="530" spans="12:15" ht="12.75" customHeight="1" x14ac:dyDescent="0.2">
      <c r="L530" s="85"/>
      <c r="M530" s="85"/>
      <c r="O530" s="85"/>
    </row>
    <row r="531" spans="12:15" ht="20.25" customHeight="1" x14ac:dyDescent="0.2">
      <c r="L531" s="85"/>
      <c r="M531" s="85"/>
      <c r="O531" s="85"/>
    </row>
    <row r="532" spans="12:15" ht="15.75" customHeight="1" x14ac:dyDescent="0.2">
      <c r="L532" s="85"/>
      <c r="M532" s="85"/>
      <c r="O532" s="85"/>
    </row>
    <row r="533" spans="12:15" ht="12.75" customHeight="1" x14ac:dyDescent="0.2">
      <c r="L533" s="85"/>
      <c r="M533" s="85"/>
      <c r="O533" s="85"/>
    </row>
    <row r="534" spans="12:15" ht="12.75" customHeight="1" x14ac:dyDescent="0.2">
      <c r="L534" s="85"/>
      <c r="M534" s="85"/>
      <c r="O534" s="85"/>
    </row>
    <row r="535" spans="12:15" ht="12.75" customHeight="1" x14ac:dyDescent="0.2">
      <c r="L535" s="85"/>
      <c r="M535" s="85"/>
      <c r="O535" s="85"/>
    </row>
    <row r="536" spans="12:15" ht="12.75" customHeight="1" x14ac:dyDescent="0.2">
      <c r="L536" s="85"/>
      <c r="M536" s="85"/>
      <c r="O536" s="85"/>
    </row>
    <row r="537" spans="12:15" ht="12.75" customHeight="1" x14ac:dyDescent="0.2">
      <c r="L537" s="85"/>
      <c r="M537" s="85"/>
      <c r="O537" s="85"/>
    </row>
    <row r="538" spans="12:15" ht="12.75" customHeight="1" x14ac:dyDescent="0.2">
      <c r="L538" s="85"/>
      <c r="M538" s="85"/>
      <c r="O538" s="85"/>
    </row>
    <row r="539" spans="12:15" ht="12.75" customHeight="1" x14ac:dyDescent="0.2">
      <c r="L539" s="85"/>
      <c r="M539" s="85"/>
      <c r="O539" s="85"/>
    </row>
    <row r="540" spans="12:15" ht="12.75" customHeight="1" x14ac:dyDescent="0.2">
      <c r="L540" s="85"/>
      <c r="M540" s="85"/>
      <c r="O540" s="85"/>
    </row>
    <row r="541" spans="12:15" ht="12.75" customHeight="1" x14ac:dyDescent="0.2">
      <c r="L541" s="85"/>
      <c r="M541" s="85"/>
      <c r="O541" s="85"/>
    </row>
    <row r="542" spans="12:15" ht="12.75" customHeight="1" x14ac:dyDescent="0.2">
      <c r="L542" s="85"/>
      <c r="M542" s="85"/>
      <c r="O542" s="85"/>
    </row>
    <row r="543" spans="12:15" ht="12.75" customHeight="1" x14ac:dyDescent="0.2">
      <c r="L543" s="85"/>
      <c r="M543" s="85"/>
      <c r="O543" s="85"/>
    </row>
    <row r="544" spans="12:15" ht="12.75" customHeight="1" x14ac:dyDescent="0.2">
      <c r="L544" s="85"/>
      <c r="M544" s="85"/>
      <c r="O544" s="85"/>
    </row>
    <row r="545" spans="12:15" ht="12.75" customHeight="1" x14ac:dyDescent="0.2">
      <c r="L545" s="85"/>
      <c r="M545" s="85"/>
      <c r="O545" s="85"/>
    </row>
    <row r="546" spans="12:15" ht="12.75" customHeight="1" x14ac:dyDescent="0.2">
      <c r="L546" s="85"/>
      <c r="M546" s="85"/>
      <c r="O546" s="85"/>
    </row>
    <row r="547" spans="12:15" ht="12.75" customHeight="1" x14ac:dyDescent="0.2">
      <c r="L547" s="85"/>
      <c r="M547" s="85"/>
      <c r="O547" s="85"/>
    </row>
    <row r="548" spans="12:15" ht="12.75" customHeight="1" x14ac:dyDescent="0.2">
      <c r="L548" s="85"/>
      <c r="M548" s="85"/>
      <c r="O548" s="85"/>
    </row>
    <row r="549" spans="12:15" ht="12.75" customHeight="1" x14ac:dyDescent="0.2">
      <c r="L549" s="85"/>
      <c r="M549" s="85"/>
      <c r="O549" s="85"/>
    </row>
    <row r="550" spans="12:15" ht="18" customHeight="1" x14ac:dyDescent="0.2">
      <c r="L550" s="85"/>
      <c r="M550" s="85"/>
      <c r="O550" s="85"/>
    </row>
    <row r="551" spans="12:15" ht="12.75" customHeight="1" x14ac:dyDescent="0.2">
      <c r="L551" s="85"/>
      <c r="M551" s="85"/>
      <c r="O551" s="85"/>
    </row>
    <row r="552" spans="12:15" ht="12.75" customHeight="1" x14ac:dyDescent="0.2">
      <c r="L552" s="85"/>
      <c r="M552" s="85"/>
      <c r="O552" s="85"/>
    </row>
    <row r="553" spans="12:15" ht="12.75" customHeight="1" x14ac:dyDescent="0.2">
      <c r="L553" s="85"/>
      <c r="M553" s="85"/>
      <c r="O553" s="85"/>
    </row>
    <row r="554" spans="12:15" ht="12.75" customHeight="1" x14ac:dyDescent="0.2">
      <c r="L554" s="85"/>
      <c r="M554" s="85"/>
      <c r="O554" s="85"/>
    </row>
    <row r="555" spans="12:15" ht="12.75" customHeight="1" x14ac:dyDescent="0.2">
      <c r="L555" s="85"/>
      <c r="M555" s="85"/>
      <c r="O555" s="85"/>
    </row>
    <row r="556" spans="12:15" ht="12.75" customHeight="1" x14ac:dyDescent="0.2">
      <c r="L556" s="85"/>
      <c r="M556" s="85"/>
      <c r="O556" s="85"/>
    </row>
    <row r="557" spans="12:15" ht="12.75" customHeight="1" x14ac:dyDescent="0.2">
      <c r="L557" s="85"/>
      <c r="M557" s="85"/>
      <c r="O557" s="85"/>
    </row>
    <row r="558" spans="12:15" ht="12.75" customHeight="1" x14ac:dyDescent="0.2">
      <c r="L558" s="85"/>
      <c r="M558" s="85"/>
      <c r="O558" s="85"/>
    </row>
    <row r="559" spans="12:15" ht="12.75" customHeight="1" x14ac:dyDescent="0.2">
      <c r="L559" s="85"/>
      <c r="M559" s="85"/>
      <c r="O559" s="85"/>
    </row>
    <row r="560" spans="12:15" ht="12.75" customHeight="1" x14ac:dyDescent="0.2">
      <c r="L560" s="85"/>
      <c r="M560" s="85"/>
      <c r="O560" s="85"/>
    </row>
    <row r="561" spans="12:15" ht="12.75" customHeight="1" x14ac:dyDescent="0.2">
      <c r="L561" s="85"/>
      <c r="M561" s="85"/>
      <c r="O561" s="85"/>
    </row>
    <row r="562" spans="12:15" ht="12.75" customHeight="1" x14ac:dyDescent="0.2">
      <c r="L562" s="85"/>
      <c r="M562" s="85"/>
      <c r="O562" s="85"/>
    </row>
    <row r="563" spans="12:15" ht="12.75" customHeight="1" x14ac:dyDescent="0.2">
      <c r="L563" s="85"/>
      <c r="M563" s="85"/>
      <c r="O563" s="85"/>
    </row>
    <row r="564" spans="12:15" ht="12.75" customHeight="1" x14ac:dyDescent="0.2">
      <c r="L564" s="85"/>
      <c r="M564" s="85"/>
      <c r="O564" s="85"/>
    </row>
    <row r="565" spans="12:15" ht="12.75" customHeight="1" x14ac:dyDescent="0.2">
      <c r="L565" s="85"/>
      <c r="M565" s="85"/>
      <c r="O565" s="85"/>
    </row>
    <row r="566" spans="12:15" ht="12.75" customHeight="1" x14ac:dyDescent="0.2">
      <c r="L566" s="85"/>
      <c r="M566" s="85"/>
      <c r="O566" s="85"/>
    </row>
    <row r="567" spans="12:15" ht="12.75" customHeight="1" x14ac:dyDescent="0.2">
      <c r="L567" s="85"/>
      <c r="M567" s="85"/>
      <c r="O567" s="85"/>
    </row>
    <row r="568" spans="12:15" ht="12.75" customHeight="1" x14ac:dyDescent="0.2">
      <c r="L568" s="85"/>
      <c r="M568" s="85"/>
      <c r="O568" s="85"/>
    </row>
    <row r="569" spans="12:15" ht="12.75" customHeight="1" x14ac:dyDescent="0.2">
      <c r="L569" s="85"/>
      <c r="M569" s="85"/>
      <c r="O569" s="85"/>
    </row>
    <row r="570" spans="12:15" ht="12.75" customHeight="1" x14ac:dyDescent="0.2">
      <c r="L570" s="85"/>
      <c r="M570" s="85"/>
      <c r="O570" s="85"/>
    </row>
    <row r="571" spans="12:15" ht="12.75" customHeight="1" x14ac:dyDescent="0.2">
      <c r="L571" s="85"/>
      <c r="M571" s="85"/>
      <c r="O571" s="85"/>
    </row>
    <row r="572" spans="12:15" ht="12.75" customHeight="1" x14ac:dyDescent="0.2">
      <c r="L572" s="85"/>
      <c r="M572" s="85"/>
      <c r="O572" s="85"/>
    </row>
    <row r="573" spans="12:15" ht="12.75" customHeight="1" x14ac:dyDescent="0.2">
      <c r="L573" s="85"/>
      <c r="M573" s="85"/>
      <c r="O573" s="85"/>
    </row>
    <row r="574" spans="12:15" ht="12.75" customHeight="1" x14ac:dyDescent="0.2">
      <c r="L574" s="85"/>
      <c r="M574" s="85"/>
      <c r="O574" s="85"/>
    </row>
    <row r="575" spans="12:15" ht="12.75" customHeight="1" x14ac:dyDescent="0.2">
      <c r="L575" s="85"/>
      <c r="M575" s="85"/>
      <c r="O575" s="85"/>
    </row>
    <row r="576" spans="12:15" ht="12.75" customHeight="1" x14ac:dyDescent="0.2">
      <c r="L576" s="85"/>
      <c r="M576" s="85"/>
      <c r="O576" s="85"/>
    </row>
    <row r="577" spans="12:15" ht="12.75" customHeight="1" x14ac:dyDescent="0.2">
      <c r="L577" s="85"/>
      <c r="M577" s="85"/>
      <c r="O577" s="85"/>
    </row>
    <row r="578" spans="12:15" ht="12.75" customHeight="1" x14ac:dyDescent="0.2">
      <c r="L578" s="85"/>
      <c r="M578" s="85"/>
      <c r="O578" s="85"/>
    </row>
    <row r="579" spans="12:15" ht="12.75" customHeight="1" x14ac:dyDescent="0.2">
      <c r="L579" s="85"/>
      <c r="M579" s="85"/>
      <c r="O579" s="85"/>
    </row>
    <row r="580" spans="12:15" ht="12.75" customHeight="1" x14ac:dyDescent="0.2">
      <c r="L580" s="85"/>
      <c r="M580" s="85"/>
      <c r="O580" s="85"/>
    </row>
    <row r="581" spans="12:15" ht="12.75" customHeight="1" x14ac:dyDescent="0.2">
      <c r="L581" s="85"/>
      <c r="M581" s="85"/>
      <c r="O581" s="85"/>
    </row>
    <row r="582" spans="12:15" ht="12.75" customHeight="1" x14ac:dyDescent="0.2">
      <c r="L582" s="85"/>
      <c r="M582" s="85"/>
      <c r="O582" s="85"/>
    </row>
    <row r="583" spans="12:15" ht="12.75" customHeight="1" x14ac:dyDescent="0.2">
      <c r="L583" s="85"/>
      <c r="M583" s="85"/>
      <c r="O583" s="85"/>
    </row>
    <row r="584" spans="12:15" ht="12.75" customHeight="1" x14ac:dyDescent="0.2">
      <c r="L584" s="85"/>
      <c r="M584" s="85"/>
      <c r="O584" s="85"/>
    </row>
    <row r="585" spans="12:15" ht="12.75" customHeight="1" x14ac:dyDescent="0.2">
      <c r="L585" s="85"/>
      <c r="M585" s="85"/>
      <c r="O585" s="85"/>
    </row>
    <row r="586" spans="12:15" ht="12.75" customHeight="1" x14ac:dyDescent="0.2">
      <c r="L586" s="85"/>
      <c r="M586" s="85"/>
      <c r="O586" s="85"/>
    </row>
    <row r="587" spans="12:15" ht="12.75" customHeight="1" x14ac:dyDescent="0.2">
      <c r="L587" s="85"/>
      <c r="M587" s="85"/>
      <c r="O587" s="85"/>
    </row>
    <row r="588" spans="12:15" ht="12.75" customHeight="1" x14ac:dyDescent="0.2">
      <c r="L588" s="85"/>
      <c r="M588" s="85"/>
      <c r="O588" s="85"/>
    </row>
    <row r="589" spans="12:15" ht="12.75" customHeight="1" x14ac:dyDescent="0.2">
      <c r="L589" s="85"/>
      <c r="M589" s="85"/>
      <c r="O589" s="85"/>
    </row>
    <row r="590" spans="12:15" ht="12.75" customHeight="1" x14ac:dyDescent="0.2">
      <c r="L590" s="85"/>
      <c r="M590" s="85"/>
      <c r="O590" s="85"/>
    </row>
    <row r="591" spans="12:15" ht="12.75" customHeight="1" x14ac:dyDescent="0.2">
      <c r="L591" s="85"/>
      <c r="M591" s="85"/>
      <c r="O591" s="85"/>
    </row>
    <row r="592" spans="12:15" ht="12.75" customHeight="1" x14ac:dyDescent="0.2">
      <c r="L592" s="85"/>
      <c r="M592" s="85"/>
      <c r="O592" s="85"/>
    </row>
    <row r="593" spans="12:15" ht="12.75" customHeight="1" x14ac:dyDescent="0.2">
      <c r="L593" s="85"/>
      <c r="M593" s="85"/>
      <c r="O593" s="85"/>
    </row>
    <row r="594" spans="12:15" ht="12.75" customHeight="1" x14ac:dyDescent="0.2">
      <c r="L594" s="85"/>
      <c r="M594" s="85"/>
      <c r="O594" s="85"/>
    </row>
    <row r="595" spans="12:15" ht="12.75" customHeight="1" x14ac:dyDescent="0.2">
      <c r="L595" s="85"/>
      <c r="M595" s="85"/>
      <c r="O595" s="85"/>
    </row>
    <row r="596" spans="12:15" ht="12.75" customHeight="1" x14ac:dyDescent="0.2">
      <c r="L596" s="85"/>
      <c r="M596" s="85"/>
      <c r="O596" s="85"/>
    </row>
    <row r="597" spans="12:15" ht="12.75" customHeight="1" x14ac:dyDescent="0.2">
      <c r="L597" s="85"/>
      <c r="M597" s="85"/>
      <c r="O597" s="85"/>
    </row>
    <row r="598" spans="12:15" ht="12.75" customHeight="1" x14ac:dyDescent="0.2">
      <c r="L598" s="85"/>
      <c r="M598" s="85"/>
      <c r="O598" s="85"/>
    </row>
    <row r="599" spans="12:15" ht="12.75" customHeight="1" x14ac:dyDescent="0.2">
      <c r="L599" s="85"/>
      <c r="M599" s="85"/>
      <c r="O599" s="85"/>
    </row>
    <row r="600" spans="12:15" ht="12.75" customHeight="1" x14ac:dyDescent="0.2">
      <c r="L600" s="85"/>
      <c r="M600" s="85"/>
      <c r="O600" s="85"/>
    </row>
    <row r="601" spans="12:15" ht="12.75" customHeight="1" x14ac:dyDescent="0.2">
      <c r="L601" s="85"/>
      <c r="M601" s="85"/>
      <c r="O601" s="85"/>
    </row>
    <row r="602" spans="12:15" ht="12.75" customHeight="1" x14ac:dyDescent="0.2">
      <c r="L602" s="85"/>
      <c r="M602" s="85"/>
      <c r="O602" s="85"/>
    </row>
    <row r="603" spans="12:15" ht="12.75" customHeight="1" x14ac:dyDescent="0.2">
      <c r="L603" s="85"/>
      <c r="M603" s="85"/>
      <c r="O603" s="85"/>
    </row>
    <row r="604" spans="12:15" ht="12.75" customHeight="1" x14ac:dyDescent="0.2">
      <c r="L604" s="85"/>
      <c r="M604" s="85"/>
      <c r="O604" s="85"/>
    </row>
    <row r="605" spans="12:15" ht="12.75" customHeight="1" x14ac:dyDescent="0.2">
      <c r="L605" s="85"/>
      <c r="M605" s="85"/>
      <c r="O605" s="85"/>
    </row>
    <row r="606" spans="12:15" ht="12.75" customHeight="1" x14ac:dyDescent="0.2">
      <c r="L606" s="85"/>
      <c r="M606" s="85"/>
      <c r="O606" s="85"/>
    </row>
    <row r="607" spans="12:15" ht="12.75" customHeight="1" x14ac:dyDescent="0.2">
      <c r="L607" s="85"/>
      <c r="M607" s="85"/>
      <c r="O607" s="85"/>
    </row>
    <row r="608" spans="12:15" ht="12.75" customHeight="1" x14ac:dyDescent="0.2">
      <c r="L608" s="85"/>
      <c r="M608" s="85"/>
      <c r="O608" s="85"/>
    </row>
    <row r="609" spans="12:15" ht="12.75" customHeight="1" x14ac:dyDescent="0.2">
      <c r="L609" s="85"/>
      <c r="M609" s="85"/>
      <c r="O609" s="85"/>
    </row>
    <row r="610" spans="12:15" ht="12.75" customHeight="1" x14ac:dyDescent="0.2">
      <c r="L610" s="85"/>
      <c r="M610" s="85"/>
      <c r="O610" s="85"/>
    </row>
    <row r="611" spans="12:15" ht="12.75" customHeight="1" x14ac:dyDescent="0.2">
      <c r="L611" s="85"/>
      <c r="M611" s="85"/>
      <c r="O611" s="85"/>
    </row>
    <row r="612" spans="12:15" ht="12.75" customHeight="1" x14ac:dyDescent="0.2">
      <c r="L612" s="85"/>
      <c r="M612" s="85"/>
      <c r="O612" s="85"/>
    </row>
    <row r="613" spans="12:15" ht="12.75" customHeight="1" x14ac:dyDescent="0.2">
      <c r="L613" s="85"/>
      <c r="M613" s="85"/>
      <c r="O613" s="85"/>
    </row>
    <row r="614" spans="12:15" ht="12.75" customHeight="1" x14ac:dyDescent="0.2">
      <c r="L614" s="85"/>
      <c r="M614" s="85"/>
      <c r="O614" s="85"/>
    </row>
    <row r="615" spans="12:15" ht="12.75" customHeight="1" x14ac:dyDescent="0.2">
      <c r="L615" s="85"/>
      <c r="M615" s="85"/>
      <c r="O615" s="85"/>
    </row>
    <row r="616" spans="12:15" ht="12.75" customHeight="1" x14ac:dyDescent="0.2">
      <c r="L616" s="85"/>
      <c r="M616" s="85"/>
      <c r="O616" s="85"/>
    </row>
    <row r="617" spans="12:15" ht="12.75" customHeight="1" x14ac:dyDescent="0.2">
      <c r="L617" s="85"/>
      <c r="M617" s="85"/>
      <c r="O617" s="85"/>
    </row>
    <row r="618" spans="12:15" ht="12.75" customHeight="1" x14ac:dyDescent="0.2">
      <c r="L618" s="85"/>
      <c r="M618" s="85"/>
      <c r="O618" s="85"/>
    </row>
    <row r="619" spans="12:15" ht="12.75" customHeight="1" x14ac:dyDescent="0.2">
      <c r="L619" s="85"/>
      <c r="M619" s="85"/>
      <c r="O619" s="85"/>
    </row>
    <row r="620" spans="12:15" ht="12.75" customHeight="1" x14ac:dyDescent="0.2">
      <c r="L620" s="85"/>
      <c r="M620" s="85"/>
      <c r="O620" s="85"/>
    </row>
    <row r="621" spans="12:15" ht="12.75" customHeight="1" x14ac:dyDescent="0.2">
      <c r="L621" s="85"/>
      <c r="M621" s="85"/>
      <c r="O621" s="85"/>
    </row>
    <row r="622" spans="12:15" ht="12.75" customHeight="1" x14ac:dyDescent="0.2">
      <c r="L622" s="85"/>
      <c r="M622" s="85"/>
      <c r="O622" s="85"/>
    </row>
    <row r="623" spans="12:15" ht="12.75" customHeight="1" x14ac:dyDescent="0.2">
      <c r="L623" s="85"/>
      <c r="M623" s="85"/>
      <c r="O623" s="85"/>
    </row>
    <row r="624" spans="12:15" ht="12.75" customHeight="1" x14ac:dyDescent="0.2">
      <c r="L624" s="85"/>
      <c r="M624" s="85"/>
      <c r="O624" s="85"/>
    </row>
    <row r="625" spans="12:15" ht="12.75" customHeight="1" x14ac:dyDescent="0.2">
      <c r="L625" s="85"/>
      <c r="M625" s="85"/>
      <c r="O625" s="85"/>
    </row>
    <row r="626" spans="12:15" ht="12.75" customHeight="1" x14ac:dyDescent="0.2">
      <c r="L626" s="85"/>
      <c r="M626" s="85"/>
      <c r="O626" s="85"/>
    </row>
    <row r="627" spans="12:15" ht="12.75" customHeight="1" x14ac:dyDescent="0.2">
      <c r="L627" s="85"/>
      <c r="M627" s="85"/>
      <c r="O627" s="85"/>
    </row>
    <row r="628" spans="12:15" ht="12.75" customHeight="1" x14ac:dyDescent="0.2">
      <c r="L628" s="85"/>
      <c r="M628" s="85"/>
      <c r="O628" s="85"/>
    </row>
    <row r="629" spans="12:15" ht="12.75" customHeight="1" x14ac:dyDescent="0.2">
      <c r="L629" s="85"/>
      <c r="M629" s="85"/>
      <c r="O629" s="85"/>
    </row>
    <row r="630" spans="12:15" ht="12.75" customHeight="1" x14ac:dyDescent="0.2">
      <c r="L630" s="85"/>
      <c r="M630" s="85"/>
      <c r="O630" s="85"/>
    </row>
    <row r="631" spans="12:15" ht="12.75" customHeight="1" x14ac:dyDescent="0.2">
      <c r="L631" s="85"/>
      <c r="M631" s="85"/>
      <c r="O631" s="85"/>
    </row>
    <row r="632" spans="12:15" ht="12.75" customHeight="1" x14ac:dyDescent="0.2">
      <c r="L632" s="85"/>
      <c r="M632" s="85"/>
      <c r="O632" s="85"/>
    </row>
    <row r="633" spans="12:15" ht="12.75" customHeight="1" x14ac:dyDescent="0.2">
      <c r="L633" s="85"/>
      <c r="M633" s="85"/>
      <c r="O633" s="85"/>
    </row>
    <row r="634" spans="12:15" ht="12.75" customHeight="1" x14ac:dyDescent="0.2">
      <c r="L634" s="85"/>
      <c r="M634" s="85"/>
      <c r="O634" s="85"/>
    </row>
    <row r="635" spans="12:15" ht="12.75" customHeight="1" x14ac:dyDescent="0.2">
      <c r="L635" s="85"/>
      <c r="M635" s="85"/>
      <c r="O635" s="85"/>
    </row>
    <row r="636" spans="12:15" ht="12.75" customHeight="1" x14ac:dyDescent="0.2">
      <c r="L636" s="85"/>
      <c r="M636" s="85"/>
      <c r="O636" s="85"/>
    </row>
    <row r="637" spans="12:15" ht="12.75" customHeight="1" x14ac:dyDescent="0.2">
      <c r="L637" s="85"/>
      <c r="M637" s="85"/>
      <c r="O637" s="85"/>
    </row>
    <row r="638" spans="12:15" ht="12.75" customHeight="1" x14ac:dyDescent="0.2">
      <c r="L638" s="85"/>
      <c r="M638" s="85"/>
      <c r="O638" s="85"/>
    </row>
    <row r="639" spans="12:15" ht="12.75" customHeight="1" x14ac:dyDescent="0.2">
      <c r="L639" s="85"/>
      <c r="M639" s="85"/>
      <c r="O639" s="85"/>
    </row>
    <row r="640" spans="12:15" ht="12.75" customHeight="1" x14ac:dyDescent="0.2">
      <c r="L640" s="85"/>
      <c r="M640" s="85"/>
      <c r="O640" s="85"/>
    </row>
    <row r="641" spans="12:15" ht="12.75" customHeight="1" x14ac:dyDescent="0.2">
      <c r="L641" s="85"/>
      <c r="M641" s="85"/>
      <c r="O641" s="85"/>
    </row>
    <row r="642" spans="12:15" ht="12.75" customHeight="1" x14ac:dyDescent="0.2">
      <c r="L642" s="85"/>
      <c r="M642" s="85"/>
      <c r="O642" s="85"/>
    </row>
    <row r="643" spans="12:15" ht="12.75" customHeight="1" x14ac:dyDescent="0.2">
      <c r="L643" s="85"/>
      <c r="M643" s="85"/>
      <c r="O643" s="85"/>
    </row>
    <row r="644" spans="12:15" ht="12.75" customHeight="1" x14ac:dyDescent="0.2">
      <c r="L644" s="85"/>
      <c r="M644" s="85"/>
      <c r="O644" s="85"/>
    </row>
    <row r="645" spans="12:15" ht="12.75" customHeight="1" x14ac:dyDescent="0.2">
      <c r="L645" s="85"/>
      <c r="M645" s="85"/>
      <c r="O645" s="85"/>
    </row>
    <row r="646" spans="12:15" ht="12.75" customHeight="1" x14ac:dyDescent="0.2">
      <c r="L646" s="85"/>
      <c r="M646" s="85"/>
      <c r="O646" s="85"/>
    </row>
    <row r="647" spans="12:15" ht="12.75" customHeight="1" x14ac:dyDescent="0.2">
      <c r="L647" s="85"/>
      <c r="M647" s="85"/>
      <c r="O647" s="85"/>
    </row>
    <row r="648" spans="12:15" ht="12.75" customHeight="1" x14ac:dyDescent="0.2">
      <c r="L648" s="85"/>
      <c r="M648" s="85"/>
      <c r="O648" s="85"/>
    </row>
    <row r="649" spans="12:15" ht="12.75" customHeight="1" x14ac:dyDescent="0.2">
      <c r="L649" s="85"/>
      <c r="M649" s="85"/>
      <c r="O649" s="85"/>
    </row>
    <row r="650" spans="12:15" ht="12.75" customHeight="1" x14ac:dyDescent="0.2">
      <c r="L650" s="85"/>
      <c r="M650" s="85"/>
      <c r="O650" s="85"/>
    </row>
    <row r="651" spans="12:15" ht="12.75" customHeight="1" x14ac:dyDescent="0.2">
      <c r="L651" s="85"/>
      <c r="M651" s="85"/>
      <c r="O651" s="85"/>
    </row>
    <row r="652" spans="12:15" ht="12.75" customHeight="1" x14ac:dyDescent="0.2">
      <c r="L652" s="85"/>
      <c r="M652" s="85"/>
      <c r="O652" s="85"/>
    </row>
    <row r="653" spans="12:15" ht="12.75" customHeight="1" x14ac:dyDescent="0.2">
      <c r="L653" s="85"/>
      <c r="M653" s="85"/>
      <c r="O653" s="85"/>
    </row>
    <row r="654" spans="12:15" ht="12.75" customHeight="1" x14ac:dyDescent="0.2">
      <c r="L654" s="85"/>
      <c r="M654" s="85"/>
      <c r="O654" s="85"/>
    </row>
    <row r="655" spans="12:15" ht="12.75" customHeight="1" x14ac:dyDescent="0.2">
      <c r="L655" s="85"/>
      <c r="M655" s="85"/>
      <c r="O655" s="85"/>
    </row>
    <row r="656" spans="12:15" ht="12.75" customHeight="1" x14ac:dyDescent="0.2">
      <c r="L656" s="85"/>
      <c r="M656" s="85"/>
      <c r="O656" s="85"/>
    </row>
    <row r="657" spans="12:15" ht="12.75" customHeight="1" x14ac:dyDescent="0.2">
      <c r="L657" s="85"/>
      <c r="M657" s="85"/>
      <c r="O657" s="85"/>
    </row>
    <row r="658" spans="12:15" ht="12.75" customHeight="1" x14ac:dyDescent="0.2">
      <c r="L658" s="85"/>
      <c r="M658" s="85"/>
      <c r="O658" s="85"/>
    </row>
    <row r="659" spans="12:15" ht="12.75" customHeight="1" x14ac:dyDescent="0.2">
      <c r="L659" s="85"/>
      <c r="M659" s="85"/>
      <c r="O659" s="85"/>
    </row>
    <row r="660" spans="12:15" ht="12.75" customHeight="1" x14ac:dyDescent="0.2">
      <c r="L660" s="85"/>
      <c r="M660" s="85"/>
      <c r="O660" s="85"/>
    </row>
    <row r="661" spans="12:15" ht="12.75" customHeight="1" x14ac:dyDescent="0.2">
      <c r="L661" s="85"/>
      <c r="M661" s="85"/>
      <c r="O661" s="85"/>
    </row>
    <row r="662" spans="12:15" ht="12.75" customHeight="1" x14ac:dyDescent="0.2">
      <c r="L662" s="85"/>
      <c r="M662" s="85"/>
      <c r="O662" s="85"/>
    </row>
    <row r="663" spans="12:15" ht="12.75" customHeight="1" x14ac:dyDescent="0.2">
      <c r="L663" s="85"/>
      <c r="M663" s="85"/>
      <c r="O663" s="85"/>
    </row>
    <row r="664" spans="12:15" ht="12.75" customHeight="1" x14ac:dyDescent="0.2">
      <c r="L664" s="85"/>
      <c r="M664" s="85"/>
      <c r="O664" s="85"/>
    </row>
    <row r="665" spans="12:15" ht="12.75" customHeight="1" x14ac:dyDescent="0.2">
      <c r="L665" s="85"/>
      <c r="M665" s="85"/>
      <c r="O665" s="85"/>
    </row>
    <row r="666" spans="12:15" ht="12.75" customHeight="1" x14ac:dyDescent="0.2">
      <c r="L666" s="85"/>
      <c r="M666" s="85"/>
      <c r="O666" s="85"/>
    </row>
    <row r="667" spans="12:15" ht="12.75" customHeight="1" x14ac:dyDescent="0.2">
      <c r="L667" s="85"/>
      <c r="M667" s="85"/>
      <c r="O667" s="85"/>
    </row>
    <row r="668" spans="12:15" ht="12.75" customHeight="1" x14ac:dyDescent="0.2">
      <c r="L668" s="85"/>
      <c r="M668" s="85"/>
      <c r="O668" s="85"/>
    </row>
    <row r="669" spans="12:15" ht="12.75" customHeight="1" x14ac:dyDescent="0.2">
      <c r="L669" s="85"/>
      <c r="M669" s="85"/>
      <c r="O669" s="85"/>
    </row>
    <row r="670" spans="12:15" ht="12.75" customHeight="1" x14ac:dyDescent="0.2">
      <c r="L670" s="85"/>
      <c r="M670" s="85"/>
      <c r="O670" s="85"/>
    </row>
    <row r="671" spans="12:15" ht="12.75" customHeight="1" x14ac:dyDescent="0.2">
      <c r="L671" s="85"/>
      <c r="M671" s="85"/>
      <c r="O671" s="85"/>
    </row>
    <row r="672" spans="12:15" ht="12.75" customHeight="1" x14ac:dyDescent="0.2">
      <c r="L672" s="85"/>
      <c r="M672" s="85"/>
      <c r="O672" s="85"/>
    </row>
    <row r="673" spans="12:15" ht="12.75" customHeight="1" x14ac:dyDescent="0.2">
      <c r="L673" s="85"/>
      <c r="M673" s="85"/>
      <c r="O673" s="85"/>
    </row>
    <row r="674" spans="12:15" ht="12.75" customHeight="1" x14ac:dyDescent="0.2">
      <c r="L674" s="85"/>
      <c r="M674" s="85"/>
      <c r="O674" s="85"/>
    </row>
    <row r="675" spans="12:15" ht="12.75" customHeight="1" x14ac:dyDescent="0.2">
      <c r="L675" s="85"/>
      <c r="M675" s="85"/>
      <c r="O675" s="85"/>
    </row>
    <row r="676" spans="12:15" ht="12.75" customHeight="1" x14ac:dyDescent="0.2">
      <c r="L676" s="85"/>
      <c r="M676" s="85"/>
      <c r="O676" s="85"/>
    </row>
    <row r="677" spans="12:15" ht="12.75" customHeight="1" x14ac:dyDescent="0.2">
      <c r="L677" s="85"/>
      <c r="M677" s="85"/>
      <c r="O677" s="85"/>
    </row>
    <row r="678" spans="12:15" ht="12.75" customHeight="1" x14ac:dyDescent="0.2">
      <c r="L678" s="85"/>
      <c r="M678" s="85"/>
      <c r="O678" s="85"/>
    </row>
    <row r="679" spans="12:15" ht="12.75" customHeight="1" x14ac:dyDescent="0.2">
      <c r="L679" s="85"/>
      <c r="M679" s="85"/>
      <c r="O679" s="85"/>
    </row>
    <row r="680" spans="12:15" ht="12.75" customHeight="1" x14ac:dyDescent="0.2">
      <c r="L680" s="85"/>
      <c r="M680" s="85"/>
      <c r="O680" s="85"/>
    </row>
    <row r="681" spans="12:15" ht="12.75" customHeight="1" x14ac:dyDescent="0.2">
      <c r="L681" s="85"/>
      <c r="M681" s="85"/>
      <c r="O681" s="85"/>
    </row>
    <row r="682" spans="12:15" ht="12.75" customHeight="1" x14ac:dyDescent="0.2">
      <c r="L682" s="85"/>
      <c r="M682" s="85"/>
      <c r="O682" s="85"/>
    </row>
    <row r="683" spans="12:15" ht="12.75" customHeight="1" x14ac:dyDescent="0.2">
      <c r="L683" s="85"/>
      <c r="M683" s="85"/>
      <c r="O683" s="85"/>
    </row>
    <row r="684" spans="12:15" ht="12.75" customHeight="1" x14ac:dyDescent="0.2">
      <c r="L684" s="85"/>
      <c r="M684" s="85"/>
      <c r="O684" s="85"/>
    </row>
    <row r="685" spans="12:15" ht="12.75" customHeight="1" x14ac:dyDescent="0.2">
      <c r="L685" s="85"/>
      <c r="M685" s="85"/>
      <c r="O685" s="85"/>
    </row>
    <row r="686" spans="12:15" ht="12.75" customHeight="1" x14ac:dyDescent="0.2">
      <c r="L686" s="85"/>
      <c r="M686" s="85"/>
      <c r="O686" s="85"/>
    </row>
    <row r="687" spans="12:15" ht="12.75" customHeight="1" x14ac:dyDescent="0.2">
      <c r="L687" s="85"/>
      <c r="M687" s="85"/>
      <c r="O687" s="85"/>
    </row>
    <row r="688" spans="12:15" ht="12.75" customHeight="1" x14ac:dyDescent="0.2">
      <c r="L688" s="85"/>
      <c r="M688" s="85"/>
      <c r="O688" s="85"/>
    </row>
    <row r="689" spans="12:15" ht="12.75" customHeight="1" x14ac:dyDescent="0.2">
      <c r="L689" s="85"/>
      <c r="M689" s="85"/>
      <c r="O689" s="85"/>
    </row>
    <row r="690" spans="12:15" ht="12.75" customHeight="1" x14ac:dyDescent="0.2">
      <c r="L690" s="85"/>
      <c r="M690" s="85"/>
      <c r="O690" s="85"/>
    </row>
    <row r="691" spans="12:15" ht="12.75" customHeight="1" x14ac:dyDescent="0.2">
      <c r="L691" s="85"/>
      <c r="M691" s="85"/>
      <c r="O691" s="85"/>
    </row>
    <row r="692" spans="12:15" ht="12.75" customHeight="1" x14ac:dyDescent="0.2">
      <c r="L692" s="85"/>
      <c r="M692" s="85"/>
      <c r="O692" s="85"/>
    </row>
    <row r="693" spans="12:15" ht="12.75" customHeight="1" x14ac:dyDescent="0.2">
      <c r="L693" s="85"/>
      <c r="M693" s="85"/>
      <c r="O693" s="85"/>
    </row>
    <row r="694" spans="12:15" ht="12.75" customHeight="1" x14ac:dyDescent="0.2">
      <c r="L694" s="85"/>
      <c r="M694" s="85"/>
      <c r="O694" s="85"/>
    </row>
    <row r="695" spans="12:15" ht="12.75" customHeight="1" x14ac:dyDescent="0.2">
      <c r="L695" s="85"/>
      <c r="M695" s="85"/>
      <c r="O695" s="85"/>
    </row>
    <row r="696" spans="12:15" ht="12.75" customHeight="1" x14ac:dyDescent="0.2">
      <c r="L696" s="85"/>
      <c r="M696" s="85"/>
      <c r="O696" s="85"/>
    </row>
    <row r="697" spans="12:15" ht="12.75" customHeight="1" x14ac:dyDescent="0.2">
      <c r="L697" s="85"/>
      <c r="M697" s="85"/>
      <c r="O697" s="85"/>
    </row>
    <row r="698" spans="12:15" ht="12.75" customHeight="1" x14ac:dyDescent="0.2">
      <c r="L698" s="85"/>
      <c r="M698" s="85"/>
      <c r="O698" s="85"/>
    </row>
    <row r="699" spans="12:15" ht="12.75" customHeight="1" x14ac:dyDescent="0.2">
      <c r="L699" s="85"/>
      <c r="M699" s="85"/>
      <c r="O699" s="85"/>
    </row>
    <row r="700" spans="12:15" ht="12.75" customHeight="1" x14ac:dyDescent="0.2">
      <c r="L700" s="85"/>
      <c r="M700" s="85"/>
      <c r="O700" s="85"/>
    </row>
    <row r="701" spans="12:15" ht="12.75" customHeight="1" x14ac:dyDescent="0.2">
      <c r="L701" s="85"/>
      <c r="M701" s="85"/>
      <c r="O701" s="85"/>
    </row>
    <row r="702" spans="12:15" ht="12.75" customHeight="1" x14ac:dyDescent="0.2">
      <c r="L702" s="85"/>
      <c r="M702" s="85"/>
      <c r="O702" s="85"/>
    </row>
    <row r="703" spans="12:15" ht="12.75" customHeight="1" x14ac:dyDescent="0.2">
      <c r="L703" s="85"/>
      <c r="M703" s="85"/>
      <c r="O703" s="85"/>
    </row>
    <row r="704" spans="12:15" ht="12.75" customHeight="1" x14ac:dyDescent="0.2">
      <c r="L704" s="85"/>
      <c r="M704" s="85"/>
      <c r="O704" s="85"/>
    </row>
    <row r="705" spans="12:15" ht="12.75" customHeight="1" x14ac:dyDescent="0.2">
      <c r="L705" s="85"/>
      <c r="M705" s="85"/>
      <c r="O705" s="85"/>
    </row>
    <row r="706" spans="12:15" ht="12.75" customHeight="1" x14ac:dyDescent="0.2">
      <c r="L706" s="85"/>
      <c r="M706" s="85"/>
      <c r="O706" s="85"/>
    </row>
    <row r="707" spans="12:15" ht="12.75" customHeight="1" x14ac:dyDescent="0.2">
      <c r="L707" s="85"/>
      <c r="M707" s="85"/>
      <c r="O707" s="85"/>
    </row>
    <row r="708" spans="12:15" ht="12.75" customHeight="1" x14ac:dyDescent="0.2">
      <c r="L708" s="85"/>
      <c r="M708" s="85"/>
      <c r="O708" s="85"/>
    </row>
    <row r="709" spans="12:15" ht="12.75" customHeight="1" x14ac:dyDescent="0.2">
      <c r="L709" s="85"/>
      <c r="M709" s="85"/>
      <c r="O709" s="85"/>
    </row>
    <row r="710" spans="12:15" ht="12.75" customHeight="1" x14ac:dyDescent="0.2">
      <c r="L710" s="85"/>
      <c r="M710" s="85"/>
      <c r="O710" s="85"/>
    </row>
    <row r="711" spans="12:15" ht="12.75" customHeight="1" x14ac:dyDescent="0.2">
      <c r="L711" s="85"/>
      <c r="M711" s="85"/>
      <c r="O711" s="85"/>
    </row>
    <row r="712" spans="12:15" ht="12.75" customHeight="1" x14ac:dyDescent="0.2">
      <c r="L712" s="85"/>
      <c r="M712" s="85"/>
      <c r="O712" s="85"/>
    </row>
    <row r="713" spans="12:15" ht="12.75" customHeight="1" x14ac:dyDescent="0.2">
      <c r="L713" s="85"/>
      <c r="M713" s="85"/>
      <c r="O713" s="85"/>
    </row>
    <row r="714" spans="12:15" ht="12.75" customHeight="1" x14ac:dyDescent="0.2">
      <c r="L714" s="85"/>
      <c r="M714" s="85"/>
      <c r="O714" s="85"/>
    </row>
    <row r="715" spans="12:15" ht="12.75" customHeight="1" x14ac:dyDescent="0.2">
      <c r="L715" s="85"/>
      <c r="M715" s="85"/>
      <c r="O715" s="85"/>
    </row>
    <row r="716" spans="12:15" ht="12.75" customHeight="1" x14ac:dyDescent="0.2">
      <c r="L716" s="85"/>
      <c r="M716" s="85"/>
      <c r="O716" s="85"/>
    </row>
    <row r="717" spans="12:15" ht="12.75" customHeight="1" x14ac:dyDescent="0.2">
      <c r="L717" s="85"/>
      <c r="M717" s="85"/>
      <c r="O717" s="85"/>
    </row>
    <row r="718" spans="12:15" ht="12.75" customHeight="1" x14ac:dyDescent="0.2">
      <c r="L718" s="85"/>
      <c r="M718" s="85"/>
      <c r="O718" s="85"/>
    </row>
    <row r="719" spans="12:15" ht="12.75" customHeight="1" x14ac:dyDescent="0.2">
      <c r="L719" s="85"/>
      <c r="M719" s="85"/>
      <c r="O719" s="85"/>
    </row>
    <row r="720" spans="12:15" ht="12.75" customHeight="1" x14ac:dyDescent="0.2">
      <c r="L720" s="85"/>
      <c r="M720" s="85"/>
      <c r="O720" s="85"/>
    </row>
    <row r="721" spans="12:15" ht="12.75" customHeight="1" x14ac:dyDescent="0.2">
      <c r="L721" s="85"/>
      <c r="M721" s="85"/>
      <c r="O721" s="85"/>
    </row>
    <row r="722" spans="12:15" ht="12.75" customHeight="1" x14ac:dyDescent="0.2">
      <c r="L722" s="85"/>
      <c r="M722" s="85"/>
      <c r="O722" s="85"/>
    </row>
    <row r="723" spans="12:15" ht="12.75" customHeight="1" x14ac:dyDescent="0.2">
      <c r="L723" s="85"/>
      <c r="M723" s="85"/>
      <c r="O723" s="85"/>
    </row>
    <row r="724" spans="12:15" ht="12.75" customHeight="1" x14ac:dyDescent="0.2">
      <c r="L724" s="85"/>
      <c r="M724" s="85"/>
      <c r="O724" s="85"/>
    </row>
    <row r="725" spans="12:15" ht="12.75" customHeight="1" x14ac:dyDescent="0.2">
      <c r="L725" s="85"/>
      <c r="M725" s="85"/>
      <c r="O725" s="85"/>
    </row>
    <row r="726" spans="12:15" ht="12.75" customHeight="1" x14ac:dyDescent="0.2">
      <c r="L726" s="85"/>
      <c r="M726" s="85"/>
      <c r="O726" s="85"/>
    </row>
    <row r="727" spans="12:15" ht="12.75" customHeight="1" x14ac:dyDescent="0.2">
      <c r="L727" s="85"/>
      <c r="M727" s="85"/>
      <c r="O727" s="85"/>
    </row>
    <row r="728" spans="12:15" ht="12.75" customHeight="1" x14ac:dyDescent="0.2">
      <c r="L728" s="85"/>
      <c r="M728" s="85"/>
      <c r="O728" s="85"/>
    </row>
    <row r="729" spans="12:15" ht="12.75" customHeight="1" x14ac:dyDescent="0.2">
      <c r="L729" s="85"/>
      <c r="M729" s="85"/>
      <c r="O729" s="85"/>
    </row>
    <row r="730" spans="12:15" ht="12.75" customHeight="1" x14ac:dyDescent="0.2">
      <c r="L730" s="85"/>
      <c r="M730" s="85"/>
      <c r="O730" s="85"/>
    </row>
    <row r="731" spans="12:15" ht="12.75" customHeight="1" x14ac:dyDescent="0.2">
      <c r="L731" s="85"/>
      <c r="M731" s="85"/>
      <c r="O731" s="85"/>
    </row>
    <row r="732" spans="12:15" ht="12.75" customHeight="1" x14ac:dyDescent="0.2">
      <c r="L732" s="85"/>
      <c r="M732" s="85"/>
      <c r="O732" s="85"/>
    </row>
    <row r="733" spans="12:15" ht="12.75" customHeight="1" x14ac:dyDescent="0.2">
      <c r="L733" s="85"/>
      <c r="M733" s="85"/>
      <c r="O733" s="85"/>
    </row>
    <row r="734" spans="12:15" ht="12.75" customHeight="1" x14ac:dyDescent="0.2">
      <c r="L734" s="85"/>
      <c r="M734" s="85"/>
      <c r="O734" s="85"/>
    </row>
    <row r="735" spans="12:15" ht="12.75" customHeight="1" x14ac:dyDescent="0.2">
      <c r="L735" s="85"/>
      <c r="M735" s="85"/>
      <c r="O735" s="85"/>
    </row>
    <row r="736" spans="12:15" ht="12.75" customHeight="1" x14ac:dyDescent="0.2">
      <c r="L736" s="85"/>
      <c r="M736" s="85"/>
      <c r="O736" s="85"/>
    </row>
    <row r="737" spans="12:15" ht="12.75" customHeight="1" x14ac:dyDescent="0.2">
      <c r="L737" s="85"/>
      <c r="M737" s="85"/>
      <c r="O737" s="85"/>
    </row>
    <row r="738" spans="12:15" ht="12.75" customHeight="1" x14ac:dyDescent="0.2">
      <c r="L738" s="85"/>
      <c r="M738" s="85"/>
      <c r="O738" s="85"/>
    </row>
    <row r="739" spans="12:15" ht="12.75" customHeight="1" x14ac:dyDescent="0.2">
      <c r="L739" s="85"/>
      <c r="M739" s="85"/>
      <c r="O739" s="85"/>
    </row>
    <row r="740" spans="12:15" ht="12.75" customHeight="1" x14ac:dyDescent="0.2">
      <c r="L740" s="85"/>
      <c r="M740" s="85"/>
      <c r="O740" s="85"/>
    </row>
    <row r="741" spans="12:15" ht="12.75" customHeight="1" x14ac:dyDescent="0.2">
      <c r="L741" s="85"/>
      <c r="M741" s="85"/>
      <c r="O741" s="85"/>
    </row>
    <row r="742" spans="12:15" ht="12.75" customHeight="1" x14ac:dyDescent="0.2">
      <c r="L742" s="85"/>
      <c r="M742" s="85"/>
      <c r="O742" s="85"/>
    </row>
    <row r="743" spans="12:15" ht="12.75" customHeight="1" x14ac:dyDescent="0.2">
      <c r="L743" s="85"/>
      <c r="M743" s="85"/>
      <c r="O743" s="85"/>
    </row>
    <row r="744" spans="12:15" ht="12.75" customHeight="1" x14ac:dyDescent="0.2">
      <c r="L744" s="85"/>
      <c r="M744" s="85"/>
      <c r="O744" s="85"/>
    </row>
    <row r="745" spans="12:15" ht="12.75" customHeight="1" x14ac:dyDescent="0.2">
      <c r="L745" s="85"/>
      <c r="M745" s="85"/>
      <c r="O745" s="85"/>
    </row>
    <row r="746" spans="12:15" ht="12.75" customHeight="1" x14ac:dyDescent="0.2">
      <c r="L746" s="85"/>
      <c r="M746" s="85"/>
      <c r="O746" s="85"/>
    </row>
    <row r="747" spans="12:15" ht="12.75" customHeight="1" x14ac:dyDescent="0.2">
      <c r="L747" s="85"/>
      <c r="M747" s="85"/>
      <c r="O747" s="85"/>
    </row>
    <row r="748" spans="12:15" ht="12.75" customHeight="1" x14ac:dyDescent="0.2">
      <c r="L748" s="85"/>
      <c r="M748" s="85"/>
      <c r="O748" s="85"/>
    </row>
    <row r="749" spans="12:15" ht="12.75" customHeight="1" x14ac:dyDescent="0.2">
      <c r="L749" s="85"/>
      <c r="M749" s="85"/>
      <c r="O749" s="85"/>
    </row>
    <row r="750" spans="12:15" ht="12.75" customHeight="1" x14ac:dyDescent="0.2">
      <c r="L750" s="85"/>
      <c r="M750" s="85"/>
      <c r="O750" s="85"/>
    </row>
    <row r="751" spans="12:15" ht="12.75" customHeight="1" x14ac:dyDescent="0.2">
      <c r="L751" s="85"/>
      <c r="M751" s="85"/>
      <c r="O751" s="85"/>
    </row>
    <row r="752" spans="12:15" ht="12.75" customHeight="1" x14ac:dyDescent="0.2">
      <c r="L752" s="85"/>
      <c r="M752" s="85"/>
      <c r="O752" s="85"/>
    </row>
    <row r="753" spans="12:15" ht="12.75" customHeight="1" x14ac:dyDescent="0.2">
      <c r="L753" s="85"/>
      <c r="M753" s="85"/>
      <c r="O753" s="85"/>
    </row>
    <row r="754" spans="12:15" ht="12.75" customHeight="1" x14ac:dyDescent="0.2">
      <c r="L754" s="85"/>
      <c r="M754" s="85"/>
      <c r="O754" s="85"/>
    </row>
    <row r="755" spans="12:15" ht="12.75" customHeight="1" x14ac:dyDescent="0.2">
      <c r="L755" s="85"/>
      <c r="M755" s="85"/>
      <c r="O755" s="85"/>
    </row>
    <row r="756" spans="12:15" ht="12.75" customHeight="1" x14ac:dyDescent="0.2">
      <c r="L756" s="85"/>
      <c r="M756" s="85"/>
      <c r="O756" s="85"/>
    </row>
    <row r="757" spans="12:15" ht="12.75" customHeight="1" x14ac:dyDescent="0.2">
      <c r="L757" s="85"/>
      <c r="M757" s="85"/>
      <c r="O757" s="85"/>
    </row>
    <row r="758" spans="12:15" ht="12.75" customHeight="1" x14ac:dyDescent="0.2">
      <c r="L758" s="85"/>
      <c r="M758" s="85"/>
      <c r="O758" s="85"/>
    </row>
    <row r="759" spans="12:15" ht="12.75" customHeight="1" x14ac:dyDescent="0.2">
      <c r="L759" s="85"/>
      <c r="M759" s="85"/>
      <c r="O759" s="85"/>
    </row>
    <row r="760" spans="12:15" ht="12.75" customHeight="1" x14ac:dyDescent="0.2">
      <c r="L760" s="85"/>
      <c r="M760" s="85"/>
      <c r="O760" s="85"/>
    </row>
    <row r="761" spans="12:15" ht="12.75" customHeight="1" x14ac:dyDescent="0.2">
      <c r="L761" s="85"/>
      <c r="M761" s="85"/>
      <c r="O761" s="85"/>
    </row>
    <row r="762" spans="12:15" ht="12.75" customHeight="1" x14ac:dyDescent="0.2">
      <c r="L762" s="85"/>
      <c r="M762" s="85"/>
      <c r="O762" s="85"/>
    </row>
    <row r="763" spans="12:15" ht="12.75" customHeight="1" x14ac:dyDescent="0.2">
      <c r="L763" s="85"/>
      <c r="M763" s="85"/>
      <c r="O763" s="85"/>
    </row>
    <row r="764" spans="12:15" ht="12.75" customHeight="1" x14ac:dyDescent="0.2">
      <c r="L764" s="85"/>
      <c r="M764" s="85"/>
      <c r="O764" s="85"/>
    </row>
    <row r="765" spans="12:15" ht="12.75" customHeight="1" x14ac:dyDescent="0.2">
      <c r="L765" s="85"/>
      <c r="M765" s="85"/>
      <c r="O765" s="85"/>
    </row>
    <row r="766" spans="12:15" ht="12.75" customHeight="1" x14ac:dyDescent="0.2">
      <c r="L766" s="85"/>
      <c r="M766" s="85"/>
      <c r="O766" s="85"/>
    </row>
    <row r="767" spans="12:15" ht="12.75" customHeight="1" x14ac:dyDescent="0.2">
      <c r="L767" s="85"/>
      <c r="M767" s="85"/>
      <c r="O767" s="85"/>
    </row>
    <row r="768" spans="12:15" ht="12.75" customHeight="1" x14ac:dyDescent="0.2">
      <c r="L768" s="85"/>
      <c r="M768" s="85"/>
      <c r="O768" s="85"/>
    </row>
    <row r="769" spans="12:15" ht="12.75" customHeight="1" x14ac:dyDescent="0.2">
      <c r="L769" s="85"/>
      <c r="M769" s="85"/>
      <c r="O769" s="85"/>
    </row>
    <row r="770" spans="12:15" ht="12.75" customHeight="1" x14ac:dyDescent="0.2">
      <c r="L770" s="85"/>
      <c r="M770" s="85"/>
      <c r="O770" s="85"/>
    </row>
    <row r="771" spans="12:15" ht="12.75" customHeight="1" x14ac:dyDescent="0.2">
      <c r="L771" s="85"/>
      <c r="M771" s="85"/>
      <c r="O771" s="85"/>
    </row>
    <row r="772" spans="12:15" ht="12.75" customHeight="1" x14ac:dyDescent="0.2">
      <c r="L772" s="85"/>
      <c r="M772" s="85"/>
      <c r="O772" s="85"/>
    </row>
    <row r="773" spans="12:15" ht="12.75" customHeight="1" x14ac:dyDescent="0.2">
      <c r="L773" s="85"/>
      <c r="M773" s="85"/>
      <c r="O773" s="85"/>
    </row>
    <row r="774" spans="12:15" ht="12.75" customHeight="1" x14ac:dyDescent="0.2">
      <c r="L774" s="85"/>
      <c r="M774" s="85"/>
      <c r="O774" s="85"/>
    </row>
    <row r="775" spans="12:15" ht="12.75" customHeight="1" x14ac:dyDescent="0.2">
      <c r="L775" s="85"/>
      <c r="M775" s="85"/>
      <c r="O775" s="85"/>
    </row>
    <row r="776" spans="12:15" ht="12.75" customHeight="1" x14ac:dyDescent="0.2">
      <c r="L776" s="85"/>
      <c r="M776" s="85"/>
      <c r="O776" s="85"/>
    </row>
    <row r="777" spans="12:15" ht="12.75" customHeight="1" x14ac:dyDescent="0.2">
      <c r="L777" s="85"/>
      <c r="M777" s="85"/>
      <c r="O777" s="85"/>
    </row>
    <row r="778" spans="12:15" ht="12.75" customHeight="1" x14ac:dyDescent="0.2">
      <c r="L778" s="85"/>
      <c r="M778" s="85"/>
      <c r="O778" s="85"/>
    </row>
    <row r="779" spans="12:15" ht="12.75" customHeight="1" x14ac:dyDescent="0.2">
      <c r="L779" s="85"/>
      <c r="M779" s="85"/>
      <c r="O779" s="85"/>
    </row>
    <row r="780" spans="12:15" ht="12.75" customHeight="1" x14ac:dyDescent="0.2">
      <c r="L780" s="85"/>
      <c r="M780" s="85"/>
      <c r="O780" s="85"/>
    </row>
    <row r="781" spans="12:15" ht="12.75" customHeight="1" x14ac:dyDescent="0.2">
      <c r="L781" s="85"/>
      <c r="M781" s="85"/>
      <c r="O781" s="85"/>
    </row>
    <row r="782" spans="12:15" ht="12.75" customHeight="1" x14ac:dyDescent="0.2">
      <c r="L782" s="85"/>
      <c r="M782" s="85"/>
      <c r="O782" s="85"/>
    </row>
    <row r="783" spans="12:15" ht="12.75" customHeight="1" x14ac:dyDescent="0.2">
      <c r="L783" s="85"/>
      <c r="M783" s="85"/>
      <c r="O783" s="85"/>
    </row>
    <row r="784" spans="12:15" ht="12.75" customHeight="1" x14ac:dyDescent="0.2">
      <c r="L784" s="85"/>
      <c r="M784" s="85"/>
      <c r="O784" s="85"/>
    </row>
    <row r="785" spans="12:15" ht="12.75" customHeight="1" x14ac:dyDescent="0.2">
      <c r="L785" s="85"/>
      <c r="M785" s="85"/>
      <c r="O785" s="85"/>
    </row>
    <row r="786" spans="12:15" ht="12.75" customHeight="1" x14ac:dyDescent="0.2">
      <c r="L786" s="85"/>
      <c r="M786" s="85"/>
      <c r="O786" s="85"/>
    </row>
    <row r="787" spans="12:15" ht="12.75" customHeight="1" x14ac:dyDescent="0.2">
      <c r="L787" s="85"/>
      <c r="M787" s="85"/>
      <c r="O787" s="85"/>
    </row>
    <row r="788" spans="12:15" ht="12.75" customHeight="1" x14ac:dyDescent="0.2">
      <c r="L788" s="85"/>
      <c r="M788" s="85"/>
      <c r="O788" s="85"/>
    </row>
    <row r="789" spans="12:15" ht="12.75" customHeight="1" x14ac:dyDescent="0.2">
      <c r="L789" s="85"/>
      <c r="M789" s="85"/>
      <c r="O789" s="85"/>
    </row>
    <row r="790" spans="12:15" ht="12.75" customHeight="1" x14ac:dyDescent="0.2">
      <c r="L790" s="85"/>
      <c r="M790" s="85"/>
      <c r="O790" s="85"/>
    </row>
    <row r="791" spans="12:15" ht="12.75" customHeight="1" x14ac:dyDescent="0.2">
      <c r="L791" s="85"/>
      <c r="M791" s="85"/>
      <c r="O791" s="85"/>
    </row>
    <row r="792" spans="12:15" ht="12.75" customHeight="1" x14ac:dyDescent="0.2">
      <c r="L792" s="85"/>
      <c r="M792" s="85"/>
      <c r="O792" s="85"/>
    </row>
    <row r="793" spans="12:15" ht="12.75" customHeight="1" x14ac:dyDescent="0.2">
      <c r="L793" s="85"/>
      <c r="M793" s="85"/>
      <c r="O793" s="85"/>
    </row>
    <row r="794" spans="12:15" ht="12.75" customHeight="1" x14ac:dyDescent="0.2">
      <c r="L794" s="85"/>
      <c r="M794" s="85"/>
      <c r="O794" s="85"/>
    </row>
    <row r="795" spans="12:15" ht="12.75" customHeight="1" x14ac:dyDescent="0.2">
      <c r="L795" s="85"/>
      <c r="M795" s="85"/>
      <c r="O795" s="85"/>
    </row>
    <row r="796" spans="12:15" ht="12.75" customHeight="1" x14ac:dyDescent="0.2">
      <c r="L796" s="85"/>
      <c r="M796" s="85"/>
      <c r="O796" s="85"/>
    </row>
    <row r="797" spans="12:15" ht="12.75" customHeight="1" x14ac:dyDescent="0.2">
      <c r="L797" s="85"/>
      <c r="M797" s="85"/>
      <c r="O797" s="85"/>
    </row>
    <row r="798" spans="12:15" ht="12.75" customHeight="1" x14ac:dyDescent="0.2">
      <c r="L798" s="85"/>
      <c r="M798" s="85"/>
      <c r="O798" s="85"/>
    </row>
    <row r="799" spans="12:15" ht="12.75" customHeight="1" x14ac:dyDescent="0.2">
      <c r="L799" s="85"/>
      <c r="M799" s="85"/>
      <c r="O799" s="85"/>
    </row>
    <row r="800" spans="12:15" ht="12.75" customHeight="1" x14ac:dyDescent="0.2">
      <c r="L800" s="85"/>
      <c r="M800" s="85"/>
      <c r="O800" s="85"/>
    </row>
    <row r="801" spans="12:15" ht="12.75" customHeight="1" x14ac:dyDescent="0.2">
      <c r="L801" s="85"/>
      <c r="M801" s="85"/>
      <c r="O801" s="85"/>
    </row>
    <row r="802" spans="12:15" ht="12.75" customHeight="1" x14ac:dyDescent="0.2">
      <c r="L802" s="85"/>
      <c r="M802" s="85"/>
      <c r="O802" s="85"/>
    </row>
    <row r="803" spans="12:15" ht="12.75" customHeight="1" x14ac:dyDescent="0.2">
      <c r="L803" s="85"/>
      <c r="M803" s="85"/>
      <c r="O803" s="85"/>
    </row>
    <row r="804" spans="12:15" ht="12.75" customHeight="1" x14ac:dyDescent="0.2">
      <c r="L804" s="85"/>
      <c r="M804" s="85"/>
      <c r="O804" s="85"/>
    </row>
    <row r="805" spans="12:15" ht="12.75" customHeight="1" x14ac:dyDescent="0.2">
      <c r="L805" s="85"/>
      <c r="M805" s="85"/>
      <c r="O805" s="85"/>
    </row>
    <row r="806" spans="12:15" ht="12.75" customHeight="1" x14ac:dyDescent="0.2">
      <c r="L806" s="85"/>
      <c r="M806" s="85"/>
      <c r="O806" s="85"/>
    </row>
    <row r="807" spans="12:15" ht="12.75" customHeight="1" x14ac:dyDescent="0.2">
      <c r="L807" s="85"/>
      <c r="M807" s="85"/>
      <c r="O807" s="85"/>
    </row>
    <row r="808" spans="12:15" ht="12.75" customHeight="1" x14ac:dyDescent="0.2">
      <c r="L808" s="85"/>
      <c r="M808" s="85"/>
      <c r="O808" s="85"/>
    </row>
    <row r="809" spans="12:15" ht="12.75" customHeight="1" x14ac:dyDescent="0.2">
      <c r="L809" s="85"/>
      <c r="M809" s="85"/>
      <c r="O809" s="85"/>
    </row>
    <row r="810" spans="12:15" ht="12.75" customHeight="1" x14ac:dyDescent="0.2">
      <c r="L810" s="85"/>
      <c r="M810" s="85"/>
      <c r="O810" s="85"/>
    </row>
    <row r="811" spans="12:15" ht="12.75" customHeight="1" x14ac:dyDescent="0.2">
      <c r="L811" s="85"/>
      <c r="M811" s="85"/>
      <c r="O811" s="85"/>
    </row>
    <row r="812" spans="12:15" ht="12.75" customHeight="1" x14ac:dyDescent="0.2">
      <c r="L812" s="85"/>
      <c r="M812" s="85"/>
      <c r="O812" s="85"/>
    </row>
    <row r="813" spans="12:15" ht="12.75" customHeight="1" x14ac:dyDescent="0.2">
      <c r="L813" s="85"/>
      <c r="M813" s="85"/>
      <c r="O813" s="85"/>
    </row>
    <row r="814" spans="12:15" ht="12.75" customHeight="1" x14ac:dyDescent="0.2">
      <c r="L814" s="85"/>
      <c r="M814" s="85"/>
      <c r="O814" s="85"/>
    </row>
    <row r="815" spans="12:15" ht="12.75" customHeight="1" x14ac:dyDescent="0.2">
      <c r="L815" s="85"/>
      <c r="M815" s="85"/>
      <c r="O815" s="85"/>
    </row>
    <row r="816" spans="12:15" ht="12.75" customHeight="1" x14ac:dyDescent="0.2">
      <c r="L816" s="85"/>
      <c r="M816" s="85"/>
      <c r="O816" s="85"/>
    </row>
    <row r="817" spans="12:15" ht="12.75" customHeight="1" x14ac:dyDescent="0.2">
      <c r="L817" s="85"/>
      <c r="M817" s="85"/>
      <c r="O817" s="85"/>
    </row>
    <row r="818" spans="12:15" ht="12.75" customHeight="1" x14ac:dyDescent="0.2">
      <c r="L818" s="85"/>
      <c r="M818" s="85"/>
      <c r="O818" s="85"/>
    </row>
    <row r="819" spans="12:15" ht="12.75" customHeight="1" x14ac:dyDescent="0.2">
      <c r="L819" s="85"/>
      <c r="M819" s="85"/>
      <c r="O819" s="85"/>
    </row>
    <row r="820" spans="12:15" ht="12.75" customHeight="1" x14ac:dyDescent="0.2">
      <c r="L820" s="85"/>
      <c r="M820" s="85"/>
      <c r="O820" s="85"/>
    </row>
    <row r="821" spans="12:15" ht="12.75" customHeight="1" x14ac:dyDescent="0.2">
      <c r="L821" s="85"/>
      <c r="M821" s="85"/>
      <c r="O821" s="85"/>
    </row>
    <row r="822" spans="12:15" ht="12.75" customHeight="1" x14ac:dyDescent="0.2">
      <c r="L822" s="85"/>
      <c r="M822" s="85"/>
      <c r="O822" s="85"/>
    </row>
    <row r="823" spans="12:15" ht="12.75" customHeight="1" x14ac:dyDescent="0.2">
      <c r="L823" s="85"/>
      <c r="M823" s="85"/>
      <c r="O823" s="85"/>
    </row>
    <row r="824" spans="12:15" ht="12.75" customHeight="1" x14ac:dyDescent="0.2">
      <c r="L824" s="85"/>
      <c r="M824" s="85"/>
      <c r="O824" s="85"/>
    </row>
    <row r="825" spans="12:15" ht="12.75" customHeight="1" x14ac:dyDescent="0.2">
      <c r="L825" s="85"/>
      <c r="M825" s="85"/>
      <c r="O825" s="85"/>
    </row>
    <row r="826" spans="12:15" ht="12.75" customHeight="1" x14ac:dyDescent="0.2">
      <c r="L826" s="85"/>
      <c r="M826" s="85"/>
      <c r="O826" s="85"/>
    </row>
    <row r="827" spans="12:15" ht="12.75" customHeight="1" x14ac:dyDescent="0.2">
      <c r="L827" s="85"/>
      <c r="M827" s="85"/>
      <c r="O827" s="85"/>
    </row>
    <row r="828" spans="12:15" ht="12.75" customHeight="1" x14ac:dyDescent="0.2">
      <c r="L828" s="85"/>
      <c r="M828" s="85"/>
      <c r="O828" s="85"/>
    </row>
    <row r="829" spans="12:15" ht="12.75" customHeight="1" x14ac:dyDescent="0.2">
      <c r="L829" s="85"/>
      <c r="M829" s="85"/>
      <c r="O829" s="85"/>
    </row>
    <row r="830" spans="12:15" ht="12.75" customHeight="1" x14ac:dyDescent="0.2">
      <c r="L830" s="85"/>
      <c r="M830" s="85"/>
      <c r="O830" s="85"/>
    </row>
    <row r="831" spans="12:15" ht="12.75" customHeight="1" x14ac:dyDescent="0.2">
      <c r="L831" s="85"/>
      <c r="M831" s="85"/>
      <c r="O831" s="85"/>
    </row>
    <row r="832" spans="12:15" ht="12.75" customHeight="1" x14ac:dyDescent="0.2">
      <c r="L832" s="85"/>
      <c r="M832" s="85"/>
      <c r="O832" s="85"/>
    </row>
    <row r="833" spans="12:15" ht="12.75" customHeight="1" x14ac:dyDescent="0.2">
      <c r="L833" s="85"/>
      <c r="M833" s="85"/>
      <c r="O833" s="85"/>
    </row>
    <row r="834" spans="12:15" ht="12.75" customHeight="1" x14ac:dyDescent="0.2">
      <c r="L834" s="85"/>
      <c r="M834" s="85"/>
      <c r="O834" s="85"/>
    </row>
    <row r="835" spans="12:15" ht="12.75" customHeight="1" x14ac:dyDescent="0.2">
      <c r="L835" s="85"/>
      <c r="M835" s="85"/>
      <c r="O835" s="85"/>
    </row>
    <row r="836" spans="12:15" ht="12.75" customHeight="1" x14ac:dyDescent="0.2">
      <c r="L836" s="85"/>
      <c r="M836" s="85"/>
      <c r="O836" s="85"/>
    </row>
    <row r="837" spans="12:15" ht="12.75" customHeight="1" x14ac:dyDescent="0.2">
      <c r="L837" s="85"/>
      <c r="M837" s="85"/>
      <c r="O837" s="85"/>
    </row>
    <row r="838" spans="12:15" ht="12.75" customHeight="1" x14ac:dyDescent="0.2">
      <c r="L838" s="85"/>
      <c r="M838" s="85"/>
      <c r="O838" s="85"/>
    </row>
    <row r="839" spans="12:15" ht="12.75" customHeight="1" x14ac:dyDescent="0.2">
      <c r="L839" s="85"/>
      <c r="M839" s="85"/>
      <c r="O839" s="85"/>
    </row>
    <row r="840" spans="12:15" ht="12.75" customHeight="1" x14ac:dyDescent="0.2">
      <c r="L840" s="85"/>
      <c r="M840" s="85"/>
      <c r="O840" s="85"/>
    </row>
    <row r="841" spans="12:15" ht="12.75" customHeight="1" x14ac:dyDescent="0.2">
      <c r="L841" s="85"/>
      <c r="M841" s="85"/>
      <c r="O841" s="85"/>
    </row>
    <row r="842" spans="12:15" ht="12.75" customHeight="1" x14ac:dyDescent="0.2">
      <c r="L842" s="85"/>
      <c r="M842" s="85"/>
      <c r="O842" s="85"/>
    </row>
    <row r="843" spans="12:15" ht="12.75" customHeight="1" x14ac:dyDescent="0.2">
      <c r="L843" s="85"/>
      <c r="M843" s="85"/>
      <c r="O843" s="85"/>
    </row>
    <row r="844" spans="12:15" ht="12.75" customHeight="1" x14ac:dyDescent="0.2">
      <c r="L844" s="85"/>
      <c r="M844" s="85"/>
      <c r="O844" s="85"/>
    </row>
    <row r="845" spans="12:15" ht="12.75" customHeight="1" x14ac:dyDescent="0.2">
      <c r="L845" s="85"/>
      <c r="M845" s="85"/>
      <c r="O845" s="85"/>
    </row>
    <row r="846" spans="12:15" ht="12.75" customHeight="1" x14ac:dyDescent="0.2">
      <c r="L846" s="85"/>
      <c r="M846" s="85"/>
      <c r="O846" s="85"/>
    </row>
    <row r="847" spans="12:15" ht="12.75" customHeight="1" x14ac:dyDescent="0.2">
      <c r="L847" s="85"/>
      <c r="M847" s="85"/>
      <c r="O847" s="85"/>
    </row>
    <row r="848" spans="12:15" ht="12.75" customHeight="1" x14ac:dyDescent="0.2">
      <c r="L848" s="85"/>
      <c r="M848" s="85"/>
      <c r="O848" s="85"/>
    </row>
    <row r="849" spans="12:15" ht="12.75" customHeight="1" x14ac:dyDescent="0.2">
      <c r="L849" s="85"/>
      <c r="M849" s="85"/>
      <c r="O849" s="85"/>
    </row>
    <row r="850" spans="12:15" ht="12.75" customHeight="1" x14ac:dyDescent="0.2">
      <c r="L850" s="85"/>
      <c r="M850" s="85"/>
      <c r="O850" s="85"/>
    </row>
    <row r="851" spans="12:15" ht="12.75" customHeight="1" x14ac:dyDescent="0.2">
      <c r="L851" s="85"/>
      <c r="M851" s="85"/>
      <c r="O851" s="85"/>
    </row>
    <row r="852" spans="12:15" ht="12.75" customHeight="1" x14ac:dyDescent="0.2">
      <c r="L852" s="85"/>
      <c r="M852" s="85"/>
      <c r="O852" s="85"/>
    </row>
    <row r="853" spans="12:15" ht="12.75" customHeight="1" x14ac:dyDescent="0.2">
      <c r="L853" s="85"/>
      <c r="M853" s="85"/>
      <c r="O853" s="85"/>
    </row>
    <row r="854" spans="12:15" ht="12.75" customHeight="1" x14ac:dyDescent="0.2">
      <c r="L854" s="85"/>
      <c r="M854" s="85"/>
      <c r="O854" s="85"/>
    </row>
    <row r="855" spans="12:15" ht="12.75" customHeight="1" x14ac:dyDescent="0.2">
      <c r="L855" s="85"/>
      <c r="M855" s="85"/>
      <c r="O855" s="85"/>
    </row>
    <row r="856" spans="12:15" ht="12.75" customHeight="1" x14ac:dyDescent="0.2">
      <c r="L856" s="85"/>
      <c r="M856" s="85"/>
      <c r="O856" s="85"/>
    </row>
    <row r="857" spans="12:15" ht="12.75" customHeight="1" x14ac:dyDescent="0.2">
      <c r="L857" s="85"/>
      <c r="M857" s="85"/>
      <c r="O857" s="85"/>
    </row>
    <row r="858" spans="12:15" ht="12.75" customHeight="1" x14ac:dyDescent="0.2">
      <c r="L858" s="85"/>
      <c r="M858" s="85"/>
      <c r="O858" s="85"/>
    </row>
    <row r="859" spans="12:15" ht="12.75" customHeight="1" x14ac:dyDescent="0.2">
      <c r="L859" s="85"/>
      <c r="M859" s="85"/>
      <c r="O859" s="85"/>
    </row>
    <row r="860" spans="12:15" ht="12.75" customHeight="1" x14ac:dyDescent="0.2">
      <c r="L860" s="85"/>
      <c r="M860" s="85"/>
      <c r="O860" s="85"/>
    </row>
    <row r="861" spans="12:15" ht="12.75" customHeight="1" x14ac:dyDescent="0.2">
      <c r="L861" s="85"/>
      <c r="M861" s="85"/>
      <c r="O861" s="85"/>
    </row>
    <row r="862" spans="12:15" ht="12.75" customHeight="1" x14ac:dyDescent="0.2">
      <c r="L862" s="85"/>
      <c r="M862" s="85"/>
      <c r="O862" s="85"/>
    </row>
    <row r="863" spans="12:15" ht="12.75" customHeight="1" x14ac:dyDescent="0.2">
      <c r="L863" s="85"/>
      <c r="M863" s="85"/>
      <c r="O863" s="85"/>
    </row>
    <row r="864" spans="12:15" ht="12.75" customHeight="1" x14ac:dyDescent="0.2">
      <c r="L864" s="85"/>
      <c r="M864" s="85"/>
      <c r="O864" s="85"/>
    </row>
    <row r="865" spans="12:15" ht="12.75" customHeight="1" x14ac:dyDescent="0.2">
      <c r="L865" s="85"/>
      <c r="M865" s="85"/>
      <c r="O865" s="85"/>
    </row>
    <row r="866" spans="12:15" ht="12.75" customHeight="1" x14ac:dyDescent="0.2">
      <c r="L866" s="85"/>
      <c r="M866" s="85"/>
      <c r="O866" s="85"/>
    </row>
    <row r="867" spans="12:15" ht="12.75" customHeight="1" x14ac:dyDescent="0.2">
      <c r="L867" s="85"/>
      <c r="M867" s="85"/>
      <c r="O867" s="85"/>
    </row>
    <row r="868" spans="12:15" ht="12.75" customHeight="1" x14ac:dyDescent="0.2">
      <c r="L868" s="85"/>
      <c r="M868" s="85"/>
      <c r="O868" s="85"/>
    </row>
    <row r="869" spans="12:15" ht="12.75" customHeight="1" x14ac:dyDescent="0.2">
      <c r="L869" s="85"/>
      <c r="M869" s="85"/>
      <c r="O869" s="85"/>
    </row>
    <row r="870" spans="12:15" ht="12.75" customHeight="1" x14ac:dyDescent="0.2">
      <c r="L870" s="85"/>
      <c r="M870" s="85"/>
      <c r="O870" s="85"/>
    </row>
    <row r="871" spans="12:15" ht="12.75" customHeight="1" x14ac:dyDescent="0.2">
      <c r="L871" s="85"/>
      <c r="M871" s="85"/>
      <c r="O871" s="85"/>
    </row>
    <row r="872" spans="12:15" ht="12.75" customHeight="1" x14ac:dyDescent="0.2">
      <c r="L872" s="85"/>
      <c r="M872" s="85"/>
      <c r="O872" s="85"/>
    </row>
    <row r="873" spans="12:15" ht="12.75" customHeight="1" x14ac:dyDescent="0.2">
      <c r="L873" s="85"/>
      <c r="M873" s="85"/>
      <c r="O873" s="85"/>
    </row>
    <row r="874" spans="12:15" ht="12.75" customHeight="1" x14ac:dyDescent="0.2">
      <c r="L874" s="85"/>
      <c r="M874" s="85"/>
      <c r="O874" s="85"/>
    </row>
    <row r="875" spans="12:15" ht="12.75" customHeight="1" x14ac:dyDescent="0.2">
      <c r="L875" s="85"/>
      <c r="M875" s="85"/>
      <c r="O875" s="85"/>
    </row>
    <row r="876" spans="12:15" ht="12.75" customHeight="1" x14ac:dyDescent="0.2">
      <c r="L876" s="85"/>
      <c r="M876" s="85"/>
      <c r="O876" s="85"/>
    </row>
    <row r="877" spans="12:15" ht="12.75" customHeight="1" x14ac:dyDescent="0.2">
      <c r="L877" s="85"/>
      <c r="M877" s="85"/>
      <c r="O877" s="85"/>
    </row>
    <row r="878" spans="12:15" ht="12.75" customHeight="1" x14ac:dyDescent="0.2">
      <c r="L878" s="85"/>
      <c r="M878" s="85"/>
      <c r="O878" s="85"/>
    </row>
    <row r="879" spans="12:15" ht="12.75" customHeight="1" x14ac:dyDescent="0.2">
      <c r="L879" s="85"/>
      <c r="M879" s="85"/>
      <c r="O879" s="85"/>
    </row>
    <row r="880" spans="12:15" ht="12.75" customHeight="1" x14ac:dyDescent="0.2">
      <c r="L880" s="85"/>
      <c r="M880" s="85"/>
      <c r="O880" s="85"/>
    </row>
    <row r="881" spans="12:15" ht="12.75" customHeight="1" x14ac:dyDescent="0.2">
      <c r="L881" s="85"/>
      <c r="M881" s="85"/>
      <c r="O881" s="85"/>
    </row>
    <row r="882" spans="12:15" ht="12.75" customHeight="1" x14ac:dyDescent="0.2">
      <c r="L882" s="85"/>
      <c r="M882" s="85"/>
      <c r="O882" s="85"/>
    </row>
    <row r="883" spans="12:15" ht="12.75" customHeight="1" x14ac:dyDescent="0.2">
      <c r="L883" s="85"/>
      <c r="M883" s="85"/>
      <c r="O883" s="85"/>
    </row>
    <row r="884" spans="12:15" ht="12.75" customHeight="1" x14ac:dyDescent="0.2">
      <c r="L884" s="85"/>
      <c r="M884" s="85"/>
      <c r="O884" s="85"/>
    </row>
    <row r="885" spans="12:15" ht="12.75" customHeight="1" x14ac:dyDescent="0.2">
      <c r="L885" s="85"/>
      <c r="M885" s="85"/>
      <c r="O885" s="85"/>
    </row>
    <row r="886" spans="12:15" ht="12.75" customHeight="1" x14ac:dyDescent="0.2">
      <c r="L886" s="85"/>
      <c r="M886" s="85"/>
      <c r="O886" s="85"/>
    </row>
    <row r="887" spans="12:15" ht="12.75" customHeight="1" x14ac:dyDescent="0.2">
      <c r="L887" s="85"/>
      <c r="M887" s="85"/>
      <c r="O887" s="85"/>
    </row>
    <row r="888" spans="12:15" ht="12.75" customHeight="1" x14ac:dyDescent="0.2">
      <c r="L888" s="85"/>
      <c r="M888" s="85"/>
      <c r="O888" s="85"/>
    </row>
    <row r="889" spans="12:15" ht="12.75" customHeight="1" x14ac:dyDescent="0.2">
      <c r="L889" s="85"/>
      <c r="M889" s="85"/>
      <c r="O889" s="85"/>
    </row>
    <row r="890" spans="12:15" ht="12.75" customHeight="1" x14ac:dyDescent="0.2">
      <c r="L890" s="85"/>
      <c r="M890" s="85"/>
      <c r="O890" s="85"/>
    </row>
    <row r="891" spans="12:15" ht="12.75" customHeight="1" x14ac:dyDescent="0.2">
      <c r="L891" s="85"/>
      <c r="M891" s="85"/>
      <c r="O891" s="85"/>
    </row>
    <row r="892" spans="12:15" ht="12.75" customHeight="1" x14ac:dyDescent="0.2">
      <c r="L892" s="85"/>
      <c r="M892" s="85"/>
      <c r="O892" s="85"/>
    </row>
    <row r="893" spans="12:15" ht="12.75" customHeight="1" x14ac:dyDescent="0.2">
      <c r="L893" s="85"/>
      <c r="M893" s="85"/>
      <c r="O893" s="85"/>
    </row>
    <row r="894" spans="12:15" ht="12.75" customHeight="1" x14ac:dyDescent="0.2">
      <c r="L894" s="85"/>
      <c r="M894" s="85"/>
      <c r="O894" s="85"/>
    </row>
    <row r="895" spans="12:15" ht="12.75" customHeight="1" x14ac:dyDescent="0.2">
      <c r="L895" s="85"/>
      <c r="M895" s="85"/>
      <c r="O895" s="85"/>
    </row>
    <row r="896" spans="12:15" ht="12.75" customHeight="1" x14ac:dyDescent="0.2">
      <c r="L896" s="85"/>
      <c r="M896" s="85"/>
      <c r="O896" s="85"/>
    </row>
    <row r="897" spans="12:15" ht="12.75" customHeight="1" x14ac:dyDescent="0.2">
      <c r="L897" s="85"/>
      <c r="M897" s="85"/>
      <c r="O897" s="85"/>
    </row>
    <row r="898" spans="12:15" ht="12.75" customHeight="1" x14ac:dyDescent="0.2">
      <c r="L898" s="85"/>
      <c r="M898" s="85"/>
      <c r="O898" s="85"/>
    </row>
    <row r="899" spans="12:15" ht="12.75" customHeight="1" x14ac:dyDescent="0.2">
      <c r="L899" s="85"/>
      <c r="M899" s="85"/>
      <c r="O899" s="85"/>
    </row>
    <row r="900" spans="12:15" ht="12.75" customHeight="1" x14ac:dyDescent="0.2">
      <c r="L900" s="85"/>
      <c r="M900" s="85"/>
      <c r="O900" s="85"/>
    </row>
    <row r="901" spans="12:15" ht="12.75" customHeight="1" x14ac:dyDescent="0.2">
      <c r="L901" s="85"/>
      <c r="M901" s="85"/>
      <c r="O901" s="85"/>
    </row>
    <row r="902" spans="12:15" ht="12.75" customHeight="1" x14ac:dyDescent="0.2">
      <c r="L902" s="85"/>
      <c r="M902" s="85"/>
      <c r="O902" s="85"/>
    </row>
    <row r="903" spans="12:15" ht="12.75" customHeight="1" x14ac:dyDescent="0.2">
      <c r="L903" s="85"/>
      <c r="M903" s="85"/>
      <c r="O903" s="85"/>
    </row>
    <row r="904" spans="12:15" ht="12.75" customHeight="1" x14ac:dyDescent="0.2">
      <c r="L904" s="85"/>
      <c r="M904" s="85"/>
      <c r="O904" s="85"/>
    </row>
    <row r="905" spans="12:15" ht="12.75" customHeight="1" x14ac:dyDescent="0.2">
      <c r="L905" s="85"/>
      <c r="M905" s="85"/>
      <c r="O905" s="85"/>
    </row>
    <row r="906" spans="12:15" ht="12.75" customHeight="1" x14ac:dyDescent="0.2">
      <c r="L906" s="85"/>
      <c r="M906" s="85"/>
      <c r="O906" s="85"/>
    </row>
    <row r="907" spans="12:15" ht="12.75" customHeight="1" x14ac:dyDescent="0.2">
      <c r="L907" s="85"/>
      <c r="M907" s="85"/>
      <c r="O907" s="85"/>
    </row>
    <row r="908" spans="12:15" ht="12.75" customHeight="1" x14ac:dyDescent="0.2">
      <c r="L908" s="85"/>
      <c r="M908" s="85"/>
      <c r="O908" s="85"/>
    </row>
    <row r="909" spans="12:15" ht="12.75" customHeight="1" x14ac:dyDescent="0.2">
      <c r="L909" s="85"/>
      <c r="M909" s="85"/>
      <c r="O909" s="85"/>
    </row>
    <row r="910" spans="12:15" ht="12.75" customHeight="1" x14ac:dyDescent="0.2">
      <c r="L910" s="85"/>
      <c r="M910" s="85"/>
      <c r="O910" s="85"/>
    </row>
    <row r="911" spans="12:15" ht="12.75" customHeight="1" x14ac:dyDescent="0.2">
      <c r="L911" s="85"/>
      <c r="M911" s="85"/>
      <c r="O911" s="85"/>
    </row>
    <row r="912" spans="12:15" ht="12.75" customHeight="1" x14ac:dyDescent="0.2">
      <c r="L912" s="85"/>
      <c r="M912" s="85"/>
      <c r="O912" s="85"/>
    </row>
    <row r="913" spans="12:15" ht="12.75" customHeight="1" x14ac:dyDescent="0.2">
      <c r="L913" s="85"/>
      <c r="M913" s="85"/>
      <c r="O913" s="85"/>
    </row>
    <row r="914" spans="12:15" ht="12.75" customHeight="1" x14ac:dyDescent="0.2">
      <c r="L914" s="85"/>
      <c r="M914" s="85"/>
      <c r="O914" s="85"/>
    </row>
    <row r="915" spans="12:15" ht="12.75" customHeight="1" x14ac:dyDescent="0.2">
      <c r="L915" s="85"/>
      <c r="M915" s="85"/>
      <c r="O915" s="85"/>
    </row>
    <row r="916" spans="12:15" ht="12.75" customHeight="1" x14ac:dyDescent="0.2">
      <c r="L916" s="85"/>
      <c r="M916" s="85"/>
      <c r="O916" s="85"/>
    </row>
    <row r="917" spans="12:15" ht="12.75" customHeight="1" x14ac:dyDescent="0.2">
      <c r="L917" s="85"/>
      <c r="M917" s="85"/>
      <c r="O917" s="85"/>
    </row>
    <row r="918" spans="12:15" ht="12.75" customHeight="1" x14ac:dyDescent="0.2">
      <c r="L918" s="85"/>
      <c r="M918" s="85"/>
      <c r="O918" s="85"/>
    </row>
    <row r="919" spans="12:15" ht="12.75" customHeight="1" x14ac:dyDescent="0.2">
      <c r="L919" s="85"/>
      <c r="M919" s="85"/>
      <c r="O919" s="85"/>
    </row>
    <row r="920" spans="12:15" ht="12.75" customHeight="1" x14ac:dyDescent="0.2">
      <c r="L920" s="85"/>
      <c r="M920" s="85"/>
      <c r="O920" s="85"/>
    </row>
    <row r="921" spans="12:15" ht="12.75" customHeight="1" x14ac:dyDescent="0.2">
      <c r="L921" s="85"/>
      <c r="M921" s="85"/>
      <c r="O921" s="85"/>
    </row>
    <row r="922" spans="12:15" ht="12.75" customHeight="1" x14ac:dyDescent="0.2">
      <c r="L922" s="85"/>
      <c r="M922" s="85"/>
      <c r="O922" s="85"/>
    </row>
    <row r="923" spans="12:15" ht="12.75" customHeight="1" x14ac:dyDescent="0.2">
      <c r="L923" s="85"/>
      <c r="M923" s="85"/>
      <c r="O923" s="85"/>
    </row>
    <row r="924" spans="12:15" ht="12.75" customHeight="1" x14ac:dyDescent="0.2">
      <c r="L924" s="85"/>
      <c r="M924" s="85"/>
      <c r="O924" s="85"/>
    </row>
    <row r="925" spans="12:15" ht="12.75" customHeight="1" x14ac:dyDescent="0.2">
      <c r="L925" s="85"/>
      <c r="M925" s="85"/>
      <c r="O925" s="85"/>
    </row>
    <row r="926" spans="12:15" ht="12.75" customHeight="1" x14ac:dyDescent="0.2">
      <c r="L926" s="85"/>
      <c r="M926" s="85"/>
      <c r="O926" s="85"/>
    </row>
    <row r="927" spans="12:15" ht="12.75" customHeight="1" x14ac:dyDescent="0.2">
      <c r="L927" s="85"/>
      <c r="M927" s="85"/>
      <c r="O927" s="85"/>
    </row>
    <row r="928" spans="12:15" ht="12.75" customHeight="1" x14ac:dyDescent="0.2">
      <c r="L928" s="85"/>
      <c r="M928" s="85"/>
      <c r="O928" s="85"/>
    </row>
    <row r="929" spans="12:15" ht="12.75" customHeight="1" x14ac:dyDescent="0.2">
      <c r="L929" s="85"/>
      <c r="M929" s="85"/>
      <c r="O929" s="85"/>
    </row>
    <row r="930" spans="12:15" ht="12.75" customHeight="1" x14ac:dyDescent="0.2">
      <c r="L930" s="85"/>
      <c r="M930" s="85"/>
      <c r="O930" s="85"/>
    </row>
    <row r="931" spans="12:15" ht="12.75" customHeight="1" x14ac:dyDescent="0.2">
      <c r="L931" s="85"/>
      <c r="M931" s="85"/>
      <c r="O931" s="85"/>
    </row>
    <row r="932" spans="12:15" ht="12.75" customHeight="1" x14ac:dyDescent="0.2">
      <c r="L932" s="85"/>
      <c r="M932" s="85"/>
      <c r="O932" s="85"/>
    </row>
    <row r="933" spans="12:15" ht="12.75" customHeight="1" x14ac:dyDescent="0.2">
      <c r="L933" s="85"/>
      <c r="M933" s="85"/>
      <c r="O933" s="85"/>
    </row>
    <row r="934" spans="12:15" ht="12.75" customHeight="1" x14ac:dyDescent="0.2">
      <c r="L934" s="85"/>
      <c r="M934" s="85"/>
      <c r="O934" s="85"/>
    </row>
    <row r="935" spans="12:15" ht="12.75" customHeight="1" x14ac:dyDescent="0.2">
      <c r="L935" s="85"/>
      <c r="M935" s="85"/>
      <c r="O935" s="85"/>
    </row>
    <row r="936" spans="12:15" ht="12.75" customHeight="1" x14ac:dyDescent="0.2">
      <c r="L936" s="85"/>
      <c r="M936" s="85"/>
      <c r="O936" s="85"/>
    </row>
    <row r="937" spans="12:15" ht="12.75" customHeight="1" x14ac:dyDescent="0.2">
      <c r="L937" s="85"/>
      <c r="M937" s="85"/>
      <c r="O937" s="85"/>
    </row>
    <row r="938" spans="12:15" ht="12.75" customHeight="1" x14ac:dyDescent="0.2">
      <c r="L938" s="85"/>
      <c r="M938" s="85"/>
      <c r="O938" s="85"/>
    </row>
    <row r="939" spans="12:15" ht="12.75" customHeight="1" x14ac:dyDescent="0.2">
      <c r="L939" s="85"/>
      <c r="M939" s="85"/>
      <c r="O939" s="85"/>
    </row>
    <row r="940" spans="12:15" ht="12.75" customHeight="1" x14ac:dyDescent="0.2">
      <c r="L940" s="85"/>
      <c r="M940" s="85"/>
      <c r="O940" s="85"/>
    </row>
    <row r="941" spans="12:15" ht="12.75" customHeight="1" x14ac:dyDescent="0.2">
      <c r="L941" s="85"/>
      <c r="M941" s="85"/>
      <c r="O941" s="85"/>
    </row>
    <row r="942" spans="12:15" ht="12.75" customHeight="1" x14ac:dyDescent="0.2">
      <c r="L942" s="85"/>
      <c r="M942" s="85"/>
      <c r="O942" s="85"/>
    </row>
    <row r="943" spans="12:15" ht="12.75" customHeight="1" x14ac:dyDescent="0.2">
      <c r="L943" s="85"/>
      <c r="M943" s="85"/>
      <c r="O943" s="85"/>
    </row>
    <row r="944" spans="12:15" ht="12.75" customHeight="1" x14ac:dyDescent="0.2">
      <c r="L944" s="85"/>
      <c r="M944" s="85"/>
      <c r="O944" s="85"/>
    </row>
    <row r="945" spans="12:15" ht="12.75" customHeight="1" x14ac:dyDescent="0.2">
      <c r="L945" s="85"/>
      <c r="M945" s="85"/>
      <c r="O945" s="85"/>
    </row>
    <row r="946" spans="12:15" ht="12.75" customHeight="1" x14ac:dyDescent="0.2">
      <c r="L946" s="85"/>
      <c r="M946" s="85"/>
      <c r="O946" s="85"/>
    </row>
    <row r="947" spans="12:15" ht="12.75" customHeight="1" x14ac:dyDescent="0.2">
      <c r="L947" s="85"/>
      <c r="M947" s="85"/>
      <c r="O947" s="85"/>
    </row>
    <row r="948" spans="12:15" ht="12.75" customHeight="1" x14ac:dyDescent="0.2">
      <c r="L948" s="85"/>
      <c r="M948" s="85"/>
      <c r="O948" s="85"/>
    </row>
    <row r="949" spans="12:15" ht="12.75" customHeight="1" x14ac:dyDescent="0.2">
      <c r="L949" s="85"/>
      <c r="M949" s="85"/>
      <c r="O949" s="85"/>
    </row>
    <row r="950" spans="12:15" ht="12.75" customHeight="1" x14ac:dyDescent="0.2">
      <c r="L950" s="85"/>
      <c r="M950" s="85"/>
      <c r="O950" s="85"/>
    </row>
    <row r="951" spans="12:15" ht="12.75" customHeight="1" x14ac:dyDescent="0.2">
      <c r="L951" s="85"/>
      <c r="M951" s="85"/>
      <c r="O951" s="85"/>
    </row>
    <row r="952" spans="12:15" ht="12.75" customHeight="1" x14ac:dyDescent="0.2">
      <c r="L952" s="85"/>
      <c r="M952" s="85"/>
      <c r="O952" s="85"/>
    </row>
    <row r="953" spans="12:15" ht="12.75" customHeight="1" x14ac:dyDescent="0.2">
      <c r="L953" s="85"/>
      <c r="M953" s="85"/>
      <c r="O953" s="85"/>
    </row>
    <row r="954" spans="12:15" ht="12.75" customHeight="1" x14ac:dyDescent="0.2">
      <c r="L954" s="85"/>
      <c r="M954" s="85"/>
      <c r="O954" s="85"/>
    </row>
    <row r="955" spans="12:15" ht="12.75" customHeight="1" x14ac:dyDescent="0.2">
      <c r="L955" s="85"/>
      <c r="M955" s="85"/>
      <c r="O955" s="85"/>
    </row>
    <row r="956" spans="12:15" ht="12.75" customHeight="1" x14ac:dyDescent="0.2">
      <c r="L956" s="85"/>
      <c r="M956" s="85"/>
      <c r="O956" s="85"/>
    </row>
    <row r="957" spans="12:15" ht="12.75" customHeight="1" x14ac:dyDescent="0.2">
      <c r="L957" s="85"/>
      <c r="M957" s="85"/>
      <c r="O957" s="85"/>
    </row>
    <row r="958" spans="12:15" ht="12.75" customHeight="1" x14ac:dyDescent="0.2">
      <c r="L958" s="85"/>
      <c r="M958" s="85"/>
      <c r="O958" s="85"/>
    </row>
    <row r="959" spans="12:15" ht="12.75" customHeight="1" x14ac:dyDescent="0.2">
      <c r="L959" s="85"/>
      <c r="M959" s="85"/>
      <c r="O959" s="85"/>
    </row>
    <row r="960" spans="12:15" ht="12.75" customHeight="1" x14ac:dyDescent="0.2">
      <c r="L960" s="85"/>
      <c r="M960" s="85"/>
      <c r="O960" s="85"/>
    </row>
    <row r="961" spans="12:15" ht="12.75" customHeight="1" x14ac:dyDescent="0.2">
      <c r="L961" s="85"/>
      <c r="M961" s="85"/>
      <c r="O961" s="85"/>
    </row>
    <row r="962" spans="12:15" ht="12.75" customHeight="1" x14ac:dyDescent="0.2">
      <c r="L962" s="85"/>
      <c r="M962" s="85"/>
      <c r="O962" s="85"/>
    </row>
    <row r="963" spans="12:15" ht="12.75" customHeight="1" x14ac:dyDescent="0.2">
      <c r="L963" s="85"/>
      <c r="M963" s="85"/>
      <c r="O963" s="85"/>
    </row>
    <row r="964" spans="12:15" ht="12.75" customHeight="1" x14ac:dyDescent="0.2">
      <c r="L964" s="85"/>
      <c r="M964" s="85"/>
      <c r="O964" s="85"/>
    </row>
    <row r="965" spans="12:15" ht="12.75" customHeight="1" x14ac:dyDescent="0.2">
      <c r="L965" s="85"/>
      <c r="M965" s="85"/>
      <c r="O965" s="85"/>
    </row>
    <row r="966" spans="12:15" ht="12.75" customHeight="1" x14ac:dyDescent="0.2">
      <c r="L966" s="85"/>
      <c r="M966" s="85"/>
      <c r="O966" s="85"/>
    </row>
    <row r="967" spans="12:15" ht="12.75" customHeight="1" x14ac:dyDescent="0.2">
      <c r="L967" s="85"/>
      <c r="M967" s="85"/>
      <c r="O967" s="85"/>
    </row>
    <row r="968" spans="12:15" ht="12.75" customHeight="1" x14ac:dyDescent="0.2">
      <c r="L968" s="85"/>
      <c r="M968" s="85"/>
      <c r="O968" s="85"/>
    </row>
    <row r="969" spans="12:15" ht="12.75" customHeight="1" x14ac:dyDescent="0.2">
      <c r="L969" s="85"/>
      <c r="M969" s="85"/>
      <c r="O969" s="85"/>
    </row>
    <row r="970" spans="12:15" ht="12.75" customHeight="1" x14ac:dyDescent="0.2">
      <c r="L970" s="85"/>
      <c r="M970" s="85"/>
      <c r="O970" s="85"/>
    </row>
    <row r="971" spans="12:15" ht="12.75" customHeight="1" x14ac:dyDescent="0.2">
      <c r="L971" s="85"/>
      <c r="M971" s="85"/>
      <c r="O971" s="85"/>
    </row>
    <row r="972" spans="12:15" ht="12.75" customHeight="1" x14ac:dyDescent="0.2">
      <c r="L972" s="85"/>
      <c r="M972" s="85"/>
      <c r="O972" s="85"/>
    </row>
    <row r="973" spans="12:15" ht="12.75" customHeight="1" x14ac:dyDescent="0.2">
      <c r="L973" s="85"/>
      <c r="M973" s="85"/>
      <c r="O973" s="85"/>
    </row>
    <row r="974" spans="12:15" ht="12.75" customHeight="1" x14ac:dyDescent="0.2">
      <c r="L974" s="85"/>
      <c r="M974" s="85"/>
      <c r="O974" s="85"/>
    </row>
    <row r="975" spans="12:15" ht="12.75" customHeight="1" x14ac:dyDescent="0.2">
      <c r="L975" s="85"/>
      <c r="M975" s="85"/>
      <c r="O975" s="85"/>
    </row>
    <row r="976" spans="12:15" ht="12.75" customHeight="1" x14ac:dyDescent="0.2">
      <c r="L976" s="85"/>
      <c r="M976" s="85"/>
      <c r="O976" s="85"/>
    </row>
    <row r="977" spans="12:15" ht="12.75" customHeight="1" x14ac:dyDescent="0.2">
      <c r="L977" s="85"/>
      <c r="M977" s="85"/>
      <c r="O977" s="85"/>
    </row>
    <row r="978" spans="12:15" ht="12.75" customHeight="1" x14ac:dyDescent="0.2">
      <c r="L978" s="85"/>
      <c r="M978" s="85"/>
      <c r="O978" s="85"/>
    </row>
    <row r="979" spans="12:15" ht="12.75" customHeight="1" x14ac:dyDescent="0.2">
      <c r="L979" s="85"/>
      <c r="M979" s="85"/>
      <c r="O979" s="85"/>
    </row>
    <row r="980" spans="12:15" ht="12.75" customHeight="1" x14ac:dyDescent="0.2">
      <c r="L980" s="85"/>
      <c r="M980" s="85"/>
      <c r="O980" s="85"/>
    </row>
    <row r="981" spans="12:15" ht="12.75" customHeight="1" x14ac:dyDescent="0.2">
      <c r="L981" s="85"/>
      <c r="M981" s="85"/>
      <c r="O981" s="85"/>
    </row>
    <row r="982" spans="12:15" ht="12.75" customHeight="1" x14ac:dyDescent="0.2">
      <c r="L982" s="85"/>
      <c r="M982" s="85"/>
      <c r="O982" s="85"/>
    </row>
    <row r="983" spans="12:15" ht="12.75" customHeight="1" x14ac:dyDescent="0.2">
      <c r="L983" s="85"/>
      <c r="M983" s="85"/>
      <c r="O983" s="85"/>
    </row>
    <row r="984" spans="12:15" ht="12.75" customHeight="1" x14ac:dyDescent="0.2">
      <c r="L984" s="85"/>
      <c r="M984" s="85"/>
      <c r="O984" s="85"/>
    </row>
    <row r="985" spans="12:15" ht="12.75" customHeight="1" x14ac:dyDescent="0.2">
      <c r="L985" s="85"/>
      <c r="M985" s="85"/>
      <c r="O985" s="85"/>
    </row>
    <row r="986" spans="12:15" ht="12.75" customHeight="1" x14ac:dyDescent="0.2">
      <c r="L986" s="85"/>
      <c r="M986" s="85"/>
      <c r="O986" s="85"/>
    </row>
    <row r="987" spans="12:15" ht="12.75" customHeight="1" x14ac:dyDescent="0.2">
      <c r="L987" s="85"/>
      <c r="M987" s="85"/>
      <c r="O987" s="85"/>
    </row>
    <row r="988" spans="12:15" ht="12.75" customHeight="1" x14ac:dyDescent="0.2">
      <c r="L988" s="85"/>
      <c r="M988" s="85"/>
      <c r="O988" s="85"/>
    </row>
    <row r="989" spans="12:15" ht="12.75" customHeight="1" x14ac:dyDescent="0.2">
      <c r="L989" s="85"/>
      <c r="M989" s="85"/>
      <c r="O989" s="85"/>
    </row>
    <row r="990" spans="12:15" ht="12.75" customHeight="1" x14ac:dyDescent="0.2">
      <c r="L990" s="85"/>
      <c r="M990" s="85"/>
      <c r="O990" s="85"/>
    </row>
    <row r="991" spans="12:15" ht="12.75" customHeight="1" x14ac:dyDescent="0.2">
      <c r="L991" s="85"/>
      <c r="M991" s="85"/>
      <c r="O991" s="85"/>
    </row>
    <row r="992" spans="12:15" ht="12.75" customHeight="1" x14ac:dyDescent="0.2">
      <c r="L992" s="85"/>
      <c r="M992" s="85"/>
      <c r="O992" s="85"/>
    </row>
    <row r="993" spans="12:15" ht="12.75" customHeight="1" x14ac:dyDescent="0.2">
      <c r="L993" s="85"/>
      <c r="M993" s="85"/>
      <c r="O993" s="85"/>
    </row>
    <row r="994" spans="12:15" ht="12.75" customHeight="1" x14ac:dyDescent="0.2">
      <c r="L994" s="85"/>
      <c r="M994" s="85"/>
      <c r="O994" s="85"/>
    </row>
    <row r="995" spans="12:15" ht="12.75" customHeight="1" x14ac:dyDescent="0.2">
      <c r="L995" s="85"/>
      <c r="M995" s="85"/>
      <c r="O995" s="85"/>
    </row>
    <row r="996" spans="12:15" ht="12.75" customHeight="1" x14ac:dyDescent="0.2">
      <c r="L996" s="85"/>
      <c r="M996" s="85"/>
      <c r="O996" s="85"/>
    </row>
    <row r="997" spans="12:15" ht="12.75" customHeight="1" x14ac:dyDescent="0.2">
      <c r="L997" s="85"/>
      <c r="M997" s="85"/>
      <c r="O997" s="85"/>
    </row>
    <row r="998" spans="12:15" ht="12.75" customHeight="1" x14ac:dyDescent="0.2">
      <c r="L998" s="85"/>
      <c r="M998" s="85"/>
      <c r="O998" s="85"/>
    </row>
    <row r="999" spans="12:15" ht="12.75" customHeight="1" x14ac:dyDescent="0.2">
      <c r="L999" s="85"/>
      <c r="M999" s="85"/>
      <c r="O999" s="85"/>
    </row>
    <row r="1000" spans="12:15" ht="12.75" customHeight="1" x14ac:dyDescent="0.2">
      <c r="L1000" s="85"/>
      <c r="M1000" s="85"/>
      <c r="O1000" s="85"/>
    </row>
  </sheetData>
  <mergeCells count="134">
    <mergeCell ref="Q232:Q233"/>
    <mergeCell ref="R232:R233"/>
    <mergeCell ref="B231:J231"/>
    <mergeCell ref="A232:A233"/>
    <mergeCell ref="B232:J232"/>
    <mergeCell ref="K232:K233"/>
    <mergeCell ref="L232:L233"/>
    <mergeCell ref="M232:M233"/>
    <mergeCell ref="N416:N417"/>
    <mergeCell ref="O416:O417"/>
    <mergeCell ref="P416:P417"/>
    <mergeCell ref="Q416:Q417"/>
    <mergeCell ref="R416:R417"/>
    <mergeCell ref="B415:J415"/>
    <mergeCell ref="A416:A417"/>
    <mergeCell ref="B416:J416"/>
    <mergeCell ref="K416:K417"/>
    <mergeCell ref="L416:L417"/>
    <mergeCell ref="M416:M417"/>
    <mergeCell ref="N393:N394"/>
    <mergeCell ref="O393:O394"/>
    <mergeCell ref="P393:P394"/>
    <mergeCell ref="Q393:Q394"/>
    <mergeCell ref="R393:R394"/>
    <mergeCell ref="A209:A210"/>
    <mergeCell ref="B209:J209"/>
    <mergeCell ref="K209:K210"/>
    <mergeCell ref="L209:L210"/>
    <mergeCell ref="M209:M210"/>
    <mergeCell ref="N209:N210"/>
    <mergeCell ref="N232:N233"/>
    <mergeCell ref="O232:O233"/>
    <mergeCell ref="P232:P233"/>
    <mergeCell ref="B228:J228"/>
    <mergeCell ref="B121:J121"/>
    <mergeCell ref="B139:J139"/>
    <mergeCell ref="B156:J156"/>
    <mergeCell ref="B174:J174"/>
    <mergeCell ref="B190:J190"/>
    <mergeCell ref="O209:O210"/>
    <mergeCell ref="P209:P210"/>
    <mergeCell ref="Q209:Q210"/>
    <mergeCell ref="R209:R210"/>
    <mergeCell ref="B208:J208"/>
    <mergeCell ref="B3:J3"/>
    <mergeCell ref="U4:X4"/>
    <mergeCell ref="B25:J25"/>
    <mergeCell ref="U41:AB41"/>
    <mergeCell ref="B43:J43"/>
    <mergeCell ref="U63:AB63"/>
    <mergeCell ref="B64:J64"/>
    <mergeCell ref="B85:J85"/>
    <mergeCell ref="B103:J103"/>
    <mergeCell ref="B392:J392"/>
    <mergeCell ref="A393:A394"/>
    <mergeCell ref="B393:J393"/>
    <mergeCell ref="K393:K394"/>
    <mergeCell ref="L393:L394"/>
    <mergeCell ref="M393:M394"/>
    <mergeCell ref="N370:N371"/>
    <mergeCell ref="O370:O371"/>
    <mergeCell ref="P370:P371"/>
    <mergeCell ref="B389:J389"/>
    <mergeCell ref="Q370:Q371"/>
    <mergeCell ref="R370:R371"/>
    <mergeCell ref="B369:J369"/>
    <mergeCell ref="A370:A371"/>
    <mergeCell ref="B370:J370"/>
    <mergeCell ref="K370:K371"/>
    <mergeCell ref="L370:L371"/>
    <mergeCell ref="M370:M371"/>
    <mergeCell ref="N347:N348"/>
    <mergeCell ref="O347:O348"/>
    <mergeCell ref="P347:P348"/>
    <mergeCell ref="Q347:Q348"/>
    <mergeCell ref="R347:R348"/>
    <mergeCell ref="B366:J366"/>
    <mergeCell ref="Q324:Q325"/>
    <mergeCell ref="R324:R325"/>
    <mergeCell ref="B323:J323"/>
    <mergeCell ref="A324:A325"/>
    <mergeCell ref="B324:J324"/>
    <mergeCell ref="K324:K325"/>
    <mergeCell ref="L324:L325"/>
    <mergeCell ref="M324:M325"/>
    <mergeCell ref="N301:N302"/>
    <mergeCell ref="O301:O302"/>
    <mergeCell ref="P301:P302"/>
    <mergeCell ref="Q301:Q302"/>
    <mergeCell ref="R301:R302"/>
    <mergeCell ref="B320:J320"/>
    <mergeCell ref="N324:N325"/>
    <mergeCell ref="O324:O325"/>
    <mergeCell ref="P324:P325"/>
    <mergeCell ref="Q278:Q279"/>
    <mergeCell ref="R278:R279"/>
    <mergeCell ref="B277:J277"/>
    <mergeCell ref="A278:A279"/>
    <mergeCell ref="B278:J278"/>
    <mergeCell ref="K278:K279"/>
    <mergeCell ref="L278:L279"/>
    <mergeCell ref="M278:M279"/>
    <mergeCell ref="N255:N256"/>
    <mergeCell ref="O255:O256"/>
    <mergeCell ref="P255:P256"/>
    <mergeCell ref="Q255:Q256"/>
    <mergeCell ref="R255:R256"/>
    <mergeCell ref="N278:N279"/>
    <mergeCell ref="O278:O279"/>
    <mergeCell ref="P278:P279"/>
    <mergeCell ref="B412:J412"/>
    <mergeCell ref="B435:J435"/>
    <mergeCell ref="B254:J254"/>
    <mergeCell ref="A255:A256"/>
    <mergeCell ref="B255:J255"/>
    <mergeCell ref="K255:K256"/>
    <mergeCell ref="L255:L256"/>
    <mergeCell ref="M255:M256"/>
    <mergeCell ref="B251:J251"/>
    <mergeCell ref="B274:J274"/>
    <mergeCell ref="B297:J297"/>
    <mergeCell ref="B300:J300"/>
    <mergeCell ref="A301:A302"/>
    <mergeCell ref="B301:J301"/>
    <mergeCell ref="K301:K302"/>
    <mergeCell ref="L301:L302"/>
    <mergeCell ref="M301:M302"/>
    <mergeCell ref="B346:J346"/>
    <mergeCell ref="A347:A348"/>
    <mergeCell ref="B347:J347"/>
    <mergeCell ref="K347:K348"/>
    <mergeCell ref="L347:L348"/>
    <mergeCell ref="M347:M348"/>
    <mergeCell ref="B343:J343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9CC00"/>
  </sheetPr>
  <dimension ref="A1:W999"/>
  <sheetViews>
    <sheetView topLeftCell="A415" workbookViewId="0">
      <selection activeCell="T415" sqref="T1:X1048576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bestFit="1" customWidth="1"/>
    <col min="12" max="18" width="12.85546875" style="75" customWidth="1"/>
    <col min="19" max="26" width="10" style="75" customWidth="1"/>
    <col min="27" max="16384" width="12.5703125" style="75"/>
  </cols>
  <sheetData>
    <row r="1" spans="1:19" ht="12.75" customHeight="1" x14ac:dyDescent="0.2">
      <c r="L1" s="85"/>
      <c r="M1" s="85"/>
      <c r="O1" s="85"/>
    </row>
    <row r="2" spans="1:19" ht="12.75" customHeight="1" x14ac:dyDescent="0.2">
      <c r="L2" s="85"/>
      <c r="M2" s="85"/>
      <c r="O2" s="85"/>
    </row>
    <row r="3" spans="1:19" ht="26.25" x14ac:dyDescent="0.2">
      <c r="B3" s="220" t="s">
        <v>94</v>
      </c>
      <c r="C3" s="221"/>
      <c r="D3" s="221"/>
      <c r="E3" s="221"/>
      <c r="F3" s="221"/>
      <c r="G3" s="221"/>
      <c r="H3" s="221"/>
      <c r="I3" s="221"/>
      <c r="J3" s="221"/>
      <c r="K3" s="74" t="s">
        <v>91</v>
      </c>
      <c r="L3" s="85"/>
      <c r="M3" s="85"/>
      <c r="N3" s="81"/>
      <c r="O3" s="85"/>
      <c r="P3" s="81"/>
      <c r="Q3" s="81"/>
      <c r="R3" s="81"/>
    </row>
    <row r="4" spans="1:19" ht="20.25" x14ac:dyDescent="0.2">
      <c r="A4" s="222" t="s">
        <v>9</v>
      </c>
      <c r="B4" s="223" t="s">
        <v>95</v>
      </c>
      <c r="C4" s="224"/>
      <c r="D4" s="224"/>
      <c r="E4" s="224"/>
      <c r="F4" s="224"/>
      <c r="G4" s="224"/>
      <c r="H4" s="224"/>
      <c r="I4" s="224"/>
      <c r="J4" s="225"/>
      <c r="K4" s="226" t="s">
        <v>10</v>
      </c>
      <c r="L4" s="219" t="s">
        <v>2</v>
      </c>
      <c r="M4" s="219" t="s">
        <v>3</v>
      </c>
      <c r="N4" s="228" t="s">
        <v>4</v>
      </c>
      <c r="O4" s="219" t="s">
        <v>5</v>
      </c>
      <c r="P4" s="217" t="s">
        <v>6</v>
      </c>
      <c r="Q4" s="217" t="s">
        <v>7</v>
      </c>
      <c r="R4" s="219" t="s">
        <v>96</v>
      </c>
    </row>
    <row r="5" spans="1:19" ht="15.75" customHeight="1" x14ac:dyDescent="0.2">
      <c r="A5" s="218"/>
      <c r="B5" s="93" t="s">
        <v>97</v>
      </c>
      <c r="C5" s="93" t="s">
        <v>98</v>
      </c>
      <c r="D5" s="93" t="s">
        <v>99</v>
      </c>
      <c r="E5" s="93" t="s">
        <v>100</v>
      </c>
      <c r="F5" s="93" t="s">
        <v>101</v>
      </c>
      <c r="G5" s="93" t="s">
        <v>102</v>
      </c>
      <c r="H5" s="93" t="s">
        <v>103</v>
      </c>
      <c r="I5" s="93" t="s">
        <v>104</v>
      </c>
      <c r="J5" s="93" t="s">
        <v>105</v>
      </c>
      <c r="K5" s="237"/>
      <c r="L5" s="218"/>
      <c r="M5" s="218"/>
      <c r="N5" s="218"/>
      <c r="O5" s="218"/>
      <c r="P5" s="218"/>
      <c r="Q5" s="218"/>
      <c r="R5" s="218"/>
    </row>
    <row r="6" spans="1:19" ht="15.75" customHeight="1" x14ac:dyDescent="0.2">
      <c r="A6" s="93">
        <v>1501</v>
      </c>
      <c r="B6" s="17">
        <v>13</v>
      </c>
      <c r="C6" s="17"/>
      <c r="D6" s="17"/>
      <c r="E6" s="17"/>
      <c r="F6" s="17"/>
      <c r="G6" s="17"/>
      <c r="H6" s="17"/>
      <c r="I6" s="17"/>
      <c r="J6" s="17"/>
      <c r="K6" s="54"/>
      <c r="L6" s="138"/>
      <c r="M6" s="139"/>
      <c r="N6" s="100"/>
      <c r="O6" s="94"/>
      <c r="P6" s="19">
        <f>B6</f>
        <v>13</v>
      </c>
      <c r="Q6" s="95"/>
      <c r="R6" s="94"/>
    </row>
    <row r="7" spans="1:19" ht="15.75" customHeight="1" x14ac:dyDescent="0.2">
      <c r="A7" s="93">
        <v>1502</v>
      </c>
      <c r="B7" s="17"/>
      <c r="C7" s="17">
        <v>10</v>
      </c>
      <c r="D7" s="17"/>
      <c r="E7" s="17"/>
      <c r="F7" s="17"/>
      <c r="G7" s="17"/>
      <c r="H7" s="17"/>
      <c r="I7" s="17"/>
      <c r="J7" s="17"/>
      <c r="K7" s="54"/>
      <c r="L7" s="140"/>
      <c r="M7" s="49"/>
      <c r="N7" s="141"/>
      <c r="O7" s="21">
        <f>IF(C7=0,"",C7/B6)</f>
        <v>0.76923076923076927</v>
      </c>
      <c r="P7" s="22">
        <v>10</v>
      </c>
      <c r="Q7" s="96">
        <f t="shared" ref="Q7:Q14" si="0">IF(P7=0,"",P7/P6)</f>
        <v>0.76923076923076927</v>
      </c>
      <c r="R7" s="96">
        <f t="shared" ref="R7:R14" si="1">IF(P7=0,"",100%-Q7)</f>
        <v>0.23076923076923073</v>
      </c>
    </row>
    <row r="8" spans="1:19" ht="15.75" customHeight="1" x14ac:dyDescent="0.2">
      <c r="A8" s="93">
        <v>1601</v>
      </c>
      <c r="B8" s="17"/>
      <c r="C8" s="17"/>
      <c r="D8" s="17">
        <v>9</v>
      </c>
      <c r="E8" s="17"/>
      <c r="F8" s="17"/>
      <c r="G8" s="17"/>
      <c r="H8" s="17"/>
      <c r="I8" s="17"/>
      <c r="J8" s="17"/>
      <c r="K8" s="54"/>
      <c r="L8" s="140"/>
      <c r="M8" s="49"/>
      <c r="N8" s="141"/>
      <c r="O8" s="21">
        <f>IF(D8=0,"",D8/C7)</f>
        <v>0.9</v>
      </c>
      <c r="P8" s="22">
        <v>9</v>
      </c>
      <c r="Q8" s="96">
        <f t="shared" si="0"/>
        <v>0.9</v>
      </c>
      <c r="R8" s="96">
        <f t="shared" si="1"/>
        <v>9.9999999999999978E-2</v>
      </c>
      <c r="S8" s="119">
        <f>P8/P6</f>
        <v>0.69230769230769229</v>
      </c>
    </row>
    <row r="9" spans="1:19" ht="15.75" customHeight="1" x14ac:dyDescent="0.2">
      <c r="A9" s="93">
        <v>1602</v>
      </c>
      <c r="B9" s="17"/>
      <c r="C9" s="17"/>
      <c r="D9" s="17"/>
      <c r="E9" s="17">
        <v>6</v>
      </c>
      <c r="F9" s="17"/>
      <c r="G9" s="17"/>
      <c r="H9" s="17"/>
      <c r="I9" s="17"/>
      <c r="J9" s="17"/>
      <c r="K9" s="54"/>
      <c r="L9" s="140"/>
      <c r="M9" s="49"/>
      <c r="N9" s="141"/>
      <c r="O9" s="21">
        <f>IF(E9=0,"",E9/D8)</f>
        <v>0.66666666666666663</v>
      </c>
      <c r="P9" s="22">
        <v>7</v>
      </c>
      <c r="Q9" s="96">
        <f t="shared" si="0"/>
        <v>0.77777777777777779</v>
      </c>
      <c r="R9" s="96">
        <f t="shared" si="1"/>
        <v>0.22222222222222221</v>
      </c>
    </row>
    <row r="10" spans="1:19" ht="15.75" customHeight="1" x14ac:dyDescent="0.2">
      <c r="A10" s="93">
        <v>1701</v>
      </c>
      <c r="B10" s="17"/>
      <c r="C10" s="17"/>
      <c r="D10" s="17"/>
      <c r="E10" s="17"/>
      <c r="F10" s="17">
        <v>4</v>
      </c>
      <c r="G10" s="17"/>
      <c r="H10" s="17"/>
      <c r="I10" s="17"/>
      <c r="J10" s="17"/>
      <c r="K10" s="54"/>
      <c r="L10" s="140"/>
      <c r="M10" s="49"/>
      <c r="N10" s="141"/>
      <c r="O10" s="21">
        <f>IF(F10=0,"",F10/E9)</f>
        <v>0.66666666666666663</v>
      </c>
      <c r="P10" s="22">
        <v>6</v>
      </c>
      <c r="Q10" s="96">
        <f t="shared" si="0"/>
        <v>0.8571428571428571</v>
      </c>
      <c r="R10" s="96">
        <f t="shared" si="1"/>
        <v>0.1428571428571429</v>
      </c>
    </row>
    <row r="11" spans="1:19" ht="15.75" customHeight="1" x14ac:dyDescent="0.2">
      <c r="A11" s="93">
        <v>1702</v>
      </c>
      <c r="B11" s="17"/>
      <c r="C11" s="17"/>
      <c r="D11" s="17"/>
      <c r="E11" s="17"/>
      <c r="F11" s="17"/>
      <c r="G11" s="17">
        <v>4</v>
      </c>
      <c r="H11" s="17"/>
      <c r="I11" s="17"/>
      <c r="J11" s="17"/>
      <c r="K11" s="54"/>
      <c r="L11" s="140"/>
      <c r="M11" s="49"/>
      <c r="N11" s="141"/>
      <c r="O11" s="21">
        <f>IF(G11=0,"",G11/F10)</f>
        <v>1</v>
      </c>
      <c r="P11" s="22">
        <v>6</v>
      </c>
      <c r="Q11" s="96">
        <f t="shared" si="0"/>
        <v>1</v>
      </c>
      <c r="R11" s="96">
        <f t="shared" si="1"/>
        <v>0</v>
      </c>
    </row>
    <row r="12" spans="1:19" ht="15.75" customHeight="1" x14ac:dyDescent="0.2">
      <c r="A12" s="93">
        <v>1801</v>
      </c>
      <c r="B12" s="17"/>
      <c r="C12" s="17"/>
      <c r="D12" s="17"/>
      <c r="E12" s="17"/>
      <c r="F12" s="17"/>
      <c r="G12" s="17"/>
      <c r="H12" s="17">
        <v>3</v>
      </c>
      <c r="I12" s="17"/>
      <c r="J12" s="17"/>
      <c r="K12" s="54"/>
      <c r="L12" s="140"/>
      <c r="M12" s="49"/>
      <c r="N12" s="141"/>
      <c r="O12" s="21">
        <f>IF(H12=0,"",H12/G11)</f>
        <v>0.75</v>
      </c>
      <c r="P12" s="22">
        <v>5</v>
      </c>
      <c r="Q12" s="96">
        <f t="shared" si="0"/>
        <v>0.83333333333333337</v>
      </c>
      <c r="R12" s="96">
        <f t="shared" si="1"/>
        <v>0.16666666666666663</v>
      </c>
    </row>
    <row r="13" spans="1:19" ht="15.75" customHeight="1" x14ac:dyDescent="0.2">
      <c r="A13" s="93">
        <v>1802</v>
      </c>
      <c r="B13" s="17"/>
      <c r="C13" s="17"/>
      <c r="D13" s="17"/>
      <c r="E13" s="17"/>
      <c r="F13" s="17"/>
      <c r="G13" s="17"/>
      <c r="H13" s="17"/>
      <c r="I13" s="17">
        <v>3</v>
      </c>
      <c r="J13" s="17"/>
      <c r="K13" s="54"/>
      <c r="L13" s="140"/>
      <c r="M13" s="49"/>
      <c r="N13" s="141"/>
      <c r="O13" s="21">
        <f>IF(I13=0,"",I13/H12)</f>
        <v>1</v>
      </c>
      <c r="P13" s="22">
        <v>5</v>
      </c>
      <c r="Q13" s="96">
        <f t="shared" si="0"/>
        <v>1</v>
      </c>
      <c r="R13" s="96">
        <f t="shared" si="1"/>
        <v>0</v>
      </c>
    </row>
    <row r="14" spans="1:19" ht="15.75" customHeight="1" x14ac:dyDescent="0.2">
      <c r="A14" s="93">
        <v>1901</v>
      </c>
      <c r="B14" s="17"/>
      <c r="C14" s="17"/>
      <c r="D14" s="17"/>
      <c r="E14" s="17"/>
      <c r="F14" s="17"/>
      <c r="G14" s="17"/>
      <c r="H14" s="17"/>
      <c r="I14" s="17"/>
      <c r="J14" s="17">
        <v>3</v>
      </c>
      <c r="K14" s="54"/>
      <c r="L14" s="140"/>
      <c r="M14" s="49"/>
      <c r="N14" s="141"/>
      <c r="O14" s="24">
        <f>IF(J14=0,"",J14/I13)</f>
        <v>1</v>
      </c>
      <c r="P14" s="22">
        <v>5</v>
      </c>
      <c r="Q14" s="24">
        <f t="shared" si="0"/>
        <v>1</v>
      </c>
      <c r="R14" s="24">
        <f t="shared" si="1"/>
        <v>0</v>
      </c>
    </row>
    <row r="15" spans="1:19" ht="15.75" customHeight="1" x14ac:dyDescent="0.2">
      <c r="A15" s="93">
        <v>1902</v>
      </c>
      <c r="B15" s="17"/>
      <c r="C15" s="17"/>
      <c r="D15" s="17"/>
      <c r="E15" s="17"/>
      <c r="F15" s="17"/>
      <c r="G15" s="17"/>
      <c r="H15" s="17"/>
      <c r="I15" s="17"/>
      <c r="J15" s="17">
        <v>3</v>
      </c>
      <c r="K15" s="54">
        <v>2</v>
      </c>
      <c r="L15" s="140"/>
      <c r="M15" s="49"/>
      <c r="N15" s="142"/>
      <c r="O15" s="63"/>
      <c r="P15" s="22">
        <v>4</v>
      </c>
      <c r="Q15" s="63"/>
      <c r="R15" s="97"/>
    </row>
    <row r="16" spans="1:19" ht="15.75" customHeight="1" x14ac:dyDescent="0.2">
      <c r="A16" s="93">
        <v>2001</v>
      </c>
      <c r="B16" s="17"/>
      <c r="C16" s="17"/>
      <c r="D16" s="17"/>
      <c r="E16" s="17"/>
      <c r="F16" s="17"/>
      <c r="G16" s="17"/>
      <c r="H16" s="17"/>
      <c r="I16" s="17"/>
      <c r="J16" s="17">
        <v>3</v>
      </c>
      <c r="K16" s="54">
        <v>2</v>
      </c>
      <c r="L16" s="140"/>
      <c r="M16" s="49"/>
      <c r="N16" s="142"/>
      <c r="O16" s="143"/>
      <c r="P16" s="51">
        <v>3</v>
      </c>
      <c r="Q16" s="144"/>
      <c r="R16" s="143"/>
    </row>
    <row r="17" spans="1:19" ht="15.75" customHeight="1" x14ac:dyDescent="0.2">
      <c r="A17" s="93">
        <v>2002</v>
      </c>
      <c r="B17" s="17"/>
      <c r="C17" s="17"/>
      <c r="D17" s="17"/>
      <c r="E17" s="17"/>
      <c r="F17" s="17"/>
      <c r="G17" s="17"/>
      <c r="H17" s="17"/>
      <c r="I17" s="17"/>
      <c r="J17" s="17">
        <v>1</v>
      </c>
      <c r="K17" s="54">
        <v>1</v>
      </c>
      <c r="L17" s="140"/>
      <c r="M17" s="49"/>
      <c r="N17" s="142"/>
      <c r="O17" s="143"/>
      <c r="P17" s="51">
        <v>1</v>
      </c>
      <c r="Q17" s="144"/>
      <c r="R17" s="143"/>
    </row>
    <row r="18" spans="1:19" ht="15.75" customHeight="1" x14ac:dyDescent="0.2">
      <c r="A18" s="93">
        <v>2101</v>
      </c>
      <c r="B18" s="17"/>
      <c r="C18" s="17"/>
      <c r="D18" s="17"/>
      <c r="E18" s="17"/>
      <c r="F18" s="17"/>
      <c r="G18" s="17"/>
      <c r="H18" s="17"/>
      <c r="I18" s="17"/>
      <c r="J18" s="17"/>
      <c r="K18" s="54"/>
      <c r="L18" s="140"/>
      <c r="M18" s="49"/>
      <c r="N18" s="142"/>
      <c r="O18" s="143"/>
      <c r="P18" s="51"/>
      <c r="Q18" s="144"/>
      <c r="R18" s="143"/>
    </row>
    <row r="19" spans="1:19" ht="15.75" customHeight="1" x14ac:dyDescent="0.2">
      <c r="A19" s="93">
        <v>2102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140"/>
      <c r="M19" s="49"/>
      <c r="N19" s="142"/>
      <c r="O19" s="49"/>
      <c r="P19" s="142"/>
      <c r="Q19" s="145"/>
      <c r="R19" s="143"/>
    </row>
    <row r="20" spans="1:19" ht="15.75" customHeight="1" x14ac:dyDescent="0.2">
      <c r="A20" s="93">
        <v>2201</v>
      </c>
      <c r="B20" s="17"/>
      <c r="C20" s="17"/>
      <c r="D20" s="17"/>
      <c r="E20" s="17"/>
      <c r="F20" s="17"/>
      <c r="G20" s="17"/>
      <c r="H20" s="17"/>
      <c r="I20" s="17"/>
      <c r="J20" s="17"/>
      <c r="K20" s="54"/>
      <c r="L20" s="140"/>
      <c r="M20" s="49"/>
      <c r="N20" s="142"/>
      <c r="O20" s="98" t="s">
        <v>81</v>
      </c>
      <c r="P20" s="99">
        <v>5</v>
      </c>
      <c r="Q20" s="100">
        <f>IF(SUM(K12:K19)=0,"",SUM(K12:K19))</f>
        <v>5</v>
      </c>
      <c r="R20" s="101" t="s">
        <v>10</v>
      </c>
    </row>
    <row r="21" spans="1:19" ht="15.75" customHeight="1" x14ac:dyDescent="0.2">
      <c r="A21" s="93">
        <v>2202</v>
      </c>
      <c r="B21" s="17"/>
      <c r="C21" s="17"/>
      <c r="D21" s="17"/>
      <c r="E21" s="17"/>
      <c r="F21" s="17"/>
      <c r="G21" s="17"/>
      <c r="H21" s="17"/>
      <c r="I21" s="17"/>
      <c r="J21" s="17"/>
      <c r="K21" s="54"/>
      <c r="L21" s="140"/>
      <c r="M21" s="49"/>
      <c r="N21" s="142"/>
      <c r="O21" s="102" t="s">
        <v>83</v>
      </c>
      <c r="P21" s="32">
        <f>IF(P20/B6=0,"",P20/B6)</f>
        <v>0.38461538461538464</v>
      </c>
      <c r="Q21" s="103">
        <f>IF(P20/Q20=0,"",P20/Q20)</f>
        <v>1</v>
      </c>
      <c r="R21" s="104" t="s">
        <v>84</v>
      </c>
    </row>
    <row r="22" spans="1:19" ht="15.75" x14ac:dyDescent="0.2">
      <c r="A22" s="93">
        <v>2301</v>
      </c>
      <c r="B22" s="71"/>
      <c r="C22" s="71"/>
      <c r="D22" s="71"/>
      <c r="E22" s="71"/>
      <c r="F22" s="71"/>
      <c r="G22" s="71"/>
      <c r="H22" s="71"/>
      <c r="I22" s="71"/>
      <c r="J22" s="71"/>
      <c r="K22" s="54"/>
      <c r="L22" s="146"/>
      <c r="M22" s="147"/>
      <c r="N22" s="148"/>
      <c r="O22" s="149"/>
      <c r="P22" s="150"/>
      <c r="Q22" s="150"/>
      <c r="R22" s="151"/>
    </row>
    <row r="23" spans="1:19" ht="18" x14ac:dyDescent="0.2">
      <c r="A23" s="109"/>
      <c r="B23" s="216" t="s">
        <v>106</v>
      </c>
      <c r="C23" s="216"/>
      <c r="D23" s="216"/>
      <c r="E23" s="216"/>
      <c r="F23" s="216"/>
      <c r="G23" s="216"/>
      <c r="H23" s="216"/>
      <c r="I23" s="216"/>
      <c r="J23" s="216"/>
      <c r="K23" s="70">
        <f>SUM(K6:K19)</f>
        <v>5</v>
      </c>
      <c r="L23" s="105">
        <f>((SUM(K14:K15))/B6)</f>
        <v>0.15384615384615385</v>
      </c>
      <c r="M23" s="105">
        <f>IF(K23=0,"",K23/B6)</f>
        <v>0.38461538461538464</v>
      </c>
      <c r="N23" s="105">
        <f>M23-L23</f>
        <v>0.23076923076923078</v>
      </c>
      <c r="O23" s="85"/>
      <c r="P23" s="81"/>
      <c r="Q23" s="129"/>
      <c r="R23" s="85"/>
    </row>
    <row r="24" spans="1:19" ht="12.75" customHeight="1" x14ac:dyDescent="0.2">
      <c r="L24" s="85"/>
      <c r="M24" s="85"/>
      <c r="O24" s="85"/>
    </row>
    <row r="25" spans="1:19" ht="12.75" customHeight="1" x14ac:dyDescent="0.2">
      <c r="L25" s="85"/>
      <c r="M25" s="85"/>
      <c r="O25" s="85"/>
    </row>
    <row r="26" spans="1:19" ht="26.25" x14ac:dyDescent="0.2">
      <c r="B26" s="220" t="s">
        <v>94</v>
      </c>
      <c r="C26" s="221"/>
      <c r="D26" s="221"/>
      <c r="E26" s="221"/>
      <c r="F26" s="221"/>
      <c r="G26" s="221"/>
      <c r="H26" s="221"/>
      <c r="I26" s="221"/>
      <c r="J26" s="221"/>
      <c r="K26" s="74" t="s">
        <v>107</v>
      </c>
      <c r="L26" s="85"/>
      <c r="M26" s="85"/>
      <c r="N26" s="81"/>
      <c r="O26" s="85"/>
      <c r="P26" s="81"/>
      <c r="Q26" s="81"/>
      <c r="R26" s="81"/>
    </row>
    <row r="27" spans="1:19" ht="20.25" x14ac:dyDescent="0.2">
      <c r="A27" s="222" t="s">
        <v>9</v>
      </c>
      <c r="B27" s="223" t="s">
        <v>95</v>
      </c>
      <c r="C27" s="224"/>
      <c r="D27" s="224"/>
      <c r="E27" s="224"/>
      <c r="F27" s="224"/>
      <c r="G27" s="224"/>
      <c r="H27" s="224"/>
      <c r="I27" s="224"/>
      <c r="J27" s="225"/>
      <c r="K27" s="226" t="s">
        <v>10</v>
      </c>
      <c r="L27" s="219" t="s">
        <v>2</v>
      </c>
      <c r="M27" s="219" t="s">
        <v>3</v>
      </c>
      <c r="N27" s="228" t="s">
        <v>4</v>
      </c>
      <c r="O27" s="219" t="s">
        <v>5</v>
      </c>
      <c r="P27" s="217" t="s">
        <v>6</v>
      </c>
      <c r="Q27" s="217" t="s">
        <v>7</v>
      </c>
      <c r="R27" s="219" t="s">
        <v>96</v>
      </c>
    </row>
    <row r="28" spans="1:19" ht="15.75" customHeight="1" x14ac:dyDescent="0.2">
      <c r="A28" s="218"/>
      <c r="B28" s="93" t="s">
        <v>97</v>
      </c>
      <c r="C28" s="93" t="s">
        <v>98</v>
      </c>
      <c r="D28" s="93" t="s">
        <v>99</v>
      </c>
      <c r="E28" s="93" t="s">
        <v>100</v>
      </c>
      <c r="F28" s="93" t="s">
        <v>101</v>
      </c>
      <c r="G28" s="93" t="s">
        <v>102</v>
      </c>
      <c r="H28" s="93" t="s">
        <v>103</v>
      </c>
      <c r="I28" s="93" t="s">
        <v>104</v>
      </c>
      <c r="J28" s="93" t="s">
        <v>105</v>
      </c>
      <c r="K28" s="237"/>
      <c r="L28" s="218"/>
      <c r="M28" s="218"/>
      <c r="N28" s="218"/>
      <c r="O28" s="218"/>
      <c r="P28" s="218"/>
      <c r="Q28" s="218"/>
      <c r="R28" s="218"/>
    </row>
    <row r="29" spans="1:19" ht="15.75" customHeight="1" x14ac:dyDescent="0.2">
      <c r="A29" s="93">
        <v>1502</v>
      </c>
      <c r="B29" s="17">
        <v>29</v>
      </c>
      <c r="C29" s="17"/>
      <c r="D29" s="17"/>
      <c r="E29" s="17"/>
      <c r="F29" s="17"/>
      <c r="G29" s="17"/>
      <c r="H29" s="17"/>
      <c r="I29" s="17"/>
      <c r="J29" s="17"/>
      <c r="K29" s="54"/>
      <c r="L29" s="138"/>
      <c r="M29" s="139"/>
      <c r="N29" s="100"/>
      <c r="O29" s="94"/>
      <c r="P29" s="19">
        <f>B29</f>
        <v>29</v>
      </c>
      <c r="Q29" s="95"/>
      <c r="R29" s="94"/>
    </row>
    <row r="30" spans="1:19" ht="15.75" customHeight="1" x14ac:dyDescent="0.2">
      <c r="A30" s="93">
        <v>1601</v>
      </c>
      <c r="B30" s="17"/>
      <c r="C30" s="17">
        <v>27</v>
      </c>
      <c r="D30" s="17"/>
      <c r="E30" s="17"/>
      <c r="F30" s="17"/>
      <c r="G30" s="17"/>
      <c r="H30" s="17"/>
      <c r="I30" s="17"/>
      <c r="J30" s="17"/>
      <c r="K30" s="54"/>
      <c r="L30" s="140"/>
      <c r="M30" s="49"/>
      <c r="N30" s="141"/>
      <c r="O30" s="21">
        <f>IF(C30=0,"",C30/B29)</f>
        <v>0.93103448275862066</v>
      </c>
      <c r="P30" s="22">
        <v>27</v>
      </c>
      <c r="Q30" s="96">
        <f t="shared" ref="Q30:Q37" si="2">IF(P30=0,"",P30/P29)</f>
        <v>0.93103448275862066</v>
      </c>
      <c r="R30" s="96">
        <f t="shared" ref="R30:R37" si="3">IF(P30=0,"",100%-Q30)</f>
        <v>6.8965517241379337E-2</v>
      </c>
    </row>
    <row r="31" spans="1:19" ht="15.75" customHeight="1" x14ac:dyDescent="0.2">
      <c r="A31" s="93">
        <v>1602</v>
      </c>
      <c r="B31" s="17"/>
      <c r="C31" s="17"/>
      <c r="D31" s="17">
        <v>18</v>
      </c>
      <c r="E31" s="17"/>
      <c r="F31" s="17"/>
      <c r="G31" s="17"/>
      <c r="H31" s="17"/>
      <c r="I31" s="17"/>
      <c r="J31" s="17"/>
      <c r="K31" s="54"/>
      <c r="L31" s="140"/>
      <c r="M31" s="49"/>
      <c r="N31" s="141"/>
      <c r="O31" s="21">
        <f>IF(D31=0,"",D31/C30)</f>
        <v>0.66666666666666663</v>
      </c>
      <c r="P31" s="22">
        <v>23</v>
      </c>
      <c r="Q31" s="96">
        <f t="shared" si="2"/>
        <v>0.85185185185185186</v>
      </c>
      <c r="R31" s="96">
        <f t="shared" si="3"/>
        <v>0.14814814814814814</v>
      </c>
      <c r="S31" s="119">
        <f>P31/P29</f>
        <v>0.7931034482758621</v>
      </c>
    </row>
    <row r="32" spans="1:19" ht="15.75" customHeight="1" x14ac:dyDescent="0.2">
      <c r="A32" s="93">
        <v>1701</v>
      </c>
      <c r="B32" s="17"/>
      <c r="C32" s="17"/>
      <c r="D32" s="17"/>
      <c r="E32" s="17">
        <v>16</v>
      </c>
      <c r="F32" s="17"/>
      <c r="G32" s="17"/>
      <c r="H32" s="17"/>
      <c r="I32" s="17"/>
      <c r="J32" s="17"/>
      <c r="K32" s="54"/>
      <c r="L32" s="140"/>
      <c r="M32" s="49"/>
      <c r="N32" s="141"/>
      <c r="O32" s="21">
        <f>IF(E32=0,"",E32/D31)</f>
        <v>0.88888888888888884</v>
      </c>
      <c r="P32" s="22">
        <v>20</v>
      </c>
      <c r="Q32" s="96">
        <f t="shared" si="2"/>
        <v>0.86956521739130432</v>
      </c>
      <c r="R32" s="96">
        <f t="shared" si="3"/>
        <v>0.13043478260869568</v>
      </c>
    </row>
    <row r="33" spans="1:18" ht="15.75" customHeight="1" x14ac:dyDescent="0.2">
      <c r="A33" s="93">
        <v>1702</v>
      </c>
      <c r="B33" s="17"/>
      <c r="C33" s="17"/>
      <c r="D33" s="17"/>
      <c r="E33" s="17"/>
      <c r="F33" s="17">
        <v>14</v>
      </c>
      <c r="G33" s="17"/>
      <c r="H33" s="17"/>
      <c r="I33" s="17"/>
      <c r="J33" s="17"/>
      <c r="K33" s="54"/>
      <c r="L33" s="140"/>
      <c r="M33" s="49"/>
      <c r="N33" s="141"/>
      <c r="O33" s="21">
        <f>IF(F33=0,"",F33/E32)</f>
        <v>0.875</v>
      </c>
      <c r="P33" s="22">
        <v>18</v>
      </c>
      <c r="Q33" s="96">
        <f t="shared" si="2"/>
        <v>0.9</v>
      </c>
      <c r="R33" s="96">
        <f t="shared" si="3"/>
        <v>9.9999999999999978E-2</v>
      </c>
    </row>
    <row r="34" spans="1:18" ht="15.75" customHeight="1" x14ac:dyDescent="0.2">
      <c r="A34" s="93">
        <v>1801</v>
      </c>
      <c r="B34" s="17"/>
      <c r="C34" s="17"/>
      <c r="D34" s="17"/>
      <c r="E34" s="17"/>
      <c r="F34" s="17"/>
      <c r="G34" s="17">
        <v>12</v>
      </c>
      <c r="H34" s="17"/>
      <c r="I34" s="17"/>
      <c r="J34" s="17"/>
      <c r="K34" s="54"/>
      <c r="L34" s="140"/>
      <c r="M34" s="49"/>
      <c r="N34" s="141"/>
      <c r="O34" s="21">
        <f>IF(G34=0,"",G34/F33)</f>
        <v>0.8571428571428571</v>
      </c>
      <c r="P34" s="22">
        <v>16</v>
      </c>
      <c r="Q34" s="96">
        <f t="shared" si="2"/>
        <v>0.88888888888888884</v>
      </c>
      <c r="R34" s="96">
        <f t="shared" si="3"/>
        <v>0.11111111111111116</v>
      </c>
    </row>
    <row r="35" spans="1:18" ht="15.75" customHeight="1" x14ac:dyDescent="0.2">
      <c r="A35" s="93">
        <v>1802</v>
      </c>
      <c r="B35" s="17"/>
      <c r="C35" s="17"/>
      <c r="D35" s="17"/>
      <c r="E35" s="17"/>
      <c r="F35" s="17"/>
      <c r="G35" s="17"/>
      <c r="H35" s="17">
        <v>12</v>
      </c>
      <c r="I35" s="17"/>
      <c r="J35" s="17"/>
      <c r="K35" s="54"/>
      <c r="L35" s="140"/>
      <c r="M35" s="49"/>
      <c r="N35" s="141"/>
      <c r="O35" s="21">
        <f>IF(H35=0,"",H35/G34)</f>
        <v>1</v>
      </c>
      <c r="P35" s="22">
        <v>16</v>
      </c>
      <c r="Q35" s="96">
        <f t="shared" si="2"/>
        <v>1</v>
      </c>
      <c r="R35" s="96">
        <f t="shared" si="3"/>
        <v>0</v>
      </c>
    </row>
    <row r="36" spans="1:18" ht="15.75" customHeight="1" x14ac:dyDescent="0.2">
      <c r="A36" s="93">
        <v>1901</v>
      </c>
      <c r="B36" s="17"/>
      <c r="C36" s="17"/>
      <c r="D36" s="17"/>
      <c r="E36" s="17"/>
      <c r="F36" s="17"/>
      <c r="G36" s="17"/>
      <c r="H36" s="17"/>
      <c r="I36" s="17">
        <v>12</v>
      </c>
      <c r="J36" s="17"/>
      <c r="K36" s="54"/>
      <c r="L36" s="140"/>
      <c r="M36" s="49"/>
      <c r="N36" s="141"/>
      <c r="O36" s="21">
        <f>IF(I36=0,"",I36/H35)</f>
        <v>1</v>
      </c>
      <c r="P36" s="22">
        <v>16</v>
      </c>
      <c r="Q36" s="96">
        <f t="shared" si="2"/>
        <v>1</v>
      </c>
      <c r="R36" s="96">
        <f t="shared" si="3"/>
        <v>0</v>
      </c>
    </row>
    <row r="37" spans="1:18" ht="15.75" customHeight="1" x14ac:dyDescent="0.2">
      <c r="A37" s="93">
        <v>1902</v>
      </c>
      <c r="B37" s="17"/>
      <c r="C37" s="17"/>
      <c r="D37" s="17"/>
      <c r="E37" s="17"/>
      <c r="F37" s="17"/>
      <c r="G37" s="17"/>
      <c r="H37" s="17"/>
      <c r="I37" s="17"/>
      <c r="J37" s="17">
        <v>12</v>
      </c>
      <c r="K37" s="54">
        <v>11</v>
      </c>
      <c r="L37" s="140"/>
      <c r="M37" s="49"/>
      <c r="N37" s="141"/>
      <c r="O37" s="24">
        <f>IF(J37=0,"",J37/I36)</f>
        <v>1</v>
      </c>
      <c r="P37" s="22">
        <v>16</v>
      </c>
      <c r="Q37" s="24">
        <f t="shared" si="2"/>
        <v>1</v>
      </c>
      <c r="R37" s="24">
        <f t="shared" si="3"/>
        <v>0</v>
      </c>
    </row>
    <row r="38" spans="1:18" ht="15.75" customHeight="1" x14ac:dyDescent="0.2">
      <c r="A38" s="93">
        <v>2001</v>
      </c>
      <c r="B38" s="17"/>
      <c r="C38" s="17"/>
      <c r="D38" s="17"/>
      <c r="E38" s="17"/>
      <c r="F38" s="17"/>
      <c r="G38" s="17"/>
      <c r="H38" s="17"/>
      <c r="I38" s="17"/>
      <c r="J38" s="17">
        <v>3</v>
      </c>
      <c r="K38" s="54">
        <v>2</v>
      </c>
      <c r="L38" s="140"/>
      <c r="M38" s="49"/>
      <c r="N38" s="142"/>
      <c r="O38" s="63"/>
      <c r="P38" s="22">
        <v>5</v>
      </c>
      <c r="Q38" s="63"/>
      <c r="R38" s="97"/>
    </row>
    <row r="39" spans="1:18" ht="15.75" customHeight="1" x14ac:dyDescent="0.2">
      <c r="A39" s="93">
        <v>2002</v>
      </c>
      <c r="B39" s="17"/>
      <c r="C39" s="17"/>
      <c r="D39" s="17"/>
      <c r="E39" s="17"/>
      <c r="F39" s="17"/>
      <c r="G39" s="17"/>
      <c r="H39" s="17"/>
      <c r="I39" s="17"/>
      <c r="J39" s="17">
        <v>3</v>
      </c>
      <c r="K39" s="54">
        <v>2</v>
      </c>
      <c r="L39" s="140"/>
      <c r="M39" s="49"/>
      <c r="N39" s="142"/>
      <c r="O39" s="143"/>
      <c r="P39" s="51">
        <v>3</v>
      </c>
      <c r="Q39" s="144"/>
      <c r="R39" s="143"/>
    </row>
    <row r="40" spans="1:18" ht="15.75" customHeight="1" x14ac:dyDescent="0.2">
      <c r="A40" s="93">
        <v>2101</v>
      </c>
      <c r="B40" s="17"/>
      <c r="C40" s="17"/>
      <c r="D40" s="17"/>
      <c r="E40" s="17"/>
      <c r="F40" s="17"/>
      <c r="G40" s="17"/>
      <c r="H40" s="17"/>
      <c r="I40" s="17"/>
      <c r="J40" s="17">
        <v>1</v>
      </c>
      <c r="K40" s="54">
        <v>1</v>
      </c>
      <c r="L40" s="140"/>
      <c r="M40" s="49"/>
      <c r="N40" s="142"/>
      <c r="O40" s="143"/>
      <c r="P40" s="51">
        <v>1</v>
      </c>
      <c r="Q40" s="144"/>
      <c r="R40" s="143"/>
    </row>
    <row r="41" spans="1:18" ht="15.75" customHeight="1" x14ac:dyDescent="0.2">
      <c r="A41" s="93">
        <v>2102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140"/>
      <c r="M41" s="49"/>
      <c r="N41" s="142"/>
      <c r="O41" s="143"/>
      <c r="P41" s="51"/>
      <c r="Q41" s="144"/>
      <c r="R41" s="143"/>
    </row>
    <row r="42" spans="1:18" ht="15.75" customHeight="1" x14ac:dyDescent="0.2">
      <c r="A42" s="93">
        <v>2201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140"/>
      <c r="M42" s="49"/>
      <c r="N42" s="142"/>
      <c r="O42" s="49"/>
      <c r="P42" s="142"/>
      <c r="Q42" s="145"/>
      <c r="R42" s="143"/>
    </row>
    <row r="43" spans="1:18" ht="15.75" customHeight="1" x14ac:dyDescent="0.2">
      <c r="A43" s="93">
        <v>2202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140"/>
      <c r="M43" s="49"/>
      <c r="N43" s="142"/>
      <c r="O43" s="98" t="s">
        <v>81</v>
      </c>
      <c r="P43" s="99">
        <v>11</v>
      </c>
      <c r="Q43" s="100">
        <f>IF(SUM(K35:K42)=0,"",SUM(K35:K42))</f>
        <v>16</v>
      </c>
      <c r="R43" s="101" t="s">
        <v>10</v>
      </c>
    </row>
    <row r="44" spans="1:18" ht="15.75" customHeight="1" x14ac:dyDescent="0.2">
      <c r="A44" s="93">
        <v>2301</v>
      </c>
      <c r="B44" s="17"/>
      <c r="C44" s="17"/>
      <c r="D44" s="17"/>
      <c r="E44" s="17"/>
      <c r="F44" s="17"/>
      <c r="G44" s="17"/>
      <c r="H44" s="17"/>
      <c r="I44" s="17"/>
      <c r="J44" s="17"/>
      <c r="K44" s="54"/>
      <c r="L44" s="140"/>
      <c r="M44" s="49"/>
      <c r="N44" s="142"/>
      <c r="O44" s="102" t="s">
        <v>83</v>
      </c>
      <c r="P44" s="32">
        <f>IF(P43/B29=0,"",P43/B29)</f>
        <v>0.37931034482758619</v>
      </c>
      <c r="Q44" s="103">
        <f>IF(P43/Q43=0,"",P43/Q43)</f>
        <v>0.6875</v>
      </c>
      <c r="R44" s="104" t="s">
        <v>84</v>
      </c>
    </row>
    <row r="45" spans="1:18" ht="15.75" customHeight="1" x14ac:dyDescent="0.2">
      <c r="A45" s="93">
        <v>2302</v>
      </c>
      <c r="B45" s="71"/>
      <c r="C45" s="71"/>
      <c r="D45" s="71"/>
      <c r="E45" s="71"/>
      <c r="F45" s="71"/>
      <c r="G45" s="71"/>
      <c r="H45" s="71"/>
      <c r="I45" s="71"/>
      <c r="J45" s="71"/>
      <c r="K45" s="54"/>
      <c r="L45" s="146"/>
      <c r="M45" s="147"/>
      <c r="N45" s="148"/>
      <c r="O45" s="149"/>
      <c r="P45" s="150"/>
      <c r="Q45" s="150"/>
      <c r="R45" s="151"/>
    </row>
    <row r="46" spans="1:18" ht="18" customHeight="1" x14ac:dyDescent="0.2">
      <c r="A46" s="109"/>
      <c r="B46" s="216" t="s">
        <v>106</v>
      </c>
      <c r="C46" s="216"/>
      <c r="D46" s="216"/>
      <c r="E46" s="216"/>
      <c r="F46" s="216"/>
      <c r="G46" s="216"/>
      <c r="H46" s="216"/>
      <c r="I46" s="216"/>
      <c r="J46" s="216"/>
      <c r="K46" s="70">
        <f>SUM(K29:K42)</f>
        <v>16</v>
      </c>
      <c r="L46" s="105">
        <f>IF(K37=0,"",K37/B29)</f>
        <v>0.37931034482758619</v>
      </c>
      <c r="M46" s="105">
        <f>IF(K46=0,"",K46/B29)</f>
        <v>0.55172413793103448</v>
      </c>
      <c r="N46" s="105">
        <f>IF(K37=0,"",M46-L46)</f>
        <v>0.17241379310344829</v>
      </c>
      <c r="O46" s="85"/>
      <c r="P46" s="81"/>
      <c r="Q46" s="129"/>
      <c r="R46" s="85"/>
    </row>
    <row r="47" spans="1:18" ht="12.75" customHeight="1" x14ac:dyDescent="0.2">
      <c r="L47" s="85"/>
      <c r="M47" s="85"/>
      <c r="O47" s="85"/>
    </row>
    <row r="48" spans="1:18" ht="12.75" customHeight="1" x14ac:dyDescent="0.2">
      <c r="L48" s="85"/>
      <c r="M48" s="85"/>
      <c r="O48" s="85"/>
    </row>
    <row r="49" spans="1:19" ht="26.25" customHeight="1" x14ac:dyDescent="0.2">
      <c r="B49" s="220" t="s">
        <v>94</v>
      </c>
      <c r="C49" s="221"/>
      <c r="D49" s="221"/>
      <c r="E49" s="221"/>
      <c r="F49" s="221"/>
      <c r="G49" s="221"/>
      <c r="H49" s="221"/>
      <c r="I49" s="221"/>
      <c r="J49" s="221"/>
      <c r="K49" s="74" t="s">
        <v>108</v>
      </c>
      <c r="L49" s="85"/>
      <c r="M49" s="85"/>
      <c r="N49" s="81"/>
      <c r="O49" s="85"/>
      <c r="P49" s="81"/>
      <c r="Q49" s="81"/>
      <c r="R49" s="81"/>
    </row>
    <row r="50" spans="1:19" ht="20.25" customHeight="1" x14ac:dyDescent="0.2">
      <c r="A50" s="222" t="s">
        <v>9</v>
      </c>
      <c r="B50" s="223" t="s">
        <v>95</v>
      </c>
      <c r="C50" s="224"/>
      <c r="D50" s="224"/>
      <c r="E50" s="224"/>
      <c r="F50" s="224"/>
      <c r="G50" s="224"/>
      <c r="H50" s="224"/>
      <c r="I50" s="224"/>
      <c r="J50" s="225"/>
      <c r="K50" s="226" t="s">
        <v>10</v>
      </c>
      <c r="L50" s="219" t="s">
        <v>2</v>
      </c>
      <c r="M50" s="219" t="s">
        <v>3</v>
      </c>
      <c r="N50" s="228" t="s">
        <v>4</v>
      </c>
      <c r="O50" s="219" t="s">
        <v>5</v>
      </c>
      <c r="P50" s="217" t="s">
        <v>6</v>
      </c>
      <c r="Q50" s="217" t="s">
        <v>7</v>
      </c>
      <c r="R50" s="219" t="s">
        <v>96</v>
      </c>
    </row>
    <row r="51" spans="1:19" ht="15.75" customHeight="1" x14ac:dyDescent="0.2">
      <c r="A51" s="218"/>
      <c r="B51" s="93" t="s">
        <v>97</v>
      </c>
      <c r="C51" s="93" t="s">
        <v>98</v>
      </c>
      <c r="D51" s="93" t="s">
        <v>99</v>
      </c>
      <c r="E51" s="93" t="s">
        <v>100</v>
      </c>
      <c r="F51" s="93" t="s">
        <v>101</v>
      </c>
      <c r="G51" s="93" t="s">
        <v>102</v>
      </c>
      <c r="H51" s="93" t="s">
        <v>103</v>
      </c>
      <c r="I51" s="93" t="s">
        <v>104</v>
      </c>
      <c r="J51" s="93" t="s">
        <v>105</v>
      </c>
      <c r="K51" s="237"/>
      <c r="L51" s="218"/>
      <c r="M51" s="218"/>
      <c r="N51" s="218"/>
      <c r="O51" s="218"/>
      <c r="P51" s="218"/>
      <c r="Q51" s="218"/>
      <c r="R51" s="218"/>
    </row>
    <row r="52" spans="1:19" ht="15.75" customHeight="1" x14ac:dyDescent="0.2">
      <c r="A52" s="93">
        <v>1601</v>
      </c>
      <c r="B52" s="17">
        <v>17</v>
      </c>
      <c r="C52" s="17"/>
      <c r="D52" s="17"/>
      <c r="E52" s="17"/>
      <c r="F52" s="17"/>
      <c r="G52" s="17"/>
      <c r="H52" s="17"/>
      <c r="I52" s="17"/>
      <c r="J52" s="17"/>
      <c r="K52" s="54"/>
      <c r="L52" s="138"/>
      <c r="M52" s="139"/>
      <c r="N52" s="100"/>
      <c r="O52" s="94"/>
      <c r="P52" s="19">
        <f>B52</f>
        <v>17</v>
      </c>
      <c r="Q52" s="95"/>
      <c r="R52" s="94"/>
    </row>
    <row r="53" spans="1:19" ht="15.75" customHeight="1" x14ac:dyDescent="0.2">
      <c r="A53" s="93">
        <v>1602</v>
      </c>
      <c r="B53" s="17"/>
      <c r="C53" s="17">
        <v>14</v>
      </c>
      <c r="D53" s="17"/>
      <c r="E53" s="17"/>
      <c r="F53" s="17"/>
      <c r="G53" s="17"/>
      <c r="H53" s="17"/>
      <c r="I53" s="17"/>
      <c r="J53" s="17"/>
      <c r="K53" s="54"/>
      <c r="L53" s="140"/>
      <c r="M53" s="49"/>
      <c r="N53" s="141"/>
      <c r="O53" s="21">
        <f>IF(C53=0,"",C53/B52)</f>
        <v>0.82352941176470584</v>
      </c>
      <c r="P53" s="22">
        <v>14</v>
      </c>
      <c r="Q53" s="96">
        <f t="shared" ref="Q53:Q60" si="4">IF(P53=0,"",P53/P52)</f>
        <v>0.82352941176470584</v>
      </c>
      <c r="R53" s="96">
        <f t="shared" ref="R53:R60" si="5">IF(P53=0,"",100%-Q53)</f>
        <v>0.17647058823529416</v>
      </c>
    </row>
    <row r="54" spans="1:19" ht="15.75" customHeight="1" x14ac:dyDescent="0.2">
      <c r="A54" s="93">
        <v>1701</v>
      </c>
      <c r="B54" s="17"/>
      <c r="C54" s="17"/>
      <c r="D54" s="17">
        <v>12</v>
      </c>
      <c r="E54" s="17"/>
      <c r="F54" s="17"/>
      <c r="G54" s="17"/>
      <c r="H54" s="17"/>
      <c r="I54" s="17"/>
      <c r="J54" s="17"/>
      <c r="K54" s="54"/>
      <c r="L54" s="140"/>
      <c r="M54" s="49"/>
      <c r="N54" s="141"/>
      <c r="O54" s="21">
        <f>IF(D54=0,"",D54/C53)</f>
        <v>0.8571428571428571</v>
      </c>
      <c r="P54" s="22">
        <v>13</v>
      </c>
      <c r="Q54" s="96">
        <f t="shared" si="4"/>
        <v>0.9285714285714286</v>
      </c>
      <c r="R54" s="96">
        <f t="shared" si="5"/>
        <v>7.1428571428571397E-2</v>
      </c>
      <c r="S54" s="119">
        <f>P54/P52</f>
        <v>0.76470588235294112</v>
      </c>
    </row>
    <row r="55" spans="1:19" ht="15.75" customHeight="1" x14ac:dyDescent="0.2">
      <c r="A55" s="93">
        <v>1702</v>
      </c>
      <c r="B55" s="17"/>
      <c r="C55" s="17"/>
      <c r="D55" s="17"/>
      <c r="E55" s="17">
        <v>8</v>
      </c>
      <c r="F55" s="17"/>
      <c r="G55" s="17"/>
      <c r="H55" s="17"/>
      <c r="I55" s="17"/>
      <c r="J55" s="17"/>
      <c r="K55" s="54"/>
      <c r="L55" s="140"/>
      <c r="M55" s="49"/>
      <c r="N55" s="141"/>
      <c r="O55" s="21">
        <f>IF(E55=0,"",E55/D54)</f>
        <v>0.66666666666666663</v>
      </c>
      <c r="P55" s="22">
        <v>12</v>
      </c>
      <c r="Q55" s="96">
        <f t="shared" si="4"/>
        <v>0.92307692307692313</v>
      </c>
      <c r="R55" s="96">
        <f t="shared" si="5"/>
        <v>7.6923076923076872E-2</v>
      </c>
    </row>
    <row r="56" spans="1:19" ht="15.75" customHeight="1" x14ac:dyDescent="0.2">
      <c r="A56" s="93">
        <v>1801</v>
      </c>
      <c r="B56" s="17"/>
      <c r="C56" s="17"/>
      <c r="D56" s="17"/>
      <c r="E56" s="17"/>
      <c r="F56" s="17">
        <v>8</v>
      </c>
      <c r="G56" s="17"/>
      <c r="H56" s="17"/>
      <c r="I56" s="17"/>
      <c r="J56" s="17"/>
      <c r="K56" s="54"/>
      <c r="L56" s="140"/>
      <c r="M56" s="49"/>
      <c r="N56" s="141"/>
      <c r="O56" s="21">
        <f>IF(F56=0,"",F56/E55)</f>
        <v>1</v>
      </c>
      <c r="P56" s="22">
        <v>11</v>
      </c>
      <c r="Q56" s="96">
        <f t="shared" si="4"/>
        <v>0.91666666666666663</v>
      </c>
      <c r="R56" s="96">
        <f t="shared" si="5"/>
        <v>8.333333333333337E-2</v>
      </c>
    </row>
    <row r="57" spans="1:19" ht="15.75" customHeight="1" x14ac:dyDescent="0.2">
      <c r="A57" s="93">
        <v>1802</v>
      </c>
      <c r="B57" s="17"/>
      <c r="C57" s="17"/>
      <c r="D57" s="17"/>
      <c r="E57" s="17"/>
      <c r="F57" s="17"/>
      <c r="G57" s="17">
        <v>8</v>
      </c>
      <c r="H57" s="17"/>
      <c r="I57" s="17"/>
      <c r="J57" s="17"/>
      <c r="K57" s="54"/>
      <c r="L57" s="140"/>
      <c r="M57" s="49"/>
      <c r="N57" s="141"/>
      <c r="O57" s="21">
        <f>IF(G57=0,"",G57/F56)</f>
        <v>1</v>
      </c>
      <c r="P57" s="22">
        <v>11</v>
      </c>
      <c r="Q57" s="96">
        <f t="shared" si="4"/>
        <v>1</v>
      </c>
      <c r="R57" s="96">
        <f t="shared" si="5"/>
        <v>0</v>
      </c>
    </row>
    <row r="58" spans="1:19" ht="15.75" customHeight="1" x14ac:dyDescent="0.2">
      <c r="A58" s="93">
        <v>1901</v>
      </c>
      <c r="B58" s="17"/>
      <c r="C58" s="17"/>
      <c r="D58" s="17"/>
      <c r="E58" s="17"/>
      <c r="F58" s="17"/>
      <c r="G58" s="17"/>
      <c r="H58" s="17">
        <v>8</v>
      </c>
      <c r="I58" s="17"/>
      <c r="J58" s="17"/>
      <c r="K58" s="54"/>
      <c r="L58" s="140"/>
      <c r="M58" s="49"/>
      <c r="N58" s="141"/>
      <c r="O58" s="21">
        <f>IF(H58=0,"",H58/G57)</f>
        <v>1</v>
      </c>
      <c r="P58" s="22">
        <v>11</v>
      </c>
      <c r="Q58" s="96">
        <f t="shared" si="4"/>
        <v>1</v>
      </c>
      <c r="R58" s="96">
        <f t="shared" si="5"/>
        <v>0</v>
      </c>
    </row>
    <row r="59" spans="1:19" ht="15.75" customHeight="1" x14ac:dyDescent="0.2">
      <c r="A59" s="93">
        <v>1902</v>
      </c>
      <c r="B59" s="17"/>
      <c r="C59" s="17"/>
      <c r="D59" s="17"/>
      <c r="E59" s="17"/>
      <c r="F59" s="17"/>
      <c r="G59" s="17"/>
      <c r="H59" s="17"/>
      <c r="I59" s="17">
        <v>8</v>
      </c>
      <c r="J59" s="17"/>
      <c r="K59" s="54"/>
      <c r="L59" s="140"/>
      <c r="M59" s="49"/>
      <c r="N59" s="141"/>
      <c r="O59" s="21">
        <f>IF(I59=0,"",I59/H58)</f>
        <v>1</v>
      </c>
      <c r="P59" s="22">
        <v>10</v>
      </c>
      <c r="Q59" s="96">
        <f t="shared" si="4"/>
        <v>0.90909090909090906</v>
      </c>
      <c r="R59" s="96">
        <f t="shared" si="5"/>
        <v>9.0909090909090939E-2</v>
      </c>
    </row>
    <row r="60" spans="1:19" ht="15.75" customHeight="1" x14ac:dyDescent="0.2">
      <c r="A60" s="93">
        <v>2001</v>
      </c>
      <c r="B60" s="17"/>
      <c r="C60" s="17"/>
      <c r="D60" s="17"/>
      <c r="E60" s="17"/>
      <c r="F60" s="17"/>
      <c r="G60" s="17"/>
      <c r="H60" s="17"/>
      <c r="I60" s="17"/>
      <c r="J60" s="17">
        <v>8</v>
      </c>
      <c r="K60" s="54">
        <v>3</v>
      </c>
      <c r="L60" s="140"/>
      <c r="M60" s="49"/>
      <c r="N60" s="141"/>
      <c r="O60" s="24">
        <f>IF(J60=0,"",J60/I59)</f>
        <v>1</v>
      </c>
      <c r="P60" s="22">
        <v>10</v>
      </c>
      <c r="Q60" s="24">
        <f t="shared" si="4"/>
        <v>1</v>
      </c>
      <c r="R60" s="24">
        <f t="shared" si="5"/>
        <v>0</v>
      </c>
    </row>
    <row r="61" spans="1:19" ht="15.75" customHeight="1" x14ac:dyDescent="0.2">
      <c r="A61" s="93">
        <v>2002</v>
      </c>
      <c r="B61" s="17"/>
      <c r="C61" s="17"/>
      <c r="D61" s="17"/>
      <c r="E61" s="17"/>
      <c r="F61" s="17"/>
      <c r="G61" s="17"/>
      <c r="H61" s="17"/>
      <c r="I61" s="17"/>
      <c r="J61" s="17">
        <v>7</v>
      </c>
      <c r="K61" s="54">
        <v>6</v>
      </c>
      <c r="L61" s="140"/>
      <c r="M61" s="49"/>
      <c r="N61" s="142"/>
      <c r="O61" s="63"/>
      <c r="P61" s="22">
        <v>7</v>
      </c>
      <c r="Q61" s="63"/>
      <c r="R61" s="97"/>
    </row>
    <row r="62" spans="1:19" ht="15.75" customHeight="1" x14ac:dyDescent="0.2">
      <c r="A62" s="93">
        <v>2101</v>
      </c>
      <c r="B62" s="17"/>
      <c r="C62" s="17"/>
      <c r="D62" s="17"/>
      <c r="E62" s="17"/>
      <c r="F62" s="17"/>
      <c r="G62" s="17"/>
      <c r="H62" s="17"/>
      <c r="I62" s="17"/>
      <c r="J62" s="17">
        <v>1</v>
      </c>
      <c r="K62" s="54"/>
      <c r="L62" s="140"/>
      <c r="M62" s="49"/>
      <c r="N62" s="142"/>
      <c r="O62" s="143"/>
      <c r="P62" s="51">
        <v>1</v>
      </c>
      <c r="Q62" s="144"/>
      <c r="R62" s="143"/>
    </row>
    <row r="63" spans="1:19" ht="15.75" customHeight="1" x14ac:dyDescent="0.2">
      <c r="A63" s="93">
        <v>2102</v>
      </c>
      <c r="B63" s="17"/>
      <c r="C63" s="17"/>
      <c r="D63" s="17"/>
      <c r="E63" s="17"/>
      <c r="F63" s="17"/>
      <c r="G63" s="17"/>
      <c r="H63" s="17"/>
      <c r="I63" s="17"/>
      <c r="J63" s="17">
        <v>1</v>
      </c>
      <c r="K63" s="54">
        <v>1</v>
      </c>
      <c r="L63" s="140"/>
      <c r="M63" s="49"/>
      <c r="N63" s="142"/>
      <c r="O63" s="143"/>
      <c r="P63" s="51">
        <v>1</v>
      </c>
      <c r="Q63" s="144"/>
      <c r="R63" s="143"/>
    </row>
    <row r="64" spans="1:19" ht="15.75" customHeight="1" x14ac:dyDescent="0.2">
      <c r="A64" s="93">
        <v>2201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140"/>
      <c r="M64" s="49"/>
      <c r="N64" s="142"/>
      <c r="O64" s="143"/>
      <c r="P64" s="51"/>
      <c r="Q64" s="144"/>
      <c r="R64" s="143"/>
    </row>
    <row r="65" spans="1:19" ht="15.75" customHeight="1" x14ac:dyDescent="0.2">
      <c r="A65" s="93">
        <v>2202</v>
      </c>
      <c r="B65" s="17"/>
      <c r="C65" s="17"/>
      <c r="D65" s="17"/>
      <c r="E65" s="17"/>
      <c r="F65" s="17"/>
      <c r="G65" s="17"/>
      <c r="H65" s="17"/>
      <c r="I65" s="17"/>
      <c r="J65" s="17"/>
      <c r="K65" s="54"/>
      <c r="L65" s="140"/>
      <c r="M65" s="49"/>
      <c r="N65" s="142"/>
      <c r="O65" s="49"/>
      <c r="P65" s="142"/>
      <c r="Q65" s="145"/>
      <c r="R65" s="143"/>
    </row>
    <row r="66" spans="1:19" ht="15.75" customHeight="1" x14ac:dyDescent="0.2">
      <c r="A66" s="93">
        <v>2301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140"/>
      <c r="M66" s="49"/>
      <c r="N66" s="142"/>
      <c r="O66" s="98" t="s">
        <v>81</v>
      </c>
      <c r="P66" s="99">
        <v>6</v>
      </c>
      <c r="Q66" s="100">
        <f>IF(SUM(K58:K65)=0,"",SUM(K58:K65))</f>
        <v>10</v>
      </c>
      <c r="R66" s="101" t="s">
        <v>10</v>
      </c>
    </row>
    <row r="67" spans="1:19" ht="15.75" x14ac:dyDescent="0.2">
      <c r="A67" s="93">
        <v>2302</v>
      </c>
      <c r="B67" s="17"/>
      <c r="C67" s="17"/>
      <c r="D67" s="17"/>
      <c r="E67" s="17"/>
      <c r="F67" s="17"/>
      <c r="G67" s="17"/>
      <c r="H67" s="17"/>
      <c r="I67" s="17"/>
      <c r="J67" s="17"/>
      <c r="K67" s="54"/>
      <c r="L67" s="140"/>
      <c r="M67" s="49"/>
      <c r="N67" s="142"/>
      <c r="O67" s="102" t="s">
        <v>83</v>
      </c>
      <c r="P67" s="32">
        <f>IF(P66/B52=0,"",P66/B52)</f>
        <v>0.35294117647058826</v>
      </c>
      <c r="Q67" s="103">
        <f>IF(P66/Q66=0,"",P66/Q66)</f>
        <v>0.6</v>
      </c>
      <c r="R67" s="104" t="s">
        <v>84</v>
      </c>
    </row>
    <row r="68" spans="1:19" ht="15.75" x14ac:dyDescent="0.2">
      <c r="A68" s="93">
        <v>2401</v>
      </c>
      <c r="B68" s="71"/>
      <c r="C68" s="71"/>
      <c r="D68" s="71"/>
      <c r="E68" s="71"/>
      <c r="F68" s="71"/>
      <c r="G68" s="71"/>
      <c r="H68" s="71"/>
      <c r="I68" s="71"/>
      <c r="J68" s="71"/>
      <c r="K68" s="54"/>
      <c r="L68" s="146"/>
      <c r="M68" s="147"/>
      <c r="N68" s="148"/>
      <c r="O68" s="149"/>
      <c r="P68" s="150"/>
      <c r="Q68" s="150"/>
      <c r="R68" s="151"/>
    </row>
    <row r="69" spans="1:19" ht="18" customHeight="1" x14ac:dyDescent="0.2">
      <c r="A69" s="109"/>
      <c r="B69" s="216" t="s">
        <v>106</v>
      </c>
      <c r="C69" s="216"/>
      <c r="D69" s="216"/>
      <c r="E69" s="216"/>
      <c r="F69" s="216"/>
      <c r="G69" s="216"/>
      <c r="H69" s="216"/>
      <c r="I69" s="216"/>
      <c r="J69" s="216"/>
      <c r="K69" s="70">
        <f>SUM(K52:K65)</f>
        <v>10</v>
      </c>
      <c r="L69" s="105">
        <f>IF(K60=0,"",K60/B52)</f>
        <v>0.17647058823529413</v>
      </c>
      <c r="M69" s="105">
        <f>IF(K69=0,"",K69/B52)</f>
        <v>0.58823529411764708</v>
      </c>
      <c r="N69" s="105">
        <f>IF(K60=0,"",M69-L69)</f>
        <v>0.41176470588235292</v>
      </c>
      <c r="O69" s="85"/>
      <c r="P69" s="81"/>
      <c r="Q69" s="129"/>
      <c r="R69" s="85"/>
    </row>
    <row r="70" spans="1:19" ht="12.75" customHeight="1" x14ac:dyDescent="0.2">
      <c r="L70" s="85"/>
      <c r="M70" s="85"/>
      <c r="O70" s="85"/>
    </row>
    <row r="71" spans="1:19" ht="12.75" customHeight="1" x14ac:dyDescent="0.2">
      <c r="L71" s="85"/>
      <c r="M71" s="85"/>
      <c r="O71" s="85"/>
    </row>
    <row r="72" spans="1:19" ht="26.25" x14ac:dyDescent="0.2">
      <c r="A72" s="130"/>
      <c r="B72" s="220" t="s">
        <v>94</v>
      </c>
      <c r="C72" s="221"/>
      <c r="D72" s="221"/>
      <c r="E72" s="221"/>
      <c r="F72" s="221"/>
      <c r="G72" s="221"/>
      <c r="H72" s="221"/>
      <c r="I72" s="221"/>
      <c r="J72" s="221"/>
      <c r="K72" s="74" t="s">
        <v>109</v>
      </c>
      <c r="L72" s="85"/>
      <c r="M72" s="85"/>
      <c r="N72" s="81"/>
      <c r="O72" s="85"/>
      <c r="P72" s="81"/>
      <c r="Q72" s="81"/>
      <c r="R72" s="81"/>
    </row>
    <row r="73" spans="1:19" ht="20.25" x14ac:dyDescent="0.2">
      <c r="A73" s="222" t="s">
        <v>9</v>
      </c>
      <c r="B73" s="223" t="s">
        <v>95</v>
      </c>
      <c r="C73" s="224"/>
      <c r="D73" s="224"/>
      <c r="E73" s="224"/>
      <c r="F73" s="224"/>
      <c r="G73" s="224"/>
      <c r="H73" s="224"/>
      <c r="I73" s="224"/>
      <c r="J73" s="225"/>
      <c r="K73" s="226" t="s">
        <v>10</v>
      </c>
      <c r="L73" s="219" t="s">
        <v>2</v>
      </c>
      <c r="M73" s="219" t="s">
        <v>3</v>
      </c>
      <c r="N73" s="228" t="s">
        <v>4</v>
      </c>
      <c r="O73" s="219" t="s">
        <v>5</v>
      </c>
      <c r="P73" s="217" t="s">
        <v>6</v>
      </c>
      <c r="Q73" s="217" t="s">
        <v>7</v>
      </c>
      <c r="R73" s="219" t="s">
        <v>96</v>
      </c>
    </row>
    <row r="74" spans="1:19" ht="15.75" customHeight="1" x14ac:dyDescent="0.2">
      <c r="A74" s="218"/>
      <c r="B74" s="93" t="s">
        <v>97</v>
      </c>
      <c r="C74" s="93" t="s">
        <v>98</v>
      </c>
      <c r="D74" s="93" t="s">
        <v>99</v>
      </c>
      <c r="E74" s="93" t="s">
        <v>100</v>
      </c>
      <c r="F74" s="93" t="s">
        <v>101</v>
      </c>
      <c r="G74" s="93" t="s">
        <v>102</v>
      </c>
      <c r="H74" s="93" t="s">
        <v>103</v>
      </c>
      <c r="I74" s="93" t="s">
        <v>104</v>
      </c>
      <c r="J74" s="93" t="s">
        <v>105</v>
      </c>
      <c r="K74" s="237"/>
      <c r="L74" s="218"/>
      <c r="M74" s="218"/>
      <c r="N74" s="218"/>
      <c r="O74" s="218"/>
      <c r="P74" s="218"/>
      <c r="Q74" s="218"/>
      <c r="R74" s="218"/>
    </row>
    <row r="75" spans="1:19" ht="15.75" customHeight="1" x14ac:dyDescent="0.2">
      <c r="A75" s="93">
        <v>1602</v>
      </c>
      <c r="B75" s="17">
        <v>25</v>
      </c>
      <c r="C75" s="17"/>
      <c r="D75" s="17"/>
      <c r="E75" s="17"/>
      <c r="F75" s="17"/>
      <c r="G75" s="17"/>
      <c r="H75" s="17"/>
      <c r="I75" s="17"/>
      <c r="J75" s="17"/>
      <c r="K75" s="54"/>
      <c r="L75" s="138"/>
      <c r="M75" s="139"/>
      <c r="N75" s="100"/>
      <c r="O75" s="94"/>
      <c r="P75" s="19">
        <f>B75</f>
        <v>25</v>
      </c>
      <c r="Q75" s="95"/>
      <c r="R75" s="94"/>
    </row>
    <row r="76" spans="1:19" ht="15.75" customHeight="1" x14ac:dyDescent="0.2">
      <c r="A76" s="93">
        <v>1701</v>
      </c>
      <c r="B76" s="17"/>
      <c r="C76" s="17">
        <v>24</v>
      </c>
      <c r="D76" s="17"/>
      <c r="E76" s="17"/>
      <c r="F76" s="17"/>
      <c r="G76" s="17"/>
      <c r="H76" s="17"/>
      <c r="I76" s="17"/>
      <c r="J76" s="17"/>
      <c r="K76" s="54"/>
      <c r="L76" s="140"/>
      <c r="M76" s="49"/>
      <c r="N76" s="141"/>
      <c r="O76" s="21">
        <f>IF(C76=0,"",C76/B75)</f>
        <v>0.96</v>
      </c>
      <c r="P76" s="22">
        <v>24</v>
      </c>
      <c r="Q76" s="96">
        <f t="shared" ref="Q76:Q83" si="6">IF(P76=0,"",P76/P75)</f>
        <v>0.96</v>
      </c>
      <c r="R76" s="96">
        <f t="shared" ref="R76:R83" si="7">IF(P76=0,"",100%-Q76)</f>
        <v>4.0000000000000036E-2</v>
      </c>
    </row>
    <row r="77" spans="1:19" ht="15.75" customHeight="1" x14ac:dyDescent="0.2">
      <c r="A77" s="93">
        <v>1702</v>
      </c>
      <c r="B77" s="17"/>
      <c r="C77" s="17"/>
      <c r="D77" s="17">
        <v>16</v>
      </c>
      <c r="E77" s="17"/>
      <c r="F77" s="17"/>
      <c r="G77" s="17"/>
      <c r="H77" s="17"/>
      <c r="I77" s="17"/>
      <c r="J77" s="17"/>
      <c r="K77" s="54"/>
      <c r="L77" s="140"/>
      <c r="M77" s="49"/>
      <c r="N77" s="141"/>
      <c r="O77" s="21">
        <f>IF(D77=0,"",D77/C76)</f>
        <v>0.66666666666666663</v>
      </c>
      <c r="P77" s="22">
        <v>19</v>
      </c>
      <c r="Q77" s="96">
        <f t="shared" si="6"/>
        <v>0.79166666666666663</v>
      </c>
      <c r="R77" s="96">
        <f t="shared" si="7"/>
        <v>0.20833333333333337</v>
      </c>
      <c r="S77" s="119">
        <f>P77/P75</f>
        <v>0.76</v>
      </c>
    </row>
    <row r="78" spans="1:19" ht="15.75" customHeight="1" x14ac:dyDescent="0.2">
      <c r="A78" s="93">
        <v>1801</v>
      </c>
      <c r="B78" s="17"/>
      <c r="C78" s="17"/>
      <c r="D78" s="17"/>
      <c r="E78" s="17">
        <v>12</v>
      </c>
      <c r="F78" s="17"/>
      <c r="G78" s="17"/>
      <c r="H78" s="17"/>
      <c r="I78" s="17"/>
      <c r="J78" s="17"/>
      <c r="K78" s="54"/>
      <c r="L78" s="140"/>
      <c r="M78" s="49"/>
      <c r="N78" s="141"/>
      <c r="O78" s="21">
        <f>IF(E78=0,"",E78/D77)</f>
        <v>0.75</v>
      </c>
      <c r="P78" s="22">
        <v>16</v>
      </c>
      <c r="Q78" s="96">
        <f t="shared" si="6"/>
        <v>0.84210526315789469</v>
      </c>
      <c r="R78" s="96">
        <f t="shared" si="7"/>
        <v>0.15789473684210531</v>
      </c>
    </row>
    <row r="79" spans="1:19" ht="15.75" customHeight="1" x14ac:dyDescent="0.2">
      <c r="A79" s="93">
        <v>1802</v>
      </c>
      <c r="B79" s="17"/>
      <c r="C79" s="17"/>
      <c r="D79" s="17"/>
      <c r="E79" s="17"/>
      <c r="F79" s="17">
        <v>8</v>
      </c>
      <c r="G79" s="17"/>
      <c r="H79" s="17"/>
      <c r="I79" s="17"/>
      <c r="J79" s="17"/>
      <c r="K79" s="54"/>
      <c r="L79" s="140"/>
      <c r="M79" s="49"/>
      <c r="N79" s="141"/>
      <c r="O79" s="21">
        <f>IF(F79=0,"",F79/E78)</f>
        <v>0.66666666666666663</v>
      </c>
      <c r="P79" s="22">
        <v>15</v>
      </c>
      <c r="Q79" s="96">
        <f t="shared" si="6"/>
        <v>0.9375</v>
      </c>
      <c r="R79" s="96">
        <f t="shared" si="7"/>
        <v>6.25E-2</v>
      </c>
    </row>
    <row r="80" spans="1:19" ht="15.75" customHeight="1" x14ac:dyDescent="0.2">
      <c r="A80" s="93">
        <v>1901</v>
      </c>
      <c r="B80" s="17"/>
      <c r="C80" s="17"/>
      <c r="D80" s="17"/>
      <c r="E80" s="17"/>
      <c r="F80" s="17"/>
      <c r="G80" s="17">
        <v>7</v>
      </c>
      <c r="H80" s="17"/>
      <c r="I80" s="17"/>
      <c r="J80" s="17"/>
      <c r="K80" s="54"/>
      <c r="L80" s="140"/>
      <c r="M80" s="49"/>
      <c r="N80" s="141"/>
      <c r="O80" s="21">
        <f>IF(G80=0,"",G80/F79)</f>
        <v>0.875</v>
      </c>
      <c r="P80" s="22">
        <v>13</v>
      </c>
      <c r="Q80" s="96">
        <f t="shared" si="6"/>
        <v>0.8666666666666667</v>
      </c>
      <c r="R80" s="96">
        <f t="shared" si="7"/>
        <v>0.1333333333333333</v>
      </c>
    </row>
    <row r="81" spans="1:18" ht="15.75" customHeight="1" x14ac:dyDescent="0.2">
      <c r="A81" s="93">
        <v>1902</v>
      </c>
      <c r="B81" s="17"/>
      <c r="C81" s="17"/>
      <c r="D81" s="17"/>
      <c r="E81" s="17"/>
      <c r="F81" s="17"/>
      <c r="G81" s="17"/>
      <c r="H81" s="17">
        <v>7</v>
      </c>
      <c r="I81" s="17"/>
      <c r="J81" s="17"/>
      <c r="K81" s="54"/>
      <c r="L81" s="140"/>
      <c r="M81" s="49"/>
      <c r="N81" s="141"/>
      <c r="O81" s="21">
        <f>IF(H81=0,"",H81/G80)</f>
        <v>1</v>
      </c>
      <c r="P81" s="22">
        <v>13</v>
      </c>
      <c r="Q81" s="96">
        <f t="shared" si="6"/>
        <v>1</v>
      </c>
      <c r="R81" s="96">
        <f t="shared" si="7"/>
        <v>0</v>
      </c>
    </row>
    <row r="82" spans="1:18" ht="15.75" customHeight="1" x14ac:dyDescent="0.2">
      <c r="A82" s="93">
        <v>2001</v>
      </c>
      <c r="B82" s="17"/>
      <c r="C82" s="17"/>
      <c r="D82" s="17"/>
      <c r="E82" s="17"/>
      <c r="F82" s="17"/>
      <c r="G82" s="17"/>
      <c r="H82" s="17"/>
      <c r="I82" s="17">
        <v>7</v>
      </c>
      <c r="J82" s="17"/>
      <c r="K82" s="54"/>
      <c r="L82" s="140"/>
      <c r="M82" s="49"/>
      <c r="N82" s="141"/>
      <c r="O82" s="21">
        <f>IF(I82=0,"",I82/H81)</f>
        <v>1</v>
      </c>
      <c r="P82" s="22">
        <v>13</v>
      </c>
      <c r="Q82" s="96">
        <f t="shared" si="6"/>
        <v>1</v>
      </c>
      <c r="R82" s="96">
        <f t="shared" si="7"/>
        <v>0</v>
      </c>
    </row>
    <row r="83" spans="1:18" ht="15.75" customHeight="1" x14ac:dyDescent="0.2">
      <c r="A83" s="93">
        <v>2002</v>
      </c>
      <c r="B83" s="17"/>
      <c r="C83" s="17"/>
      <c r="D83" s="17"/>
      <c r="E83" s="17"/>
      <c r="F83" s="17"/>
      <c r="G83" s="17"/>
      <c r="H83" s="17"/>
      <c r="I83" s="17"/>
      <c r="J83" s="17">
        <v>7</v>
      </c>
      <c r="K83" s="54">
        <v>4</v>
      </c>
      <c r="L83" s="140"/>
      <c r="M83" s="49"/>
      <c r="N83" s="141"/>
      <c r="O83" s="24">
        <f>IF(J83=0,"",J83/I82)</f>
        <v>1</v>
      </c>
      <c r="P83" s="22">
        <v>12</v>
      </c>
      <c r="Q83" s="24">
        <f t="shared" si="6"/>
        <v>0.92307692307692313</v>
      </c>
      <c r="R83" s="24">
        <f t="shared" si="7"/>
        <v>7.6923076923076872E-2</v>
      </c>
    </row>
    <row r="84" spans="1:18" ht="15.75" customHeight="1" x14ac:dyDescent="0.2">
      <c r="A84" s="93">
        <v>2101</v>
      </c>
      <c r="B84" s="17"/>
      <c r="C84" s="17"/>
      <c r="D84" s="17"/>
      <c r="E84" s="17"/>
      <c r="F84" s="17"/>
      <c r="G84" s="17"/>
      <c r="H84" s="17"/>
      <c r="I84" s="17"/>
      <c r="J84" s="17">
        <v>5</v>
      </c>
      <c r="K84" s="54">
        <v>2</v>
      </c>
      <c r="L84" s="140"/>
      <c r="M84" s="49"/>
      <c r="N84" s="142"/>
      <c r="O84" s="63"/>
      <c r="P84" s="22">
        <v>8</v>
      </c>
      <c r="Q84" s="63"/>
      <c r="R84" s="97"/>
    </row>
    <row r="85" spans="1:18" ht="15.75" customHeight="1" x14ac:dyDescent="0.2">
      <c r="A85" s="93">
        <v>2102</v>
      </c>
      <c r="B85" s="17"/>
      <c r="C85" s="17"/>
      <c r="D85" s="17"/>
      <c r="E85" s="17"/>
      <c r="F85" s="17"/>
      <c r="G85" s="17"/>
      <c r="H85" s="17"/>
      <c r="I85" s="17"/>
      <c r="J85" s="17">
        <v>4</v>
      </c>
      <c r="K85" s="54">
        <v>2</v>
      </c>
      <c r="L85" s="140"/>
      <c r="M85" s="49"/>
      <c r="N85" s="142"/>
      <c r="O85" s="143"/>
      <c r="P85" s="51">
        <v>7</v>
      </c>
      <c r="Q85" s="144"/>
      <c r="R85" s="143"/>
    </row>
    <row r="86" spans="1:18" ht="15.75" customHeight="1" x14ac:dyDescent="0.2">
      <c r="A86" s="93">
        <v>2201</v>
      </c>
      <c r="B86" s="17"/>
      <c r="C86" s="17"/>
      <c r="D86" s="17"/>
      <c r="E86" s="17"/>
      <c r="F86" s="17"/>
      <c r="G86" s="17"/>
      <c r="H86" s="17"/>
      <c r="I86" s="17"/>
      <c r="J86" s="17">
        <v>2</v>
      </c>
      <c r="K86" s="54">
        <v>1</v>
      </c>
      <c r="L86" s="140"/>
      <c r="M86" s="49"/>
      <c r="N86" s="142"/>
      <c r="O86" s="143"/>
      <c r="P86" s="51">
        <v>3</v>
      </c>
      <c r="Q86" s="144"/>
      <c r="R86" s="143"/>
    </row>
    <row r="87" spans="1:18" ht="15.75" customHeight="1" x14ac:dyDescent="0.2">
      <c r="A87" s="93">
        <v>2202</v>
      </c>
      <c r="B87" s="17"/>
      <c r="C87" s="17"/>
      <c r="D87" s="17"/>
      <c r="E87" s="17"/>
      <c r="F87" s="17"/>
      <c r="G87" s="17"/>
      <c r="H87" s="17"/>
      <c r="I87" s="17"/>
      <c r="J87" s="17">
        <v>1</v>
      </c>
      <c r="K87" s="54">
        <v>1</v>
      </c>
      <c r="L87" s="140"/>
      <c r="M87" s="49"/>
      <c r="N87" s="142"/>
      <c r="O87" s="143"/>
      <c r="P87" s="51">
        <v>2</v>
      </c>
      <c r="Q87" s="144"/>
      <c r="R87" s="143"/>
    </row>
    <row r="88" spans="1:18" ht="15.75" customHeight="1" x14ac:dyDescent="0.2">
      <c r="A88" s="93">
        <v>2301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140"/>
      <c r="M88" s="49"/>
      <c r="N88" s="142"/>
      <c r="O88" s="49"/>
      <c r="P88" s="142"/>
      <c r="Q88" s="145"/>
      <c r="R88" s="143"/>
    </row>
    <row r="89" spans="1:18" ht="15.75" customHeight="1" x14ac:dyDescent="0.2">
      <c r="A89" s="93">
        <v>2302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140"/>
      <c r="M89" s="49"/>
      <c r="N89" s="142"/>
      <c r="O89" s="98" t="s">
        <v>81</v>
      </c>
      <c r="P89" s="99">
        <v>8</v>
      </c>
      <c r="Q89" s="100">
        <f>IF(SUM(K81:K88)=0,"",SUM(K81:K88))</f>
        <v>10</v>
      </c>
      <c r="R89" s="101" t="s">
        <v>10</v>
      </c>
    </row>
    <row r="90" spans="1:18" ht="15.75" x14ac:dyDescent="0.2">
      <c r="A90" s="93">
        <v>2401</v>
      </c>
      <c r="B90" s="17"/>
      <c r="C90" s="17"/>
      <c r="D90" s="17"/>
      <c r="E90" s="17"/>
      <c r="F90" s="17"/>
      <c r="G90" s="17"/>
      <c r="H90" s="17"/>
      <c r="I90" s="17"/>
      <c r="J90" s="17"/>
      <c r="K90" s="54"/>
      <c r="L90" s="140"/>
      <c r="M90" s="49"/>
      <c r="N90" s="142"/>
      <c r="O90" s="102" t="s">
        <v>83</v>
      </c>
      <c r="P90" s="32">
        <f>IF(P89/B75=0,"",P89/B75)</f>
        <v>0.32</v>
      </c>
      <c r="Q90" s="103">
        <f>IF(P89/Q89=0,"",P89/Q89)</f>
        <v>0.8</v>
      </c>
      <c r="R90" s="104" t="s">
        <v>84</v>
      </c>
    </row>
    <row r="91" spans="1:18" ht="15.75" x14ac:dyDescent="0.2">
      <c r="A91" s="93">
        <v>2402</v>
      </c>
      <c r="B91" s="71"/>
      <c r="C91" s="71"/>
      <c r="D91" s="71"/>
      <c r="E91" s="71"/>
      <c r="F91" s="71"/>
      <c r="G91" s="71"/>
      <c r="H91" s="71"/>
      <c r="I91" s="71"/>
      <c r="J91" s="71"/>
      <c r="K91" s="54"/>
      <c r="L91" s="146"/>
      <c r="M91" s="147"/>
      <c r="N91" s="148"/>
      <c r="O91" s="149"/>
      <c r="P91" s="150"/>
      <c r="Q91" s="150"/>
      <c r="R91" s="151"/>
    </row>
    <row r="92" spans="1:18" ht="18" customHeight="1" x14ac:dyDescent="0.2">
      <c r="A92" s="109"/>
      <c r="B92" s="216" t="s">
        <v>106</v>
      </c>
      <c r="C92" s="216"/>
      <c r="D92" s="216"/>
      <c r="E92" s="216"/>
      <c r="F92" s="216"/>
      <c r="G92" s="216"/>
      <c r="H92" s="216"/>
      <c r="I92" s="216"/>
      <c r="J92" s="216"/>
      <c r="K92" s="70">
        <f>SUM(K75:K88)</f>
        <v>10</v>
      </c>
      <c r="L92" s="105">
        <f>IF(K83=0,"",K83/B75)</f>
        <v>0.16</v>
      </c>
      <c r="M92" s="105">
        <f>IF(K92=0,"",K92/B75)</f>
        <v>0.4</v>
      </c>
      <c r="N92" s="105">
        <f>IF(K83=0,"",M92-L92)</f>
        <v>0.24000000000000002</v>
      </c>
      <c r="O92" s="85"/>
      <c r="P92" s="81"/>
      <c r="Q92" s="129"/>
      <c r="R92" s="85"/>
    </row>
    <row r="93" spans="1:18" ht="12.75" customHeight="1" x14ac:dyDescent="0.2"/>
    <row r="94" spans="1:18" ht="12.75" customHeight="1" x14ac:dyDescent="0.2"/>
    <row r="95" spans="1:18" ht="26.25" x14ac:dyDescent="0.2">
      <c r="B95" s="220" t="s">
        <v>94</v>
      </c>
      <c r="C95" s="221"/>
      <c r="D95" s="221"/>
      <c r="E95" s="221"/>
      <c r="F95" s="221"/>
      <c r="G95" s="221"/>
      <c r="H95" s="221"/>
      <c r="I95" s="221"/>
      <c r="J95" s="221"/>
      <c r="K95" s="74" t="s">
        <v>110</v>
      </c>
      <c r="L95" s="85"/>
      <c r="M95" s="85"/>
      <c r="N95" s="81"/>
      <c r="O95" s="85"/>
      <c r="P95" s="81"/>
      <c r="Q95" s="81"/>
      <c r="R95" s="81"/>
    </row>
    <row r="96" spans="1:18" ht="20.25" x14ac:dyDescent="0.2">
      <c r="A96" s="222" t="s">
        <v>9</v>
      </c>
      <c r="B96" s="223" t="s">
        <v>95</v>
      </c>
      <c r="C96" s="224"/>
      <c r="D96" s="224"/>
      <c r="E96" s="224"/>
      <c r="F96" s="224"/>
      <c r="G96" s="224"/>
      <c r="H96" s="224"/>
      <c r="I96" s="224"/>
      <c r="J96" s="225"/>
      <c r="K96" s="226" t="s">
        <v>10</v>
      </c>
      <c r="L96" s="219" t="s">
        <v>2</v>
      </c>
      <c r="M96" s="219" t="s">
        <v>3</v>
      </c>
      <c r="N96" s="228" t="s">
        <v>4</v>
      </c>
      <c r="O96" s="219" t="s">
        <v>5</v>
      </c>
      <c r="P96" s="217" t="s">
        <v>6</v>
      </c>
      <c r="Q96" s="217" t="s">
        <v>7</v>
      </c>
      <c r="R96" s="219" t="s">
        <v>96</v>
      </c>
    </row>
    <row r="97" spans="1:19" ht="15.75" customHeight="1" x14ac:dyDescent="0.2">
      <c r="A97" s="218"/>
      <c r="B97" s="93" t="s">
        <v>97</v>
      </c>
      <c r="C97" s="93" t="s">
        <v>98</v>
      </c>
      <c r="D97" s="93" t="s">
        <v>99</v>
      </c>
      <c r="E97" s="93" t="s">
        <v>100</v>
      </c>
      <c r="F97" s="93" t="s">
        <v>101</v>
      </c>
      <c r="G97" s="93" t="s">
        <v>102</v>
      </c>
      <c r="H97" s="93" t="s">
        <v>103</v>
      </c>
      <c r="I97" s="93" t="s">
        <v>104</v>
      </c>
      <c r="J97" s="93" t="s">
        <v>105</v>
      </c>
      <c r="K97" s="237"/>
      <c r="L97" s="218"/>
      <c r="M97" s="218"/>
      <c r="N97" s="218"/>
      <c r="O97" s="218"/>
      <c r="P97" s="218"/>
      <c r="Q97" s="218"/>
      <c r="R97" s="218"/>
    </row>
    <row r="98" spans="1:19" ht="15.75" customHeight="1" x14ac:dyDescent="0.2">
      <c r="A98" s="93">
        <v>1701</v>
      </c>
      <c r="B98" s="17">
        <v>18</v>
      </c>
      <c r="C98" s="17"/>
      <c r="D98" s="17"/>
      <c r="E98" s="17"/>
      <c r="F98" s="17"/>
      <c r="G98" s="17"/>
      <c r="H98" s="17"/>
      <c r="I98" s="17"/>
      <c r="J98" s="17"/>
      <c r="K98" s="54"/>
      <c r="L98" s="138"/>
      <c r="M98" s="139"/>
      <c r="N98" s="100"/>
      <c r="O98" s="94"/>
      <c r="P98" s="19">
        <f>B98</f>
        <v>18</v>
      </c>
      <c r="Q98" s="95"/>
      <c r="R98" s="94"/>
    </row>
    <row r="99" spans="1:19" ht="15.75" customHeight="1" x14ac:dyDescent="0.2">
      <c r="A99" s="93">
        <v>1702</v>
      </c>
      <c r="B99" s="17"/>
      <c r="C99" s="17">
        <v>18</v>
      </c>
      <c r="D99" s="17"/>
      <c r="E99" s="17"/>
      <c r="F99" s="17"/>
      <c r="G99" s="17"/>
      <c r="H99" s="17"/>
      <c r="I99" s="17"/>
      <c r="J99" s="17"/>
      <c r="K99" s="54"/>
      <c r="L99" s="140"/>
      <c r="M99" s="49"/>
      <c r="N99" s="141"/>
      <c r="O99" s="21">
        <f>IF(C99=0,"",C99/B98)</f>
        <v>1</v>
      </c>
      <c r="P99" s="22">
        <v>18</v>
      </c>
      <c r="Q99" s="96">
        <f t="shared" ref="Q99:Q106" si="8">IF(P99=0,"",P99/P98)</f>
        <v>1</v>
      </c>
      <c r="R99" s="96">
        <f t="shared" ref="R99:R106" si="9">IF(P99=0,"",100%-Q99)</f>
        <v>0</v>
      </c>
    </row>
    <row r="100" spans="1:19" ht="15.75" customHeight="1" x14ac:dyDescent="0.2">
      <c r="A100" s="93">
        <v>1801</v>
      </c>
      <c r="B100" s="17"/>
      <c r="C100" s="17"/>
      <c r="D100" s="17">
        <v>14</v>
      </c>
      <c r="E100" s="17"/>
      <c r="F100" s="17"/>
      <c r="G100" s="17"/>
      <c r="H100" s="17"/>
      <c r="I100" s="17"/>
      <c r="J100" s="17"/>
      <c r="K100" s="54"/>
      <c r="L100" s="140"/>
      <c r="M100" s="49"/>
      <c r="N100" s="141"/>
      <c r="O100" s="21">
        <f>IF(D100=0,"",D100/C99)</f>
        <v>0.77777777777777779</v>
      </c>
      <c r="P100" s="22">
        <v>17</v>
      </c>
      <c r="Q100" s="96">
        <f t="shared" si="8"/>
        <v>0.94444444444444442</v>
      </c>
      <c r="R100" s="96">
        <f t="shared" si="9"/>
        <v>5.555555555555558E-2</v>
      </c>
      <c r="S100" s="119">
        <f>P100/P98</f>
        <v>0.94444444444444442</v>
      </c>
    </row>
    <row r="101" spans="1:19" ht="15.75" customHeight="1" x14ac:dyDescent="0.2">
      <c r="A101" s="93">
        <v>1802</v>
      </c>
      <c r="B101" s="17"/>
      <c r="C101" s="17"/>
      <c r="D101" s="17"/>
      <c r="E101" s="17">
        <v>11</v>
      </c>
      <c r="F101" s="17"/>
      <c r="G101" s="17"/>
      <c r="H101" s="17"/>
      <c r="I101" s="17"/>
      <c r="J101" s="17"/>
      <c r="K101" s="54"/>
      <c r="L101" s="140"/>
      <c r="M101" s="49"/>
      <c r="N101" s="141"/>
      <c r="O101" s="21">
        <f>IF(E101=0,"",E101/D100)</f>
        <v>0.7857142857142857</v>
      </c>
      <c r="P101" s="22">
        <v>16</v>
      </c>
      <c r="Q101" s="96">
        <f t="shared" si="8"/>
        <v>0.94117647058823528</v>
      </c>
      <c r="R101" s="96">
        <f t="shared" si="9"/>
        <v>5.8823529411764719E-2</v>
      </c>
    </row>
    <row r="102" spans="1:19" ht="15.75" customHeight="1" x14ac:dyDescent="0.2">
      <c r="A102" s="93">
        <v>1901</v>
      </c>
      <c r="B102" s="17"/>
      <c r="C102" s="17"/>
      <c r="D102" s="17"/>
      <c r="E102" s="17"/>
      <c r="F102" s="17">
        <v>11</v>
      </c>
      <c r="G102" s="17"/>
      <c r="H102" s="17"/>
      <c r="I102" s="17"/>
      <c r="J102" s="17"/>
      <c r="K102" s="54"/>
      <c r="L102" s="140"/>
      <c r="M102" s="49"/>
      <c r="N102" s="141"/>
      <c r="O102" s="21">
        <f>IF(F102=0,"",F102/E101)</f>
        <v>1</v>
      </c>
      <c r="P102" s="22">
        <v>14</v>
      </c>
      <c r="Q102" s="96">
        <f t="shared" si="8"/>
        <v>0.875</v>
      </c>
      <c r="R102" s="96">
        <f t="shared" si="9"/>
        <v>0.125</v>
      </c>
    </row>
    <row r="103" spans="1:19" ht="15.75" customHeight="1" x14ac:dyDescent="0.2">
      <c r="A103" s="93">
        <v>1902</v>
      </c>
      <c r="B103" s="17"/>
      <c r="C103" s="17"/>
      <c r="D103" s="17"/>
      <c r="E103" s="17"/>
      <c r="F103" s="17"/>
      <c r="G103" s="17">
        <v>11</v>
      </c>
      <c r="H103" s="17"/>
      <c r="I103" s="17"/>
      <c r="J103" s="17"/>
      <c r="K103" s="54"/>
      <c r="L103" s="140"/>
      <c r="M103" s="49"/>
      <c r="N103" s="141"/>
      <c r="O103" s="21">
        <f>IF(G103=0,"",G103/F102)</f>
        <v>1</v>
      </c>
      <c r="P103" s="22">
        <v>12</v>
      </c>
      <c r="Q103" s="96">
        <f t="shared" si="8"/>
        <v>0.8571428571428571</v>
      </c>
      <c r="R103" s="96">
        <f t="shared" si="9"/>
        <v>0.1428571428571429</v>
      </c>
    </row>
    <row r="104" spans="1:19" ht="15.75" customHeight="1" x14ac:dyDescent="0.2">
      <c r="A104" s="93">
        <v>2001</v>
      </c>
      <c r="B104" s="17"/>
      <c r="C104" s="17"/>
      <c r="D104" s="17"/>
      <c r="E104" s="17"/>
      <c r="F104" s="17"/>
      <c r="G104" s="17"/>
      <c r="H104" s="17">
        <v>9</v>
      </c>
      <c r="I104" s="17"/>
      <c r="J104" s="17"/>
      <c r="K104" s="54"/>
      <c r="L104" s="140"/>
      <c r="M104" s="49"/>
      <c r="N104" s="141"/>
      <c r="O104" s="21">
        <f>IF(H104=0,"",H104/G103)</f>
        <v>0.81818181818181823</v>
      </c>
      <c r="P104" s="22">
        <v>12</v>
      </c>
      <c r="Q104" s="96">
        <f t="shared" si="8"/>
        <v>1</v>
      </c>
      <c r="R104" s="96">
        <f t="shared" si="9"/>
        <v>0</v>
      </c>
    </row>
    <row r="105" spans="1:19" ht="15.75" customHeight="1" x14ac:dyDescent="0.2">
      <c r="A105" s="93">
        <v>2002</v>
      </c>
      <c r="B105" s="17"/>
      <c r="C105" s="17"/>
      <c r="D105" s="17"/>
      <c r="E105" s="17"/>
      <c r="F105" s="17"/>
      <c r="G105" s="17"/>
      <c r="H105" s="17"/>
      <c r="I105" s="17">
        <v>9</v>
      </c>
      <c r="J105" s="17"/>
      <c r="K105" s="54"/>
      <c r="L105" s="140"/>
      <c r="M105" s="49"/>
      <c r="N105" s="141"/>
      <c r="O105" s="21">
        <f>IF(I105=0,"",I105/H104)</f>
        <v>1</v>
      </c>
      <c r="P105" s="22">
        <v>12</v>
      </c>
      <c r="Q105" s="96">
        <f t="shared" si="8"/>
        <v>1</v>
      </c>
      <c r="R105" s="96">
        <f t="shared" si="9"/>
        <v>0</v>
      </c>
    </row>
    <row r="106" spans="1:19" ht="15.75" customHeight="1" x14ac:dyDescent="0.2">
      <c r="A106" s="93">
        <v>2101</v>
      </c>
      <c r="B106" s="17"/>
      <c r="C106" s="17"/>
      <c r="D106" s="17"/>
      <c r="E106" s="17"/>
      <c r="F106" s="17"/>
      <c r="G106" s="17"/>
      <c r="H106" s="17"/>
      <c r="I106" s="17"/>
      <c r="J106" s="17">
        <v>9</v>
      </c>
      <c r="K106" s="54">
        <v>5</v>
      </c>
      <c r="L106" s="140"/>
      <c r="M106" s="49"/>
      <c r="N106" s="141"/>
      <c r="O106" s="24">
        <f>IF(J106=0,"",J106/I105)</f>
        <v>1</v>
      </c>
      <c r="P106" s="22">
        <v>12</v>
      </c>
      <c r="Q106" s="24">
        <f t="shared" si="8"/>
        <v>1</v>
      </c>
      <c r="R106" s="24">
        <f t="shared" si="9"/>
        <v>0</v>
      </c>
    </row>
    <row r="107" spans="1:19" ht="15.75" customHeight="1" x14ac:dyDescent="0.2">
      <c r="A107" s="93">
        <v>2102</v>
      </c>
      <c r="B107" s="17"/>
      <c r="C107" s="17"/>
      <c r="D107" s="17"/>
      <c r="E107" s="17"/>
      <c r="F107" s="17"/>
      <c r="G107" s="17"/>
      <c r="H107" s="17"/>
      <c r="I107" s="17"/>
      <c r="J107" s="17">
        <v>5</v>
      </c>
      <c r="K107" s="54">
        <v>3</v>
      </c>
      <c r="L107" s="140"/>
      <c r="M107" s="49"/>
      <c r="N107" s="142"/>
      <c r="O107" s="63"/>
      <c r="P107" s="22">
        <v>7</v>
      </c>
      <c r="Q107" s="63"/>
      <c r="R107" s="97"/>
    </row>
    <row r="108" spans="1:19" ht="15.75" customHeight="1" x14ac:dyDescent="0.2">
      <c r="A108" s="93">
        <v>2201</v>
      </c>
      <c r="B108" s="17"/>
      <c r="C108" s="17"/>
      <c r="D108" s="17"/>
      <c r="E108" s="17"/>
      <c r="F108" s="17"/>
      <c r="G108" s="17"/>
      <c r="H108" s="17"/>
      <c r="I108" s="17"/>
      <c r="J108" s="17">
        <v>2</v>
      </c>
      <c r="K108" s="54">
        <v>2</v>
      </c>
      <c r="L108" s="140"/>
      <c r="M108" s="49"/>
      <c r="N108" s="142"/>
      <c r="O108" s="143"/>
      <c r="P108" s="51">
        <v>2</v>
      </c>
      <c r="Q108" s="144"/>
      <c r="R108" s="143"/>
    </row>
    <row r="109" spans="1:19" ht="15.75" customHeight="1" x14ac:dyDescent="0.2">
      <c r="A109" s="93">
        <v>2202</v>
      </c>
      <c r="B109" s="17"/>
      <c r="C109" s="17"/>
      <c r="D109" s="17"/>
      <c r="E109" s="17"/>
      <c r="F109" s="17"/>
      <c r="G109" s="17"/>
      <c r="H109" s="17"/>
      <c r="I109" s="17"/>
      <c r="J109" s="17">
        <v>1</v>
      </c>
      <c r="K109" s="54"/>
      <c r="L109" s="140"/>
      <c r="M109" s="49"/>
      <c r="N109" s="142"/>
      <c r="O109" s="143"/>
      <c r="P109" s="51">
        <v>1</v>
      </c>
      <c r="Q109" s="144"/>
      <c r="R109" s="143"/>
    </row>
    <row r="110" spans="1:19" ht="15.75" customHeight="1" x14ac:dyDescent="0.2">
      <c r="A110" s="93">
        <v>2301</v>
      </c>
      <c r="B110" s="17"/>
      <c r="C110" s="17"/>
      <c r="D110" s="17"/>
      <c r="E110" s="17"/>
      <c r="F110" s="17"/>
      <c r="G110" s="17"/>
      <c r="H110" s="17"/>
      <c r="I110" s="17"/>
      <c r="J110" s="17">
        <v>1</v>
      </c>
      <c r="K110" s="54"/>
      <c r="L110" s="140"/>
      <c r="M110" s="49"/>
      <c r="N110" s="142"/>
      <c r="O110" s="143"/>
      <c r="P110" s="72">
        <v>1</v>
      </c>
      <c r="Q110" s="144"/>
      <c r="R110" s="143"/>
    </row>
    <row r="111" spans="1:19" ht="15.75" customHeight="1" x14ac:dyDescent="0.2">
      <c r="A111" s="93">
        <v>2302</v>
      </c>
      <c r="B111" s="17"/>
      <c r="C111" s="17"/>
      <c r="D111" s="17"/>
      <c r="E111" s="17"/>
      <c r="F111" s="17"/>
      <c r="G111" s="17"/>
      <c r="H111" s="17"/>
      <c r="I111" s="17"/>
      <c r="J111" s="17">
        <v>2</v>
      </c>
      <c r="K111" s="54">
        <v>1</v>
      </c>
      <c r="L111" s="140"/>
      <c r="M111" s="49"/>
      <c r="N111" s="142"/>
      <c r="O111" s="49"/>
      <c r="P111" s="73">
        <v>2</v>
      </c>
      <c r="Q111" s="145"/>
      <c r="R111" s="143"/>
    </row>
    <row r="112" spans="1:19" ht="15.75" customHeight="1" x14ac:dyDescent="0.2">
      <c r="A112" s="93">
        <v>2401</v>
      </c>
      <c r="B112" s="17"/>
      <c r="C112" s="17"/>
      <c r="D112" s="17"/>
      <c r="E112" s="17"/>
      <c r="F112" s="17"/>
      <c r="G112" s="17"/>
      <c r="H112" s="17"/>
      <c r="I112" s="17"/>
      <c r="J112" s="17">
        <v>1</v>
      </c>
      <c r="K112" s="54">
        <v>1</v>
      </c>
      <c r="L112" s="140"/>
      <c r="M112" s="49"/>
      <c r="N112" s="142"/>
      <c r="O112" s="98" t="s">
        <v>81</v>
      </c>
      <c r="P112" s="106">
        <v>8</v>
      </c>
      <c r="Q112" s="100">
        <f>K115</f>
        <v>12</v>
      </c>
      <c r="R112" s="101" t="s">
        <v>10</v>
      </c>
    </row>
    <row r="113" spans="1:22" ht="15.75" customHeight="1" x14ac:dyDescent="0.2">
      <c r="A113" s="93">
        <v>2402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54"/>
      <c r="L113" s="140"/>
      <c r="M113" s="49"/>
      <c r="N113" s="142"/>
      <c r="O113" s="102" t="s">
        <v>83</v>
      </c>
      <c r="P113" s="32">
        <f>IF(P112/B98=0,"",P112/B98)</f>
        <v>0.44444444444444442</v>
      </c>
      <c r="Q113" s="103">
        <f>IF(P112/Q112=0,"",P112/Q112)</f>
        <v>0.66666666666666663</v>
      </c>
      <c r="R113" s="104" t="s">
        <v>84</v>
      </c>
    </row>
    <row r="114" spans="1:22" ht="15.75" x14ac:dyDescent="0.2">
      <c r="A114" s="93">
        <v>2501</v>
      </c>
      <c r="B114" s="71"/>
      <c r="C114" s="71"/>
      <c r="D114" s="71"/>
      <c r="E114" s="71"/>
      <c r="F114" s="71"/>
      <c r="G114" s="71"/>
      <c r="H114" s="71"/>
      <c r="I114" s="71"/>
      <c r="J114" s="71"/>
      <c r="K114" s="54"/>
      <c r="L114" s="146"/>
      <c r="M114" s="147"/>
      <c r="N114" s="148"/>
      <c r="O114" s="149"/>
      <c r="P114" s="150"/>
      <c r="Q114" s="150"/>
      <c r="R114" s="151"/>
    </row>
    <row r="115" spans="1:22" ht="18" x14ac:dyDescent="0.2">
      <c r="A115" s="109"/>
      <c r="B115" s="216" t="s">
        <v>106</v>
      </c>
      <c r="C115" s="216"/>
      <c r="D115" s="216"/>
      <c r="E115" s="216"/>
      <c r="F115" s="216"/>
      <c r="G115" s="216"/>
      <c r="H115" s="216"/>
      <c r="I115" s="216"/>
      <c r="J115" s="216"/>
      <c r="K115" s="70">
        <f>SUM(K98:K112)</f>
        <v>12</v>
      </c>
      <c r="L115" s="105">
        <f>IF(K106=0,"",K106/B98)</f>
        <v>0.27777777777777779</v>
      </c>
      <c r="M115" s="105">
        <f>IF(K115=0,"",K115/B98)</f>
        <v>0.66666666666666663</v>
      </c>
      <c r="N115" s="105">
        <f>IF(K106=0,"",M115-L115)</f>
        <v>0.38888888888888884</v>
      </c>
      <c r="O115" s="85"/>
      <c r="P115" s="81"/>
      <c r="Q115" s="129"/>
      <c r="R115" s="85"/>
    </row>
    <row r="116" spans="1:22" ht="12.75" customHeight="1" x14ac:dyDescent="0.2">
      <c r="L116" s="85"/>
      <c r="M116" s="85"/>
      <c r="O116" s="85"/>
    </row>
    <row r="117" spans="1:22" ht="12.75" customHeight="1" x14ac:dyDescent="0.2">
      <c r="L117" s="85"/>
      <c r="M117" s="85"/>
      <c r="O117" s="85"/>
    </row>
    <row r="118" spans="1:22" ht="26.25" customHeight="1" x14ac:dyDescent="0.2">
      <c r="B118" s="220" t="s">
        <v>94</v>
      </c>
      <c r="C118" s="221"/>
      <c r="D118" s="221"/>
      <c r="E118" s="221"/>
      <c r="F118" s="221"/>
      <c r="G118" s="221"/>
      <c r="H118" s="221"/>
      <c r="I118" s="221"/>
      <c r="J118" s="221"/>
      <c r="K118" s="74" t="s">
        <v>111</v>
      </c>
      <c r="L118" s="85"/>
      <c r="M118" s="85"/>
      <c r="N118" s="81"/>
      <c r="O118" s="85"/>
      <c r="P118" s="81"/>
      <c r="Q118" s="81"/>
      <c r="R118" s="81"/>
      <c r="V118" s="152"/>
    </row>
    <row r="119" spans="1:22" ht="20.25" customHeight="1" x14ac:dyDescent="0.2">
      <c r="A119" s="222" t="s">
        <v>9</v>
      </c>
      <c r="B119" s="223" t="s">
        <v>95</v>
      </c>
      <c r="C119" s="224"/>
      <c r="D119" s="224"/>
      <c r="E119" s="224"/>
      <c r="F119" s="224"/>
      <c r="G119" s="224"/>
      <c r="H119" s="224"/>
      <c r="I119" s="224"/>
      <c r="J119" s="225"/>
      <c r="K119" s="226" t="s">
        <v>10</v>
      </c>
      <c r="L119" s="219" t="s">
        <v>2</v>
      </c>
      <c r="M119" s="219" t="s">
        <v>3</v>
      </c>
      <c r="N119" s="228" t="s">
        <v>4</v>
      </c>
      <c r="O119" s="219" t="s">
        <v>5</v>
      </c>
      <c r="P119" s="217" t="s">
        <v>6</v>
      </c>
      <c r="Q119" s="217" t="s">
        <v>7</v>
      </c>
      <c r="R119" s="219" t="s">
        <v>96</v>
      </c>
    </row>
    <row r="120" spans="1:22" ht="15.75" customHeight="1" x14ac:dyDescent="0.2">
      <c r="A120" s="218"/>
      <c r="B120" s="93" t="s">
        <v>97</v>
      </c>
      <c r="C120" s="93" t="s">
        <v>98</v>
      </c>
      <c r="D120" s="93" t="s">
        <v>99</v>
      </c>
      <c r="E120" s="93" t="s">
        <v>100</v>
      </c>
      <c r="F120" s="93" t="s">
        <v>101</v>
      </c>
      <c r="G120" s="93" t="s">
        <v>102</v>
      </c>
      <c r="H120" s="93" t="s">
        <v>103</v>
      </c>
      <c r="I120" s="93" t="s">
        <v>104</v>
      </c>
      <c r="J120" s="93" t="s">
        <v>105</v>
      </c>
      <c r="K120" s="237"/>
      <c r="L120" s="218"/>
      <c r="M120" s="218"/>
      <c r="N120" s="218"/>
      <c r="O120" s="218"/>
      <c r="P120" s="218"/>
      <c r="Q120" s="218"/>
      <c r="R120" s="218"/>
    </row>
    <row r="121" spans="1:22" ht="15.75" customHeight="1" x14ac:dyDescent="0.2">
      <c r="A121" s="93">
        <v>1702</v>
      </c>
      <c r="B121" s="17">
        <v>36</v>
      </c>
      <c r="C121" s="17"/>
      <c r="D121" s="17"/>
      <c r="E121" s="17"/>
      <c r="F121" s="17"/>
      <c r="G121" s="17"/>
      <c r="H121" s="17"/>
      <c r="I121" s="17"/>
      <c r="J121" s="17"/>
      <c r="K121" s="54"/>
      <c r="L121" s="138"/>
      <c r="M121" s="139"/>
      <c r="N121" s="100"/>
      <c r="O121" s="94"/>
      <c r="P121" s="19">
        <f>B121</f>
        <v>36</v>
      </c>
      <c r="Q121" s="95"/>
      <c r="R121" s="94"/>
    </row>
    <row r="122" spans="1:22" ht="15.75" customHeight="1" x14ac:dyDescent="0.2">
      <c r="A122" s="93">
        <v>1801</v>
      </c>
      <c r="B122" s="17"/>
      <c r="C122" s="17">
        <v>30</v>
      </c>
      <c r="D122" s="17"/>
      <c r="E122" s="17"/>
      <c r="F122" s="17"/>
      <c r="G122" s="17"/>
      <c r="H122" s="17"/>
      <c r="I122" s="17"/>
      <c r="J122" s="17"/>
      <c r="K122" s="54"/>
      <c r="L122" s="140"/>
      <c r="M122" s="49"/>
      <c r="N122" s="141"/>
      <c r="O122" s="21">
        <f>IF(C122=0,"",C122/B121)</f>
        <v>0.83333333333333337</v>
      </c>
      <c r="P122" s="22">
        <v>30</v>
      </c>
      <c r="Q122" s="96">
        <f t="shared" ref="Q122:Q129" si="10">IF(P122=0,"",P122/P121)</f>
        <v>0.83333333333333337</v>
      </c>
      <c r="R122" s="96">
        <f t="shared" ref="R122:R129" si="11">IF(P122=0,"",100%-Q122)</f>
        <v>0.16666666666666663</v>
      </c>
    </row>
    <row r="123" spans="1:22" ht="15.75" customHeight="1" x14ac:dyDescent="0.2">
      <c r="A123" s="93">
        <v>1802</v>
      </c>
      <c r="B123" s="17"/>
      <c r="C123" s="17"/>
      <c r="D123" s="17">
        <v>25</v>
      </c>
      <c r="E123" s="17"/>
      <c r="F123" s="17"/>
      <c r="G123" s="17"/>
      <c r="H123" s="17"/>
      <c r="I123" s="17"/>
      <c r="J123" s="17"/>
      <c r="K123" s="54"/>
      <c r="L123" s="140"/>
      <c r="M123" s="49"/>
      <c r="N123" s="141"/>
      <c r="O123" s="21">
        <f>IF(D123=0,"",D123/C122)</f>
        <v>0.83333333333333337</v>
      </c>
      <c r="P123" s="22">
        <v>26</v>
      </c>
      <c r="Q123" s="96">
        <f t="shared" si="10"/>
        <v>0.8666666666666667</v>
      </c>
      <c r="R123" s="96">
        <f t="shared" si="11"/>
        <v>0.1333333333333333</v>
      </c>
      <c r="S123" s="119">
        <f>P123/P121</f>
        <v>0.72222222222222221</v>
      </c>
    </row>
    <row r="124" spans="1:22" ht="15.75" customHeight="1" x14ac:dyDescent="0.2">
      <c r="A124" s="93">
        <v>1901</v>
      </c>
      <c r="B124" s="17"/>
      <c r="C124" s="17"/>
      <c r="D124" s="17"/>
      <c r="E124" s="17">
        <v>21</v>
      </c>
      <c r="F124" s="17"/>
      <c r="G124" s="17"/>
      <c r="H124" s="17"/>
      <c r="I124" s="17"/>
      <c r="J124" s="17"/>
      <c r="K124" s="54"/>
      <c r="L124" s="140"/>
      <c r="M124" s="49"/>
      <c r="N124" s="141"/>
      <c r="O124" s="21">
        <f>IF(E124=0,"",E124/D123)</f>
        <v>0.84</v>
      </c>
      <c r="P124" s="22">
        <v>23</v>
      </c>
      <c r="Q124" s="96">
        <f t="shared" si="10"/>
        <v>0.88461538461538458</v>
      </c>
      <c r="R124" s="96">
        <f t="shared" si="11"/>
        <v>0.11538461538461542</v>
      </c>
    </row>
    <row r="125" spans="1:22" ht="15.75" customHeight="1" x14ac:dyDescent="0.2">
      <c r="A125" s="93">
        <v>1902</v>
      </c>
      <c r="B125" s="17"/>
      <c r="C125" s="17"/>
      <c r="D125" s="17"/>
      <c r="E125" s="17"/>
      <c r="F125" s="17">
        <v>20</v>
      </c>
      <c r="G125" s="17"/>
      <c r="H125" s="17"/>
      <c r="I125" s="17"/>
      <c r="J125" s="17"/>
      <c r="K125" s="54"/>
      <c r="L125" s="140"/>
      <c r="M125" s="49"/>
      <c r="N125" s="141"/>
      <c r="O125" s="21">
        <f>IF(F125=0,"",F125/E124)</f>
        <v>0.95238095238095233</v>
      </c>
      <c r="P125" s="22">
        <v>20</v>
      </c>
      <c r="Q125" s="96">
        <f t="shared" si="10"/>
        <v>0.86956521739130432</v>
      </c>
      <c r="R125" s="96">
        <f t="shared" si="11"/>
        <v>0.13043478260869568</v>
      </c>
    </row>
    <row r="126" spans="1:22" ht="15.75" customHeight="1" x14ac:dyDescent="0.2">
      <c r="A126" s="93">
        <v>2001</v>
      </c>
      <c r="B126" s="17"/>
      <c r="C126" s="17"/>
      <c r="D126" s="17"/>
      <c r="E126" s="17"/>
      <c r="F126" s="17"/>
      <c r="G126" s="17">
        <v>16</v>
      </c>
      <c r="H126" s="17"/>
      <c r="I126" s="17"/>
      <c r="J126" s="17"/>
      <c r="K126" s="54"/>
      <c r="L126" s="140"/>
      <c r="M126" s="49"/>
      <c r="N126" s="141"/>
      <c r="O126" s="21">
        <f>IF(G126=0,"",G126/F125)</f>
        <v>0.8</v>
      </c>
      <c r="P126" s="22">
        <v>20</v>
      </c>
      <c r="Q126" s="96">
        <f t="shared" si="10"/>
        <v>1</v>
      </c>
      <c r="R126" s="96">
        <f t="shared" si="11"/>
        <v>0</v>
      </c>
    </row>
    <row r="127" spans="1:22" ht="15.75" customHeight="1" x14ac:dyDescent="0.2">
      <c r="A127" s="93">
        <v>2002</v>
      </c>
      <c r="B127" s="17"/>
      <c r="C127" s="17"/>
      <c r="D127" s="17"/>
      <c r="E127" s="17"/>
      <c r="F127" s="17"/>
      <c r="G127" s="17"/>
      <c r="H127" s="17">
        <v>16</v>
      </c>
      <c r="I127" s="17"/>
      <c r="J127" s="17"/>
      <c r="K127" s="54"/>
      <c r="L127" s="140"/>
      <c r="M127" s="49"/>
      <c r="N127" s="141"/>
      <c r="O127" s="21">
        <f>IF(H127=0,"",H127/G126)</f>
        <v>1</v>
      </c>
      <c r="P127" s="22">
        <v>20</v>
      </c>
      <c r="Q127" s="96">
        <f t="shared" si="10"/>
        <v>1</v>
      </c>
      <c r="R127" s="96">
        <f t="shared" si="11"/>
        <v>0</v>
      </c>
    </row>
    <row r="128" spans="1:22" ht="15.75" customHeight="1" x14ac:dyDescent="0.2">
      <c r="A128" s="93">
        <v>2101</v>
      </c>
      <c r="B128" s="17"/>
      <c r="C128" s="17"/>
      <c r="D128" s="17"/>
      <c r="E128" s="17"/>
      <c r="F128" s="17"/>
      <c r="G128" s="17"/>
      <c r="H128" s="17"/>
      <c r="I128" s="17">
        <v>13</v>
      </c>
      <c r="J128" s="17"/>
      <c r="K128" s="54"/>
      <c r="L128" s="140"/>
      <c r="M128" s="49"/>
      <c r="N128" s="141"/>
      <c r="O128" s="21">
        <f>IF(I128=0,"",I128/H127)</f>
        <v>0.8125</v>
      </c>
      <c r="P128" s="22">
        <v>20</v>
      </c>
      <c r="Q128" s="96">
        <f t="shared" si="10"/>
        <v>1</v>
      </c>
      <c r="R128" s="96">
        <f t="shared" si="11"/>
        <v>0</v>
      </c>
    </row>
    <row r="129" spans="1:18" ht="15.75" customHeight="1" x14ac:dyDescent="0.2">
      <c r="A129" s="93">
        <v>2102</v>
      </c>
      <c r="B129" s="17"/>
      <c r="C129" s="17"/>
      <c r="D129" s="17"/>
      <c r="E129" s="17"/>
      <c r="F129" s="17"/>
      <c r="G129" s="17"/>
      <c r="H129" s="17"/>
      <c r="I129" s="17"/>
      <c r="J129" s="17">
        <v>13</v>
      </c>
      <c r="K129" s="54">
        <v>12</v>
      </c>
      <c r="L129" s="140"/>
      <c r="M129" s="49"/>
      <c r="N129" s="141"/>
      <c r="O129" s="24">
        <f>IF(J129=0,"",J129/I128)</f>
        <v>1</v>
      </c>
      <c r="P129" s="22">
        <v>17</v>
      </c>
      <c r="Q129" s="24">
        <f t="shared" si="10"/>
        <v>0.85</v>
      </c>
      <c r="R129" s="24">
        <f t="shared" si="11"/>
        <v>0.15000000000000002</v>
      </c>
    </row>
    <row r="130" spans="1:18" ht="15.75" customHeight="1" x14ac:dyDescent="0.2">
      <c r="A130" s="93">
        <v>2201</v>
      </c>
      <c r="B130" s="17"/>
      <c r="C130" s="17"/>
      <c r="D130" s="17"/>
      <c r="E130" s="17"/>
      <c r="F130" s="17"/>
      <c r="G130" s="17"/>
      <c r="H130" s="17"/>
      <c r="I130" s="17"/>
      <c r="J130" s="17">
        <v>2</v>
      </c>
      <c r="K130" s="54">
        <v>2</v>
      </c>
      <c r="L130" s="140"/>
      <c r="M130" s="49"/>
      <c r="N130" s="142"/>
      <c r="O130" s="63"/>
      <c r="P130" s="22">
        <v>3</v>
      </c>
      <c r="Q130" s="63"/>
      <c r="R130" s="97"/>
    </row>
    <row r="131" spans="1:18" ht="15.75" customHeight="1" x14ac:dyDescent="0.2">
      <c r="A131" s="93">
        <v>2202</v>
      </c>
      <c r="B131" s="17"/>
      <c r="C131" s="17"/>
      <c r="D131" s="17"/>
      <c r="E131" s="17"/>
      <c r="F131" s="17"/>
      <c r="G131" s="17"/>
      <c r="H131" s="17"/>
      <c r="I131" s="17"/>
      <c r="J131" s="17">
        <v>1</v>
      </c>
      <c r="K131" s="54">
        <v>1</v>
      </c>
      <c r="L131" s="140"/>
      <c r="M131" s="49"/>
      <c r="N131" s="142"/>
      <c r="O131" s="143"/>
      <c r="P131" s="51">
        <v>1</v>
      </c>
      <c r="Q131" s="144"/>
      <c r="R131" s="143"/>
    </row>
    <row r="132" spans="1:18" ht="15.75" customHeight="1" x14ac:dyDescent="0.2">
      <c r="A132" s="93">
        <v>2301</v>
      </c>
      <c r="B132" s="17"/>
      <c r="C132" s="17"/>
      <c r="D132" s="17"/>
      <c r="E132" s="17"/>
      <c r="F132" s="17"/>
      <c r="G132" s="17"/>
      <c r="H132" s="17"/>
      <c r="I132" s="17"/>
      <c r="J132" s="17">
        <v>1</v>
      </c>
      <c r="K132" s="54"/>
      <c r="L132" s="140"/>
      <c r="M132" s="49"/>
      <c r="N132" s="142"/>
      <c r="O132" s="143"/>
      <c r="P132" s="51">
        <v>1</v>
      </c>
      <c r="Q132" s="144"/>
      <c r="R132" s="143"/>
    </row>
    <row r="133" spans="1:18" ht="15.75" customHeight="1" x14ac:dyDescent="0.2">
      <c r="A133" s="93">
        <v>2302</v>
      </c>
      <c r="B133" s="17"/>
      <c r="C133" s="17"/>
      <c r="D133" s="17"/>
      <c r="E133" s="17"/>
      <c r="F133" s="17"/>
      <c r="G133" s="17"/>
      <c r="H133" s="17"/>
      <c r="I133" s="17"/>
      <c r="J133" s="17">
        <v>1</v>
      </c>
      <c r="K133" s="54"/>
      <c r="L133" s="140"/>
      <c r="M133" s="49"/>
      <c r="N133" s="142"/>
      <c r="O133" s="143"/>
      <c r="P133" s="72">
        <v>1</v>
      </c>
      <c r="Q133" s="144"/>
      <c r="R133" s="143"/>
    </row>
    <row r="134" spans="1:18" ht="15.75" customHeight="1" x14ac:dyDescent="0.2">
      <c r="A134" s="93">
        <v>2401</v>
      </c>
      <c r="B134" s="17"/>
      <c r="C134" s="17"/>
      <c r="D134" s="17"/>
      <c r="E134" s="17"/>
      <c r="F134" s="17"/>
      <c r="G134" s="17"/>
      <c r="H134" s="17"/>
      <c r="I134" s="17"/>
      <c r="J134" s="17">
        <v>1</v>
      </c>
      <c r="K134" s="54"/>
      <c r="L134" s="140"/>
      <c r="M134" s="49"/>
      <c r="N134" s="142"/>
      <c r="O134" s="49"/>
      <c r="P134" s="73">
        <v>1</v>
      </c>
      <c r="Q134" s="145"/>
      <c r="R134" s="143"/>
    </row>
    <row r="135" spans="1:18" ht="15.75" customHeight="1" x14ac:dyDescent="0.2">
      <c r="A135" s="93">
        <v>2402</v>
      </c>
      <c r="B135" s="17"/>
      <c r="C135" s="17"/>
      <c r="D135" s="17"/>
      <c r="E135" s="17"/>
      <c r="F135" s="17"/>
      <c r="G135" s="17"/>
      <c r="H135" s="17"/>
      <c r="I135" s="17"/>
      <c r="J135" s="17">
        <v>1</v>
      </c>
      <c r="K135" s="54"/>
      <c r="L135" s="140"/>
      <c r="M135" s="49"/>
      <c r="N135" s="142"/>
      <c r="O135" s="98" t="s">
        <v>81</v>
      </c>
      <c r="P135" s="106">
        <v>12</v>
      </c>
      <c r="Q135" s="100">
        <f>IF(SUM(K127:K134)=0,"",SUM(K127:K134))</f>
        <v>15</v>
      </c>
      <c r="R135" s="101" t="s">
        <v>10</v>
      </c>
    </row>
    <row r="136" spans="1:18" ht="15.75" customHeight="1" x14ac:dyDescent="0.2">
      <c r="A136" s="93">
        <v>2501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54"/>
      <c r="L136" s="140"/>
      <c r="M136" s="49"/>
      <c r="N136" s="142"/>
      <c r="O136" s="102" t="s">
        <v>83</v>
      </c>
      <c r="P136" s="32">
        <f>IF(P135/B121=0,"",P135/B121)</f>
        <v>0.33333333333333331</v>
      </c>
      <c r="Q136" s="103">
        <f>IF(P135/Q135=0,"",P135/Q135)</f>
        <v>0.8</v>
      </c>
      <c r="R136" s="104" t="s">
        <v>84</v>
      </c>
    </row>
    <row r="137" spans="1:18" ht="15.75" customHeight="1" x14ac:dyDescent="0.2">
      <c r="A137" s="93">
        <v>2502</v>
      </c>
      <c r="B137" s="71"/>
      <c r="C137" s="71"/>
      <c r="D137" s="71"/>
      <c r="E137" s="71"/>
      <c r="F137" s="71"/>
      <c r="G137" s="71"/>
      <c r="H137" s="71"/>
      <c r="I137" s="71"/>
      <c r="J137" s="71"/>
      <c r="K137" s="54"/>
      <c r="L137" s="146"/>
      <c r="M137" s="147"/>
      <c r="N137" s="148"/>
      <c r="O137" s="149"/>
      <c r="P137" s="150"/>
      <c r="Q137" s="150"/>
      <c r="R137" s="151"/>
    </row>
    <row r="138" spans="1:18" ht="18" customHeight="1" x14ac:dyDescent="0.2">
      <c r="A138" s="109"/>
      <c r="B138" s="216" t="s">
        <v>106</v>
      </c>
      <c r="C138" s="216"/>
      <c r="D138" s="216"/>
      <c r="E138" s="216"/>
      <c r="F138" s="216"/>
      <c r="G138" s="216"/>
      <c r="H138" s="216"/>
      <c r="I138" s="216"/>
      <c r="J138" s="216"/>
      <c r="K138" s="70">
        <f>SUM(K121:K134)</f>
        <v>15</v>
      </c>
      <c r="L138" s="105">
        <f>IF(K129=0,"",K129/B121)</f>
        <v>0.33333333333333331</v>
      </c>
      <c r="M138" s="105">
        <f>IF(K138=0,"",K138/B121)</f>
        <v>0.41666666666666669</v>
      </c>
      <c r="N138" s="105">
        <f>IF(K129=0,"",M138-L138)</f>
        <v>8.333333333333337E-2</v>
      </c>
      <c r="O138" s="85"/>
      <c r="P138" s="81"/>
      <c r="Q138" s="129"/>
      <c r="R138" s="85"/>
    </row>
    <row r="139" spans="1:18" ht="12.75" customHeight="1" x14ac:dyDescent="0.2">
      <c r="L139" s="85"/>
      <c r="M139" s="85"/>
      <c r="O139" s="85"/>
    </row>
    <row r="140" spans="1:18" ht="12.75" customHeight="1" x14ac:dyDescent="0.2">
      <c r="L140" s="85"/>
      <c r="M140" s="85"/>
      <c r="O140" s="85"/>
    </row>
    <row r="141" spans="1:18" ht="26.25" x14ac:dyDescent="0.2">
      <c r="B141" s="220" t="s">
        <v>94</v>
      </c>
      <c r="C141" s="221"/>
      <c r="D141" s="221"/>
      <c r="E141" s="221"/>
      <c r="F141" s="221"/>
      <c r="G141" s="221"/>
      <c r="H141" s="221"/>
      <c r="I141" s="221"/>
      <c r="J141" s="221"/>
      <c r="K141" s="74" t="s">
        <v>112</v>
      </c>
      <c r="L141" s="85"/>
      <c r="M141" s="85"/>
      <c r="N141" s="81"/>
      <c r="O141" s="85"/>
      <c r="P141" s="81"/>
      <c r="Q141" s="81"/>
      <c r="R141" s="81"/>
    </row>
    <row r="142" spans="1:18" ht="20.25" x14ac:dyDescent="0.2">
      <c r="A142" s="222" t="s">
        <v>9</v>
      </c>
      <c r="B142" s="223" t="s">
        <v>95</v>
      </c>
      <c r="C142" s="224"/>
      <c r="D142" s="224"/>
      <c r="E142" s="224"/>
      <c r="F142" s="224"/>
      <c r="G142" s="224"/>
      <c r="H142" s="224"/>
      <c r="I142" s="224"/>
      <c r="J142" s="225"/>
      <c r="K142" s="226" t="s">
        <v>10</v>
      </c>
      <c r="L142" s="219" t="s">
        <v>2</v>
      </c>
      <c r="M142" s="219" t="s">
        <v>3</v>
      </c>
      <c r="N142" s="228" t="s">
        <v>4</v>
      </c>
      <c r="O142" s="219" t="s">
        <v>5</v>
      </c>
      <c r="P142" s="217" t="s">
        <v>6</v>
      </c>
      <c r="Q142" s="217" t="s">
        <v>7</v>
      </c>
      <c r="R142" s="219" t="s">
        <v>96</v>
      </c>
    </row>
    <row r="143" spans="1:18" ht="15.75" customHeight="1" x14ac:dyDescent="0.2">
      <c r="A143" s="218"/>
      <c r="B143" s="93" t="s">
        <v>97</v>
      </c>
      <c r="C143" s="93" t="s">
        <v>98</v>
      </c>
      <c r="D143" s="93" t="s">
        <v>99</v>
      </c>
      <c r="E143" s="93" t="s">
        <v>100</v>
      </c>
      <c r="F143" s="93" t="s">
        <v>101</v>
      </c>
      <c r="G143" s="93" t="s">
        <v>102</v>
      </c>
      <c r="H143" s="93" t="s">
        <v>103</v>
      </c>
      <c r="I143" s="93" t="s">
        <v>104</v>
      </c>
      <c r="J143" s="93" t="s">
        <v>105</v>
      </c>
      <c r="K143" s="237"/>
      <c r="L143" s="218"/>
      <c r="M143" s="218"/>
      <c r="N143" s="218"/>
      <c r="O143" s="218"/>
      <c r="P143" s="218"/>
      <c r="Q143" s="218"/>
      <c r="R143" s="218"/>
    </row>
    <row r="144" spans="1:18" ht="15.75" customHeight="1" x14ac:dyDescent="0.2">
      <c r="A144" s="93">
        <v>1801</v>
      </c>
      <c r="B144" s="17">
        <v>13</v>
      </c>
      <c r="C144" s="17"/>
      <c r="D144" s="17"/>
      <c r="E144" s="17"/>
      <c r="F144" s="17"/>
      <c r="G144" s="17"/>
      <c r="H144" s="17"/>
      <c r="I144" s="17"/>
      <c r="J144" s="17"/>
      <c r="K144" s="54"/>
      <c r="L144" s="138"/>
      <c r="M144" s="139"/>
      <c r="N144" s="100"/>
      <c r="O144" s="94"/>
      <c r="P144" s="19">
        <f>B144</f>
        <v>13</v>
      </c>
      <c r="Q144" s="95"/>
      <c r="R144" s="94"/>
    </row>
    <row r="145" spans="1:19" ht="15.75" customHeight="1" x14ac:dyDescent="0.2">
      <c r="A145" s="93">
        <v>1802</v>
      </c>
      <c r="B145" s="17"/>
      <c r="C145" s="17">
        <v>10</v>
      </c>
      <c r="D145" s="17"/>
      <c r="E145" s="17"/>
      <c r="F145" s="17"/>
      <c r="G145" s="17"/>
      <c r="H145" s="17"/>
      <c r="I145" s="17"/>
      <c r="J145" s="17"/>
      <c r="K145" s="54"/>
      <c r="L145" s="140"/>
      <c r="M145" s="49"/>
      <c r="N145" s="141"/>
      <c r="O145" s="21">
        <f>IF(C145=0,"",C145/B144)</f>
        <v>0.76923076923076927</v>
      </c>
      <c r="P145" s="22">
        <v>10</v>
      </c>
      <c r="Q145" s="96">
        <f t="shared" ref="Q145:Q152" si="12">IF(P145=0,"",P145/P144)</f>
        <v>0.76923076923076927</v>
      </c>
      <c r="R145" s="96">
        <f t="shared" ref="R145:R152" si="13">IF(P145=0,"",100%-Q145)</f>
        <v>0.23076923076923073</v>
      </c>
    </row>
    <row r="146" spans="1:19" ht="15.75" customHeight="1" x14ac:dyDescent="0.2">
      <c r="A146" s="93">
        <v>1901</v>
      </c>
      <c r="B146" s="17"/>
      <c r="C146" s="17"/>
      <c r="D146" s="17">
        <v>8</v>
      </c>
      <c r="E146" s="17"/>
      <c r="F146" s="17"/>
      <c r="G146" s="17"/>
      <c r="H146" s="17"/>
      <c r="I146" s="17"/>
      <c r="J146" s="17"/>
      <c r="K146" s="54"/>
      <c r="L146" s="140"/>
      <c r="M146" s="49"/>
      <c r="N146" s="141"/>
      <c r="O146" s="21">
        <f>IF(D146=0,"",D146/C145)</f>
        <v>0.8</v>
      </c>
      <c r="P146" s="22">
        <v>9</v>
      </c>
      <c r="Q146" s="96">
        <f t="shared" si="12"/>
        <v>0.9</v>
      </c>
      <c r="R146" s="96">
        <f t="shared" si="13"/>
        <v>9.9999999999999978E-2</v>
      </c>
      <c r="S146" s="153">
        <f>P146/P144</f>
        <v>0.69230769230769229</v>
      </c>
    </row>
    <row r="147" spans="1:19" ht="15.75" customHeight="1" x14ac:dyDescent="0.2">
      <c r="A147" s="93">
        <v>1902</v>
      </c>
      <c r="B147" s="17"/>
      <c r="C147" s="17"/>
      <c r="D147" s="17"/>
      <c r="E147" s="17">
        <v>8</v>
      </c>
      <c r="F147" s="17"/>
      <c r="G147" s="17"/>
      <c r="H147" s="17"/>
      <c r="I147" s="17"/>
      <c r="J147" s="17"/>
      <c r="K147" s="54"/>
      <c r="L147" s="140"/>
      <c r="M147" s="49"/>
      <c r="N147" s="141"/>
      <c r="O147" s="21">
        <f>IF(E147=0,"",E147/D146)</f>
        <v>1</v>
      </c>
      <c r="P147" s="22">
        <v>8</v>
      </c>
      <c r="Q147" s="96">
        <f t="shared" si="12"/>
        <v>0.88888888888888884</v>
      </c>
      <c r="R147" s="96">
        <f t="shared" si="13"/>
        <v>0.11111111111111116</v>
      </c>
    </row>
    <row r="148" spans="1:19" ht="15.75" customHeight="1" x14ac:dyDescent="0.2">
      <c r="A148" s="93">
        <v>2001</v>
      </c>
      <c r="B148" s="17"/>
      <c r="C148" s="17"/>
      <c r="D148" s="17"/>
      <c r="E148" s="17"/>
      <c r="F148" s="17">
        <v>8</v>
      </c>
      <c r="G148" s="17"/>
      <c r="H148" s="17"/>
      <c r="I148" s="17"/>
      <c r="J148" s="17"/>
      <c r="K148" s="54"/>
      <c r="L148" s="140"/>
      <c r="M148" s="49"/>
      <c r="N148" s="141"/>
      <c r="O148" s="21">
        <f>IF(F148=0,"",F148/E147)</f>
        <v>1</v>
      </c>
      <c r="P148" s="22">
        <v>8</v>
      </c>
      <c r="Q148" s="96">
        <f t="shared" si="12"/>
        <v>1</v>
      </c>
      <c r="R148" s="96">
        <f t="shared" si="13"/>
        <v>0</v>
      </c>
    </row>
    <row r="149" spans="1:19" ht="15.75" customHeight="1" x14ac:dyDescent="0.2">
      <c r="A149" s="93">
        <v>2002</v>
      </c>
      <c r="B149" s="17"/>
      <c r="C149" s="17"/>
      <c r="D149" s="17"/>
      <c r="E149" s="17"/>
      <c r="F149" s="17"/>
      <c r="G149" s="17">
        <v>8</v>
      </c>
      <c r="H149" s="17"/>
      <c r="I149" s="17"/>
      <c r="J149" s="17"/>
      <c r="K149" s="54"/>
      <c r="L149" s="140"/>
      <c r="M149" s="49"/>
      <c r="N149" s="141"/>
      <c r="O149" s="21">
        <f>IF(G149=0,"",G149/F148)</f>
        <v>1</v>
      </c>
      <c r="P149" s="22">
        <v>8</v>
      </c>
      <c r="Q149" s="96">
        <f t="shared" si="12"/>
        <v>1</v>
      </c>
      <c r="R149" s="96">
        <f t="shared" si="13"/>
        <v>0</v>
      </c>
    </row>
    <row r="150" spans="1:19" ht="15.75" customHeight="1" x14ac:dyDescent="0.2">
      <c r="A150" s="93">
        <v>2101</v>
      </c>
      <c r="B150" s="17"/>
      <c r="C150" s="17"/>
      <c r="D150" s="17"/>
      <c r="E150" s="17"/>
      <c r="F150" s="17"/>
      <c r="G150" s="17"/>
      <c r="H150" s="17">
        <v>8</v>
      </c>
      <c r="I150" s="17"/>
      <c r="J150" s="17"/>
      <c r="K150" s="54"/>
      <c r="L150" s="140"/>
      <c r="M150" s="49"/>
      <c r="N150" s="141"/>
      <c r="O150" s="21">
        <f>IF(H150=0,"",H150/G149)</f>
        <v>1</v>
      </c>
      <c r="P150" s="22">
        <v>8</v>
      </c>
      <c r="Q150" s="96">
        <f t="shared" si="12"/>
        <v>1</v>
      </c>
      <c r="R150" s="96">
        <f t="shared" si="13"/>
        <v>0</v>
      </c>
    </row>
    <row r="151" spans="1:19" ht="15.75" customHeight="1" x14ac:dyDescent="0.2">
      <c r="A151" s="93">
        <v>2102</v>
      </c>
      <c r="B151" s="17"/>
      <c r="C151" s="17"/>
      <c r="D151" s="17"/>
      <c r="E151" s="17"/>
      <c r="F151" s="17"/>
      <c r="G151" s="17"/>
      <c r="H151" s="17"/>
      <c r="I151" s="17">
        <v>8</v>
      </c>
      <c r="J151" s="17"/>
      <c r="K151" s="54"/>
      <c r="L151" s="140"/>
      <c r="M151" s="49"/>
      <c r="N151" s="141"/>
      <c r="O151" s="21">
        <f>IF(I151=0,"",I151/H150)</f>
        <v>1</v>
      </c>
      <c r="P151" s="22">
        <v>8</v>
      </c>
      <c r="Q151" s="96">
        <f t="shared" si="12"/>
        <v>1</v>
      </c>
      <c r="R151" s="96">
        <f t="shared" si="13"/>
        <v>0</v>
      </c>
    </row>
    <row r="152" spans="1:19" ht="15.75" customHeight="1" x14ac:dyDescent="0.2">
      <c r="A152" s="93">
        <v>2201</v>
      </c>
      <c r="B152" s="17"/>
      <c r="C152" s="17"/>
      <c r="D152" s="17"/>
      <c r="E152" s="17"/>
      <c r="F152" s="17"/>
      <c r="G152" s="17"/>
      <c r="H152" s="17"/>
      <c r="I152" s="17"/>
      <c r="J152" s="17">
        <v>8</v>
      </c>
      <c r="K152" s="54">
        <v>6</v>
      </c>
      <c r="L152" s="140"/>
      <c r="M152" s="49"/>
      <c r="N152" s="141"/>
      <c r="O152" s="24">
        <f>IF(J152=0,"",J152/I151)</f>
        <v>1</v>
      </c>
      <c r="P152" s="22">
        <v>8</v>
      </c>
      <c r="Q152" s="24">
        <f t="shared" si="12"/>
        <v>1</v>
      </c>
      <c r="R152" s="24">
        <f t="shared" si="13"/>
        <v>0</v>
      </c>
    </row>
    <row r="153" spans="1:19" ht="15.75" customHeight="1" x14ac:dyDescent="0.2">
      <c r="A153" s="93">
        <v>2202</v>
      </c>
      <c r="B153" s="17"/>
      <c r="C153" s="17"/>
      <c r="D153" s="17"/>
      <c r="E153" s="17"/>
      <c r="F153" s="17"/>
      <c r="G153" s="17"/>
      <c r="H153" s="17"/>
      <c r="I153" s="17"/>
      <c r="J153" s="17">
        <v>1</v>
      </c>
      <c r="K153" s="54">
        <v>1</v>
      </c>
      <c r="L153" s="140"/>
      <c r="M153" s="49"/>
      <c r="N153" s="142"/>
      <c r="O153" s="63"/>
      <c r="P153" s="22">
        <v>2</v>
      </c>
      <c r="Q153" s="63"/>
      <c r="R153" s="97"/>
    </row>
    <row r="154" spans="1:19" ht="15.75" customHeight="1" x14ac:dyDescent="0.2">
      <c r="A154" s="93">
        <v>2301</v>
      </c>
      <c r="B154" s="17"/>
      <c r="C154" s="17"/>
      <c r="D154" s="17"/>
      <c r="E154" s="17"/>
      <c r="F154" s="17"/>
      <c r="G154" s="17"/>
      <c r="H154" s="17"/>
      <c r="I154" s="17"/>
      <c r="J154" s="17">
        <v>1</v>
      </c>
      <c r="K154" s="54">
        <v>1</v>
      </c>
      <c r="L154" s="140"/>
      <c r="M154" s="49"/>
      <c r="N154" s="142"/>
      <c r="O154" s="143"/>
      <c r="P154" s="51">
        <v>1</v>
      </c>
      <c r="Q154" s="144"/>
      <c r="R154" s="143"/>
    </row>
    <row r="155" spans="1:19" ht="15.75" customHeight="1" x14ac:dyDescent="0.2">
      <c r="A155" s="93">
        <v>2302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140"/>
      <c r="M155" s="49"/>
      <c r="N155" s="142"/>
      <c r="O155" s="143"/>
      <c r="P155" s="51"/>
      <c r="Q155" s="144"/>
      <c r="R155" s="143"/>
    </row>
    <row r="156" spans="1:19" ht="15.75" customHeight="1" x14ac:dyDescent="0.2">
      <c r="A156" s="93">
        <v>2401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140"/>
      <c r="M156" s="49"/>
      <c r="N156" s="142"/>
      <c r="O156" s="143"/>
      <c r="P156" s="51"/>
      <c r="Q156" s="144"/>
      <c r="R156" s="143"/>
    </row>
    <row r="157" spans="1:19" ht="15.75" customHeight="1" x14ac:dyDescent="0.2">
      <c r="A157" s="93">
        <v>2402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54"/>
      <c r="L157" s="140"/>
      <c r="M157" s="49"/>
      <c r="N157" s="142"/>
      <c r="O157" s="49"/>
      <c r="P157" s="142"/>
      <c r="Q157" s="145"/>
      <c r="R157" s="143"/>
    </row>
    <row r="158" spans="1:19" ht="15.75" customHeight="1" x14ac:dyDescent="0.2">
      <c r="A158" s="93">
        <v>2501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54"/>
      <c r="L158" s="140"/>
      <c r="M158" s="49"/>
      <c r="N158" s="142"/>
      <c r="O158" s="98" t="s">
        <v>81</v>
      </c>
      <c r="P158" s="99">
        <v>6</v>
      </c>
      <c r="Q158" s="100">
        <f>IF(SUM(K150:K157)=0,"",SUM(K150:K157))</f>
        <v>8</v>
      </c>
      <c r="R158" s="101" t="s">
        <v>10</v>
      </c>
    </row>
    <row r="159" spans="1:19" ht="15.75" customHeight="1" x14ac:dyDescent="0.2">
      <c r="A159" s="93">
        <v>2502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54"/>
      <c r="L159" s="140"/>
      <c r="M159" s="49"/>
      <c r="N159" s="142"/>
      <c r="O159" s="102" t="s">
        <v>83</v>
      </c>
      <c r="P159" s="32">
        <f>IF(P158/B144=0,"",P158/B144)</f>
        <v>0.46153846153846156</v>
      </c>
      <c r="Q159" s="103">
        <f>IF(P158/Q158=0,"",P158/Q158)</f>
        <v>0.75</v>
      </c>
      <c r="R159" s="104" t="s">
        <v>84</v>
      </c>
    </row>
    <row r="160" spans="1:19" ht="15.75" customHeight="1" x14ac:dyDescent="0.2">
      <c r="A160" s="93">
        <v>2601</v>
      </c>
      <c r="B160" s="71"/>
      <c r="C160" s="71"/>
      <c r="D160" s="71"/>
      <c r="E160" s="71"/>
      <c r="F160" s="71"/>
      <c r="G160" s="71"/>
      <c r="H160" s="71"/>
      <c r="I160" s="71"/>
      <c r="J160" s="71"/>
      <c r="K160" s="54"/>
      <c r="L160" s="146"/>
      <c r="M160" s="147"/>
      <c r="N160" s="148"/>
      <c r="O160" s="149"/>
      <c r="P160" s="150"/>
      <c r="Q160" s="150"/>
      <c r="R160" s="151"/>
    </row>
    <row r="161" spans="1:23" ht="18" x14ac:dyDescent="0.2">
      <c r="A161" s="109"/>
      <c r="B161" s="216" t="s">
        <v>106</v>
      </c>
      <c r="C161" s="216"/>
      <c r="D161" s="216"/>
      <c r="E161" s="216"/>
      <c r="F161" s="216"/>
      <c r="G161" s="216"/>
      <c r="H161" s="216"/>
      <c r="I161" s="216"/>
      <c r="J161" s="216"/>
      <c r="K161" s="70">
        <f>SUM(K144:K157)</f>
        <v>8</v>
      </c>
      <c r="L161" s="105">
        <f>IF(K152=0,"",K152/B144)</f>
        <v>0.46153846153846156</v>
      </c>
      <c r="M161" s="105">
        <f>IF(K161=0,"",K161/B144)</f>
        <v>0.61538461538461542</v>
      </c>
      <c r="N161" s="105">
        <f>IF(K152=0,"",M161-L161)</f>
        <v>0.15384615384615385</v>
      </c>
      <c r="O161" s="85"/>
      <c r="P161" s="81"/>
      <c r="Q161" s="129"/>
      <c r="R161" s="85"/>
    </row>
    <row r="162" spans="1:23" ht="12.75" customHeight="1" x14ac:dyDescent="0.2">
      <c r="L162" s="85"/>
      <c r="M162" s="85"/>
      <c r="O162" s="85"/>
    </row>
    <row r="163" spans="1:23" ht="12.75" customHeight="1" x14ac:dyDescent="0.2">
      <c r="L163" s="85"/>
      <c r="M163" s="85"/>
      <c r="O163" s="85"/>
      <c r="W163" s="154"/>
    </row>
    <row r="164" spans="1:23" ht="26.25" x14ac:dyDescent="0.2">
      <c r="B164" s="220" t="s">
        <v>94</v>
      </c>
      <c r="C164" s="221"/>
      <c r="D164" s="221"/>
      <c r="E164" s="221"/>
      <c r="F164" s="221"/>
      <c r="G164" s="221"/>
      <c r="H164" s="221"/>
      <c r="I164" s="221"/>
      <c r="J164" s="221"/>
      <c r="K164" s="74" t="s">
        <v>113</v>
      </c>
      <c r="L164" s="85"/>
      <c r="M164" s="85"/>
      <c r="N164" s="81"/>
      <c r="O164" s="85"/>
      <c r="P164" s="81"/>
      <c r="Q164" s="81"/>
      <c r="R164" s="81"/>
    </row>
    <row r="165" spans="1:23" ht="20.25" x14ac:dyDescent="0.2">
      <c r="A165" s="222" t="s">
        <v>9</v>
      </c>
      <c r="B165" s="223" t="s">
        <v>95</v>
      </c>
      <c r="C165" s="224"/>
      <c r="D165" s="224"/>
      <c r="E165" s="224"/>
      <c r="F165" s="224"/>
      <c r="G165" s="224"/>
      <c r="H165" s="224"/>
      <c r="I165" s="224"/>
      <c r="J165" s="225"/>
      <c r="K165" s="226" t="s">
        <v>10</v>
      </c>
      <c r="L165" s="219" t="s">
        <v>2</v>
      </c>
      <c r="M165" s="219" t="s">
        <v>3</v>
      </c>
      <c r="N165" s="228" t="s">
        <v>4</v>
      </c>
      <c r="O165" s="219" t="s">
        <v>5</v>
      </c>
      <c r="P165" s="217" t="s">
        <v>6</v>
      </c>
      <c r="Q165" s="217" t="s">
        <v>7</v>
      </c>
      <c r="R165" s="219" t="s">
        <v>96</v>
      </c>
    </row>
    <row r="166" spans="1:23" ht="15.75" customHeight="1" x14ac:dyDescent="0.2">
      <c r="A166" s="218"/>
      <c r="B166" s="93" t="s">
        <v>97</v>
      </c>
      <c r="C166" s="93" t="s">
        <v>98</v>
      </c>
      <c r="D166" s="93" t="s">
        <v>99</v>
      </c>
      <c r="E166" s="93" t="s">
        <v>100</v>
      </c>
      <c r="F166" s="93" t="s">
        <v>101</v>
      </c>
      <c r="G166" s="93" t="s">
        <v>102</v>
      </c>
      <c r="H166" s="93" t="s">
        <v>103</v>
      </c>
      <c r="I166" s="93" t="s">
        <v>104</v>
      </c>
      <c r="J166" s="93" t="s">
        <v>105</v>
      </c>
      <c r="K166" s="237"/>
      <c r="L166" s="218"/>
      <c r="M166" s="218"/>
      <c r="N166" s="218"/>
      <c r="O166" s="218"/>
      <c r="P166" s="218"/>
      <c r="Q166" s="218"/>
      <c r="R166" s="218"/>
    </row>
    <row r="167" spans="1:23" ht="15.75" customHeight="1" x14ac:dyDescent="0.2">
      <c r="A167" s="93">
        <v>1802</v>
      </c>
      <c r="B167" s="17">
        <v>37</v>
      </c>
      <c r="C167" s="17"/>
      <c r="D167" s="17"/>
      <c r="E167" s="17"/>
      <c r="F167" s="17"/>
      <c r="G167" s="17"/>
      <c r="H167" s="17"/>
      <c r="I167" s="17"/>
      <c r="J167" s="17"/>
      <c r="K167" s="54"/>
      <c r="L167" s="138"/>
      <c r="M167" s="139"/>
      <c r="N167" s="100"/>
      <c r="O167" s="94"/>
      <c r="P167" s="19">
        <f>B167</f>
        <v>37</v>
      </c>
      <c r="Q167" s="95"/>
      <c r="R167" s="94"/>
    </row>
    <row r="168" spans="1:23" ht="15.75" customHeight="1" x14ac:dyDescent="0.2">
      <c r="A168" s="93">
        <v>1901</v>
      </c>
      <c r="B168" s="17"/>
      <c r="C168" s="17">
        <v>31</v>
      </c>
      <c r="D168" s="17"/>
      <c r="E168" s="17"/>
      <c r="F168" s="17"/>
      <c r="G168" s="17"/>
      <c r="H168" s="17"/>
      <c r="I168" s="17"/>
      <c r="J168" s="17"/>
      <c r="K168" s="54"/>
      <c r="L168" s="140"/>
      <c r="M168" s="49"/>
      <c r="N168" s="141"/>
      <c r="O168" s="21">
        <f>IF(C168=0,"",C168/B167)</f>
        <v>0.83783783783783783</v>
      </c>
      <c r="P168" s="22">
        <v>31</v>
      </c>
      <c r="Q168" s="96">
        <f t="shared" ref="Q168:Q175" si="14">IF(P168=0,"",P168/P167)</f>
        <v>0.83783783783783783</v>
      </c>
      <c r="R168" s="96">
        <f t="shared" ref="R168:R175" si="15">IF(P168=0,"",100%-Q168)</f>
        <v>0.16216216216216217</v>
      </c>
    </row>
    <row r="169" spans="1:23" ht="15.75" customHeight="1" x14ac:dyDescent="0.2">
      <c r="A169" s="93">
        <v>1902</v>
      </c>
      <c r="B169" s="17"/>
      <c r="C169" s="17"/>
      <c r="D169" s="17">
        <v>24</v>
      </c>
      <c r="E169" s="17"/>
      <c r="F169" s="17"/>
      <c r="G169" s="17"/>
      <c r="H169" s="17"/>
      <c r="I169" s="17"/>
      <c r="J169" s="17"/>
      <c r="K169" s="54"/>
      <c r="L169" s="140"/>
      <c r="M169" s="49"/>
      <c r="N169" s="141"/>
      <c r="O169" s="21">
        <f>IF(D169=0,"",D169/C168)</f>
        <v>0.77419354838709675</v>
      </c>
      <c r="P169" s="22">
        <v>26</v>
      </c>
      <c r="Q169" s="96">
        <f t="shared" si="14"/>
        <v>0.83870967741935487</v>
      </c>
      <c r="R169" s="96">
        <f t="shared" si="15"/>
        <v>0.16129032258064513</v>
      </c>
      <c r="S169" s="155">
        <f>P169/P167</f>
        <v>0.70270270270270274</v>
      </c>
    </row>
    <row r="170" spans="1:23" ht="15.75" customHeight="1" x14ac:dyDescent="0.2">
      <c r="A170" s="93">
        <v>2001</v>
      </c>
      <c r="B170" s="17"/>
      <c r="C170" s="17"/>
      <c r="D170" s="17"/>
      <c r="E170" s="17">
        <v>24</v>
      </c>
      <c r="F170" s="17"/>
      <c r="G170" s="17"/>
      <c r="H170" s="17"/>
      <c r="I170" s="17"/>
      <c r="J170" s="17"/>
      <c r="K170" s="54"/>
      <c r="L170" s="140"/>
      <c r="M170" s="49"/>
      <c r="N170" s="141"/>
      <c r="O170" s="21">
        <f>IF(E170=0,"",E170/D169)</f>
        <v>1</v>
      </c>
      <c r="P170" s="22">
        <v>25</v>
      </c>
      <c r="Q170" s="96">
        <f t="shared" si="14"/>
        <v>0.96153846153846156</v>
      </c>
      <c r="R170" s="96">
        <f t="shared" si="15"/>
        <v>3.8461538461538436E-2</v>
      </c>
    </row>
    <row r="171" spans="1:23" ht="15.75" customHeight="1" x14ac:dyDescent="0.2">
      <c r="A171" s="93">
        <v>2002</v>
      </c>
      <c r="B171" s="17"/>
      <c r="C171" s="17"/>
      <c r="D171" s="17"/>
      <c r="E171" s="17"/>
      <c r="F171" s="17">
        <v>23</v>
      </c>
      <c r="G171" s="17"/>
      <c r="H171" s="17"/>
      <c r="I171" s="17"/>
      <c r="J171" s="17"/>
      <c r="K171" s="54"/>
      <c r="L171" s="140"/>
      <c r="M171" s="49"/>
      <c r="N171" s="141"/>
      <c r="O171" s="21">
        <f>IF(F171=0,"",F171/E170)</f>
        <v>0.95833333333333337</v>
      </c>
      <c r="P171" s="22">
        <v>25</v>
      </c>
      <c r="Q171" s="96">
        <f t="shared" si="14"/>
        <v>1</v>
      </c>
      <c r="R171" s="96">
        <f t="shared" si="15"/>
        <v>0</v>
      </c>
    </row>
    <row r="172" spans="1:23" ht="15.75" customHeight="1" x14ac:dyDescent="0.2">
      <c r="A172" s="93">
        <v>2101</v>
      </c>
      <c r="B172" s="17"/>
      <c r="C172" s="17"/>
      <c r="D172" s="17"/>
      <c r="E172" s="17"/>
      <c r="F172" s="17"/>
      <c r="G172" s="17">
        <v>19</v>
      </c>
      <c r="H172" s="17"/>
      <c r="I172" s="17"/>
      <c r="J172" s="17"/>
      <c r="K172" s="54"/>
      <c r="L172" s="140"/>
      <c r="M172" s="49"/>
      <c r="N172" s="141"/>
      <c r="O172" s="21">
        <f>IF(G172=0,"",G172/F171)</f>
        <v>0.82608695652173914</v>
      </c>
      <c r="P172" s="22">
        <v>21</v>
      </c>
      <c r="Q172" s="96">
        <f t="shared" si="14"/>
        <v>0.84</v>
      </c>
      <c r="R172" s="96">
        <f t="shared" si="15"/>
        <v>0.16000000000000003</v>
      </c>
    </row>
    <row r="173" spans="1:23" ht="15.75" customHeight="1" x14ac:dyDescent="0.2">
      <c r="A173" s="93">
        <v>2102</v>
      </c>
      <c r="B173" s="17"/>
      <c r="C173" s="17"/>
      <c r="D173" s="17"/>
      <c r="E173" s="17"/>
      <c r="F173" s="17"/>
      <c r="G173" s="17"/>
      <c r="H173" s="17">
        <v>18</v>
      </c>
      <c r="I173" s="17"/>
      <c r="J173" s="17"/>
      <c r="K173" s="54"/>
      <c r="L173" s="140"/>
      <c r="M173" s="49"/>
      <c r="N173" s="141"/>
      <c r="O173" s="21">
        <f>IF(H173=0,"",H173/G172)</f>
        <v>0.94736842105263153</v>
      </c>
      <c r="P173" s="22">
        <v>19</v>
      </c>
      <c r="Q173" s="96">
        <f t="shared" si="14"/>
        <v>0.90476190476190477</v>
      </c>
      <c r="R173" s="96">
        <f t="shared" si="15"/>
        <v>9.5238095238095233E-2</v>
      </c>
    </row>
    <row r="174" spans="1:23" ht="15.75" customHeight="1" x14ac:dyDescent="0.2">
      <c r="A174" s="93">
        <v>2201</v>
      </c>
      <c r="B174" s="17"/>
      <c r="C174" s="17"/>
      <c r="D174" s="17"/>
      <c r="E174" s="17"/>
      <c r="F174" s="17"/>
      <c r="G174" s="17"/>
      <c r="H174" s="17"/>
      <c r="I174" s="17">
        <v>14</v>
      </c>
      <c r="J174" s="17"/>
      <c r="K174" s="54"/>
      <c r="L174" s="140"/>
      <c r="M174" s="49"/>
      <c r="N174" s="141"/>
      <c r="O174" s="21">
        <f>IF(I174=0,"",I174/H173)</f>
        <v>0.77777777777777779</v>
      </c>
      <c r="P174" s="22">
        <v>19</v>
      </c>
      <c r="Q174" s="96">
        <f t="shared" si="14"/>
        <v>1</v>
      </c>
      <c r="R174" s="96">
        <f t="shared" si="15"/>
        <v>0</v>
      </c>
    </row>
    <row r="175" spans="1:23" ht="15.75" customHeight="1" x14ac:dyDescent="0.2">
      <c r="A175" s="93">
        <v>2202</v>
      </c>
      <c r="B175" s="17"/>
      <c r="C175" s="17"/>
      <c r="D175" s="17"/>
      <c r="E175" s="17"/>
      <c r="F175" s="17"/>
      <c r="G175" s="17"/>
      <c r="H175" s="17"/>
      <c r="I175" s="17"/>
      <c r="J175" s="17">
        <v>16</v>
      </c>
      <c r="K175" s="54">
        <v>14</v>
      </c>
      <c r="L175" s="140"/>
      <c r="M175" s="49"/>
      <c r="N175" s="141"/>
      <c r="O175" s="24">
        <f>IF(J175=0,"",J175/I174)</f>
        <v>1.1428571428571428</v>
      </c>
      <c r="P175" s="22">
        <v>19</v>
      </c>
      <c r="Q175" s="24">
        <f t="shared" si="14"/>
        <v>1</v>
      </c>
      <c r="R175" s="24">
        <f t="shared" si="15"/>
        <v>0</v>
      </c>
    </row>
    <row r="176" spans="1:23" ht="15.75" customHeight="1" x14ac:dyDescent="0.2">
      <c r="A176" s="93">
        <v>2301</v>
      </c>
      <c r="B176" s="17"/>
      <c r="C176" s="17"/>
      <c r="D176" s="17"/>
      <c r="E176" s="17"/>
      <c r="F176" s="17"/>
      <c r="G176" s="17"/>
      <c r="H176" s="17"/>
      <c r="I176" s="17"/>
      <c r="J176" s="17">
        <v>3</v>
      </c>
      <c r="K176" s="54">
        <v>1</v>
      </c>
      <c r="L176" s="140"/>
      <c r="M176" s="49"/>
      <c r="N176" s="142"/>
      <c r="O176" s="63"/>
      <c r="P176" s="22">
        <v>5</v>
      </c>
      <c r="Q176" s="63"/>
      <c r="R176" s="97"/>
    </row>
    <row r="177" spans="1:19" ht="15.75" customHeight="1" x14ac:dyDescent="0.2">
      <c r="A177" s="93">
        <v>2302</v>
      </c>
      <c r="B177" s="17"/>
      <c r="C177" s="17"/>
      <c r="D177" s="17"/>
      <c r="E177" s="17"/>
      <c r="F177" s="17"/>
      <c r="G177" s="17"/>
      <c r="H177" s="17"/>
      <c r="I177" s="17"/>
      <c r="J177" s="17">
        <v>1</v>
      </c>
      <c r="K177" s="54">
        <v>1</v>
      </c>
      <c r="L177" s="140"/>
      <c r="M177" s="49"/>
      <c r="N177" s="142"/>
      <c r="O177" s="143"/>
      <c r="P177" s="51">
        <v>3</v>
      </c>
      <c r="Q177" s="144"/>
      <c r="R177" s="143"/>
    </row>
    <row r="178" spans="1:19" ht="15.75" customHeight="1" x14ac:dyDescent="0.2">
      <c r="A178" s="93">
        <v>2401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140"/>
      <c r="M178" s="49"/>
      <c r="N178" s="142"/>
      <c r="O178" s="143"/>
      <c r="P178" s="51"/>
      <c r="Q178" s="144"/>
      <c r="R178" s="143"/>
    </row>
    <row r="179" spans="1:19" ht="15.75" customHeight="1" x14ac:dyDescent="0.2">
      <c r="A179" s="93">
        <v>2402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54"/>
      <c r="L179" s="140"/>
      <c r="M179" s="49"/>
      <c r="N179" s="142"/>
      <c r="O179" s="49"/>
      <c r="P179" s="142"/>
      <c r="Q179" s="145"/>
      <c r="R179" s="143"/>
    </row>
    <row r="180" spans="1:19" ht="15.75" customHeight="1" x14ac:dyDescent="0.2">
      <c r="A180" s="93">
        <v>2501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54"/>
      <c r="L180" s="140"/>
      <c r="M180" s="49"/>
      <c r="N180" s="142"/>
      <c r="O180" s="98" t="s">
        <v>81</v>
      </c>
      <c r="P180" s="99">
        <v>12</v>
      </c>
      <c r="Q180" s="100">
        <f>IF(SUM(K173:K179)=0,"",SUM(K173:K179))</f>
        <v>16</v>
      </c>
      <c r="R180" s="101" t="s">
        <v>10</v>
      </c>
    </row>
    <row r="181" spans="1:19" ht="15.75" customHeight="1" x14ac:dyDescent="0.2">
      <c r="A181" s="93">
        <v>2502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54"/>
      <c r="L181" s="140"/>
      <c r="M181" s="49"/>
      <c r="N181" s="142"/>
      <c r="O181" s="102" t="s">
        <v>83</v>
      </c>
      <c r="P181" s="32">
        <f>IF(P180/B167=0,"",P180/B167)</f>
        <v>0.32432432432432434</v>
      </c>
      <c r="Q181" s="103">
        <f>IF(P180/Q180=0,"",P180/Q180)</f>
        <v>0.75</v>
      </c>
      <c r="R181" s="104" t="s">
        <v>84</v>
      </c>
    </row>
    <row r="182" spans="1:19" ht="15.75" customHeight="1" x14ac:dyDescent="0.2">
      <c r="A182" s="93">
        <v>2601</v>
      </c>
      <c r="B182" s="71"/>
      <c r="C182" s="71"/>
      <c r="D182" s="71"/>
      <c r="E182" s="71"/>
      <c r="F182" s="71"/>
      <c r="G182" s="71"/>
      <c r="H182" s="71"/>
      <c r="I182" s="71"/>
      <c r="J182" s="71"/>
      <c r="K182" s="54"/>
      <c r="L182" s="146"/>
      <c r="M182" s="147"/>
      <c r="N182" s="148"/>
      <c r="O182" s="149"/>
      <c r="P182" s="150"/>
      <c r="Q182" s="150"/>
      <c r="R182" s="151"/>
    </row>
    <row r="183" spans="1:19" ht="18" customHeight="1" x14ac:dyDescent="0.2">
      <c r="A183" s="109"/>
      <c r="B183" s="216" t="s">
        <v>106</v>
      </c>
      <c r="C183" s="216"/>
      <c r="D183" s="216"/>
      <c r="E183" s="216"/>
      <c r="F183" s="216"/>
      <c r="G183" s="216"/>
      <c r="H183" s="216"/>
      <c r="I183" s="216"/>
      <c r="J183" s="216"/>
      <c r="K183" s="70">
        <f>SUM(K167:K179)</f>
        <v>16</v>
      </c>
      <c r="L183" s="105">
        <f>IF(K175=0,"",K175/B167)</f>
        <v>0.3783783783783784</v>
      </c>
      <c r="M183" s="105">
        <f>IF(K183=0,"",K183/B167)</f>
        <v>0.43243243243243246</v>
      </c>
      <c r="N183" s="105">
        <f>IF(K175=0,"",M183-L183)</f>
        <v>5.4054054054054057E-2</v>
      </c>
      <c r="O183" s="85"/>
      <c r="P183" s="81"/>
      <c r="Q183" s="129"/>
      <c r="R183" s="85"/>
    </row>
    <row r="184" spans="1:19" ht="12.75" customHeight="1" x14ac:dyDescent="0.2">
      <c r="L184" s="85"/>
      <c r="M184" s="85"/>
      <c r="O184" s="85"/>
    </row>
    <row r="185" spans="1:19" ht="12.75" customHeight="1" x14ac:dyDescent="0.2">
      <c r="L185" s="85"/>
      <c r="M185" s="85"/>
      <c r="O185" s="85"/>
    </row>
    <row r="186" spans="1:19" ht="26.25" x14ac:dyDescent="0.2">
      <c r="B186" s="220" t="s">
        <v>94</v>
      </c>
      <c r="C186" s="221"/>
      <c r="D186" s="221"/>
      <c r="E186" s="221"/>
      <c r="F186" s="221"/>
      <c r="G186" s="221"/>
      <c r="H186" s="221"/>
      <c r="I186" s="221"/>
      <c r="J186" s="221"/>
      <c r="K186" s="74" t="s">
        <v>114</v>
      </c>
      <c r="L186" s="85"/>
      <c r="M186" s="85"/>
      <c r="N186" s="81"/>
      <c r="O186" s="85"/>
      <c r="P186" s="81"/>
      <c r="Q186" s="81"/>
      <c r="R186" s="81"/>
    </row>
    <row r="187" spans="1:19" ht="20.25" x14ac:dyDescent="0.2">
      <c r="A187" s="222" t="s">
        <v>9</v>
      </c>
      <c r="B187" s="223" t="s">
        <v>95</v>
      </c>
      <c r="C187" s="224"/>
      <c r="D187" s="224"/>
      <c r="E187" s="224"/>
      <c r="F187" s="224"/>
      <c r="G187" s="224"/>
      <c r="H187" s="224"/>
      <c r="I187" s="224"/>
      <c r="J187" s="225"/>
      <c r="K187" s="226" t="s">
        <v>10</v>
      </c>
      <c r="L187" s="219" t="s">
        <v>2</v>
      </c>
      <c r="M187" s="219" t="s">
        <v>3</v>
      </c>
      <c r="N187" s="228" t="s">
        <v>4</v>
      </c>
      <c r="O187" s="219" t="s">
        <v>5</v>
      </c>
      <c r="P187" s="217" t="s">
        <v>6</v>
      </c>
      <c r="Q187" s="217" t="s">
        <v>7</v>
      </c>
      <c r="R187" s="219" t="s">
        <v>96</v>
      </c>
    </row>
    <row r="188" spans="1:19" ht="15.75" customHeight="1" x14ac:dyDescent="0.2">
      <c r="A188" s="218"/>
      <c r="B188" s="93" t="s">
        <v>97</v>
      </c>
      <c r="C188" s="93" t="s">
        <v>98</v>
      </c>
      <c r="D188" s="93" t="s">
        <v>99</v>
      </c>
      <c r="E188" s="93" t="s">
        <v>100</v>
      </c>
      <c r="F188" s="93" t="s">
        <v>101</v>
      </c>
      <c r="G188" s="93" t="s">
        <v>102</v>
      </c>
      <c r="H188" s="93" t="s">
        <v>103</v>
      </c>
      <c r="I188" s="93" t="s">
        <v>104</v>
      </c>
      <c r="J188" s="93" t="s">
        <v>105</v>
      </c>
      <c r="K188" s="237"/>
      <c r="L188" s="218"/>
      <c r="M188" s="218"/>
      <c r="N188" s="218"/>
      <c r="O188" s="218"/>
      <c r="P188" s="218"/>
      <c r="Q188" s="218"/>
      <c r="R188" s="218"/>
    </row>
    <row r="189" spans="1:19" ht="15.75" customHeight="1" x14ac:dyDescent="0.2">
      <c r="A189" s="93">
        <v>1901</v>
      </c>
      <c r="B189" s="17">
        <v>22</v>
      </c>
      <c r="C189" s="17"/>
      <c r="D189" s="17"/>
      <c r="E189" s="17"/>
      <c r="F189" s="17"/>
      <c r="G189" s="17"/>
      <c r="H189" s="17"/>
      <c r="I189" s="17"/>
      <c r="J189" s="17"/>
      <c r="K189" s="54"/>
      <c r="L189" s="138"/>
      <c r="M189" s="139"/>
      <c r="N189" s="100"/>
      <c r="O189" s="94"/>
      <c r="P189" s="19">
        <f>B189</f>
        <v>22</v>
      </c>
      <c r="Q189" s="95"/>
      <c r="R189" s="94"/>
    </row>
    <row r="190" spans="1:19" ht="15.75" customHeight="1" x14ac:dyDescent="0.2">
      <c r="A190" s="93">
        <v>1902</v>
      </c>
      <c r="B190" s="17"/>
      <c r="C190" s="17">
        <v>19</v>
      </c>
      <c r="D190" s="17"/>
      <c r="E190" s="17"/>
      <c r="F190" s="17"/>
      <c r="G190" s="17"/>
      <c r="H190" s="17"/>
      <c r="I190" s="17"/>
      <c r="J190" s="17"/>
      <c r="K190" s="54"/>
      <c r="L190" s="140"/>
      <c r="M190" s="49"/>
      <c r="N190" s="141"/>
      <c r="O190" s="21">
        <f>IF(C190=0,"",C190/B189)</f>
        <v>0.86363636363636365</v>
      </c>
      <c r="P190" s="22">
        <v>19</v>
      </c>
      <c r="Q190" s="96">
        <f t="shared" ref="Q190:Q197" si="16">IF(P190=0,"",P190/P189)</f>
        <v>0.86363636363636365</v>
      </c>
      <c r="R190" s="96">
        <f t="shared" ref="R190:R197" si="17">IF(P190=0,"",100%-Q190)</f>
        <v>0.13636363636363635</v>
      </c>
    </row>
    <row r="191" spans="1:19" ht="15.75" customHeight="1" x14ac:dyDescent="0.2">
      <c r="A191" s="93">
        <v>2001</v>
      </c>
      <c r="B191" s="17"/>
      <c r="C191" s="17"/>
      <c r="D191" s="17">
        <v>14</v>
      </c>
      <c r="E191" s="17"/>
      <c r="F191" s="17"/>
      <c r="G191" s="17"/>
      <c r="H191" s="17"/>
      <c r="I191" s="17"/>
      <c r="J191" s="17"/>
      <c r="K191" s="54"/>
      <c r="L191" s="140"/>
      <c r="M191" s="49"/>
      <c r="N191" s="141"/>
      <c r="O191" s="21">
        <f>IF(D191=0,"",D191/C190)</f>
        <v>0.73684210526315785</v>
      </c>
      <c r="P191" s="22">
        <v>17</v>
      </c>
      <c r="Q191" s="96">
        <f t="shared" si="16"/>
        <v>0.89473684210526316</v>
      </c>
      <c r="R191" s="96">
        <f t="shared" si="17"/>
        <v>0.10526315789473684</v>
      </c>
      <c r="S191" s="155">
        <f>P191/P189</f>
        <v>0.77272727272727271</v>
      </c>
    </row>
    <row r="192" spans="1:19" ht="15.75" customHeight="1" x14ac:dyDescent="0.2">
      <c r="A192" s="93">
        <v>2002</v>
      </c>
      <c r="B192" s="17"/>
      <c r="C192" s="17"/>
      <c r="D192" s="17"/>
      <c r="E192" s="17">
        <v>12</v>
      </c>
      <c r="F192" s="17"/>
      <c r="G192" s="17"/>
      <c r="H192" s="17"/>
      <c r="I192" s="17"/>
      <c r="J192" s="17"/>
      <c r="K192" s="54"/>
      <c r="L192" s="140"/>
      <c r="M192" s="49"/>
      <c r="N192" s="141"/>
      <c r="O192" s="21">
        <f>IF(E192=0,"",E192/D191)</f>
        <v>0.8571428571428571</v>
      </c>
      <c r="P192" s="22">
        <v>15</v>
      </c>
      <c r="Q192" s="96">
        <f t="shared" si="16"/>
        <v>0.88235294117647056</v>
      </c>
      <c r="R192" s="96">
        <f t="shared" si="17"/>
        <v>0.11764705882352944</v>
      </c>
    </row>
    <row r="193" spans="1:18" ht="15.75" customHeight="1" x14ac:dyDescent="0.2">
      <c r="A193" s="93">
        <v>2101</v>
      </c>
      <c r="B193" s="17"/>
      <c r="C193" s="17"/>
      <c r="D193" s="17"/>
      <c r="E193" s="17"/>
      <c r="F193" s="17">
        <v>11</v>
      </c>
      <c r="G193" s="17"/>
      <c r="H193" s="17"/>
      <c r="I193" s="17"/>
      <c r="J193" s="17"/>
      <c r="K193" s="54"/>
      <c r="L193" s="140"/>
      <c r="M193" s="49"/>
      <c r="N193" s="141"/>
      <c r="O193" s="21">
        <f>IF(F193=0,"",F193/E192)</f>
        <v>0.91666666666666663</v>
      </c>
      <c r="P193" s="22">
        <v>14</v>
      </c>
      <c r="Q193" s="96">
        <f t="shared" si="16"/>
        <v>0.93333333333333335</v>
      </c>
      <c r="R193" s="96">
        <f t="shared" si="17"/>
        <v>6.6666666666666652E-2</v>
      </c>
    </row>
    <row r="194" spans="1:18" ht="15.75" customHeight="1" x14ac:dyDescent="0.2">
      <c r="A194" s="93">
        <v>2102</v>
      </c>
      <c r="B194" s="17"/>
      <c r="C194" s="17"/>
      <c r="D194" s="17"/>
      <c r="E194" s="17"/>
      <c r="F194" s="17"/>
      <c r="G194" s="17">
        <v>11</v>
      </c>
      <c r="H194" s="17"/>
      <c r="I194" s="17"/>
      <c r="J194" s="17"/>
      <c r="K194" s="54"/>
      <c r="L194" s="140"/>
      <c r="M194" s="49"/>
      <c r="N194" s="141"/>
      <c r="O194" s="21">
        <f>IF(G194=0,"",G194/F193)</f>
        <v>1</v>
      </c>
      <c r="P194" s="22">
        <v>14</v>
      </c>
      <c r="Q194" s="96">
        <f t="shared" si="16"/>
        <v>1</v>
      </c>
      <c r="R194" s="96">
        <f t="shared" si="17"/>
        <v>0</v>
      </c>
    </row>
    <row r="195" spans="1:18" ht="15.75" customHeight="1" x14ac:dyDescent="0.2">
      <c r="A195" s="93">
        <v>2201</v>
      </c>
      <c r="B195" s="17"/>
      <c r="C195" s="17"/>
      <c r="D195" s="17"/>
      <c r="E195" s="17"/>
      <c r="F195" s="17"/>
      <c r="G195" s="17"/>
      <c r="H195" s="17">
        <v>10</v>
      </c>
      <c r="I195" s="17"/>
      <c r="J195" s="17"/>
      <c r="K195" s="54"/>
      <c r="L195" s="140"/>
      <c r="M195" s="49"/>
      <c r="N195" s="141"/>
      <c r="O195" s="21">
        <f>IF(H195=0,"",H195/G194)</f>
        <v>0.90909090909090906</v>
      </c>
      <c r="P195" s="22">
        <v>13</v>
      </c>
      <c r="Q195" s="96">
        <f t="shared" si="16"/>
        <v>0.9285714285714286</v>
      </c>
      <c r="R195" s="96">
        <f t="shared" si="17"/>
        <v>7.1428571428571397E-2</v>
      </c>
    </row>
    <row r="196" spans="1:18" ht="15.75" customHeight="1" x14ac:dyDescent="0.2">
      <c r="A196" s="93">
        <v>2202</v>
      </c>
      <c r="B196" s="17"/>
      <c r="C196" s="17"/>
      <c r="D196" s="17"/>
      <c r="E196" s="17"/>
      <c r="F196" s="17"/>
      <c r="G196" s="17"/>
      <c r="H196" s="17"/>
      <c r="I196" s="17">
        <v>7</v>
      </c>
      <c r="J196" s="17"/>
      <c r="K196" s="54"/>
      <c r="L196" s="140"/>
      <c r="M196" s="49"/>
      <c r="N196" s="141"/>
      <c r="O196" s="21">
        <f>IF(I196=0,"",I196/H195)</f>
        <v>0.7</v>
      </c>
      <c r="P196" s="22">
        <v>13</v>
      </c>
      <c r="Q196" s="96">
        <f t="shared" si="16"/>
        <v>1</v>
      </c>
      <c r="R196" s="96">
        <f t="shared" si="17"/>
        <v>0</v>
      </c>
    </row>
    <row r="197" spans="1:18" ht="15.75" customHeight="1" x14ac:dyDescent="0.2">
      <c r="A197" s="93">
        <v>2301</v>
      </c>
      <c r="B197" s="17"/>
      <c r="C197" s="17"/>
      <c r="D197" s="17"/>
      <c r="E197" s="17"/>
      <c r="F197" s="17"/>
      <c r="G197" s="17"/>
      <c r="H197" s="17"/>
      <c r="I197" s="17"/>
      <c r="J197" s="17">
        <v>6</v>
      </c>
      <c r="K197" s="54">
        <v>4</v>
      </c>
      <c r="L197" s="140"/>
      <c r="M197" s="49"/>
      <c r="N197" s="141"/>
      <c r="O197" s="24">
        <f>IF(J197=0,"",J197/I196)</f>
        <v>0.8571428571428571</v>
      </c>
      <c r="P197" s="22">
        <v>12</v>
      </c>
      <c r="Q197" s="24">
        <f t="shared" si="16"/>
        <v>0.92307692307692313</v>
      </c>
      <c r="R197" s="24">
        <f t="shared" si="17"/>
        <v>7.6923076923076872E-2</v>
      </c>
    </row>
    <row r="198" spans="1:18" ht="15.75" customHeight="1" x14ac:dyDescent="0.2">
      <c r="A198" s="93">
        <v>2302</v>
      </c>
      <c r="B198" s="17"/>
      <c r="C198" s="17"/>
      <c r="D198" s="17"/>
      <c r="E198" s="17"/>
      <c r="F198" s="17"/>
      <c r="G198" s="17"/>
      <c r="H198" s="17"/>
      <c r="I198" s="17"/>
      <c r="J198" s="17">
        <v>4</v>
      </c>
      <c r="K198" s="54">
        <v>2</v>
      </c>
      <c r="L198" s="140"/>
      <c r="M198" s="49"/>
      <c r="N198" s="142"/>
      <c r="O198" s="63"/>
      <c r="P198" s="22">
        <v>8</v>
      </c>
      <c r="Q198" s="63"/>
      <c r="R198" s="97"/>
    </row>
    <row r="199" spans="1:18" ht="15.75" customHeight="1" x14ac:dyDescent="0.2">
      <c r="A199" s="93">
        <v>2401</v>
      </c>
      <c r="B199" s="17"/>
      <c r="C199" s="17"/>
      <c r="D199" s="17"/>
      <c r="E199" s="17"/>
      <c r="F199" s="17"/>
      <c r="G199" s="17"/>
      <c r="H199" s="17"/>
      <c r="I199" s="17"/>
      <c r="J199" s="17">
        <v>1</v>
      </c>
      <c r="K199" s="54">
        <v>1</v>
      </c>
      <c r="L199" s="140"/>
      <c r="M199" s="49"/>
      <c r="N199" s="142"/>
      <c r="O199" s="143"/>
      <c r="P199" s="51">
        <v>3</v>
      </c>
      <c r="Q199" s="144"/>
      <c r="R199" s="143"/>
    </row>
    <row r="200" spans="1:18" ht="15.75" customHeight="1" x14ac:dyDescent="0.2">
      <c r="A200" s="93">
        <v>2402</v>
      </c>
      <c r="B200" s="17"/>
      <c r="C200" s="17"/>
      <c r="D200" s="17"/>
      <c r="E200" s="17"/>
      <c r="F200" s="17"/>
      <c r="G200" s="17"/>
      <c r="H200" s="17"/>
      <c r="I200" s="17"/>
      <c r="J200" s="17">
        <v>1</v>
      </c>
      <c r="K200" s="54">
        <v>1</v>
      </c>
      <c r="L200" s="140"/>
      <c r="M200" s="49"/>
      <c r="N200" s="142"/>
      <c r="O200" s="143"/>
      <c r="P200" s="72">
        <v>2</v>
      </c>
      <c r="Q200" s="144"/>
      <c r="R200" s="143"/>
    </row>
    <row r="201" spans="1:18" ht="15.75" customHeight="1" x14ac:dyDescent="0.2">
      <c r="A201" s="93">
        <v>2501</v>
      </c>
      <c r="B201" s="17"/>
      <c r="C201" s="17"/>
      <c r="D201" s="17"/>
      <c r="E201" s="17"/>
      <c r="F201" s="17"/>
      <c r="G201" s="17"/>
      <c r="H201" s="17"/>
      <c r="I201" s="17"/>
      <c r="J201" s="17">
        <v>1</v>
      </c>
      <c r="K201" s="54">
        <v>1</v>
      </c>
      <c r="L201" s="140"/>
      <c r="M201" s="49"/>
      <c r="N201" s="142"/>
      <c r="O201" s="49"/>
      <c r="P201" s="73">
        <v>2</v>
      </c>
      <c r="Q201" s="145"/>
      <c r="R201" s="143"/>
    </row>
    <row r="202" spans="1:18" ht="15.75" customHeight="1" x14ac:dyDescent="0.2">
      <c r="A202" s="93">
        <v>2502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54"/>
      <c r="L202" s="140"/>
      <c r="M202" s="49"/>
      <c r="N202" s="142"/>
      <c r="O202" s="98" t="s">
        <v>81</v>
      </c>
      <c r="P202" s="106">
        <v>4</v>
      </c>
      <c r="Q202" s="100">
        <f>IF(SUM(K195:K201)=0,"",SUM(K195:K201))</f>
        <v>9</v>
      </c>
      <c r="R202" s="101" t="s">
        <v>10</v>
      </c>
    </row>
    <row r="203" spans="1:18" ht="15.75" customHeight="1" x14ac:dyDescent="0.2">
      <c r="A203" s="93">
        <v>2601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54"/>
      <c r="L203" s="140"/>
      <c r="M203" s="49"/>
      <c r="N203" s="142"/>
      <c r="O203" s="102" t="s">
        <v>83</v>
      </c>
      <c r="P203" s="32">
        <f>IF(P202/B189=0,"",P202/B189)</f>
        <v>0.18181818181818182</v>
      </c>
      <c r="Q203" s="103">
        <f>IF(P202/Q202=0,"",P202/Q202)</f>
        <v>0.44444444444444442</v>
      </c>
      <c r="R203" s="104" t="s">
        <v>84</v>
      </c>
    </row>
    <row r="204" spans="1:18" ht="15.75" customHeight="1" x14ac:dyDescent="0.2">
      <c r="A204" s="93">
        <v>2602</v>
      </c>
      <c r="B204" s="71"/>
      <c r="C204" s="71"/>
      <c r="D204" s="71"/>
      <c r="E204" s="71"/>
      <c r="F204" s="71"/>
      <c r="G204" s="71"/>
      <c r="H204" s="71"/>
      <c r="I204" s="71"/>
      <c r="J204" s="71"/>
      <c r="K204" s="54"/>
      <c r="L204" s="146"/>
      <c r="M204" s="147"/>
      <c r="N204" s="148"/>
      <c r="O204" s="149"/>
      <c r="P204" s="150"/>
      <c r="Q204" s="150"/>
      <c r="R204" s="151"/>
    </row>
    <row r="205" spans="1:18" ht="18" x14ac:dyDescent="0.2">
      <c r="A205" s="109"/>
      <c r="B205" s="216" t="s">
        <v>106</v>
      </c>
      <c r="C205" s="216"/>
      <c r="D205" s="216"/>
      <c r="E205" s="216"/>
      <c r="F205" s="216"/>
      <c r="G205" s="216"/>
      <c r="H205" s="216"/>
      <c r="I205" s="216"/>
      <c r="J205" s="216"/>
      <c r="K205" s="70">
        <f>SUM(K189:K201)</f>
        <v>9</v>
      </c>
      <c r="L205" s="105">
        <f>IF(K197=0,"",K197/B189)</f>
        <v>0.18181818181818182</v>
      </c>
      <c r="M205" s="105">
        <f>IF(K205=0,"",K205/B189)</f>
        <v>0.40909090909090912</v>
      </c>
      <c r="N205" s="105">
        <f>IF(K197=0,"",M205-L205)</f>
        <v>0.22727272727272729</v>
      </c>
      <c r="O205" s="85"/>
      <c r="P205" s="81"/>
      <c r="Q205" s="129"/>
      <c r="R205" s="85"/>
    </row>
    <row r="206" spans="1:18" ht="12.75" customHeight="1" x14ac:dyDescent="0.2">
      <c r="L206" s="85"/>
      <c r="M206" s="85"/>
      <c r="O206" s="85"/>
    </row>
    <row r="207" spans="1:18" ht="12.75" customHeight="1" x14ac:dyDescent="0.2">
      <c r="L207" s="85"/>
      <c r="M207" s="85"/>
      <c r="O207" s="85"/>
    </row>
    <row r="208" spans="1:18" ht="26.25" x14ac:dyDescent="0.2">
      <c r="B208" s="220" t="s">
        <v>94</v>
      </c>
      <c r="C208" s="221"/>
      <c r="D208" s="221"/>
      <c r="E208" s="221"/>
      <c r="F208" s="221"/>
      <c r="G208" s="221"/>
      <c r="H208" s="221"/>
      <c r="I208" s="221"/>
      <c r="J208" s="221"/>
      <c r="K208" s="74" t="s">
        <v>115</v>
      </c>
      <c r="L208" s="85"/>
      <c r="M208" s="85"/>
      <c r="N208" s="81"/>
      <c r="O208" s="85"/>
      <c r="P208" s="81"/>
      <c r="Q208" s="81"/>
      <c r="R208" s="81"/>
    </row>
    <row r="209" spans="1:19" ht="20.25" x14ac:dyDescent="0.2">
      <c r="A209" s="222" t="s">
        <v>9</v>
      </c>
      <c r="B209" s="223" t="s">
        <v>95</v>
      </c>
      <c r="C209" s="224"/>
      <c r="D209" s="224"/>
      <c r="E209" s="224"/>
      <c r="F209" s="224"/>
      <c r="G209" s="224"/>
      <c r="H209" s="224"/>
      <c r="I209" s="224"/>
      <c r="J209" s="225"/>
      <c r="K209" s="226" t="s">
        <v>10</v>
      </c>
      <c r="L209" s="219" t="s">
        <v>2</v>
      </c>
      <c r="M209" s="219" t="s">
        <v>3</v>
      </c>
      <c r="N209" s="228" t="s">
        <v>4</v>
      </c>
      <c r="O209" s="219" t="s">
        <v>5</v>
      </c>
      <c r="P209" s="217" t="s">
        <v>6</v>
      </c>
      <c r="Q209" s="217" t="s">
        <v>7</v>
      </c>
      <c r="R209" s="219" t="s">
        <v>96</v>
      </c>
    </row>
    <row r="210" spans="1:19" ht="15.75" customHeight="1" x14ac:dyDescent="0.2">
      <c r="A210" s="218"/>
      <c r="B210" s="93" t="s">
        <v>97</v>
      </c>
      <c r="C210" s="93" t="s">
        <v>98</v>
      </c>
      <c r="D210" s="93" t="s">
        <v>99</v>
      </c>
      <c r="E210" s="93" t="s">
        <v>100</v>
      </c>
      <c r="F210" s="93" t="s">
        <v>101</v>
      </c>
      <c r="G210" s="93" t="s">
        <v>102</v>
      </c>
      <c r="H210" s="93" t="s">
        <v>103</v>
      </c>
      <c r="I210" s="93" t="s">
        <v>104</v>
      </c>
      <c r="J210" s="93" t="s">
        <v>105</v>
      </c>
      <c r="K210" s="237"/>
      <c r="L210" s="218"/>
      <c r="M210" s="218"/>
      <c r="N210" s="218"/>
      <c r="O210" s="218"/>
      <c r="P210" s="218"/>
      <c r="Q210" s="218"/>
      <c r="R210" s="218"/>
    </row>
    <row r="211" spans="1:19" ht="15.75" customHeight="1" x14ac:dyDescent="0.2">
      <c r="A211" s="93">
        <v>1902</v>
      </c>
      <c r="B211" s="17">
        <v>42</v>
      </c>
      <c r="C211" s="17"/>
      <c r="D211" s="17"/>
      <c r="E211" s="17"/>
      <c r="F211" s="17"/>
      <c r="G211" s="17"/>
      <c r="H211" s="17"/>
      <c r="I211" s="17"/>
      <c r="J211" s="17"/>
      <c r="K211" s="54"/>
      <c r="L211" s="138"/>
      <c r="M211" s="139"/>
      <c r="N211" s="100"/>
      <c r="O211" s="94"/>
      <c r="P211" s="19">
        <f>B211</f>
        <v>42</v>
      </c>
      <c r="Q211" s="95"/>
      <c r="R211" s="94"/>
    </row>
    <row r="212" spans="1:19" ht="15.75" customHeight="1" x14ac:dyDescent="0.2">
      <c r="A212" s="93">
        <v>2001</v>
      </c>
      <c r="B212" s="17"/>
      <c r="C212" s="17">
        <v>35</v>
      </c>
      <c r="D212" s="17"/>
      <c r="E212" s="17"/>
      <c r="F212" s="17"/>
      <c r="G212" s="17"/>
      <c r="H212" s="17"/>
      <c r="I212" s="17"/>
      <c r="J212" s="17"/>
      <c r="K212" s="54"/>
      <c r="L212" s="140"/>
      <c r="M212" s="49"/>
      <c r="N212" s="141"/>
      <c r="O212" s="21">
        <f>IF(C212=0,"",C212/B211)</f>
        <v>0.83333333333333337</v>
      </c>
      <c r="P212" s="22">
        <v>36</v>
      </c>
      <c r="Q212" s="96">
        <f t="shared" ref="Q212:Q219" si="18">IF(P212=0,"",P212/P211)</f>
        <v>0.8571428571428571</v>
      </c>
      <c r="R212" s="96">
        <f t="shared" ref="R212:R219" si="19">IF(P212=0,"",100%-Q212)</f>
        <v>0.1428571428571429</v>
      </c>
    </row>
    <row r="213" spans="1:19" ht="15.75" customHeight="1" x14ac:dyDescent="0.2">
      <c r="A213" s="93">
        <v>2002</v>
      </c>
      <c r="B213" s="17"/>
      <c r="C213" s="17"/>
      <c r="D213" s="17">
        <v>31</v>
      </c>
      <c r="E213" s="17"/>
      <c r="F213" s="17"/>
      <c r="G213" s="17"/>
      <c r="H213" s="17"/>
      <c r="I213" s="17"/>
      <c r="J213" s="17"/>
      <c r="K213" s="54"/>
      <c r="L213" s="140"/>
      <c r="M213" s="49"/>
      <c r="N213" s="141"/>
      <c r="O213" s="21">
        <f>IF(D213=0,"",D213/C212)</f>
        <v>0.88571428571428568</v>
      </c>
      <c r="P213" s="22">
        <v>32</v>
      </c>
      <c r="Q213" s="96">
        <f t="shared" si="18"/>
        <v>0.88888888888888884</v>
      </c>
      <c r="R213" s="96">
        <f t="shared" si="19"/>
        <v>0.11111111111111116</v>
      </c>
      <c r="S213" s="119">
        <f>P213/P211</f>
        <v>0.76190476190476186</v>
      </c>
    </row>
    <row r="214" spans="1:19" ht="15.75" customHeight="1" x14ac:dyDescent="0.2">
      <c r="A214" s="93">
        <v>2101</v>
      </c>
      <c r="B214" s="17"/>
      <c r="C214" s="17"/>
      <c r="D214" s="17"/>
      <c r="E214" s="17">
        <v>29</v>
      </c>
      <c r="F214" s="17"/>
      <c r="G214" s="17"/>
      <c r="H214" s="17"/>
      <c r="I214" s="17"/>
      <c r="J214" s="17"/>
      <c r="K214" s="54"/>
      <c r="L214" s="140"/>
      <c r="M214" s="49"/>
      <c r="N214" s="141"/>
      <c r="O214" s="21">
        <f>IF(E214=0,"",E214/D213)</f>
        <v>0.93548387096774188</v>
      </c>
      <c r="P214" s="22">
        <v>30</v>
      </c>
      <c r="Q214" s="96">
        <f t="shared" si="18"/>
        <v>0.9375</v>
      </c>
      <c r="R214" s="96">
        <f t="shared" si="19"/>
        <v>6.25E-2</v>
      </c>
    </row>
    <row r="215" spans="1:19" ht="15.75" customHeight="1" x14ac:dyDescent="0.2">
      <c r="A215" s="93">
        <v>2102</v>
      </c>
      <c r="B215" s="17"/>
      <c r="C215" s="17"/>
      <c r="D215" s="17"/>
      <c r="E215" s="17"/>
      <c r="F215" s="17">
        <v>28</v>
      </c>
      <c r="G215" s="17"/>
      <c r="H215" s="17"/>
      <c r="I215" s="17"/>
      <c r="J215" s="17"/>
      <c r="K215" s="54"/>
      <c r="L215" s="140"/>
      <c r="M215" s="49"/>
      <c r="N215" s="141"/>
      <c r="O215" s="21">
        <f>IF(F215=0,"",F215/E214)</f>
        <v>0.96551724137931039</v>
      </c>
      <c r="P215" s="22">
        <v>29</v>
      </c>
      <c r="Q215" s="96">
        <f t="shared" si="18"/>
        <v>0.96666666666666667</v>
      </c>
      <c r="R215" s="96">
        <f t="shared" si="19"/>
        <v>3.3333333333333326E-2</v>
      </c>
    </row>
    <row r="216" spans="1:19" ht="15.75" customHeight="1" x14ac:dyDescent="0.2">
      <c r="A216" s="93">
        <v>2201</v>
      </c>
      <c r="B216" s="17"/>
      <c r="C216" s="17"/>
      <c r="D216" s="17"/>
      <c r="E216" s="17"/>
      <c r="F216" s="17"/>
      <c r="G216" s="17">
        <v>28</v>
      </c>
      <c r="H216" s="17"/>
      <c r="I216" s="17"/>
      <c r="J216" s="17"/>
      <c r="K216" s="54"/>
      <c r="L216" s="140"/>
      <c r="M216" s="49"/>
      <c r="N216" s="141"/>
      <c r="O216" s="21">
        <f>IF(G216=0,"",G216/F215)</f>
        <v>1</v>
      </c>
      <c r="P216" s="22">
        <v>28</v>
      </c>
      <c r="Q216" s="96">
        <f t="shared" si="18"/>
        <v>0.96551724137931039</v>
      </c>
      <c r="R216" s="96">
        <f t="shared" si="19"/>
        <v>3.4482758620689613E-2</v>
      </c>
    </row>
    <row r="217" spans="1:19" ht="15.75" customHeight="1" x14ac:dyDescent="0.2">
      <c r="A217" s="93">
        <v>2202</v>
      </c>
      <c r="B217" s="17"/>
      <c r="C217" s="17"/>
      <c r="D217" s="17"/>
      <c r="E217" s="17"/>
      <c r="F217" s="17"/>
      <c r="G217" s="17"/>
      <c r="H217" s="17">
        <v>26</v>
      </c>
      <c r="I217" s="17"/>
      <c r="J217" s="17"/>
      <c r="K217" s="54"/>
      <c r="L217" s="140"/>
      <c r="M217" s="49"/>
      <c r="N217" s="141"/>
      <c r="O217" s="21">
        <f>IF(H217=0,"",H217/G216)</f>
        <v>0.9285714285714286</v>
      </c>
      <c r="P217" s="22">
        <v>27</v>
      </c>
      <c r="Q217" s="96">
        <f t="shared" si="18"/>
        <v>0.9642857142857143</v>
      </c>
      <c r="R217" s="96">
        <f t="shared" si="19"/>
        <v>3.5714285714285698E-2</v>
      </c>
    </row>
    <row r="218" spans="1:19" ht="15.75" customHeight="1" x14ac:dyDescent="0.2">
      <c r="A218" s="93">
        <v>2301</v>
      </c>
      <c r="B218" s="17"/>
      <c r="C218" s="17"/>
      <c r="D218" s="17"/>
      <c r="E218" s="17"/>
      <c r="F218" s="17"/>
      <c r="G218" s="17"/>
      <c r="H218" s="17"/>
      <c r="I218" s="17">
        <v>25</v>
      </c>
      <c r="J218" s="17"/>
      <c r="K218" s="54"/>
      <c r="L218" s="140"/>
      <c r="M218" s="49"/>
      <c r="N218" s="141"/>
      <c r="O218" s="21">
        <f>IF(I218=0,"",I218/H217)</f>
        <v>0.96153846153846156</v>
      </c>
      <c r="P218" s="22">
        <v>26</v>
      </c>
      <c r="Q218" s="96">
        <f t="shared" si="18"/>
        <v>0.96296296296296291</v>
      </c>
      <c r="R218" s="96">
        <f t="shared" si="19"/>
        <v>3.703703703703709E-2</v>
      </c>
    </row>
    <row r="219" spans="1:19" ht="15.75" customHeight="1" x14ac:dyDescent="0.2">
      <c r="A219" s="93">
        <v>2302</v>
      </c>
      <c r="B219" s="17"/>
      <c r="C219" s="17"/>
      <c r="D219" s="17"/>
      <c r="E219" s="17"/>
      <c r="F219" s="17"/>
      <c r="G219" s="17"/>
      <c r="H219" s="17"/>
      <c r="I219" s="17"/>
      <c r="J219" s="17">
        <v>24</v>
      </c>
      <c r="K219" s="54">
        <v>18</v>
      </c>
      <c r="L219" s="140"/>
      <c r="M219" s="49"/>
      <c r="N219" s="141"/>
      <c r="O219" s="24">
        <f>IF(J219=0,"",J219/I218)</f>
        <v>0.96</v>
      </c>
      <c r="P219" s="22">
        <v>26</v>
      </c>
      <c r="Q219" s="24">
        <f t="shared" si="18"/>
        <v>1</v>
      </c>
      <c r="R219" s="24">
        <f t="shared" si="19"/>
        <v>0</v>
      </c>
    </row>
    <row r="220" spans="1:19" ht="15.75" customHeight="1" x14ac:dyDescent="0.2">
      <c r="A220" s="93">
        <v>2401</v>
      </c>
      <c r="B220" s="17"/>
      <c r="C220" s="17"/>
      <c r="D220" s="17"/>
      <c r="E220" s="17"/>
      <c r="F220" s="17"/>
      <c r="G220" s="17"/>
      <c r="H220" s="17"/>
      <c r="I220" s="17"/>
      <c r="J220" s="17">
        <v>5</v>
      </c>
      <c r="K220" s="54">
        <v>5</v>
      </c>
      <c r="L220" s="140"/>
      <c r="M220" s="49"/>
      <c r="N220" s="142"/>
      <c r="O220" s="63"/>
      <c r="P220" s="22">
        <v>7</v>
      </c>
      <c r="Q220" s="63"/>
      <c r="R220" s="97"/>
    </row>
    <row r="221" spans="1:19" ht="15.75" customHeight="1" x14ac:dyDescent="0.2">
      <c r="A221" s="93">
        <v>2402</v>
      </c>
      <c r="B221" s="17"/>
      <c r="C221" s="17"/>
      <c r="D221" s="17"/>
      <c r="E221" s="17"/>
      <c r="F221" s="17"/>
      <c r="G221" s="17"/>
      <c r="H221" s="17"/>
      <c r="I221" s="17"/>
      <c r="J221" s="17">
        <v>1</v>
      </c>
      <c r="K221" s="54">
        <v>1</v>
      </c>
      <c r="L221" s="140"/>
      <c r="M221" s="49"/>
      <c r="N221" s="142"/>
      <c r="O221" s="143"/>
      <c r="P221" s="51">
        <v>2</v>
      </c>
      <c r="Q221" s="144"/>
      <c r="R221" s="143"/>
    </row>
    <row r="222" spans="1:19" ht="15.75" customHeight="1" x14ac:dyDescent="0.2">
      <c r="A222" s="93">
        <v>2501</v>
      </c>
      <c r="B222" s="17"/>
      <c r="C222" s="17"/>
      <c r="D222" s="17"/>
      <c r="E222" s="17"/>
      <c r="F222" s="17"/>
      <c r="G222" s="17"/>
      <c r="H222" s="17"/>
      <c r="I222" s="17"/>
      <c r="J222" s="17">
        <v>2</v>
      </c>
      <c r="K222" s="54">
        <v>1</v>
      </c>
      <c r="L222" s="140"/>
      <c r="M222" s="49"/>
      <c r="N222" s="142"/>
      <c r="O222" s="143"/>
      <c r="P222" s="51">
        <v>2</v>
      </c>
      <c r="Q222" s="144"/>
      <c r="R222" s="143"/>
    </row>
    <row r="223" spans="1:19" ht="15.75" customHeight="1" x14ac:dyDescent="0.2">
      <c r="A223" s="93">
        <v>2502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54"/>
      <c r="L223" s="140"/>
      <c r="M223" s="49"/>
      <c r="N223" s="142"/>
      <c r="O223" s="49"/>
      <c r="P223" s="142"/>
      <c r="Q223" s="145"/>
      <c r="R223" s="143"/>
    </row>
    <row r="224" spans="1:19" ht="15.75" customHeight="1" x14ac:dyDescent="0.2">
      <c r="A224" s="93">
        <v>2601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54"/>
      <c r="L224" s="140"/>
      <c r="M224" s="49"/>
      <c r="N224" s="142"/>
      <c r="O224" s="98" t="s">
        <v>81</v>
      </c>
      <c r="P224" s="99">
        <v>9</v>
      </c>
      <c r="Q224" s="100">
        <f>IF(SUM(K217:K223)=0,"",SUM(K217:K223))</f>
        <v>25</v>
      </c>
      <c r="R224" s="101" t="s">
        <v>10</v>
      </c>
    </row>
    <row r="225" spans="1:19" ht="15.75" customHeight="1" x14ac:dyDescent="0.2">
      <c r="A225" s="93">
        <v>2602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54"/>
      <c r="L225" s="140"/>
      <c r="M225" s="49"/>
      <c r="N225" s="142"/>
      <c r="O225" s="102" t="s">
        <v>83</v>
      </c>
      <c r="P225" s="32">
        <f>IF(P224/B211=0,"",P224/B211)</f>
        <v>0.21428571428571427</v>
      </c>
      <c r="Q225" s="103">
        <f>IF(P224/Q224=0,"",P224/Q224)</f>
        <v>0.36</v>
      </c>
      <c r="R225" s="104" t="s">
        <v>84</v>
      </c>
    </row>
    <row r="226" spans="1:19" ht="15.75" customHeight="1" x14ac:dyDescent="0.2">
      <c r="A226" s="93">
        <v>2701</v>
      </c>
      <c r="B226" s="71"/>
      <c r="C226" s="71"/>
      <c r="D226" s="71"/>
      <c r="E226" s="71"/>
      <c r="F226" s="71"/>
      <c r="G226" s="71"/>
      <c r="H226" s="71"/>
      <c r="I226" s="71"/>
      <c r="J226" s="71"/>
      <c r="K226" s="54"/>
      <c r="L226" s="146"/>
      <c r="M226" s="147"/>
      <c r="N226" s="148"/>
      <c r="O226" s="149"/>
      <c r="P226" s="150"/>
      <c r="Q226" s="150"/>
      <c r="R226" s="151"/>
    </row>
    <row r="227" spans="1:19" ht="18" customHeight="1" x14ac:dyDescent="0.2">
      <c r="A227" s="109"/>
      <c r="B227" s="216" t="s">
        <v>106</v>
      </c>
      <c r="C227" s="216"/>
      <c r="D227" s="216"/>
      <c r="E227" s="216"/>
      <c r="F227" s="216"/>
      <c r="G227" s="216"/>
      <c r="H227" s="216"/>
      <c r="I227" s="216"/>
      <c r="J227" s="216"/>
      <c r="K227" s="70">
        <f>SUM(K211:K223)</f>
        <v>25</v>
      </c>
      <c r="L227" s="105">
        <f>IF(K219=0,"",K219/B211)</f>
        <v>0.42857142857142855</v>
      </c>
      <c r="M227" s="105">
        <f>IF(K227=0,"",K227/B211)</f>
        <v>0.59523809523809523</v>
      </c>
      <c r="N227" s="105">
        <f>IF(K219=0,"",M227-L227)</f>
        <v>0.16666666666666669</v>
      </c>
      <c r="O227" s="85"/>
      <c r="P227" s="81"/>
      <c r="Q227" s="129"/>
      <c r="R227" s="85"/>
    </row>
    <row r="228" spans="1:19" ht="12.75" customHeight="1" x14ac:dyDescent="0.2">
      <c r="L228" s="85"/>
      <c r="M228" s="85"/>
      <c r="O228" s="85"/>
    </row>
    <row r="229" spans="1:19" ht="12.75" customHeight="1" x14ac:dyDescent="0.2">
      <c r="L229" s="85"/>
      <c r="M229" s="85"/>
      <c r="O229" s="85"/>
    </row>
    <row r="230" spans="1:19" ht="26.25" customHeight="1" x14ac:dyDescent="0.2">
      <c r="B230" s="220" t="s">
        <v>94</v>
      </c>
      <c r="C230" s="221"/>
      <c r="D230" s="221"/>
      <c r="E230" s="221"/>
      <c r="F230" s="221"/>
      <c r="G230" s="221"/>
      <c r="H230" s="221"/>
      <c r="I230" s="221"/>
      <c r="J230" s="221"/>
      <c r="K230" s="74" t="s">
        <v>116</v>
      </c>
      <c r="L230" s="85"/>
      <c r="M230" s="85"/>
      <c r="N230" s="81"/>
      <c r="O230" s="85"/>
      <c r="P230" s="81"/>
      <c r="Q230" s="81"/>
      <c r="R230" s="81"/>
    </row>
    <row r="231" spans="1:19" ht="20.25" x14ac:dyDescent="0.2">
      <c r="A231" s="222" t="s">
        <v>9</v>
      </c>
      <c r="B231" s="223" t="s">
        <v>95</v>
      </c>
      <c r="C231" s="224"/>
      <c r="D231" s="224"/>
      <c r="E231" s="224"/>
      <c r="F231" s="224"/>
      <c r="G231" s="224"/>
      <c r="H231" s="224"/>
      <c r="I231" s="224"/>
      <c r="J231" s="225"/>
      <c r="K231" s="226" t="s">
        <v>10</v>
      </c>
      <c r="L231" s="219" t="s">
        <v>2</v>
      </c>
      <c r="M231" s="219" t="s">
        <v>3</v>
      </c>
      <c r="N231" s="228" t="s">
        <v>4</v>
      </c>
      <c r="O231" s="219" t="s">
        <v>5</v>
      </c>
      <c r="P231" s="217" t="s">
        <v>6</v>
      </c>
      <c r="Q231" s="217" t="s">
        <v>7</v>
      </c>
      <c r="R231" s="219" t="s">
        <v>96</v>
      </c>
    </row>
    <row r="232" spans="1:19" ht="15.75" customHeight="1" x14ac:dyDescent="0.2">
      <c r="A232" s="218"/>
      <c r="B232" s="93" t="s">
        <v>97</v>
      </c>
      <c r="C232" s="93" t="s">
        <v>98</v>
      </c>
      <c r="D232" s="93" t="s">
        <v>99</v>
      </c>
      <c r="E232" s="93" t="s">
        <v>100</v>
      </c>
      <c r="F232" s="93" t="s">
        <v>101</v>
      </c>
      <c r="G232" s="93" t="s">
        <v>102</v>
      </c>
      <c r="H232" s="93" t="s">
        <v>103</v>
      </c>
      <c r="I232" s="93" t="s">
        <v>104</v>
      </c>
      <c r="J232" s="93" t="s">
        <v>105</v>
      </c>
      <c r="K232" s="237"/>
      <c r="L232" s="218"/>
      <c r="M232" s="218"/>
      <c r="N232" s="218"/>
      <c r="O232" s="218"/>
      <c r="P232" s="218"/>
      <c r="Q232" s="218"/>
      <c r="R232" s="218"/>
    </row>
    <row r="233" spans="1:19" ht="15.75" customHeight="1" x14ac:dyDescent="0.2">
      <c r="A233" s="93">
        <v>2001</v>
      </c>
      <c r="B233" s="17">
        <v>12</v>
      </c>
      <c r="C233" s="17"/>
      <c r="D233" s="17"/>
      <c r="E233" s="17"/>
      <c r="F233" s="17"/>
      <c r="G233" s="17"/>
      <c r="H233" s="17"/>
      <c r="I233" s="17"/>
      <c r="J233" s="17"/>
      <c r="K233" s="54"/>
      <c r="L233" s="138"/>
      <c r="M233" s="139"/>
      <c r="N233" s="100"/>
      <c r="O233" s="94"/>
      <c r="P233" s="19">
        <f>B233</f>
        <v>12</v>
      </c>
      <c r="Q233" s="95"/>
      <c r="R233" s="94"/>
    </row>
    <row r="234" spans="1:19" ht="15.75" customHeight="1" x14ac:dyDescent="0.2">
      <c r="A234" s="93">
        <v>2002</v>
      </c>
      <c r="B234" s="17"/>
      <c r="C234" s="17">
        <v>11</v>
      </c>
      <c r="D234" s="17"/>
      <c r="E234" s="17"/>
      <c r="F234" s="17"/>
      <c r="G234" s="17"/>
      <c r="H234" s="17"/>
      <c r="I234" s="17"/>
      <c r="J234" s="17"/>
      <c r="K234" s="54"/>
      <c r="L234" s="140"/>
      <c r="M234" s="49"/>
      <c r="N234" s="141"/>
      <c r="O234" s="21">
        <f>IF(C234=0,"",C234/B233)</f>
        <v>0.91666666666666663</v>
      </c>
      <c r="P234" s="22">
        <v>12</v>
      </c>
      <c r="Q234" s="96">
        <f t="shared" ref="Q234:Q241" si="20">IF(P234=0,"",P234/P233)</f>
        <v>1</v>
      </c>
      <c r="R234" s="96">
        <f t="shared" ref="R234:R241" si="21">IF(P234=0,"",100%-Q234)</f>
        <v>0</v>
      </c>
    </row>
    <row r="235" spans="1:19" ht="15.75" customHeight="1" x14ac:dyDescent="0.2">
      <c r="A235" s="93">
        <v>2101</v>
      </c>
      <c r="B235" s="17"/>
      <c r="C235" s="17"/>
      <c r="D235" s="17">
        <v>8</v>
      </c>
      <c r="E235" s="17"/>
      <c r="F235" s="17"/>
      <c r="G235" s="17"/>
      <c r="H235" s="17"/>
      <c r="I235" s="17"/>
      <c r="J235" s="17"/>
      <c r="K235" s="54"/>
      <c r="L235" s="140"/>
      <c r="M235" s="49"/>
      <c r="N235" s="141"/>
      <c r="O235" s="21">
        <f>IF(D235=0,"",D235/C234)</f>
        <v>0.72727272727272729</v>
      </c>
      <c r="P235" s="22">
        <v>9</v>
      </c>
      <c r="Q235" s="96">
        <f t="shared" si="20"/>
        <v>0.75</v>
      </c>
      <c r="R235" s="96">
        <f t="shared" si="21"/>
        <v>0.25</v>
      </c>
      <c r="S235" s="119">
        <f>P235/P233</f>
        <v>0.75</v>
      </c>
    </row>
    <row r="236" spans="1:19" ht="15.75" customHeight="1" x14ac:dyDescent="0.2">
      <c r="A236" s="93">
        <v>2102</v>
      </c>
      <c r="B236" s="17"/>
      <c r="C236" s="17"/>
      <c r="D236" s="17"/>
      <c r="E236" s="17">
        <v>6</v>
      </c>
      <c r="F236" s="17"/>
      <c r="G236" s="17"/>
      <c r="H236" s="17"/>
      <c r="I236" s="17"/>
      <c r="J236" s="17"/>
      <c r="K236" s="54"/>
      <c r="L236" s="140"/>
      <c r="M236" s="49"/>
      <c r="N236" s="141"/>
      <c r="O236" s="21">
        <f>IF(E236=0,"",E236/D235)</f>
        <v>0.75</v>
      </c>
      <c r="P236" s="22">
        <v>6</v>
      </c>
      <c r="Q236" s="96">
        <f t="shared" si="20"/>
        <v>0.66666666666666663</v>
      </c>
      <c r="R236" s="96">
        <f t="shared" si="21"/>
        <v>0.33333333333333337</v>
      </c>
    </row>
    <row r="237" spans="1:19" ht="15.75" customHeight="1" x14ac:dyDescent="0.2">
      <c r="A237" s="93">
        <v>2201</v>
      </c>
      <c r="B237" s="17"/>
      <c r="C237" s="17"/>
      <c r="D237" s="17"/>
      <c r="E237" s="17"/>
      <c r="F237" s="17">
        <v>6</v>
      </c>
      <c r="G237" s="17"/>
      <c r="H237" s="17"/>
      <c r="I237" s="17"/>
      <c r="J237" s="17"/>
      <c r="K237" s="54"/>
      <c r="L237" s="140"/>
      <c r="M237" s="49"/>
      <c r="N237" s="141"/>
      <c r="O237" s="21">
        <f>IF(F237=0,"",F237/E236)</f>
        <v>1</v>
      </c>
      <c r="P237" s="22">
        <v>6</v>
      </c>
      <c r="Q237" s="96">
        <f t="shared" si="20"/>
        <v>1</v>
      </c>
      <c r="R237" s="96">
        <f t="shared" si="21"/>
        <v>0</v>
      </c>
    </row>
    <row r="238" spans="1:19" ht="15.75" customHeight="1" x14ac:dyDescent="0.2">
      <c r="A238" s="93">
        <v>2202</v>
      </c>
      <c r="B238" s="17"/>
      <c r="C238" s="17"/>
      <c r="D238" s="17"/>
      <c r="E238" s="17"/>
      <c r="F238" s="17"/>
      <c r="G238" s="17">
        <v>6</v>
      </c>
      <c r="H238" s="17"/>
      <c r="I238" s="17"/>
      <c r="J238" s="17"/>
      <c r="K238" s="54"/>
      <c r="L238" s="140"/>
      <c r="M238" s="49"/>
      <c r="N238" s="141"/>
      <c r="O238" s="21">
        <f>IF(G238=0,"",G238/F237)</f>
        <v>1</v>
      </c>
      <c r="P238" s="22">
        <v>6</v>
      </c>
      <c r="Q238" s="96">
        <f t="shared" si="20"/>
        <v>1</v>
      </c>
      <c r="R238" s="96">
        <f t="shared" si="21"/>
        <v>0</v>
      </c>
    </row>
    <row r="239" spans="1:19" ht="15.75" customHeight="1" x14ac:dyDescent="0.2">
      <c r="A239" s="93">
        <v>2301</v>
      </c>
      <c r="B239" s="17"/>
      <c r="C239" s="17"/>
      <c r="D239" s="17"/>
      <c r="E239" s="17"/>
      <c r="F239" s="17"/>
      <c r="G239" s="17"/>
      <c r="H239" s="17">
        <v>6</v>
      </c>
      <c r="I239" s="17"/>
      <c r="J239" s="17"/>
      <c r="K239" s="54"/>
      <c r="L239" s="140"/>
      <c r="M239" s="49"/>
      <c r="N239" s="141"/>
      <c r="O239" s="21">
        <f>IF(H239=0,"",H239/G238)</f>
        <v>1</v>
      </c>
      <c r="P239" s="22">
        <v>6</v>
      </c>
      <c r="Q239" s="96">
        <f t="shared" si="20"/>
        <v>1</v>
      </c>
      <c r="R239" s="96">
        <f t="shared" si="21"/>
        <v>0</v>
      </c>
    </row>
    <row r="240" spans="1:19" ht="15.75" customHeight="1" x14ac:dyDescent="0.2">
      <c r="A240" s="93">
        <v>2302</v>
      </c>
      <c r="B240" s="17"/>
      <c r="C240" s="17"/>
      <c r="D240" s="17"/>
      <c r="E240" s="17"/>
      <c r="F240" s="17"/>
      <c r="G240" s="17"/>
      <c r="H240" s="17"/>
      <c r="I240" s="17">
        <v>5</v>
      </c>
      <c r="J240" s="17"/>
      <c r="K240" s="54"/>
      <c r="L240" s="140"/>
      <c r="M240" s="49"/>
      <c r="N240" s="141"/>
      <c r="O240" s="21">
        <f>IF(I240=0,"",I240/H239)</f>
        <v>0.83333333333333337</v>
      </c>
      <c r="P240" s="22">
        <v>5</v>
      </c>
      <c r="Q240" s="96">
        <f t="shared" si="20"/>
        <v>0.83333333333333337</v>
      </c>
      <c r="R240" s="96">
        <f t="shared" si="21"/>
        <v>0.16666666666666663</v>
      </c>
    </row>
    <row r="241" spans="1:18" ht="15.75" customHeight="1" x14ac:dyDescent="0.2">
      <c r="A241" s="93">
        <v>2401</v>
      </c>
      <c r="B241" s="17"/>
      <c r="C241" s="17"/>
      <c r="D241" s="17"/>
      <c r="E241" s="17"/>
      <c r="F241" s="17"/>
      <c r="G241" s="17"/>
      <c r="H241" s="17"/>
      <c r="I241" s="17"/>
      <c r="J241" s="17">
        <v>4</v>
      </c>
      <c r="K241" s="54">
        <v>4</v>
      </c>
      <c r="L241" s="140"/>
      <c r="M241" s="49"/>
      <c r="N241" s="141"/>
      <c r="O241" s="24">
        <f>IF(J241=0,"",J241/I240)</f>
        <v>0.8</v>
      </c>
      <c r="P241" s="22">
        <v>5</v>
      </c>
      <c r="Q241" s="24">
        <f t="shared" si="20"/>
        <v>1</v>
      </c>
      <c r="R241" s="24">
        <f t="shared" si="21"/>
        <v>0</v>
      </c>
    </row>
    <row r="242" spans="1:18" ht="15.75" customHeight="1" x14ac:dyDescent="0.2">
      <c r="A242" s="93">
        <v>2402</v>
      </c>
      <c r="B242" s="17"/>
      <c r="C242" s="17"/>
      <c r="D242" s="17"/>
      <c r="E242" s="17"/>
      <c r="F242" s="17"/>
      <c r="G242" s="17"/>
      <c r="H242" s="17"/>
      <c r="I242" s="17"/>
      <c r="J242" s="17">
        <v>1</v>
      </c>
      <c r="K242" s="54">
        <v>1</v>
      </c>
      <c r="L242" s="140"/>
      <c r="M242" s="49"/>
      <c r="N242" s="142"/>
      <c r="O242" s="63"/>
      <c r="P242" s="22">
        <v>1</v>
      </c>
      <c r="Q242" s="63"/>
      <c r="R242" s="97"/>
    </row>
    <row r="243" spans="1:18" ht="15.75" customHeight="1" x14ac:dyDescent="0.2">
      <c r="A243" s="93">
        <v>2501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54"/>
      <c r="L243" s="140"/>
      <c r="M243" s="49"/>
      <c r="N243" s="142"/>
      <c r="O243" s="143"/>
      <c r="P243" s="51"/>
      <c r="Q243" s="144"/>
      <c r="R243" s="143"/>
    </row>
    <row r="244" spans="1:18" ht="15.75" customHeight="1" x14ac:dyDescent="0.2">
      <c r="A244" s="93">
        <v>2502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54"/>
      <c r="L244" s="140"/>
      <c r="M244" s="49"/>
      <c r="N244" s="142"/>
      <c r="O244" s="143"/>
      <c r="P244" s="51"/>
      <c r="Q244" s="144"/>
      <c r="R244" s="143"/>
    </row>
    <row r="245" spans="1:18" ht="15.75" customHeight="1" x14ac:dyDescent="0.2">
      <c r="A245" s="93">
        <v>2601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54"/>
      <c r="L245" s="140"/>
      <c r="M245" s="49"/>
      <c r="N245" s="142"/>
      <c r="O245" s="49"/>
      <c r="P245" s="142"/>
      <c r="Q245" s="145"/>
      <c r="R245" s="143"/>
    </row>
    <row r="246" spans="1:18" ht="15.75" customHeight="1" x14ac:dyDescent="0.2">
      <c r="A246" s="93">
        <v>2602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54"/>
      <c r="L246" s="140"/>
      <c r="M246" s="49"/>
      <c r="N246" s="142"/>
      <c r="O246" s="98" t="s">
        <v>81</v>
      </c>
      <c r="P246" s="99"/>
      <c r="Q246" s="100">
        <f>IF(SUM(K239:K245)=0,"",SUM(K239:K245))</f>
        <v>5</v>
      </c>
      <c r="R246" s="101" t="s">
        <v>10</v>
      </c>
    </row>
    <row r="247" spans="1:18" ht="15.75" customHeight="1" x14ac:dyDescent="0.2">
      <c r="A247" s="93">
        <v>2701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54"/>
      <c r="L247" s="140"/>
      <c r="M247" s="49"/>
      <c r="N247" s="142"/>
      <c r="O247" s="102" t="s">
        <v>83</v>
      </c>
      <c r="P247" s="32" t="str">
        <f>IF(P246/B233=0,"",P246/B233)</f>
        <v/>
      </c>
      <c r="Q247" s="103" t="str">
        <f>IF(P246/Q246=0,"",P246/Q246)</f>
        <v/>
      </c>
      <c r="R247" s="104" t="s">
        <v>84</v>
      </c>
    </row>
    <row r="248" spans="1:18" ht="15.75" customHeight="1" x14ac:dyDescent="0.2">
      <c r="A248" s="93">
        <v>2702</v>
      </c>
      <c r="B248" s="71"/>
      <c r="C248" s="71"/>
      <c r="D248" s="71"/>
      <c r="E248" s="71"/>
      <c r="F248" s="71"/>
      <c r="G248" s="71"/>
      <c r="H248" s="71"/>
      <c r="I248" s="71"/>
      <c r="J248" s="71"/>
      <c r="K248" s="54"/>
      <c r="L248" s="146"/>
      <c r="M248" s="147"/>
      <c r="N248" s="148"/>
      <c r="O248" s="149"/>
      <c r="P248" s="150"/>
      <c r="Q248" s="150"/>
      <c r="R248" s="151"/>
    </row>
    <row r="249" spans="1:18" ht="18" x14ac:dyDescent="0.2">
      <c r="A249" s="109"/>
      <c r="B249" s="216" t="s">
        <v>106</v>
      </c>
      <c r="C249" s="216"/>
      <c r="D249" s="216"/>
      <c r="E249" s="216"/>
      <c r="F249" s="216"/>
      <c r="G249" s="216"/>
      <c r="H249" s="216"/>
      <c r="I249" s="216"/>
      <c r="J249" s="216"/>
      <c r="K249" s="70">
        <f>SUM(K233:K245)</f>
        <v>5</v>
      </c>
      <c r="L249" s="105">
        <f>IF(K241=0,"",K241/B233)</f>
        <v>0.33333333333333331</v>
      </c>
      <c r="M249" s="105">
        <f>IF(K249=0,"",K249/B233)</f>
        <v>0.41666666666666669</v>
      </c>
      <c r="N249" s="105">
        <f>IF(K241=0,"",M249-L249)</f>
        <v>8.333333333333337E-2</v>
      </c>
      <c r="O249" s="85"/>
      <c r="P249" s="81"/>
      <c r="Q249" s="129"/>
      <c r="R249" s="85"/>
    </row>
    <row r="250" spans="1:18" ht="12.75" customHeight="1" x14ac:dyDescent="0.2">
      <c r="L250" s="85"/>
      <c r="M250" s="85"/>
      <c r="O250" s="85"/>
    </row>
    <row r="251" spans="1:18" ht="12.75" customHeight="1" x14ac:dyDescent="0.2">
      <c r="L251" s="85"/>
      <c r="M251" s="85"/>
      <c r="O251" s="85"/>
    </row>
    <row r="252" spans="1:18" ht="26.25" customHeight="1" x14ac:dyDescent="0.2">
      <c r="B252" s="220" t="s">
        <v>94</v>
      </c>
      <c r="C252" s="221"/>
      <c r="D252" s="221"/>
      <c r="E252" s="221"/>
      <c r="F252" s="221"/>
      <c r="G252" s="221"/>
      <c r="H252" s="221"/>
      <c r="I252" s="221"/>
      <c r="J252" s="221"/>
      <c r="K252" s="74" t="s">
        <v>117</v>
      </c>
      <c r="L252" s="85"/>
      <c r="M252" s="85"/>
      <c r="N252" s="81"/>
      <c r="O252" s="85"/>
      <c r="P252" s="81"/>
      <c r="Q252" s="81"/>
      <c r="R252" s="81"/>
    </row>
    <row r="253" spans="1:18" ht="20.25" x14ac:dyDescent="0.2">
      <c r="A253" s="222" t="s">
        <v>9</v>
      </c>
      <c r="B253" s="223" t="s">
        <v>95</v>
      </c>
      <c r="C253" s="224"/>
      <c r="D253" s="224"/>
      <c r="E253" s="224"/>
      <c r="F253" s="224"/>
      <c r="G253" s="224"/>
      <c r="H253" s="224"/>
      <c r="I253" s="224"/>
      <c r="J253" s="225"/>
      <c r="K253" s="226" t="s">
        <v>10</v>
      </c>
      <c r="L253" s="219" t="s">
        <v>2</v>
      </c>
      <c r="M253" s="219" t="s">
        <v>3</v>
      </c>
      <c r="N253" s="228" t="s">
        <v>4</v>
      </c>
      <c r="O253" s="219" t="s">
        <v>5</v>
      </c>
      <c r="P253" s="217" t="s">
        <v>6</v>
      </c>
      <c r="Q253" s="217" t="s">
        <v>7</v>
      </c>
      <c r="R253" s="219" t="s">
        <v>96</v>
      </c>
    </row>
    <row r="254" spans="1:18" ht="15.75" customHeight="1" x14ac:dyDescent="0.2">
      <c r="A254" s="218"/>
      <c r="B254" s="93" t="s">
        <v>97</v>
      </c>
      <c r="C254" s="93" t="s">
        <v>98</v>
      </c>
      <c r="D254" s="93" t="s">
        <v>99</v>
      </c>
      <c r="E254" s="93" t="s">
        <v>100</v>
      </c>
      <c r="F254" s="93" t="s">
        <v>101</v>
      </c>
      <c r="G254" s="93" t="s">
        <v>102</v>
      </c>
      <c r="H254" s="93" t="s">
        <v>103</v>
      </c>
      <c r="I254" s="93" t="s">
        <v>104</v>
      </c>
      <c r="J254" s="93" t="s">
        <v>105</v>
      </c>
      <c r="K254" s="237"/>
      <c r="L254" s="218"/>
      <c r="M254" s="218"/>
      <c r="N254" s="218"/>
      <c r="O254" s="218"/>
      <c r="P254" s="218"/>
      <c r="Q254" s="218"/>
      <c r="R254" s="218"/>
    </row>
    <row r="255" spans="1:18" ht="15.75" customHeight="1" x14ac:dyDescent="0.2">
      <c r="A255" s="93">
        <v>2002</v>
      </c>
      <c r="B255" s="17">
        <v>17</v>
      </c>
      <c r="C255" s="17"/>
      <c r="D255" s="17"/>
      <c r="E255" s="17"/>
      <c r="F255" s="17"/>
      <c r="G255" s="17"/>
      <c r="H255" s="17"/>
      <c r="I255" s="17"/>
      <c r="J255" s="17"/>
      <c r="K255" s="54"/>
      <c r="L255" s="138"/>
      <c r="M255" s="139"/>
      <c r="N255" s="100"/>
      <c r="O255" s="94"/>
      <c r="P255" s="19">
        <f>B255</f>
        <v>17</v>
      </c>
      <c r="Q255" s="95"/>
      <c r="R255" s="94"/>
    </row>
    <row r="256" spans="1:18" ht="15.75" customHeight="1" x14ac:dyDescent="0.2">
      <c r="A256" s="93">
        <v>2101</v>
      </c>
      <c r="B256" s="17"/>
      <c r="C256" s="17">
        <v>12</v>
      </c>
      <c r="D256" s="17"/>
      <c r="E256" s="17"/>
      <c r="F256" s="17"/>
      <c r="G256" s="17"/>
      <c r="H256" s="17"/>
      <c r="I256" s="17"/>
      <c r="J256" s="17"/>
      <c r="K256" s="54"/>
      <c r="L256" s="140"/>
      <c r="M256" s="49"/>
      <c r="N256" s="141"/>
      <c r="O256" s="21">
        <f>IF(C256=0,"",C256/B255)</f>
        <v>0.70588235294117652</v>
      </c>
      <c r="P256" s="22">
        <v>12</v>
      </c>
      <c r="Q256" s="96">
        <f t="shared" ref="Q256:Q263" si="22">IF(P256=0,"",P256/P255)</f>
        <v>0.70588235294117652</v>
      </c>
      <c r="R256" s="96">
        <f t="shared" ref="R256:R263" si="23">IF(P256=0,"",100%-Q256)</f>
        <v>0.29411764705882348</v>
      </c>
    </row>
    <row r="257" spans="1:19" ht="15.75" customHeight="1" x14ac:dyDescent="0.2">
      <c r="A257" s="93">
        <v>2102</v>
      </c>
      <c r="B257" s="17"/>
      <c r="C257" s="17"/>
      <c r="D257" s="17">
        <v>11</v>
      </c>
      <c r="E257" s="17"/>
      <c r="F257" s="17"/>
      <c r="G257" s="17"/>
      <c r="H257" s="17"/>
      <c r="I257" s="17"/>
      <c r="J257" s="17"/>
      <c r="K257" s="54"/>
      <c r="L257" s="140"/>
      <c r="M257" s="49"/>
      <c r="N257" s="141"/>
      <c r="O257" s="21">
        <f>IF(D257=0,"",D257/C256)</f>
        <v>0.91666666666666663</v>
      </c>
      <c r="P257" s="22">
        <v>11</v>
      </c>
      <c r="Q257" s="96">
        <f t="shared" si="22"/>
        <v>0.91666666666666663</v>
      </c>
      <c r="R257" s="96">
        <f t="shared" si="23"/>
        <v>8.333333333333337E-2</v>
      </c>
      <c r="S257" s="119">
        <f>P257/P255</f>
        <v>0.6470588235294118</v>
      </c>
    </row>
    <row r="258" spans="1:19" ht="15.75" customHeight="1" x14ac:dyDescent="0.2">
      <c r="A258" s="93">
        <v>2201</v>
      </c>
      <c r="B258" s="17"/>
      <c r="C258" s="17"/>
      <c r="D258" s="17"/>
      <c r="E258" s="17">
        <v>11</v>
      </c>
      <c r="F258" s="17"/>
      <c r="G258" s="17"/>
      <c r="H258" s="17"/>
      <c r="I258" s="17"/>
      <c r="J258" s="17"/>
      <c r="K258" s="54"/>
      <c r="L258" s="140"/>
      <c r="M258" s="49"/>
      <c r="N258" s="141"/>
      <c r="O258" s="21">
        <f>IF(E258=0,"",E258/D257)</f>
        <v>1</v>
      </c>
      <c r="P258" s="22">
        <v>11</v>
      </c>
      <c r="Q258" s="96">
        <f t="shared" si="22"/>
        <v>1</v>
      </c>
      <c r="R258" s="96">
        <f t="shared" si="23"/>
        <v>0</v>
      </c>
    </row>
    <row r="259" spans="1:19" ht="15.75" customHeight="1" x14ac:dyDescent="0.2">
      <c r="A259" s="93">
        <v>2202</v>
      </c>
      <c r="B259" s="17"/>
      <c r="C259" s="17"/>
      <c r="D259" s="17"/>
      <c r="E259" s="17"/>
      <c r="F259" s="17">
        <v>10</v>
      </c>
      <c r="G259" s="17"/>
      <c r="H259" s="17"/>
      <c r="I259" s="17"/>
      <c r="J259" s="17"/>
      <c r="K259" s="54"/>
      <c r="L259" s="140"/>
      <c r="M259" s="49"/>
      <c r="N259" s="141"/>
      <c r="O259" s="21">
        <f>IF(F259=0,"",F259/E258)</f>
        <v>0.90909090909090906</v>
      </c>
      <c r="P259" s="22">
        <v>10</v>
      </c>
      <c r="Q259" s="96">
        <f t="shared" si="22"/>
        <v>0.90909090909090906</v>
      </c>
      <c r="R259" s="96">
        <f t="shared" si="23"/>
        <v>9.0909090909090939E-2</v>
      </c>
    </row>
    <row r="260" spans="1:19" ht="15.75" customHeight="1" x14ac:dyDescent="0.2">
      <c r="A260" s="93">
        <v>2301</v>
      </c>
      <c r="B260" s="17"/>
      <c r="C260" s="17"/>
      <c r="D260" s="17"/>
      <c r="E260" s="17"/>
      <c r="F260" s="17"/>
      <c r="G260" s="17">
        <v>7</v>
      </c>
      <c r="H260" s="17"/>
      <c r="I260" s="17"/>
      <c r="J260" s="17"/>
      <c r="K260" s="54"/>
      <c r="L260" s="140"/>
      <c r="M260" s="49"/>
      <c r="N260" s="141"/>
      <c r="O260" s="21">
        <f>IF(G260=0,"",G260/F259)</f>
        <v>0.7</v>
      </c>
      <c r="P260" s="22">
        <v>9</v>
      </c>
      <c r="Q260" s="96">
        <f t="shared" si="22"/>
        <v>0.9</v>
      </c>
      <c r="R260" s="96">
        <f t="shared" si="23"/>
        <v>9.9999999999999978E-2</v>
      </c>
    </row>
    <row r="261" spans="1:19" ht="15.75" customHeight="1" x14ac:dyDescent="0.2">
      <c r="A261" s="93">
        <v>2302</v>
      </c>
      <c r="B261" s="17"/>
      <c r="C261" s="17"/>
      <c r="D261" s="17"/>
      <c r="E261" s="17"/>
      <c r="F261" s="17"/>
      <c r="G261" s="17"/>
      <c r="H261" s="17">
        <v>7</v>
      </c>
      <c r="I261" s="17"/>
      <c r="J261" s="17"/>
      <c r="K261" s="54"/>
      <c r="L261" s="140"/>
      <c r="M261" s="49"/>
      <c r="N261" s="141"/>
      <c r="O261" s="21">
        <f>IF(H261=0,"",H261/G260)</f>
        <v>1</v>
      </c>
      <c r="P261" s="22">
        <v>9</v>
      </c>
      <c r="Q261" s="96">
        <f t="shared" si="22"/>
        <v>1</v>
      </c>
      <c r="R261" s="96">
        <f t="shared" si="23"/>
        <v>0</v>
      </c>
    </row>
    <row r="262" spans="1:19" ht="15.75" customHeight="1" x14ac:dyDescent="0.2">
      <c r="A262" s="93">
        <v>2401</v>
      </c>
      <c r="B262" s="17"/>
      <c r="C262" s="17"/>
      <c r="D262" s="17"/>
      <c r="E262" s="17"/>
      <c r="F262" s="17"/>
      <c r="G262" s="17"/>
      <c r="H262" s="17"/>
      <c r="I262" s="17">
        <v>6</v>
      </c>
      <c r="J262" s="17"/>
      <c r="K262" s="54"/>
      <c r="L262" s="140"/>
      <c r="M262" s="49"/>
      <c r="N262" s="141"/>
      <c r="O262" s="21">
        <f>IF(I262=0,"",I262/H261)</f>
        <v>0.8571428571428571</v>
      </c>
      <c r="P262" s="22">
        <v>8</v>
      </c>
      <c r="Q262" s="96">
        <f t="shared" si="22"/>
        <v>0.88888888888888884</v>
      </c>
      <c r="R262" s="96">
        <f t="shared" si="23"/>
        <v>0.11111111111111116</v>
      </c>
    </row>
    <row r="263" spans="1:19" ht="15.75" customHeight="1" x14ac:dyDescent="0.2">
      <c r="A263" s="93">
        <v>2402</v>
      </c>
      <c r="B263" s="17"/>
      <c r="C263" s="17"/>
      <c r="D263" s="17"/>
      <c r="E263" s="17"/>
      <c r="F263" s="17"/>
      <c r="G263" s="17"/>
      <c r="H263" s="17"/>
      <c r="I263" s="17"/>
      <c r="J263" s="17">
        <v>6</v>
      </c>
      <c r="K263" s="54">
        <v>4</v>
      </c>
      <c r="L263" s="140"/>
      <c r="M263" s="49"/>
      <c r="N263" s="141"/>
      <c r="O263" s="24">
        <f>IF(J263=0,"",J263/I262)</f>
        <v>1</v>
      </c>
      <c r="P263" s="22">
        <v>8</v>
      </c>
      <c r="Q263" s="24">
        <f t="shared" si="22"/>
        <v>1</v>
      </c>
      <c r="R263" s="24">
        <f t="shared" si="23"/>
        <v>0</v>
      </c>
    </row>
    <row r="264" spans="1:19" ht="15.75" customHeight="1" x14ac:dyDescent="0.2">
      <c r="A264" s="93">
        <v>2501</v>
      </c>
      <c r="B264" s="17"/>
      <c r="C264" s="17"/>
      <c r="D264" s="17"/>
      <c r="E264" s="17"/>
      <c r="F264" s="17"/>
      <c r="G264" s="17"/>
      <c r="H264" s="17"/>
      <c r="I264" s="17"/>
      <c r="J264" s="17">
        <v>2</v>
      </c>
      <c r="K264" s="54">
        <v>2</v>
      </c>
      <c r="L264" s="140"/>
      <c r="M264" s="49"/>
      <c r="N264" s="142"/>
      <c r="O264" s="63"/>
      <c r="P264" s="22">
        <v>4</v>
      </c>
      <c r="Q264" s="63"/>
      <c r="R264" s="97"/>
    </row>
    <row r="265" spans="1:19" ht="15.75" customHeight="1" x14ac:dyDescent="0.2">
      <c r="A265" s="93">
        <v>2502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54"/>
      <c r="L265" s="140"/>
      <c r="M265" s="49"/>
      <c r="N265" s="142"/>
      <c r="O265" s="143"/>
      <c r="P265" s="51"/>
      <c r="Q265" s="144"/>
      <c r="R265" s="143"/>
    </row>
    <row r="266" spans="1:19" ht="15.75" customHeight="1" x14ac:dyDescent="0.2">
      <c r="A266" s="93">
        <v>2601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54"/>
      <c r="L266" s="140"/>
      <c r="M266" s="49"/>
      <c r="N266" s="142"/>
      <c r="O266" s="143"/>
      <c r="P266" s="51"/>
      <c r="Q266" s="144"/>
      <c r="R266" s="143"/>
    </row>
    <row r="267" spans="1:19" ht="15.75" customHeight="1" x14ac:dyDescent="0.2">
      <c r="A267" s="93">
        <v>2602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54"/>
      <c r="L267" s="140"/>
      <c r="M267" s="49"/>
      <c r="N267" s="142"/>
      <c r="O267" s="49"/>
      <c r="P267" s="142"/>
      <c r="Q267" s="145"/>
      <c r="R267" s="143"/>
    </row>
    <row r="268" spans="1:19" ht="15.75" customHeight="1" x14ac:dyDescent="0.2">
      <c r="A268" s="93">
        <v>2701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54"/>
      <c r="L268" s="140"/>
      <c r="M268" s="49"/>
      <c r="N268" s="142"/>
      <c r="O268" s="98" t="s">
        <v>81</v>
      </c>
      <c r="P268" s="99"/>
      <c r="Q268" s="100">
        <f>IF(SUM(K261:K267)=0,"",SUM(K261:K267))</f>
        <v>6</v>
      </c>
      <c r="R268" s="101" t="s">
        <v>10</v>
      </c>
    </row>
    <row r="269" spans="1:19" ht="15.75" customHeight="1" x14ac:dyDescent="0.2">
      <c r="A269" s="93">
        <v>2702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54"/>
      <c r="L269" s="140"/>
      <c r="M269" s="49"/>
      <c r="N269" s="142"/>
      <c r="O269" s="102" t="s">
        <v>83</v>
      </c>
      <c r="P269" s="32" t="str">
        <f>IF(P268/B255=0,"",P268/B255)</f>
        <v/>
      </c>
      <c r="Q269" s="103" t="str">
        <f>IF(P268/Q268=0,"",P268/Q268)</f>
        <v/>
      </c>
      <c r="R269" s="104" t="s">
        <v>84</v>
      </c>
    </row>
    <row r="270" spans="1:19" ht="15.75" customHeight="1" x14ac:dyDescent="0.2">
      <c r="A270" s="93">
        <v>2801</v>
      </c>
      <c r="B270" s="71"/>
      <c r="C270" s="71"/>
      <c r="D270" s="71"/>
      <c r="E270" s="71"/>
      <c r="F270" s="71"/>
      <c r="G270" s="71"/>
      <c r="H270" s="71"/>
      <c r="I270" s="71"/>
      <c r="J270" s="71"/>
      <c r="K270" s="54"/>
      <c r="L270" s="146"/>
      <c r="M270" s="147"/>
      <c r="N270" s="148"/>
      <c r="O270" s="149"/>
      <c r="P270" s="150"/>
      <c r="Q270" s="150"/>
      <c r="R270" s="151"/>
    </row>
    <row r="271" spans="1:19" ht="18" customHeight="1" x14ac:dyDescent="0.2">
      <c r="A271" s="109"/>
      <c r="B271" s="216" t="s">
        <v>106</v>
      </c>
      <c r="C271" s="216"/>
      <c r="D271" s="216"/>
      <c r="E271" s="216"/>
      <c r="F271" s="216"/>
      <c r="G271" s="216"/>
      <c r="H271" s="216"/>
      <c r="I271" s="216"/>
      <c r="J271" s="216"/>
      <c r="K271" s="70">
        <f>SUM(K255:K267)</f>
        <v>6</v>
      </c>
      <c r="L271" s="105">
        <f>IF(K263=0,"",K263/B255)</f>
        <v>0.23529411764705882</v>
      </c>
      <c r="M271" s="105">
        <f>IF(K271=0,"",K271/B255)</f>
        <v>0.35294117647058826</v>
      </c>
      <c r="N271" s="105">
        <f>IF(K263=0,"",M271-L271)</f>
        <v>0.11764705882352944</v>
      </c>
      <c r="O271" s="85"/>
      <c r="P271" s="81"/>
      <c r="Q271" s="129"/>
      <c r="R271" s="85"/>
    </row>
    <row r="272" spans="1:19" ht="12.75" customHeight="1" x14ac:dyDescent="0.2">
      <c r="L272" s="85"/>
      <c r="M272" s="85"/>
      <c r="O272" s="85"/>
    </row>
    <row r="273" spans="1:19" ht="12.75" customHeight="1" x14ac:dyDescent="0.2">
      <c r="L273" s="85"/>
      <c r="M273" s="85"/>
      <c r="O273" s="85"/>
    </row>
    <row r="274" spans="1:19" ht="26.25" x14ac:dyDescent="0.2">
      <c r="B274" s="220" t="s">
        <v>94</v>
      </c>
      <c r="C274" s="221"/>
      <c r="D274" s="221"/>
      <c r="E274" s="221"/>
      <c r="F274" s="221"/>
      <c r="G274" s="221"/>
      <c r="H274" s="221"/>
      <c r="I274" s="221"/>
      <c r="J274" s="221"/>
      <c r="K274" s="74" t="s">
        <v>118</v>
      </c>
      <c r="L274" s="85"/>
      <c r="M274" s="85"/>
      <c r="N274" s="81"/>
      <c r="O274" s="85"/>
      <c r="P274" s="81"/>
      <c r="Q274" s="81"/>
      <c r="R274" s="81"/>
    </row>
    <row r="275" spans="1:19" ht="20.25" x14ac:dyDescent="0.2">
      <c r="A275" s="222" t="s">
        <v>9</v>
      </c>
      <c r="B275" s="223" t="s">
        <v>95</v>
      </c>
      <c r="C275" s="224"/>
      <c r="D275" s="224"/>
      <c r="E275" s="224"/>
      <c r="F275" s="224"/>
      <c r="G275" s="224"/>
      <c r="H275" s="224"/>
      <c r="I275" s="224"/>
      <c r="J275" s="225"/>
      <c r="K275" s="226" t="s">
        <v>10</v>
      </c>
      <c r="L275" s="219" t="s">
        <v>2</v>
      </c>
      <c r="M275" s="219" t="s">
        <v>3</v>
      </c>
      <c r="N275" s="228" t="s">
        <v>4</v>
      </c>
      <c r="O275" s="219" t="s">
        <v>5</v>
      </c>
      <c r="P275" s="217" t="s">
        <v>6</v>
      </c>
      <c r="Q275" s="217" t="s">
        <v>7</v>
      </c>
      <c r="R275" s="219" t="s">
        <v>96</v>
      </c>
    </row>
    <row r="276" spans="1:19" ht="15.75" customHeight="1" x14ac:dyDescent="0.2">
      <c r="A276" s="218"/>
      <c r="B276" s="93" t="s">
        <v>97</v>
      </c>
      <c r="C276" s="93" t="s">
        <v>98</v>
      </c>
      <c r="D276" s="93" t="s">
        <v>99</v>
      </c>
      <c r="E276" s="93" t="s">
        <v>100</v>
      </c>
      <c r="F276" s="93" t="s">
        <v>101</v>
      </c>
      <c r="G276" s="93" t="s">
        <v>102</v>
      </c>
      <c r="H276" s="93" t="s">
        <v>103</v>
      </c>
      <c r="I276" s="93" t="s">
        <v>104</v>
      </c>
      <c r="J276" s="93" t="s">
        <v>105</v>
      </c>
      <c r="K276" s="237"/>
      <c r="L276" s="218"/>
      <c r="M276" s="218"/>
      <c r="N276" s="218"/>
      <c r="O276" s="218"/>
      <c r="P276" s="218"/>
      <c r="Q276" s="218"/>
      <c r="R276" s="218"/>
    </row>
    <row r="277" spans="1:19" ht="15.75" x14ac:dyDescent="0.2">
      <c r="A277" s="93">
        <v>2101</v>
      </c>
      <c r="B277" s="17">
        <v>9</v>
      </c>
      <c r="C277" s="17"/>
      <c r="D277" s="17"/>
      <c r="E277" s="17"/>
      <c r="F277" s="17"/>
      <c r="G277" s="17"/>
      <c r="H277" s="17"/>
      <c r="I277" s="17"/>
      <c r="J277" s="17"/>
      <c r="K277" s="54"/>
      <c r="L277" s="138"/>
      <c r="M277" s="139"/>
      <c r="N277" s="100"/>
      <c r="O277" s="94"/>
      <c r="P277" s="19">
        <f>B277</f>
        <v>9</v>
      </c>
      <c r="Q277" s="95"/>
      <c r="R277" s="94"/>
    </row>
    <row r="278" spans="1:19" ht="15.75" x14ac:dyDescent="0.2">
      <c r="A278" s="93">
        <v>2102</v>
      </c>
      <c r="B278" s="17"/>
      <c r="C278" s="17">
        <v>7</v>
      </c>
      <c r="D278" s="17"/>
      <c r="E278" s="17"/>
      <c r="F278" s="17"/>
      <c r="G278" s="17"/>
      <c r="H278" s="17"/>
      <c r="I278" s="17"/>
      <c r="J278" s="17"/>
      <c r="K278" s="54"/>
      <c r="L278" s="140"/>
      <c r="M278" s="49"/>
      <c r="N278" s="141"/>
      <c r="O278" s="21">
        <f>IF(C278=0,"",C278/B277)</f>
        <v>0.77777777777777779</v>
      </c>
      <c r="P278" s="22">
        <v>7</v>
      </c>
      <c r="Q278" s="96">
        <f t="shared" ref="Q278:Q285" si="24">IF(P278=0,"",P278/P277)</f>
        <v>0.77777777777777779</v>
      </c>
      <c r="R278" s="96">
        <f t="shared" ref="R278:R285" si="25">IF(P278=0,"",100%-Q278)</f>
        <v>0.22222222222222221</v>
      </c>
    </row>
    <row r="279" spans="1:19" ht="15.75" x14ac:dyDescent="0.2">
      <c r="A279" s="93">
        <v>2201</v>
      </c>
      <c r="B279" s="17"/>
      <c r="C279" s="17"/>
      <c r="D279" s="17">
        <v>6</v>
      </c>
      <c r="E279" s="17"/>
      <c r="F279" s="17"/>
      <c r="G279" s="17"/>
      <c r="H279" s="17"/>
      <c r="I279" s="17"/>
      <c r="J279" s="17"/>
      <c r="K279" s="54"/>
      <c r="L279" s="140"/>
      <c r="M279" s="49"/>
      <c r="N279" s="141"/>
      <c r="O279" s="21">
        <f>IF(D279=0,"",D279/C278)</f>
        <v>0.8571428571428571</v>
      </c>
      <c r="P279" s="22">
        <v>6</v>
      </c>
      <c r="Q279" s="96">
        <f t="shared" si="24"/>
        <v>0.8571428571428571</v>
      </c>
      <c r="R279" s="96">
        <f t="shared" si="25"/>
        <v>0.1428571428571429</v>
      </c>
      <c r="S279" s="119">
        <f>P279/P277</f>
        <v>0.66666666666666663</v>
      </c>
    </row>
    <row r="280" spans="1:19" ht="15.75" x14ac:dyDescent="0.2">
      <c r="A280" s="93">
        <v>2202</v>
      </c>
      <c r="B280" s="17"/>
      <c r="C280" s="17"/>
      <c r="D280" s="17"/>
      <c r="E280" s="17">
        <v>5</v>
      </c>
      <c r="F280" s="17"/>
      <c r="G280" s="17"/>
      <c r="H280" s="17"/>
      <c r="I280" s="17"/>
      <c r="J280" s="17"/>
      <c r="K280" s="54"/>
      <c r="L280" s="140"/>
      <c r="M280" s="49"/>
      <c r="N280" s="141"/>
      <c r="O280" s="21">
        <f>IF(E280=0,"",E280/D279)</f>
        <v>0.83333333333333337</v>
      </c>
      <c r="P280" s="22">
        <v>5</v>
      </c>
      <c r="Q280" s="96">
        <f t="shared" si="24"/>
        <v>0.83333333333333337</v>
      </c>
      <c r="R280" s="96">
        <f t="shared" si="25"/>
        <v>0.16666666666666663</v>
      </c>
    </row>
    <row r="281" spans="1:19" ht="15.75" x14ac:dyDescent="0.2">
      <c r="A281" s="93">
        <v>2301</v>
      </c>
      <c r="B281" s="17"/>
      <c r="C281" s="17"/>
      <c r="D281" s="17"/>
      <c r="E281" s="17"/>
      <c r="F281" s="17">
        <v>5</v>
      </c>
      <c r="G281" s="17"/>
      <c r="H281" s="17"/>
      <c r="I281" s="17"/>
      <c r="J281" s="17"/>
      <c r="K281" s="54"/>
      <c r="L281" s="140"/>
      <c r="M281" s="49"/>
      <c r="N281" s="141"/>
      <c r="O281" s="21">
        <f>IF(F281=0,"",F281/E280)</f>
        <v>1</v>
      </c>
      <c r="P281" s="22">
        <v>5</v>
      </c>
      <c r="Q281" s="96">
        <f t="shared" si="24"/>
        <v>1</v>
      </c>
      <c r="R281" s="96">
        <f t="shared" si="25"/>
        <v>0</v>
      </c>
    </row>
    <row r="282" spans="1:19" ht="15.75" x14ac:dyDescent="0.2">
      <c r="A282" s="93">
        <v>2302</v>
      </c>
      <c r="B282" s="17"/>
      <c r="C282" s="17"/>
      <c r="D282" s="17"/>
      <c r="E282" s="17"/>
      <c r="F282" s="17"/>
      <c r="G282" s="17">
        <v>5</v>
      </c>
      <c r="H282" s="17"/>
      <c r="I282" s="17"/>
      <c r="J282" s="17"/>
      <c r="K282" s="54"/>
      <c r="L282" s="140"/>
      <c r="M282" s="49"/>
      <c r="N282" s="141"/>
      <c r="O282" s="21">
        <f>IF(G282=0,"",G282/F281)</f>
        <v>1</v>
      </c>
      <c r="P282" s="22">
        <v>5</v>
      </c>
      <c r="Q282" s="96">
        <f t="shared" si="24"/>
        <v>1</v>
      </c>
      <c r="R282" s="96">
        <f t="shared" si="25"/>
        <v>0</v>
      </c>
    </row>
    <row r="283" spans="1:19" ht="15.75" x14ac:dyDescent="0.2">
      <c r="A283" s="93">
        <v>2401</v>
      </c>
      <c r="B283" s="17"/>
      <c r="C283" s="17"/>
      <c r="D283" s="17"/>
      <c r="E283" s="17"/>
      <c r="F283" s="17"/>
      <c r="G283" s="17"/>
      <c r="H283" s="17">
        <v>5</v>
      </c>
      <c r="I283" s="17"/>
      <c r="J283" s="17"/>
      <c r="K283" s="54"/>
      <c r="L283" s="140"/>
      <c r="M283" s="49"/>
      <c r="N283" s="141"/>
      <c r="O283" s="21">
        <f>IF(H283=0,"",H283/G282)</f>
        <v>1</v>
      </c>
      <c r="P283" s="22">
        <v>5</v>
      </c>
      <c r="Q283" s="96">
        <f t="shared" si="24"/>
        <v>1</v>
      </c>
      <c r="R283" s="96">
        <f t="shared" si="25"/>
        <v>0</v>
      </c>
    </row>
    <row r="284" spans="1:19" ht="15.75" x14ac:dyDescent="0.2">
      <c r="A284" s="93">
        <v>2402</v>
      </c>
      <c r="B284" s="17"/>
      <c r="C284" s="17"/>
      <c r="D284" s="17"/>
      <c r="E284" s="17"/>
      <c r="F284" s="17"/>
      <c r="G284" s="17"/>
      <c r="H284" s="17"/>
      <c r="I284" s="17">
        <v>3</v>
      </c>
      <c r="J284" s="17"/>
      <c r="K284" s="54"/>
      <c r="L284" s="140"/>
      <c r="M284" s="49"/>
      <c r="N284" s="141"/>
      <c r="O284" s="21">
        <f>IF(I284=0,"",I284/H283)</f>
        <v>0.6</v>
      </c>
      <c r="P284" s="22">
        <v>5</v>
      </c>
      <c r="Q284" s="96">
        <f t="shared" si="24"/>
        <v>1</v>
      </c>
      <c r="R284" s="96">
        <f t="shared" si="25"/>
        <v>0</v>
      </c>
    </row>
    <row r="285" spans="1:19" ht="15.75" x14ac:dyDescent="0.2">
      <c r="A285" s="93">
        <v>2501</v>
      </c>
      <c r="B285" s="17"/>
      <c r="C285" s="17"/>
      <c r="D285" s="17"/>
      <c r="E285" s="17"/>
      <c r="F285" s="17"/>
      <c r="G285" s="17"/>
      <c r="H285" s="17"/>
      <c r="I285" s="17"/>
      <c r="J285" s="17">
        <v>2</v>
      </c>
      <c r="K285" s="54">
        <v>2</v>
      </c>
      <c r="L285" s="140"/>
      <c r="M285" s="49"/>
      <c r="N285" s="141"/>
      <c r="O285" s="24">
        <f>IF(J285=0,"",J285/I284)</f>
        <v>0.66666666666666663</v>
      </c>
      <c r="P285" s="22">
        <v>5</v>
      </c>
      <c r="Q285" s="24">
        <f t="shared" si="24"/>
        <v>1</v>
      </c>
      <c r="R285" s="24">
        <f t="shared" si="25"/>
        <v>0</v>
      </c>
    </row>
    <row r="286" spans="1:19" ht="15.75" x14ac:dyDescent="0.2">
      <c r="A286" s="93">
        <v>2502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54"/>
      <c r="L286" s="140"/>
      <c r="M286" s="49"/>
      <c r="N286" s="142"/>
      <c r="O286" s="63"/>
      <c r="P286" s="22"/>
      <c r="Q286" s="63"/>
      <c r="R286" s="97"/>
    </row>
    <row r="287" spans="1:19" ht="15.75" x14ac:dyDescent="0.2">
      <c r="A287" s="93">
        <v>2601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54"/>
      <c r="L287" s="140"/>
      <c r="M287" s="49"/>
      <c r="N287" s="142"/>
      <c r="O287" s="143"/>
      <c r="P287" s="51"/>
      <c r="Q287" s="144"/>
      <c r="R287" s="143"/>
    </row>
    <row r="288" spans="1:19" ht="15.75" x14ac:dyDescent="0.2">
      <c r="A288" s="93">
        <v>2602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54"/>
      <c r="L288" s="140"/>
      <c r="M288" s="49"/>
      <c r="N288" s="142"/>
      <c r="O288" s="143"/>
      <c r="P288" s="51"/>
      <c r="Q288" s="144"/>
      <c r="R288" s="143"/>
    </row>
    <row r="289" spans="1:22" ht="15.75" x14ac:dyDescent="0.2">
      <c r="A289" s="93">
        <v>2701</v>
      </c>
      <c r="B289" s="17"/>
      <c r="C289" s="17"/>
      <c r="D289" s="17"/>
      <c r="E289" s="17"/>
      <c r="F289" s="17"/>
      <c r="G289" s="17"/>
      <c r="H289" s="17"/>
      <c r="I289" s="17"/>
      <c r="J289" s="17"/>
      <c r="K289" s="54"/>
      <c r="L289" s="140"/>
      <c r="M289" s="49"/>
      <c r="N289" s="142"/>
      <c r="O289" s="49"/>
      <c r="P289" s="142"/>
      <c r="Q289" s="145"/>
      <c r="R289" s="143"/>
    </row>
    <row r="290" spans="1:22" ht="15.75" x14ac:dyDescent="0.2">
      <c r="A290" s="93">
        <v>2702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54"/>
      <c r="L290" s="140"/>
      <c r="M290" s="49"/>
      <c r="N290" s="142"/>
      <c r="O290" s="98" t="s">
        <v>81</v>
      </c>
      <c r="P290" s="99"/>
      <c r="Q290" s="100">
        <f>IF(SUM(K283:K289)=0,"",SUM(K283:K289))</f>
        <v>2</v>
      </c>
      <c r="R290" s="101" t="s">
        <v>10</v>
      </c>
      <c r="V290" s="156"/>
    </row>
    <row r="291" spans="1:22" ht="15.75" x14ac:dyDescent="0.2">
      <c r="A291" s="93">
        <v>2801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54"/>
      <c r="L291" s="140"/>
      <c r="M291" s="49"/>
      <c r="N291" s="142"/>
      <c r="O291" s="102" t="s">
        <v>83</v>
      </c>
      <c r="P291" s="32" t="str">
        <f>IF(P290/B277=0,"",P290/B277)</f>
        <v/>
      </c>
      <c r="Q291" s="103" t="str">
        <f>IF(P290/Q290=0,"",P290/Q290)</f>
        <v/>
      </c>
      <c r="R291" s="104" t="s">
        <v>84</v>
      </c>
    </row>
    <row r="292" spans="1:22" ht="15.75" x14ac:dyDescent="0.2">
      <c r="A292" s="93">
        <v>2802</v>
      </c>
      <c r="B292" s="71"/>
      <c r="C292" s="71"/>
      <c r="D292" s="71"/>
      <c r="E292" s="71"/>
      <c r="F292" s="71"/>
      <c r="G292" s="71"/>
      <c r="H292" s="71"/>
      <c r="I292" s="71"/>
      <c r="J292" s="71"/>
      <c r="K292" s="54"/>
      <c r="L292" s="146"/>
      <c r="M292" s="147"/>
      <c r="N292" s="148"/>
      <c r="O292" s="149"/>
      <c r="P292" s="150"/>
      <c r="Q292" s="150"/>
      <c r="R292" s="151"/>
    </row>
    <row r="293" spans="1:22" ht="18" x14ac:dyDescent="0.2">
      <c r="A293" s="109"/>
      <c r="B293" s="216" t="s">
        <v>106</v>
      </c>
      <c r="C293" s="216"/>
      <c r="D293" s="216"/>
      <c r="E293" s="216"/>
      <c r="F293" s="216"/>
      <c r="G293" s="216"/>
      <c r="H293" s="216"/>
      <c r="I293" s="216"/>
      <c r="J293" s="216"/>
      <c r="K293" s="70">
        <f>SUM(K277:K289)</f>
        <v>2</v>
      </c>
      <c r="L293" s="105">
        <f>IF(K285=0,"",K285/B277)</f>
        <v>0.22222222222222221</v>
      </c>
      <c r="M293" s="105">
        <f>IF(K293=0,"",K293/B277)</f>
        <v>0.22222222222222221</v>
      </c>
      <c r="N293" s="105">
        <f>IF(K285=0,"",M293-L293)</f>
        <v>0</v>
      </c>
      <c r="O293" s="85"/>
      <c r="P293" s="81"/>
      <c r="Q293" s="129"/>
      <c r="R293" s="85"/>
    </row>
    <row r="294" spans="1:22" ht="12.75" customHeight="1" x14ac:dyDescent="0.2">
      <c r="L294" s="85"/>
      <c r="M294" s="85"/>
      <c r="O294" s="85"/>
    </row>
    <row r="295" spans="1:22" ht="12.75" customHeight="1" x14ac:dyDescent="0.2">
      <c r="L295" s="85"/>
      <c r="M295" s="85"/>
      <c r="O295" s="85"/>
    </row>
    <row r="296" spans="1:22" ht="26.25" x14ac:dyDescent="0.2">
      <c r="A296" s="86"/>
      <c r="B296" s="220" t="s">
        <v>94</v>
      </c>
      <c r="C296" s="221"/>
      <c r="D296" s="221"/>
      <c r="E296" s="221"/>
      <c r="F296" s="221"/>
      <c r="G296" s="221"/>
      <c r="H296" s="221"/>
      <c r="I296" s="221"/>
      <c r="J296" s="221"/>
      <c r="K296" s="74" t="s">
        <v>119</v>
      </c>
      <c r="L296" s="85"/>
      <c r="M296" s="85"/>
      <c r="N296" s="81"/>
      <c r="O296" s="85"/>
      <c r="P296" s="81"/>
      <c r="Q296" s="81"/>
      <c r="R296" s="81"/>
      <c r="S296" s="86"/>
    </row>
    <row r="297" spans="1:22" ht="20.25" x14ac:dyDescent="0.2">
      <c r="A297" s="222" t="s">
        <v>9</v>
      </c>
      <c r="B297" s="223" t="s">
        <v>95</v>
      </c>
      <c r="C297" s="224"/>
      <c r="D297" s="224"/>
      <c r="E297" s="224"/>
      <c r="F297" s="224"/>
      <c r="G297" s="224"/>
      <c r="H297" s="224"/>
      <c r="I297" s="224"/>
      <c r="J297" s="225"/>
      <c r="K297" s="226" t="s">
        <v>10</v>
      </c>
      <c r="L297" s="219" t="s">
        <v>2</v>
      </c>
      <c r="M297" s="219" t="s">
        <v>3</v>
      </c>
      <c r="N297" s="228" t="s">
        <v>4</v>
      </c>
      <c r="O297" s="219" t="s">
        <v>5</v>
      </c>
      <c r="P297" s="217" t="s">
        <v>6</v>
      </c>
      <c r="Q297" s="217" t="s">
        <v>7</v>
      </c>
      <c r="R297" s="219" t="s">
        <v>96</v>
      </c>
      <c r="S297" s="86"/>
    </row>
    <row r="298" spans="1:22" ht="15.75" customHeight="1" x14ac:dyDescent="0.2">
      <c r="A298" s="218"/>
      <c r="B298" s="93" t="s">
        <v>97</v>
      </c>
      <c r="C298" s="93" t="s">
        <v>98</v>
      </c>
      <c r="D298" s="93" t="s">
        <v>99</v>
      </c>
      <c r="E298" s="93" t="s">
        <v>100</v>
      </c>
      <c r="F298" s="93" t="s">
        <v>101</v>
      </c>
      <c r="G298" s="93" t="s">
        <v>102</v>
      </c>
      <c r="H298" s="93" t="s">
        <v>103</v>
      </c>
      <c r="I298" s="93" t="s">
        <v>104</v>
      </c>
      <c r="J298" s="93" t="s">
        <v>105</v>
      </c>
      <c r="K298" s="237"/>
      <c r="L298" s="218"/>
      <c r="M298" s="218"/>
      <c r="N298" s="218"/>
      <c r="O298" s="218"/>
      <c r="P298" s="218"/>
      <c r="Q298" s="218"/>
      <c r="R298" s="218"/>
      <c r="S298" s="86"/>
    </row>
    <row r="299" spans="1:22" ht="15.75" x14ac:dyDescent="0.2">
      <c r="A299" s="93">
        <v>2102</v>
      </c>
      <c r="B299" s="17">
        <v>19</v>
      </c>
      <c r="C299" s="17"/>
      <c r="D299" s="17"/>
      <c r="E299" s="17"/>
      <c r="F299" s="17"/>
      <c r="G299" s="17"/>
      <c r="H299" s="17"/>
      <c r="I299" s="17"/>
      <c r="J299" s="17"/>
      <c r="K299" s="54"/>
      <c r="L299" s="138"/>
      <c r="M299" s="139"/>
      <c r="N299" s="100"/>
      <c r="O299" s="94"/>
      <c r="P299" s="19">
        <f>B299</f>
        <v>19</v>
      </c>
      <c r="Q299" s="95"/>
      <c r="R299" s="94"/>
      <c r="S299" s="86"/>
    </row>
    <row r="300" spans="1:22" ht="15.75" x14ac:dyDescent="0.2">
      <c r="A300" s="93">
        <v>2201</v>
      </c>
      <c r="B300" s="17"/>
      <c r="C300" s="17">
        <v>14</v>
      </c>
      <c r="D300" s="17"/>
      <c r="E300" s="17"/>
      <c r="F300" s="17"/>
      <c r="G300" s="17"/>
      <c r="H300" s="17"/>
      <c r="I300" s="17"/>
      <c r="J300" s="17"/>
      <c r="K300" s="54"/>
      <c r="L300" s="140"/>
      <c r="M300" s="49"/>
      <c r="N300" s="141"/>
      <c r="O300" s="21">
        <f>IF(C300=0,"",C300/B299)</f>
        <v>0.73684210526315785</v>
      </c>
      <c r="P300" s="22">
        <v>14</v>
      </c>
      <c r="Q300" s="96">
        <f t="shared" ref="Q300:Q307" si="26">IF(P300=0,"",P300/P299)</f>
        <v>0.73684210526315785</v>
      </c>
      <c r="R300" s="96">
        <f t="shared" ref="R300:R307" si="27">IF(P300=0,"",100%-Q300)</f>
        <v>0.26315789473684215</v>
      </c>
      <c r="S300" s="86"/>
    </row>
    <row r="301" spans="1:22" ht="15.75" x14ac:dyDescent="0.2">
      <c r="A301" s="93">
        <v>2202</v>
      </c>
      <c r="B301" s="17"/>
      <c r="C301" s="17"/>
      <c r="D301" s="17">
        <v>8</v>
      </c>
      <c r="E301" s="17"/>
      <c r="F301" s="17"/>
      <c r="G301" s="17"/>
      <c r="H301" s="17"/>
      <c r="I301" s="17"/>
      <c r="J301" s="17"/>
      <c r="K301" s="54"/>
      <c r="L301" s="140"/>
      <c r="M301" s="49"/>
      <c r="N301" s="141"/>
      <c r="O301" s="21">
        <f>IF(D301=0,"",D301/C300)</f>
        <v>0.5714285714285714</v>
      </c>
      <c r="P301" s="22">
        <v>10</v>
      </c>
      <c r="Q301" s="96">
        <f t="shared" si="26"/>
        <v>0.7142857142857143</v>
      </c>
      <c r="R301" s="96">
        <f t="shared" si="27"/>
        <v>0.2857142857142857</v>
      </c>
      <c r="S301" s="119">
        <f>P301/P299</f>
        <v>0.52631578947368418</v>
      </c>
    </row>
    <row r="302" spans="1:22" ht="15.75" x14ac:dyDescent="0.2">
      <c r="A302" s="93">
        <v>2301</v>
      </c>
      <c r="B302" s="17"/>
      <c r="C302" s="17"/>
      <c r="D302" s="17"/>
      <c r="E302" s="17">
        <v>8</v>
      </c>
      <c r="F302" s="17"/>
      <c r="G302" s="17"/>
      <c r="H302" s="17"/>
      <c r="I302" s="17"/>
      <c r="J302" s="17"/>
      <c r="K302" s="54"/>
      <c r="L302" s="140"/>
      <c r="M302" s="49"/>
      <c r="N302" s="141"/>
      <c r="O302" s="21">
        <f>IF(E302=0,"",E302/D301)</f>
        <v>1</v>
      </c>
      <c r="P302" s="22">
        <v>9</v>
      </c>
      <c r="Q302" s="96">
        <f t="shared" si="26"/>
        <v>0.9</v>
      </c>
      <c r="R302" s="96">
        <f t="shared" si="27"/>
        <v>9.9999999999999978E-2</v>
      </c>
      <c r="S302" s="86"/>
    </row>
    <row r="303" spans="1:22" ht="15.75" x14ac:dyDescent="0.2">
      <c r="A303" s="93">
        <v>2302</v>
      </c>
      <c r="B303" s="17"/>
      <c r="C303" s="17"/>
      <c r="D303" s="17"/>
      <c r="E303" s="17"/>
      <c r="F303" s="17">
        <v>8</v>
      </c>
      <c r="G303" s="17"/>
      <c r="H303" s="17"/>
      <c r="I303" s="17"/>
      <c r="J303" s="17"/>
      <c r="K303" s="54"/>
      <c r="L303" s="140"/>
      <c r="M303" s="49"/>
      <c r="N303" s="141"/>
      <c r="O303" s="21">
        <f>IF(F303=0,"",F303/E302)</f>
        <v>1</v>
      </c>
      <c r="P303" s="22">
        <v>9</v>
      </c>
      <c r="Q303" s="96">
        <f t="shared" si="26"/>
        <v>1</v>
      </c>
      <c r="R303" s="96">
        <f t="shared" si="27"/>
        <v>0</v>
      </c>
      <c r="S303" s="86"/>
    </row>
    <row r="304" spans="1:22" ht="15.75" x14ac:dyDescent="0.2">
      <c r="A304" s="93">
        <v>2401</v>
      </c>
      <c r="B304" s="17"/>
      <c r="C304" s="17"/>
      <c r="D304" s="17"/>
      <c r="E304" s="17"/>
      <c r="F304" s="17"/>
      <c r="G304" s="17">
        <v>7</v>
      </c>
      <c r="H304" s="17"/>
      <c r="I304" s="17"/>
      <c r="J304" s="17"/>
      <c r="K304" s="54"/>
      <c r="L304" s="140"/>
      <c r="M304" s="49"/>
      <c r="N304" s="141"/>
      <c r="O304" s="21">
        <f>IF(G304=0,"",G304/F303)</f>
        <v>0.875</v>
      </c>
      <c r="P304" s="22">
        <v>8</v>
      </c>
      <c r="Q304" s="96">
        <f t="shared" si="26"/>
        <v>0.88888888888888884</v>
      </c>
      <c r="R304" s="96">
        <f t="shared" si="27"/>
        <v>0.11111111111111116</v>
      </c>
      <c r="S304" s="86"/>
    </row>
    <row r="305" spans="1:19" ht="15.75" x14ac:dyDescent="0.2">
      <c r="A305" s="93">
        <v>2402</v>
      </c>
      <c r="B305" s="17"/>
      <c r="C305" s="17"/>
      <c r="D305" s="17"/>
      <c r="E305" s="17"/>
      <c r="F305" s="17"/>
      <c r="G305" s="17"/>
      <c r="H305" s="17">
        <v>7</v>
      </c>
      <c r="I305" s="17"/>
      <c r="J305" s="17"/>
      <c r="K305" s="54"/>
      <c r="L305" s="140"/>
      <c r="M305" s="49"/>
      <c r="N305" s="141"/>
      <c r="O305" s="21">
        <f>IF(H305=0,"",H305/G304)</f>
        <v>1</v>
      </c>
      <c r="P305" s="22">
        <v>8</v>
      </c>
      <c r="Q305" s="96">
        <f t="shared" si="26"/>
        <v>1</v>
      </c>
      <c r="R305" s="96">
        <f t="shared" si="27"/>
        <v>0</v>
      </c>
      <c r="S305" s="86"/>
    </row>
    <row r="306" spans="1:19" ht="15.75" x14ac:dyDescent="0.2">
      <c r="A306" s="93">
        <v>2501</v>
      </c>
      <c r="B306" s="17"/>
      <c r="C306" s="17"/>
      <c r="D306" s="17"/>
      <c r="E306" s="17"/>
      <c r="F306" s="17"/>
      <c r="G306" s="17"/>
      <c r="H306" s="17"/>
      <c r="I306" s="17">
        <v>6</v>
      </c>
      <c r="J306" s="17"/>
      <c r="K306" s="54"/>
      <c r="L306" s="140"/>
      <c r="M306" s="49"/>
      <c r="N306" s="141"/>
      <c r="O306" s="21">
        <f>IF(I306=0,"",I306/H305)</f>
        <v>0.8571428571428571</v>
      </c>
      <c r="P306" s="22">
        <v>7</v>
      </c>
      <c r="Q306" s="96">
        <f t="shared" si="26"/>
        <v>0.875</v>
      </c>
      <c r="R306" s="96">
        <f t="shared" si="27"/>
        <v>0.125</v>
      </c>
      <c r="S306" s="86"/>
    </row>
    <row r="307" spans="1:19" ht="15.75" x14ac:dyDescent="0.2">
      <c r="A307" s="93">
        <v>2502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54"/>
      <c r="L307" s="140"/>
      <c r="M307" s="49"/>
      <c r="N307" s="141"/>
      <c r="O307" s="24" t="str">
        <f>IF(J307=0,"",J307/I306)</f>
        <v/>
      </c>
      <c r="P307" s="22"/>
      <c r="Q307" s="24" t="str">
        <f t="shared" si="26"/>
        <v/>
      </c>
      <c r="R307" s="24" t="str">
        <f t="shared" si="27"/>
        <v/>
      </c>
      <c r="S307" s="86"/>
    </row>
    <row r="308" spans="1:19" ht="15.75" x14ac:dyDescent="0.2">
      <c r="A308" s="93">
        <v>2601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54"/>
      <c r="L308" s="140"/>
      <c r="M308" s="49"/>
      <c r="N308" s="142"/>
      <c r="O308" s="63"/>
      <c r="P308" s="22"/>
      <c r="Q308" s="63"/>
      <c r="R308" s="97"/>
      <c r="S308" s="86"/>
    </row>
    <row r="309" spans="1:19" ht="15.75" x14ac:dyDescent="0.2">
      <c r="A309" s="93">
        <v>2602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54"/>
      <c r="L309" s="140"/>
      <c r="M309" s="49"/>
      <c r="N309" s="142"/>
      <c r="O309" s="143"/>
      <c r="P309" s="51"/>
      <c r="Q309" s="144"/>
      <c r="R309" s="143"/>
      <c r="S309" s="86"/>
    </row>
    <row r="310" spans="1:19" ht="15.75" x14ac:dyDescent="0.2">
      <c r="A310" s="93">
        <v>2701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54"/>
      <c r="L310" s="140"/>
      <c r="M310" s="49"/>
      <c r="N310" s="142"/>
      <c r="O310" s="143"/>
      <c r="P310" s="51"/>
      <c r="Q310" s="144"/>
      <c r="R310" s="143"/>
      <c r="S310" s="86"/>
    </row>
    <row r="311" spans="1:19" ht="15.75" x14ac:dyDescent="0.2">
      <c r="A311" s="93">
        <v>2702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54"/>
      <c r="L311" s="140"/>
      <c r="M311" s="49"/>
      <c r="N311" s="142"/>
      <c r="O311" s="49"/>
      <c r="P311" s="142"/>
      <c r="Q311" s="145"/>
      <c r="R311" s="143"/>
      <c r="S311" s="86"/>
    </row>
    <row r="312" spans="1:19" ht="15.75" x14ac:dyDescent="0.2">
      <c r="A312" s="93">
        <v>2801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54"/>
      <c r="L312" s="140"/>
      <c r="M312" s="49"/>
      <c r="N312" s="142"/>
      <c r="O312" s="98" t="s">
        <v>81</v>
      </c>
      <c r="P312" s="99"/>
      <c r="Q312" s="100" t="str">
        <f>IF(SUM(K305:K311)=0,"",SUM(K305:K311))</f>
        <v/>
      </c>
      <c r="R312" s="101" t="s">
        <v>10</v>
      </c>
      <c r="S312" s="86"/>
    </row>
    <row r="313" spans="1:19" ht="15.75" x14ac:dyDescent="0.2">
      <c r="A313" s="93">
        <v>2802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54"/>
      <c r="L313" s="140"/>
      <c r="M313" s="49"/>
      <c r="N313" s="142"/>
      <c r="O313" s="102" t="s">
        <v>83</v>
      </c>
      <c r="P313" s="32" t="str">
        <f>IF(P312/B299=0,"",P312/B299)</f>
        <v/>
      </c>
      <c r="Q313" s="103" t="e">
        <f>IF(P312/Q312=0,"",P312/Q312)</f>
        <v>#VALUE!</v>
      </c>
      <c r="R313" s="104" t="s">
        <v>84</v>
      </c>
      <c r="S313" s="86"/>
    </row>
    <row r="314" spans="1:19" ht="15.75" x14ac:dyDescent="0.2">
      <c r="A314" s="93">
        <v>2901</v>
      </c>
      <c r="B314" s="71"/>
      <c r="C314" s="71"/>
      <c r="D314" s="71"/>
      <c r="E314" s="71"/>
      <c r="F314" s="71"/>
      <c r="G314" s="71"/>
      <c r="H314" s="71"/>
      <c r="I314" s="71"/>
      <c r="J314" s="71"/>
      <c r="K314" s="54"/>
      <c r="L314" s="146"/>
      <c r="M314" s="147"/>
      <c r="N314" s="148"/>
      <c r="O314" s="149"/>
      <c r="P314" s="150"/>
      <c r="Q314" s="150"/>
      <c r="R314" s="151"/>
      <c r="S314" s="86"/>
    </row>
    <row r="315" spans="1:19" ht="18" x14ac:dyDescent="0.2">
      <c r="A315" s="109"/>
      <c r="B315" s="216" t="s">
        <v>106</v>
      </c>
      <c r="C315" s="216"/>
      <c r="D315" s="216"/>
      <c r="E315" s="216"/>
      <c r="F315" s="216"/>
      <c r="G315" s="216"/>
      <c r="H315" s="216"/>
      <c r="I315" s="216"/>
      <c r="J315" s="216"/>
      <c r="K315" s="70">
        <f>SUM(K299:K311)</f>
        <v>0</v>
      </c>
      <c r="L315" s="105" t="str">
        <f>IF(K307=0,"",K307/B299)</f>
        <v/>
      </c>
      <c r="M315" s="105" t="str">
        <f>IF(K315=0,"",K315/B299)</f>
        <v/>
      </c>
      <c r="N315" s="105" t="str">
        <f>IF(K307=0,"",M315-L315)</f>
        <v/>
      </c>
      <c r="O315" s="85"/>
      <c r="P315" s="81"/>
      <c r="Q315" s="129"/>
      <c r="R315" s="85"/>
      <c r="S315" s="86"/>
    </row>
    <row r="316" spans="1:19" ht="12.75" customHeight="1" x14ac:dyDescent="0.2">
      <c r="L316" s="85"/>
      <c r="M316" s="85"/>
      <c r="O316" s="85"/>
    </row>
    <row r="317" spans="1:19" ht="12.75" customHeight="1" x14ac:dyDescent="0.2">
      <c r="L317" s="85"/>
      <c r="M317" s="85"/>
      <c r="O317" s="85"/>
    </row>
    <row r="318" spans="1:19" ht="26.25" x14ac:dyDescent="0.2">
      <c r="A318" s="86"/>
      <c r="B318" s="220" t="s">
        <v>94</v>
      </c>
      <c r="C318" s="221"/>
      <c r="D318" s="221"/>
      <c r="E318" s="221"/>
      <c r="F318" s="221"/>
      <c r="G318" s="221"/>
      <c r="H318" s="221"/>
      <c r="I318" s="221"/>
      <c r="J318" s="221"/>
      <c r="K318" s="74" t="s">
        <v>120</v>
      </c>
      <c r="L318" s="85"/>
      <c r="M318" s="85"/>
      <c r="N318" s="81"/>
      <c r="O318" s="85"/>
      <c r="P318" s="81"/>
      <c r="Q318" s="81"/>
      <c r="R318" s="81"/>
      <c r="S318" s="86"/>
    </row>
    <row r="319" spans="1:19" ht="20.25" x14ac:dyDescent="0.2">
      <c r="A319" s="222" t="s">
        <v>9</v>
      </c>
      <c r="B319" s="223" t="s">
        <v>95</v>
      </c>
      <c r="C319" s="224"/>
      <c r="D319" s="224"/>
      <c r="E319" s="224"/>
      <c r="F319" s="224"/>
      <c r="G319" s="224"/>
      <c r="H319" s="224"/>
      <c r="I319" s="224"/>
      <c r="J319" s="225"/>
      <c r="K319" s="226" t="s">
        <v>10</v>
      </c>
      <c r="L319" s="219" t="s">
        <v>2</v>
      </c>
      <c r="M319" s="219" t="s">
        <v>3</v>
      </c>
      <c r="N319" s="228" t="s">
        <v>4</v>
      </c>
      <c r="O319" s="219" t="s">
        <v>5</v>
      </c>
      <c r="P319" s="217" t="s">
        <v>6</v>
      </c>
      <c r="Q319" s="217" t="s">
        <v>7</v>
      </c>
      <c r="R319" s="219" t="s">
        <v>96</v>
      </c>
      <c r="S319" s="86"/>
    </row>
    <row r="320" spans="1:19" ht="15.75" customHeight="1" x14ac:dyDescent="0.2">
      <c r="A320" s="218"/>
      <c r="B320" s="93" t="s">
        <v>97</v>
      </c>
      <c r="C320" s="93" t="s">
        <v>98</v>
      </c>
      <c r="D320" s="93" t="s">
        <v>99</v>
      </c>
      <c r="E320" s="93" t="s">
        <v>100</v>
      </c>
      <c r="F320" s="93" t="s">
        <v>101</v>
      </c>
      <c r="G320" s="93" t="s">
        <v>102</v>
      </c>
      <c r="H320" s="93" t="s">
        <v>103</v>
      </c>
      <c r="I320" s="93" t="s">
        <v>104</v>
      </c>
      <c r="J320" s="93" t="s">
        <v>105</v>
      </c>
      <c r="K320" s="237"/>
      <c r="L320" s="218"/>
      <c r="M320" s="218"/>
      <c r="N320" s="218"/>
      <c r="O320" s="218"/>
      <c r="P320" s="218"/>
      <c r="Q320" s="218"/>
      <c r="R320" s="218"/>
      <c r="S320" s="86"/>
    </row>
    <row r="321" spans="1:19" ht="15.75" x14ac:dyDescent="0.2">
      <c r="A321" s="93">
        <v>2201</v>
      </c>
      <c r="B321" s="17">
        <v>11</v>
      </c>
      <c r="C321" s="17"/>
      <c r="D321" s="17"/>
      <c r="E321" s="17"/>
      <c r="F321" s="17"/>
      <c r="G321" s="17"/>
      <c r="H321" s="17"/>
      <c r="I321" s="17"/>
      <c r="J321" s="17"/>
      <c r="K321" s="54"/>
      <c r="L321" s="138"/>
      <c r="M321" s="139"/>
      <c r="N321" s="100"/>
      <c r="O321" s="94"/>
      <c r="P321" s="19">
        <f>B321</f>
        <v>11</v>
      </c>
      <c r="Q321" s="95"/>
      <c r="R321" s="94"/>
      <c r="S321" s="86"/>
    </row>
    <row r="322" spans="1:19" ht="15.75" x14ac:dyDescent="0.2">
      <c r="A322" s="93">
        <v>2202</v>
      </c>
      <c r="B322" s="17"/>
      <c r="C322" s="17">
        <v>7</v>
      </c>
      <c r="D322" s="17"/>
      <c r="E322" s="17"/>
      <c r="F322" s="17"/>
      <c r="G322" s="17"/>
      <c r="H322" s="17"/>
      <c r="I322" s="17"/>
      <c r="J322" s="17"/>
      <c r="K322" s="54"/>
      <c r="L322" s="140"/>
      <c r="M322" s="49"/>
      <c r="N322" s="141"/>
      <c r="O322" s="21">
        <f>IF(C322=0,"",C322/B321)</f>
        <v>0.63636363636363635</v>
      </c>
      <c r="P322" s="22">
        <v>7</v>
      </c>
      <c r="Q322" s="96">
        <f t="shared" ref="Q322:Q329" si="28">IF(P322=0,"",P322/P321)</f>
        <v>0.63636363636363635</v>
      </c>
      <c r="R322" s="96">
        <f t="shared" ref="R322:R329" si="29">IF(P322=0,"",100%-Q322)</f>
        <v>0.36363636363636365</v>
      </c>
      <c r="S322" s="86"/>
    </row>
    <row r="323" spans="1:19" ht="15.75" x14ac:dyDescent="0.2">
      <c r="A323" s="93">
        <v>2301</v>
      </c>
      <c r="B323" s="17"/>
      <c r="C323" s="17"/>
      <c r="D323" s="17">
        <v>7</v>
      </c>
      <c r="E323" s="17"/>
      <c r="F323" s="17"/>
      <c r="G323" s="17"/>
      <c r="H323" s="17"/>
      <c r="I323" s="17"/>
      <c r="J323" s="17"/>
      <c r="K323" s="54"/>
      <c r="L323" s="140"/>
      <c r="M323" s="49"/>
      <c r="N323" s="141"/>
      <c r="O323" s="21">
        <f>IF(D323=0,"",D323/C322)</f>
        <v>1</v>
      </c>
      <c r="P323" s="22">
        <v>7</v>
      </c>
      <c r="Q323" s="96">
        <f t="shared" si="28"/>
        <v>1</v>
      </c>
      <c r="R323" s="96">
        <f t="shared" si="29"/>
        <v>0</v>
      </c>
      <c r="S323" s="119">
        <f>P323/P321</f>
        <v>0.63636363636363635</v>
      </c>
    </row>
    <row r="324" spans="1:19" ht="15.75" x14ac:dyDescent="0.2">
      <c r="A324" s="93">
        <v>2302</v>
      </c>
      <c r="B324" s="17"/>
      <c r="C324" s="17"/>
      <c r="D324" s="17"/>
      <c r="E324" s="17">
        <v>7</v>
      </c>
      <c r="F324" s="17"/>
      <c r="G324" s="17"/>
      <c r="H324" s="17"/>
      <c r="I324" s="17"/>
      <c r="J324" s="17"/>
      <c r="K324" s="54"/>
      <c r="L324" s="140"/>
      <c r="M324" s="49"/>
      <c r="N324" s="141"/>
      <c r="O324" s="21">
        <f>IF(E324=0,"",E324/D323)</f>
        <v>1</v>
      </c>
      <c r="P324" s="22">
        <v>7</v>
      </c>
      <c r="Q324" s="96">
        <f t="shared" si="28"/>
        <v>1</v>
      </c>
      <c r="R324" s="96">
        <f t="shared" si="29"/>
        <v>0</v>
      </c>
      <c r="S324" s="86"/>
    </row>
    <row r="325" spans="1:19" ht="15.75" x14ac:dyDescent="0.2">
      <c r="A325" s="93">
        <v>2401</v>
      </c>
      <c r="B325" s="17"/>
      <c r="C325" s="17"/>
      <c r="D325" s="17"/>
      <c r="E325" s="17"/>
      <c r="F325" s="17">
        <v>6</v>
      </c>
      <c r="G325" s="17"/>
      <c r="H325" s="17"/>
      <c r="I325" s="17"/>
      <c r="J325" s="17"/>
      <c r="K325" s="54"/>
      <c r="L325" s="140"/>
      <c r="M325" s="49"/>
      <c r="N325" s="141"/>
      <c r="O325" s="21">
        <f>IF(F325=0,"",F325/E324)</f>
        <v>0.8571428571428571</v>
      </c>
      <c r="P325" s="22">
        <v>7</v>
      </c>
      <c r="Q325" s="96">
        <f t="shared" si="28"/>
        <v>1</v>
      </c>
      <c r="R325" s="96">
        <f t="shared" si="29"/>
        <v>0</v>
      </c>
      <c r="S325" s="86"/>
    </row>
    <row r="326" spans="1:19" ht="15.75" x14ac:dyDescent="0.2">
      <c r="A326" s="93">
        <v>2402</v>
      </c>
      <c r="B326" s="17"/>
      <c r="C326" s="17"/>
      <c r="D326" s="17"/>
      <c r="E326" s="17"/>
      <c r="F326" s="17"/>
      <c r="G326" s="17">
        <v>5</v>
      </c>
      <c r="H326" s="17"/>
      <c r="I326" s="17"/>
      <c r="J326" s="17"/>
      <c r="K326" s="54"/>
      <c r="L326" s="140"/>
      <c r="M326" s="49"/>
      <c r="N326" s="141"/>
      <c r="O326" s="21">
        <f>IF(G326=0,"",G326/F325)</f>
        <v>0.83333333333333337</v>
      </c>
      <c r="P326" s="22">
        <v>6</v>
      </c>
      <c r="Q326" s="96">
        <f t="shared" si="28"/>
        <v>0.8571428571428571</v>
      </c>
      <c r="R326" s="96">
        <f t="shared" si="29"/>
        <v>0.1428571428571429</v>
      </c>
      <c r="S326" s="86"/>
    </row>
    <row r="327" spans="1:19" ht="15.75" x14ac:dyDescent="0.2">
      <c r="A327" s="93">
        <v>2501</v>
      </c>
      <c r="B327" s="17"/>
      <c r="C327" s="17"/>
      <c r="D327" s="17"/>
      <c r="E327" s="17"/>
      <c r="F327" s="17"/>
      <c r="G327" s="17"/>
      <c r="H327" s="17">
        <v>5</v>
      </c>
      <c r="I327" s="17"/>
      <c r="J327" s="17"/>
      <c r="K327" s="54"/>
      <c r="L327" s="140"/>
      <c r="M327" s="49"/>
      <c r="N327" s="141"/>
      <c r="O327" s="21">
        <f>IF(H327=0,"",H327/G326)</f>
        <v>1</v>
      </c>
      <c r="P327" s="22">
        <v>5</v>
      </c>
      <c r="Q327" s="96">
        <f t="shared" si="28"/>
        <v>0.83333333333333337</v>
      </c>
      <c r="R327" s="96">
        <f t="shared" si="29"/>
        <v>0.16666666666666663</v>
      </c>
      <c r="S327" s="86"/>
    </row>
    <row r="328" spans="1:19" ht="15.75" x14ac:dyDescent="0.2">
      <c r="A328" s="93">
        <v>2502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54"/>
      <c r="L328" s="140"/>
      <c r="M328" s="49"/>
      <c r="N328" s="141"/>
      <c r="O328" s="21" t="str">
        <f>IF(I328=0,"",I328/H327)</f>
        <v/>
      </c>
      <c r="P328" s="22"/>
      <c r="Q328" s="96" t="str">
        <f t="shared" si="28"/>
        <v/>
      </c>
      <c r="R328" s="96" t="str">
        <f t="shared" si="29"/>
        <v/>
      </c>
      <c r="S328" s="86"/>
    </row>
    <row r="329" spans="1:19" ht="15.75" x14ac:dyDescent="0.2">
      <c r="A329" s="93">
        <v>2601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54"/>
      <c r="L329" s="140"/>
      <c r="M329" s="49"/>
      <c r="N329" s="141"/>
      <c r="O329" s="24" t="str">
        <f>IF(J329=0,"",J329/I328)</f>
        <v/>
      </c>
      <c r="P329" s="22"/>
      <c r="Q329" s="24" t="str">
        <f t="shared" si="28"/>
        <v/>
      </c>
      <c r="R329" s="24" t="str">
        <f t="shared" si="29"/>
        <v/>
      </c>
      <c r="S329" s="86"/>
    </row>
    <row r="330" spans="1:19" ht="15.75" x14ac:dyDescent="0.2">
      <c r="A330" s="93">
        <v>2602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54"/>
      <c r="L330" s="140"/>
      <c r="M330" s="49"/>
      <c r="N330" s="142"/>
      <c r="O330" s="63"/>
      <c r="P330" s="22"/>
      <c r="Q330" s="63"/>
      <c r="R330" s="97"/>
      <c r="S330" s="86"/>
    </row>
    <row r="331" spans="1:19" ht="15.75" x14ac:dyDescent="0.2">
      <c r="A331" s="93">
        <v>2701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54"/>
      <c r="L331" s="140"/>
      <c r="M331" s="49"/>
      <c r="N331" s="142"/>
      <c r="O331" s="143"/>
      <c r="P331" s="51"/>
      <c r="Q331" s="144"/>
      <c r="R331" s="143"/>
      <c r="S331" s="86"/>
    </row>
    <row r="332" spans="1:19" ht="15.75" x14ac:dyDescent="0.2">
      <c r="A332" s="93">
        <v>2702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54"/>
      <c r="L332" s="140"/>
      <c r="M332" s="49"/>
      <c r="N332" s="142"/>
      <c r="O332" s="143"/>
      <c r="P332" s="51"/>
      <c r="Q332" s="144"/>
      <c r="R332" s="143"/>
      <c r="S332" s="86"/>
    </row>
    <row r="333" spans="1:19" ht="15.75" x14ac:dyDescent="0.2">
      <c r="A333" s="93">
        <v>2801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54"/>
      <c r="L333" s="140"/>
      <c r="M333" s="49"/>
      <c r="N333" s="142"/>
      <c r="O333" s="49"/>
      <c r="P333" s="142"/>
      <c r="Q333" s="145"/>
      <c r="R333" s="143"/>
      <c r="S333" s="86"/>
    </row>
    <row r="334" spans="1:19" ht="15.75" x14ac:dyDescent="0.2">
      <c r="A334" s="93">
        <v>2802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54"/>
      <c r="L334" s="140"/>
      <c r="M334" s="49"/>
      <c r="N334" s="142"/>
      <c r="O334" s="98" t="s">
        <v>81</v>
      </c>
      <c r="P334" s="99"/>
      <c r="Q334" s="100" t="str">
        <f>IF(SUM(K327:K333)=0,"",SUM(K327:K333))</f>
        <v/>
      </c>
      <c r="R334" s="101" t="s">
        <v>10</v>
      </c>
      <c r="S334" s="86"/>
    </row>
    <row r="335" spans="1:19" ht="15.75" x14ac:dyDescent="0.2">
      <c r="A335" s="93">
        <v>2901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54"/>
      <c r="L335" s="140"/>
      <c r="M335" s="49"/>
      <c r="N335" s="142"/>
      <c r="O335" s="102" t="s">
        <v>83</v>
      </c>
      <c r="P335" s="32" t="str">
        <f>IF(P334/B321=0,"",P334/B321)</f>
        <v/>
      </c>
      <c r="Q335" s="103" t="e">
        <f>IF(P334/Q334=0,"",P334/Q334)</f>
        <v>#VALUE!</v>
      </c>
      <c r="R335" s="104" t="s">
        <v>84</v>
      </c>
      <c r="S335" s="86"/>
    </row>
    <row r="336" spans="1:19" ht="15.75" x14ac:dyDescent="0.2">
      <c r="A336" s="93">
        <v>2902</v>
      </c>
      <c r="B336" s="71"/>
      <c r="C336" s="71"/>
      <c r="D336" s="71"/>
      <c r="E336" s="71"/>
      <c r="F336" s="71"/>
      <c r="G336" s="71"/>
      <c r="H336" s="71"/>
      <c r="I336" s="71"/>
      <c r="J336" s="71"/>
      <c r="K336" s="54"/>
      <c r="L336" s="146"/>
      <c r="M336" s="147"/>
      <c r="N336" s="148"/>
      <c r="O336" s="149"/>
      <c r="P336" s="150"/>
      <c r="Q336" s="150"/>
      <c r="R336" s="151"/>
      <c r="S336" s="86"/>
    </row>
    <row r="337" spans="1:19" ht="18" customHeight="1" x14ac:dyDescent="0.2">
      <c r="A337" s="109"/>
      <c r="B337" s="216" t="s">
        <v>106</v>
      </c>
      <c r="C337" s="216"/>
      <c r="D337" s="216"/>
      <c r="E337" s="216"/>
      <c r="F337" s="216"/>
      <c r="G337" s="216"/>
      <c r="H337" s="216"/>
      <c r="I337" s="216"/>
      <c r="J337" s="216"/>
      <c r="K337" s="70">
        <f>SUM(K321:K333)</f>
        <v>0</v>
      </c>
      <c r="L337" s="105" t="str">
        <f>IF(K329=0,"",K329/B321)</f>
        <v/>
      </c>
      <c r="M337" s="105" t="str">
        <f>IF(K337=0,"",K337/B321)</f>
        <v/>
      </c>
      <c r="N337" s="105" t="str">
        <f>IF(K329=0,"",M337-L337)</f>
        <v/>
      </c>
      <c r="O337" s="85"/>
      <c r="P337" s="81"/>
      <c r="Q337" s="129"/>
      <c r="R337" s="85"/>
      <c r="S337" s="86"/>
    </row>
    <row r="338" spans="1:19" ht="12.75" customHeight="1" x14ac:dyDescent="0.2">
      <c r="L338" s="85"/>
      <c r="M338" s="85"/>
      <c r="O338" s="85"/>
    </row>
    <row r="339" spans="1:19" ht="12.75" customHeight="1" x14ac:dyDescent="0.2">
      <c r="L339" s="85"/>
      <c r="M339" s="85"/>
      <c r="O339" s="85"/>
    </row>
    <row r="340" spans="1:19" ht="26.25" x14ac:dyDescent="0.2">
      <c r="A340" s="86"/>
      <c r="B340" s="220" t="s">
        <v>94</v>
      </c>
      <c r="C340" s="221"/>
      <c r="D340" s="221"/>
      <c r="E340" s="221"/>
      <c r="F340" s="221"/>
      <c r="G340" s="221"/>
      <c r="H340" s="221"/>
      <c r="I340" s="221"/>
      <c r="J340" s="221"/>
      <c r="K340" s="74" t="s">
        <v>121</v>
      </c>
      <c r="L340" s="85"/>
      <c r="M340" s="85"/>
      <c r="N340" s="81"/>
      <c r="O340" s="85"/>
      <c r="P340" s="81"/>
      <c r="Q340" s="81"/>
      <c r="R340" s="81"/>
      <c r="S340" s="86"/>
    </row>
    <row r="341" spans="1:19" ht="20.25" x14ac:dyDescent="0.2">
      <c r="A341" s="222" t="s">
        <v>9</v>
      </c>
      <c r="B341" s="223" t="s">
        <v>95</v>
      </c>
      <c r="C341" s="224"/>
      <c r="D341" s="224"/>
      <c r="E341" s="224"/>
      <c r="F341" s="224"/>
      <c r="G341" s="224"/>
      <c r="H341" s="224"/>
      <c r="I341" s="224"/>
      <c r="J341" s="225"/>
      <c r="K341" s="226" t="s">
        <v>10</v>
      </c>
      <c r="L341" s="219" t="s">
        <v>2</v>
      </c>
      <c r="M341" s="219" t="s">
        <v>3</v>
      </c>
      <c r="N341" s="228" t="s">
        <v>4</v>
      </c>
      <c r="O341" s="219" t="s">
        <v>5</v>
      </c>
      <c r="P341" s="217" t="s">
        <v>6</v>
      </c>
      <c r="Q341" s="217" t="s">
        <v>7</v>
      </c>
      <c r="R341" s="219" t="s">
        <v>96</v>
      </c>
      <c r="S341" s="86"/>
    </row>
    <row r="342" spans="1:19" ht="15.75" customHeight="1" x14ac:dyDescent="0.2">
      <c r="A342" s="218"/>
      <c r="B342" s="93" t="s">
        <v>97</v>
      </c>
      <c r="C342" s="93" t="s">
        <v>98</v>
      </c>
      <c r="D342" s="93" t="s">
        <v>99</v>
      </c>
      <c r="E342" s="93" t="s">
        <v>100</v>
      </c>
      <c r="F342" s="93" t="s">
        <v>101</v>
      </c>
      <c r="G342" s="93" t="s">
        <v>102</v>
      </c>
      <c r="H342" s="93" t="s">
        <v>103</v>
      </c>
      <c r="I342" s="93" t="s">
        <v>104</v>
      </c>
      <c r="J342" s="93" t="s">
        <v>105</v>
      </c>
      <c r="K342" s="237"/>
      <c r="L342" s="218"/>
      <c r="M342" s="218"/>
      <c r="N342" s="218"/>
      <c r="O342" s="218"/>
      <c r="P342" s="218"/>
      <c r="Q342" s="218"/>
      <c r="R342" s="218"/>
      <c r="S342" s="86"/>
    </row>
    <row r="343" spans="1:19" ht="15.75" x14ac:dyDescent="0.2">
      <c r="A343" s="93">
        <v>2202</v>
      </c>
      <c r="B343" s="17">
        <v>18</v>
      </c>
      <c r="C343" s="17"/>
      <c r="D343" s="17"/>
      <c r="E343" s="17"/>
      <c r="F343" s="17"/>
      <c r="G343" s="17"/>
      <c r="H343" s="17"/>
      <c r="I343" s="17"/>
      <c r="J343" s="17"/>
      <c r="K343" s="54"/>
      <c r="L343" s="138"/>
      <c r="M343" s="139"/>
      <c r="N343" s="100"/>
      <c r="O343" s="94"/>
      <c r="P343" s="19">
        <f>B343</f>
        <v>18</v>
      </c>
      <c r="Q343" s="95"/>
      <c r="R343" s="94"/>
      <c r="S343" s="86"/>
    </row>
    <row r="344" spans="1:19" ht="15.75" x14ac:dyDescent="0.2">
      <c r="A344" s="93">
        <v>2301</v>
      </c>
      <c r="B344" s="17"/>
      <c r="C344" s="17">
        <v>14</v>
      </c>
      <c r="D344" s="17"/>
      <c r="E344" s="17"/>
      <c r="F344" s="17"/>
      <c r="G344" s="17"/>
      <c r="H344" s="17"/>
      <c r="I344" s="17"/>
      <c r="J344" s="17"/>
      <c r="K344" s="54"/>
      <c r="L344" s="140"/>
      <c r="M344" s="49"/>
      <c r="N344" s="141"/>
      <c r="O344" s="21">
        <f>IF(C344=0,"",C344/B343)</f>
        <v>0.77777777777777779</v>
      </c>
      <c r="P344" s="22">
        <v>14</v>
      </c>
      <c r="Q344" s="96">
        <f t="shared" ref="Q344:Q351" si="30">IF(P344=0,"",P344/P343)</f>
        <v>0.77777777777777779</v>
      </c>
      <c r="R344" s="96">
        <f t="shared" ref="R344:R351" si="31">IF(P344=0,"",100%-Q344)</f>
        <v>0.22222222222222221</v>
      </c>
      <c r="S344" s="86"/>
    </row>
    <row r="345" spans="1:19" ht="15.75" x14ac:dyDescent="0.2">
      <c r="A345" s="93">
        <v>2302</v>
      </c>
      <c r="B345" s="17"/>
      <c r="C345" s="17"/>
      <c r="D345" s="17">
        <v>11</v>
      </c>
      <c r="E345" s="17"/>
      <c r="F345" s="17"/>
      <c r="G345" s="17"/>
      <c r="H345" s="17"/>
      <c r="I345" s="17"/>
      <c r="J345" s="17"/>
      <c r="K345" s="54"/>
      <c r="L345" s="140"/>
      <c r="M345" s="49"/>
      <c r="N345" s="141"/>
      <c r="O345" s="21">
        <f>IF(D345=0,"",D345/C344)</f>
        <v>0.7857142857142857</v>
      </c>
      <c r="P345" s="22">
        <v>13</v>
      </c>
      <c r="Q345" s="96">
        <f t="shared" si="30"/>
        <v>0.9285714285714286</v>
      </c>
      <c r="R345" s="96">
        <f t="shared" si="31"/>
        <v>7.1428571428571397E-2</v>
      </c>
      <c r="S345" s="119">
        <f>P345/P343</f>
        <v>0.72222222222222221</v>
      </c>
    </row>
    <row r="346" spans="1:19" ht="15.75" x14ac:dyDescent="0.2">
      <c r="A346" s="93">
        <v>2401</v>
      </c>
      <c r="B346" s="17"/>
      <c r="C346" s="17"/>
      <c r="D346" s="17"/>
      <c r="E346" s="17">
        <v>11</v>
      </c>
      <c r="F346" s="17"/>
      <c r="G346" s="17"/>
      <c r="H346" s="17"/>
      <c r="I346" s="17"/>
      <c r="J346" s="17"/>
      <c r="K346" s="54"/>
      <c r="L346" s="140"/>
      <c r="M346" s="49"/>
      <c r="N346" s="141"/>
      <c r="O346" s="21">
        <f>IF(E346=0,"",E346/D345)</f>
        <v>1</v>
      </c>
      <c r="P346" s="22">
        <v>12</v>
      </c>
      <c r="Q346" s="96">
        <f t="shared" si="30"/>
        <v>0.92307692307692313</v>
      </c>
      <c r="R346" s="96">
        <f t="shared" si="31"/>
        <v>7.6923076923076872E-2</v>
      </c>
      <c r="S346" s="86"/>
    </row>
    <row r="347" spans="1:19" ht="15.75" x14ac:dyDescent="0.2">
      <c r="A347" s="93">
        <v>2402</v>
      </c>
      <c r="B347" s="17"/>
      <c r="C347" s="17"/>
      <c r="D347" s="17"/>
      <c r="E347" s="17"/>
      <c r="F347" s="17">
        <v>10</v>
      </c>
      <c r="G347" s="17"/>
      <c r="H347" s="17"/>
      <c r="I347" s="17"/>
      <c r="J347" s="17"/>
      <c r="K347" s="54"/>
      <c r="L347" s="140"/>
      <c r="M347" s="49"/>
      <c r="N347" s="141"/>
      <c r="O347" s="21">
        <f>IF(F347=0,"",F347/E346)</f>
        <v>0.90909090909090906</v>
      </c>
      <c r="P347" s="22">
        <v>12</v>
      </c>
      <c r="Q347" s="96">
        <f t="shared" si="30"/>
        <v>1</v>
      </c>
      <c r="R347" s="96">
        <f t="shared" si="31"/>
        <v>0</v>
      </c>
      <c r="S347" s="86"/>
    </row>
    <row r="348" spans="1:19" ht="15.75" x14ac:dyDescent="0.2">
      <c r="A348" s="93">
        <v>2501</v>
      </c>
      <c r="B348" s="17"/>
      <c r="C348" s="17"/>
      <c r="D348" s="17"/>
      <c r="E348" s="17"/>
      <c r="F348" s="17"/>
      <c r="G348" s="17">
        <v>8</v>
      </c>
      <c r="H348" s="17"/>
      <c r="I348" s="17"/>
      <c r="J348" s="17"/>
      <c r="K348" s="54"/>
      <c r="L348" s="140"/>
      <c r="M348" s="49"/>
      <c r="N348" s="141"/>
      <c r="O348" s="21">
        <f>IF(G348=0,"",G348/F347)</f>
        <v>0.8</v>
      </c>
      <c r="P348" s="22">
        <v>10</v>
      </c>
      <c r="Q348" s="96">
        <f t="shared" si="30"/>
        <v>0.83333333333333337</v>
      </c>
      <c r="R348" s="96">
        <f t="shared" si="31"/>
        <v>0.16666666666666663</v>
      </c>
      <c r="S348" s="86"/>
    </row>
    <row r="349" spans="1:19" ht="15.75" x14ac:dyDescent="0.2">
      <c r="A349" s="93">
        <v>2502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54"/>
      <c r="L349" s="140"/>
      <c r="M349" s="49"/>
      <c r="N349" s="141"/>
      <c r="O349" s="21" t="str">
        <f>IF(H349=0,"",H349/G348)</f>
        <v/>
      </c>
      <c r="P349" s="22"/>
      <c r="Q349" s="96" t="str">
        <f t="shared" si="30"/>
        <v/>
      </c>
      <c r="R349" s="96" t="str">
        <f t="shared" si="31"/>
        <v/>
      </c>
      <c r="S349" s="86"/>
    </row>
    <row r="350" spans="1:19" ht="15.75" x14ac:dyDescent="0.2">
      <c r="A350" s="93">
        <v>2601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54"/>
      <c r="L350" s="140"/>
      <c r="M350" s="49"/>
      <c r="N350" s="141"/>
      <c r="O350" s="21" t="str">
        <f>IF(I350=0,"",I350/H349)</f>
        <v/>
      </c>
      <c r="P350" s="22"/>
      <c r="Q350" s="96" t="str">
        <f t="shared" si="30"/>
        <v/>
      </c>
      <c r="R350" s="96" t="str">
        <f t="shared" si="31"/>
        <v/>
      </c>
      <c r="S350" s="86"/>
    </row>
    <row r="351" spans="1:19" ht="15.75" x14ac:dyDescent="0.2">
      <c r="A351" s="93">
        <v>2602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54"/>
      <c r="L351" s="140"/>
      <c r="M351" s="49"/>
      <c r="N351" s="141"/>
      <c r="O351" s="24" t="str">
        <f>IF(J351=0,"",J351/I350)</f>
        <v/>
      </c>
      <c r="P351" s="22"/>
      <c r="Q351" s="24" t="str">
        <f t="shared" si="30"/>
        <v/>
      </c>
      <c r="R351" s="24" t="str">
        <f t="shared" si="31"/>
        <v/>
      </c>
      <c r="S351" s="86"/>
    </row>
    <row r="352" spans="1:19" ht="15.75" x14ac:dyDescent="0.2">
      <c r="A352" s="93">
        <v>2701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54"/>
      <c r="L352" s="140"/>
      <c r="M352" s="49"/>
      <c r="N352" s="142"/>
      <c r="O352" s="63"/>
      <c r="P352" s="22"/>
      <c r="Q352" s="63"/>
      <c r="R352" s="97"/>
      <c r="S352" s="86"/>
    </row>
    <row r="353" spans="1:19" ht="15.75" x14ac:dyDescent="0.2">
      <c r="A353" s="93">
        <v>2702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54"/>
      <c r="L353" s="140"/>
      <c r="M353" s="49"/>
      <c r="N353" s="142"/>
      <c r="O353" s="143"/>
      <c r="P353" s="51"/>
      <c r="Q353" s="144"/>
      <c r="R353" s="143"/>
      <c r="S353" s="86"/>
    </row>
    <row r="354" spans="1:19" ht="15.75" x14ac:dyDescent="0.2">
      <c r="A354" s="93">
        <v>2801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54"/>
      <c r="L354" s="140"/>
      <c r="M354" s="49"/>
      <c r="N354" s="142"/>
      <c r="O354" s="143"/>
      <c r="P354" s="51"/>
      <c r="Q354" s="144"/>
      <c r="R354" s="143"/>
      <c r="S354" s="86"/>
    </row>
    <row r="355" spans="1:19" ht="15.75" x14ac:dyDescent="0.2">
      <c r="A355" s="93">
        <v>2802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54"/>
      <c r="L355" s="140"/>
      <c r="M355" s="49"/>
      <c r="N355" s="142"/>
      <c r="O355" s="49"/>
      <c r="P355" s="142"/>
      <c r="Q355" s="145"/>
      <c r="R355" s="143"/>
      <c r="S355" s="86"/>
    </row>
    <row r="356" spans="1:19" ht="15.75" x14ac:dyDescent="0.2">
      <c r="A356" s="93">
        <v>2901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54"/>
      <c r="L356" s="140"/>
      <c r="M356" s="49"/>
      <c r="N356" s="142"/>
      <c r="O356" s="98" t="s">
        <v>81</v>
      </c>
      <c r="P356" s="99"/>
      <c r="Q356" s="100" t="str">
        <f>IF(SUM(K349:K355)=0,"",SUM(K349:K355))</f>
        <v/>
      </c>
      <c r="R356" s="101" t="s">
        <v>10</v>
      </c>
      <c r="S356" s="86"/>
    </row>
    <row r="357" spans="1:19" ht="15.75" x14ac:dyDescent="0.2">
      <c r="A357" s="93">
        <v>2902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54"/>
      <c r="L357" s="140"/>
      <c r="M357" s="49"/>
      <c r="N357" s="142"/>
      <c r="O357" s="102" t="s">
        <v>83</v>
      </c>
      <c r="P357" s="32" t="str">
        <f>IF(P356/B343=0,"",P356/B343)</f>
        <v/>
      </c>
      <c r="Q357" s="103" t="e">
        <f>IF(P356/Q356=0,"",P356/Q356)</f>
        <v>#VALUE!</v>
      </c>
      <c r="R357" s="104" t="s">
        <v>84</v>
      </c>
      <c r="S357" s="86"/>
    </row>
    <row r="358" spans="1:19" ht="15.75" x14ac:dyDescent="0.2">
      <c r="A358" s="93">
        <v>3001</v>
      </c>
      <c r="B358" s="71"/>
      <c r="C358" s="71"/>
      <c r="D358" s="71"/>
      <c r="E358" s="71"/>
      <c r="F358" s="71"/>
      <c r="G358" s="71"/>
      <c r="H358" s="71"/>
      <c r="I358" s="71"/>
      <c r="J358" s="71"/>
      <c r="K358" s="54"/>
      <c r="L358" s="146"/>
      <c r="M358" s="147"/>
      <c r="N358" s="148"/>
      <c r="O358" s="149"/>
      <c r="P358" s="150"/>
      <c r="Q358" s="150"/>
      <c r="R358" s="151"/>
      <c r="S358" s="86"/>
    </row>
    <row r="359" spans="1:19" ht="18" x14ac:dyDescent="0.2">
      <c r="A359" s="109"/>
      <c r="B359" s="216" t="s">
        <v>106</v>
      </c>
      <c r="C359" s="216"/>
      <c r="D359" s="216"/>
      <c r="E359" s="216"/>
      <c r="F359" s="216"/>
      <c r="G359" s="216"/>
      <c r="H359" s="216"/>
      <c r="I359" s="216"/>
      <c r="J359" s="216"/>
      <c r="K359" s="70">
        <f>SUM(K343:K355)</f>
        <v>0</v>
      </c>
      <c r="L359" s="105" t="str">
        <f>IF(K351=0,"",K351/B343)</f>
        <v/>
      </c>
      <c r="M359" s="105" t="str">
        <f>IF(K359=0,"",K359/B343)</f>
        <v/>
      </c>
      <c r="N359" s="105" t="str">
        <f>IF(K351=0,"",M359-L359)</f>
        <v/>
      </c>
      <c r="O359" s="85"/>
      <c r="P359" s="81"/>
      <c r="Q359" s="129"/>
      <c r="R359" s="85"/>
      <c r="S359" s="86"/>
    </row>
    <row r="360" spans="1:19" ht="12.75" customHeight="1" x14ac:dyDescent="0.2">
      <c r="L360" s="85"/>
      <c r="M360" s="85"/>
      <c r="O360" s="85"/>
    </row>
    <row r="361" spans="1:19" ht="12.75" customHeight="1" x14ac:dyDescent="0.2">
      <c r="L361" s="85"/>
      <c r="M361" s="85"/>
      <c r="O361" s="85"/>
    </row>
    <row r="362" spans="1:19" ht="26.25" x14ac:dyDescent="0.2">
      <c r="A362" s="86"/>
      <c r="B362" s="220" t="s">
        <v>94</v>
      </c>
      <c r="C362" s="221"/>
      <c r="D362" s="221"/>
      <c r="E362" s="221"/>
      <c r="F362" s="221"/>
      <c r="G362" s="221"/>
      <c r="H362" s="221"/>
      <c r="I362" s="221"/>
      <c r="J362" s="221"/>
      <c r="K362" s="74" t="s">
        <v>128</v>
      </c>
      <c r="L362" s="85"/>
      <c r="M362" s="85"/>
      <c r="N362" s="81"/>
      <c r="O362" s="85"/>
      <c r="P362" s="81"/>
      <c r="Q362" s="81"/>
      <c r="R362" s="81"/>
      <c r="S362" s="86"/>
    </row>
    <row r="363" spans="1:19" ht="20.25" x14ac:dyDescent="0.2">
      <c r="A363" s="222" t="s">
        <v>9</v>
      </c>
      <c r="B363" s="223" t="s">
        <v>95</v>
      </c>
      <c r="C363" s="224"/>
      <c r="D363" s="224"/>
      <c r="E363" s="224"/>
      <c r="F363" s="224"/>
      <c r="G363" s="224"/>
      <c r="H363" s="224"/>
      <c r="I363" s="224"/>
      <c r="J363" s="225"/>
      <c r="K363" s="226" t="s">
        <v>10</v>
      </c>
      <c r="L363" s="219" t="s">
        <v>2</v>
      </c>
      <c r="M363" s="219" t="s">
        <v>3</v>
      </c>
      <c r="N363" s="228" t="s">
        <v>4</v>
      </c>
      <c r="O363" s="219" t="s">
        <v>5</v>
      </c>
      <c r="P363" s="217" t="s">
        <v>6</v>
      </c>
      <c r="Q363" s="217" t="s">
        <v>7</v>
      </c>
      <c r="R363" s="219" t="s">
        <v>96</v>
      </c>
      <c r="S363" s="86"/>
    </row>
    <row r="364" spans="1:19" ht="15.75" customHeight="1" x14ac:dyDescent="0.2">
      <c r="A364" s="218"/>
      <c r="B364" s="93" t="s">
        <v>97</v>
      </c>
      <c r="C364" s="93" t="s">
        <v>98</v>
      </c>
      <c r="D364" s="93" t="s">
        <v>99</v>
      </c>
      <c r="E364" s="93" t="s">
        <v>100</v>
      </c>
      <c r="F364" s="93" t="s">
        <v>101</v>
      </c>
      <c r="G364" s="93" t="s">
        <v>102</v>
      </c>
      <c r="H364" s="93" t="s">
        <v>103</v>
      </c>
      <c r="I364" s="93" t="s">
        <v>104</v>
      </c>
      <c r="J364" s="93" t="s">
        <v>105</v>
      </c>
      <c r="K364" s="237"/>
      <c r="L364" s="218"/>
      <c r="M364" s="218"/>
      <c r="N364" s="218"/>
      <c r="O364" s="218"/>
      <c r="P364" s="218"/>
      <c r="Q364" s="218"/>
      <c r="R364" s="218"/>
      <c r="S364" s="86"/>
    </row>
    <row r="365" spans="1:19" ht="15.75" x14ac:dyDescent="0.2">
      <c r="A365" s="93">
        <v>2301</v>
      </c>
      <c r="B365" s="17">
        <v>13</v>
      </c>
      <c r="C365" s="17"/>
      <c r="D365" s="17"/>
      <c r="E365" s="17"/>
      <c r="F365" s="17"/>
      <c r="G365" s="17"/>
      <c r="H365" s="17"/>
      <c r="I365" s="17"/>
      <c r="J365" s="17"/>
      <c r="K365" s="54"/>
      <c r="L365" s="138"/>
      <c r="M365" s="139"/>
      <c r="N365" s="100"/>
      <c r="O365" s="94"/>
      <c r="P365" s="19">
        <f>B365</f>
        <v>13</v>
      </c>
      <c r="Q365" s="95"/>
      <c r="R365" s="94"/>
      <c r="S365" s="86"/>
    </row>
    <row r="366" spans="1:19" ht="15.75" x14ac:dyDescent="0.2">
      <c r="A366" s="93">
        <v>2302</v>
      </c>
      <c r="B366" s="17"/>
      <c r="C366" s="17">
        <v>11</v>
      </c>
      <c r="D366" s="17"/>
      <c r="E366" s="17"/>
      <c r="F366" s="17"/>
      <c r="G366" s="17"/>
      <c r="H366" s="17"/>
      <c r="I366" s="17"/>
      <c r="J366" s="17"/>
      <c r="K366" s="54"/>
      <c r="L366" s="140"/>
      <c r="M366" s="49"/>
      <c r="N366" s="141"/>
      <c r="O366" s="21">
        <f>IF(C366=0,"",C366/B365)</f>
        <v>0.84615384615384615</v>
      </c>
      <c r="P366" s="22">
        <v>11</v>
      </c>
      <c r="Q366" s="96">
        <f t="shared" ref="Q366:Q373" si="32">IF(P366=0,"",P366/P365)</f>
        <v>0.84615384615384615</v>
      </c>
      <c r="R366" s="96">
        <f t="shared" ref="R366:R373" si="33">IF(P366=0,"",100%-Q366)</f>
        <v>0.15384615384615385</v>
      </c>
      <c r="S366" s="86"/>
    </row>
    <row r="367" spans="1:19" ht="15.75" x14ac:dyDescent="0.2">
      <c r="A367" s="93">
        <v>2401</v>
      </c>
      <c r="B367" s="17"/>
      <c r="C367" s="17"/>
      <c r="D367" s="17">
        <v>9</v>
      </c>
      <c r="E367" s="17"/>
      <c r="F367" s="17"/>
      <c r="G367" s="17"/>
      <c r="H367" s="17"/>
      <c r="I367" s="17"/>
      <c r="J367" s="17"/>
      <c r="K367" s="54"/>
      <c r="L367" s="140"/>
      <c r="M367" s="49"/>
      <c r="N367" s="141"/>
      <c r="O367" s="21">
        <f>IF(D367=0,"",D367/C366)</f>
        <v>0.81818181818181823</v>
      </c>
      <c r="P367" s="22">
        <v>10</v>
      </c>
      <c r="Q367" s="96">
        <f t="shared" si="32"/>
        <v>0.90909090909090906</v>
      </c>
      <c r="R367" s="96">
        <f t="shared" si="33"/>
        <v>9.0909090909090939E-2</v>
      </c>
      <c r="S367" s="119">
        <f>P367/P365</f>
        <v>0.76923076923076927</v>
      </c>
    </row>
    <row r="368" spans="1:19" ht="15.75" x14ac:dyDescent="0.2">
      <c r="A368" s="93">
        <v>2402</v>
      </c>
      <c r="B368" s="17"/>
      <c r="C368" s="17"/>
      <c r="D368" s="17"/>
      <c r="E368" s="17">
        <v>8</v>
      </c>
      <c r="F368" s="17"/>
      <c r="G368" s="17"/>
      <c r="H368" s="17"/>
      <c r="I368" s="17"/>
      <c r="J368" s="17"/>
      <c r="K368" s="54"/>
      <c r="L368" s="140"/>
      <c r="M368" s="49"/>
      <c r="N368" s="141"/>
      <c r="O368" s="21">
        <f>IF(E368=0,"",E368/D367)</f>
        <v>0.88888888888888884</v>
      </c>
      <c r="P368" s="22">
        <v>8</v>
      </c>
      <c r="Q368" s="96">
        <f t="shared" si="32"/>
        <v>0.8</v>
      </c>
      <c r="R368" s="96">
        <f t="shared" si="33"/>
        <v>0.19999999999999996</v>
      </c>
      <c r="S368" s="86"/>
    </row>
    <row r="369" spans="1:19" ht="15.75" x14ac:dyDescent="0.2">
      <c r="A369" s="93">
        <v>2501</v>
      </c>
      <c r="B369" s="17"/>
      <c r="C369" s="17"/>
      <c r="D369" s="17"/>
      <c r="E369" s="17"/>
      <c r="F369" s="17">
        <v>7</v>
      </c>
      <c r="G369" s="17"/>
      <c r="H369" s="17"/>
      <c r="I369" s="17"/>
      <c r="J369" s="17"/>
      <c r="K369" s="54"/>
      <c r="L369" s="140"/>
      <c r="M369" s="49"/>
      <c r="N369" s="141"/>
      <c r="O369" s="21">
        <f>IF(F369=0,"",F369/E368)</f>
        <v>0.875</v>
      </c>
      <c r="P369" s="22">
        <v>8</v>
      </c>
      <c r="Q369" s="96">
        <f t="shared" si="32"/>
        <v>1</v>
      </c>
      <c r="R369" s="96">
        <f t="shared" si="33"/>
        <v>0</v>
      </c>
      <c r="S369" s="86"/>
    </row>
    <row r="370" spans="1:19" ht="15.75" x14ac:dyDescent="0.2">
      <c r="A370" s="93">
        <v>2502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54"/>
      <c r="L370" s="140"/>
      <c r="M370" s="49"/>
      <c r="N370" s="141"/>
      <c r="O370" s="21" t="str">
        <f>IF(G370=0,"",G370/F369)</f>
        <v/>
      </c>
      <c r="P370" s="22"/>
      <c r="Q370" s="96" t="str">
        <f t="shared" si="32"/>
        <v/>
      </c>
      <c r="R370" s="96" t="str">
        <f t="shared" si="33"/>
        <v/>
      </c>
      <c r="S370" s="86"/>
    </row>
    <row r="371" spans="1:19" ht="15.75" x14ac:dyDescent="0.2">
      <c r="A371" s="93">
        <v>2601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54"/>
      <c r="L371" s="140"/>
      <c r="M371" s="49"/>
      <c r="N371" s="141"/>
      <c r="O371" s="21" t="str">
        <f>IF(H371=0,"",H371/G370)</f>
        <v/>
      </c>
      <c r="P371" s="22"/>
      <c r="Q371" s="96" t="str">
        <f t="shared" si="32"/>
        <v/>
      </c>
      <c r="R371" s="96" t="str">
        <f t="shared" si="33"/>
        <v/>
      </c>
      <c r="S371" s="86"/>
    </row>
    <row r="372" spans="1:19" ht="15.75" x14ac:dyDescent="0.2">
      <c r="A372" s="93">
        <v>2602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54"/>
      <c r="L372" s="140"/>
      <c r="M372" s="49"/>
      <c r="N372" s="141"/>
      <c r="O372" s="21" t="str">
        <f>IF(I372=0,"",I372/H371)</f>
        <v/>
      </c>
      <c r="P372" s="22"/>
      <c r="Q372" s="96" t="str">
        <f t="shared" si="32"/>
        <v/>
      </c>
      <c r="R372" s="96" t="str">
        <f t="shared" si="33"/>
        <v/>
      </c>
      <c r="S372" s="86"/>
    </row>
    <row r="373" spans="1:19" ht="15.75" x14ac:dyDescent="0.2">
      <c r="A373" s="93">
        <v>2701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54"/>
      <c r="L373" s="140"/>
      <c r="M373" s="49"/>
      <c r="N373" s="141"/>
      <c r="O373" s="24" t="str">
        <f>IF(J373=0,"",J373/I372)</f>
        <v/>
      </c>
      <c r="P373" s="22"/>
      <c r="Q373" s="24" t="str">
        <f t="shared" si="32"/>
        <v/>
      </c>
      <c r="R373" s="24" t="str">
        <f t="shared" si="33"/>
        <v/>
      </c>
      <c r="S373" s="86"/>
    </row>
    <row r="374" spans="1:19" ht="15.75" x14ac:dyDescent="0.2">
      <c r="A374" s="93">
        <v>2702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54"/>
      <c r="L374" s="140"/>
      <c r="M374" s="49"/>
      <c r="N374" s="142"/>
      <c r="O374" s="63"/>
      <c r="P374" s="22"/>
      <c r="Q374" s="63"/>
      <c r="R374" s="97"/>
      <c r="S374" s="86"/>
    </row>
    <row r="375" spans="1:19" ht="15.75" x14ac:dyDescent="0.2">
      <c r="A375" s="93">
        <v>2801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54"/>
      <c r="L375" s="140"/>
      <c r="M375" s="49"/>
      <c r="N375" s="142"/>
      <c r="O375" s="143"/>
      <c r="P375" s="51"/>
      <c r="Q375" s="144"/>
      <c r="R375" s="143"/>
      <c r="S375" s="86"/>
    </row>
    <row r="376" spans="1:19" ht="15.75" x14ac:dyDescent="0.2">
      <c r="A376" s="93">
        <v>2802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54"/>
      <c r="L376" s="140"/>
      <c r="M376" s="49"/>
      <c r="N376" s="142"/>
      <c r="O376" s="143"/>
      <c r="P376" s="51"/>
      <c r="Q376" s="144"/>
      <c r="R376" s="143"/>
      <c r="S376" s="86"/>
    </row>
    <row r="377" spans="1:19" ht="15.75" x14ac:dyDescent="0.2">
      <c r="A377" s="93">
        <v>2901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54"/>
      <c r="L377" s="140"/>
      <c r="M377" s="49"/>
      <c r="N377" s="142"/>
      <c r="O377" s="49"/>
      <c r="P377" s="142"/>
      <c r="Q377" s="145"/>
      <c r="R377" s="143"/>
      <c r="S377" s="86"/>
    </row>
    <row r="378" spans="1:19" ht="15.75" x14ac:dyDescent="0.2">
      <c r="A378" s="93">
        <v>2902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54"/>
      <c r="L378" s="140"/>
      <c r="M378" s="49"/>
      <c r="N378" s="142"/>
      <c r="O378" s="98" t="s">
        <v>81</v>
      </c>
      <c r="P378" s="99"/>
      <c r="Q378" s="100" t="str">
        <f>IF(SUM(K371:K377)=0,"",SUM(K371:K377))</f>
        <v/>
      </c>
      <c r="R378" s="101" t="s">
        <v>10</v>
      </c>
      <c r="S378" s="86"/>
    </row>
    <row r="379" spans="1:19" ht="15.75" x14ac:dyDescent="0.2">
      <c r="A379" s="93">
        <v>3001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54"/>
      <c r="L379" s="140"/>
      <c r="M379" s="49"/>
      <c r="N379" s="142"/>
      <c r="O379" s="102" t="s">
        <v>83</v>
      </c>
      <c r="P379" s="32" t="str">
        <f>IF(P378/B365=0,"",P378/B365)</f>
        <v/>
      </c>
      <c r="Q379" s="103" t="e">
        <f>IF(P378/Q378=0,"",P378/Q378)</f>
        <v>#VALUE!</v>
      </c>
      <c r="R379" s="104" t="s">
        <v>84</v>
      </c>
      <c r="S379" s="86"/>
    </row>
    <row r="380" spans="1:19" ht="15.75" x14ac:dyDescent="0.2">
      <c r="A380" s="93">
        <v>3002</v>
      </c>
      <c r="B380" s="71"/>
      <c r="C380" s="71"/>
      <c r="D380" s="71"/>
      <c r="E380" s="71"/>
      <c r="F380" s="71"/>
      <c r="G380" s="71"/>
      <c r="H380" s="71"/>
      <c r="I380" s="71"/>
      <c r="J380" s="71"/>
      <c r="K380" s="54"/>
      <c r="L380" s="146"/>
      <c r="M380" s="147"/>
      <c r="N380" s="148"/>
      <c r="O380" s="149"/>
      <c r="P380" s="150"/>
      <c r="Q380" s="150"/>
      <c r="R380" s="151"/>
      <c r="S380" s="86"/>
    </row>
    <row r="381" spans="1:19" ht="18" x14ac:dyDescent="0.2">
      <c r="A381" s="109"/>
      <c r="B381" s="216" t="s">
        <v>106</v>
      </c>
      <c r="C381" s="216"/>
      <c r="D381" s="216"/>
      <c r="E381" s="216"/>
      <c r="F381" s="216"/>
      <c r="G381" s="216"/>
      <c r="H381" s="216"/>
      <c r="I381" s="216"/>
      <c r="J381" s="216"/>
      <c r="K381" s="70">
        <f>SUM(K365:K377)</f>
        <v>0</v>
      </c>
      <c r="L381" s="105" t="str">
        <f>IF(K373=0,"",K373/B365)</f>
        <v/>
      </c>
      <c r="M381" s="105" t="str">
        <f>IF(K381=0,"",K381/B365)</f>
        <v/>
      </c>
      <c r="N381" s="105" t="str">
        <f>IF(K373=0,"",M381-L381)</f>
        <v/>
      </c>
      <c r="O381" s="85"/>
      <c r="P381" s="81"/>
      <c r="Q381" s="129"/>
      <c r="R381" s="85"/>
      <c r="S381" s="86"/>
    </row>
    <row r="382" spans="1:19" ht="12.75" customHeight="1" x14ac:dyDescent="0.2">
      <c r="L382" s="85"/>
      <c r="M382" s="85"/>
      <c r="O382" s="85"/>
    </row>
    <row r="383" spans="1:19" ht="12.75" customHeight="1" x14ac:dyDescent="0.2">
      <c r="L383" s="85"/>
      <c r="M383" s="85"/>
      <c r="O383" s="85"/>
    </row>
    <row r="384" spans="1:19" ht="26.25" x14ac:dyDescent="0.2">
      <c r="A384" s="86"/>
      <c r="B384" s="220" t="s">
        <v>94</v>
      </c>
      <c r="C384" s="221"/>
      <c r="D384" s="221"/>
      <c r="E384" s="221"/>
      <c r="F384" s="221"/>
      <c r="G384" s="221"/>
      <c r="H384" s="221"/>
      <c r="I384" s="221"/>
      <c r="J384" s="221"/>
      <c r="K384" s="74" t="s">
        <v>129</v>
      </c>
      <c r="L384" s="85"/>
      <c r="M384" s="85"/>
      <c r="N384" s="81"/>
      <c r="O384" s="85"/>
      <c r="P384" s="81"/>
      <c r="Q384" s="81"/>
      <c r="R384" s="81"/>
      <c r="S384" s="86"/>
    </row>
    <row r="385" spans="1:19" ht="20.25" x14ac:dyDescent="0.2">
      <c r="A385" s="222" t="s">
        <v>9</v>
      </c>
      <c r="B385" s="223" t="s">
        <v>95</v>
      </c>
      <c r="C385" s="224"/>
      <c r="D385" s="224"/>
      <c r="E385" s="224"/>
      <c r="F385" s="224"/>
      <c r="G385" s="224"/>
      <c r="H385" s="224"/>
      <c r="I385" s="224"/>
      <c r="J385" s="225"/>
      <c r="K385" s="226" t="s">
        <v>10</v>
      </c>
      <c r="L385" s="219" t="s">
        <v>2</v>
      </c>
      <c r="M385" s="219" t="s">
        <v>3</v>
      </c>
      <c r="N385" s="228" t="s">
        <v>4</v>
      </c>
      <c r="O385" s="219" t="s">
        <v>5</v>
      </c>
      <c r="P385" s="217" t="s">
        <v>6</v>
      </c>
      <c r="Q385" s="217" t="s">
        <v>7</v>
      </c>
      <c r="R385" s="219" t="s">
        <v>96</v>
      </c>
      <c r="S385" s="86"/>
    </row>
    <row r="386" spans="1:19" ht="15.75" customHeight="1" x14ac:dyDescent="0.2">
      <c r="A386" s="218"/>
      <c r="B386" s="93" t="s">
        <v>97</v>
      </c>
      <c r="C386" s="93" t="s">
        <v>98</v>
      </c>
      <c r="D386" s="93" t="s">
        <v>99</v>
      </c>
      <c r="E386" s="93" t="s">
        <v>100</v>
      </c>
      <c r="F386" s="93" t="s">
        <v>101</v>
      </c>
      <c r="G386" s="93" t="s">
        <v>102</v>
      </c>
      <c r="H386" s="93" t="s">
        <v>103</v>
      </c>
      <c r="I386" s="93" t="s">
        <v>104</v>
      </c>
      <c r="J386" s="93" t="s">
        <v>105</v>
      </c>
      <c r="K386" s="237"/>
      <c r="L386" s="218"/>
      <c r="M386" s="218"/>
      <c r="N386" s="218"/>
      <c r="O386" s="218"/>
      <c r="P386" s="218"/>
      <c r="Q386" s="218"/>
      <c r="R386" s="218"/>
      <c r="S386" s="86"/>
    </row>
    <row r="387" spans="1:19" ht="15.75" x14ac:dyDescent="0.2">
      <c r="A387" s="93">
        <v>2302</v>
      </c>
      <c r="B387" s="17">
        <v>21</v>
      </c>
      <c r="C387" s="17"/>
      <c r="D387" s="17"/>
      <c r="E387" s="17"/>
      <c r="F387" s="17"/>
      <c r="G387" s="17"/>
      <c r="H387" s="17"/>
      <c r="I387" s="17"/>
      <c r="J387" s="17"/>
      <c r="K387" s="54"/>
      <c r="L387" s="138"/>
      <c r="M387" s="139"/>
      <c r="N387" s="100"/>
      <c r="O387" s="94"/>
      <c r="P387" s="19">
        <f>B387</f>
        <v>21</v>
      </c>
      <c r="Q387" s="95"/>
      <c r="R387" s="94"/>
      <c r="S387" s="86"/>
    </row>
    <row r="388" spans="1:19" ht="15.75" x14ac:dyDescent="0.2">
      <c r="A388" s="93">
        <v>2401</v>
      </c>
      <c r="B388" s="17"/>
      <c r="C388" s="17">
        <v>14</v>
      </c>
      <c r="D388" s="17"/>
      <c r="E388" s="17"/>
      <c r="F388" s="17"/>
      <c r="G388" s="17"/>
      <c r="H388" s="17"/>
      <c r="I388" s="17"/>
      <c r="J388" s="17"/>
      <c r="K388" s="54"/>
      <c r="L388" s="140"/>
      <c r="M388" s="49"/>
      <c r="N388" s="141"/>
      <c r="O388" s="21">
        <f>IF(C388=0,"",C388/B387)</f>
        <v>0.66666666666666663</v>
      </c>
      <c r="P388" s="22">
        <v>14</v>
      </c>
      <c r="Q388" s="96">
        <f t="shared" ref="Q388:Q395" si="34">IF(P388=0,"",P388/P387)</f>
        <v>0.66666666666666663</v>
      </c>
      <c r="R388" s="96">
        <f t="shared" ref="R388:R395" si="35">IF(P388=0,"",100%-Q388)</f>
        <v>0.33333333333333337</v>
      </c>
      <c r="S388" s="86"/>
    </row>
    <row r="389" spans="1:19" ht="15.75" x14ac:dyDescent="0.2">
      <c r="A389" s="93">
        <v>2402</v>
      </c>
      <c r="B389" s="17"/>
      <c r="C389" s="17"/>
      <c r="D389" s="17">
        <v>11</v>
      </c>
      <c r="E389" s="17"/>
      <c r="F389" s="17"/>
      <c r="G389" s="17"/>
      <c r="H389" s="17"/>
      <c r="I389" s="17"/>
      <c r="J389" s="17"/>
      <c r="K389" s="54"/>
      <c r="L389" s="140"/>
      <c r="M389" s="49"/>
      <c r="N389" s="141"/>
      <c r="O389" s="21">
        <f>IF(D389=0,"",D389/C388)</f>
        <v>0.7857142857142857</v>
      </c>
      <c r="P389" s="22">
        <v>11</v>
      </c>
      <c r="Q389" s="96">
        <f t="shared" si="34"/>
        <v>0.7857142857142857</v>
      </c>
      <c r="R389" s="96">
        <f t="shared" si="35"/>
        <v>0.2142857142857143</v>
      </c>
      <c r="S389" s="119">
        <f>P389/P387</f>
        <v>0.52380952380952384</v>
      </c>
    </row>
    <row r="390" spans="1:19" ht="15.75" x14ac:dyDescent="0.2">
      <c r="A390" s="93">
        <v>2501</v>
      </c>
      <c r="B390" s="17"/>
      <c r="C390" s="17"/>
      <c r="D390" s="17"/>
      <c r="E390" s="17">
        <v>10</v>
      </c>
      <c r="F390" s="17"/>
      <c r="G390" s="17"/>
      <c r="H390" s="17"/>
      <c r="I390" s="17"/>
      <c r="J390" s="17"/>
      <c r="K390" s="54"/>
      <c r="L390" s="140"/>
      <c r="M390" s="49"/>
      <c r="N390" s="141"/>
      <c r="O390" s="21">
        <f>IF(E390=0,"",E390/D389)</f>
        <v>0.90909090909090906</v>
      </c>
      <c r="P390" s="22">
        <v>10</v>
      </c>
      <c r="Q390" s="96">
        <f t="shared" si="34"/>
        <v>0.90909090909090906</v>
      </c>
      <c r="R390" s="96">
        <f t="shared" si="35"/>
        <v>9.0909090909090939E-2</v>
      </c>
      <c r="S390" s="86"/>
    </row>
    <row r="391" spans="1:19" ht="15.75" x14ac:dyDescent="0.2">
      <c r="A391" s="93">
        <v>2502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54"/>
      <c r="L391" s="140"/>
      <c r="M391" s="49"/>
      <c r="N391" s="141"/>
      <c r="O391" s="21" t="str">
        <f>IF(F391=0,"",F391/E390)</f>
        <v/>
      </c>
      <c r="P391" s="22"/>
      <c r="Q391" s="96" t="str">
        <f t="shared" si="34"/>
        <v/>
      </c>
      <c r="R391" s="96" t="str">
        <f t="shared" si="35"/>
        <v/>
      </c>
      <c r="S391" s="86"/>
    </row>
    <row r="392" spans="1:19" ht="15.75" x14ac:dyDescent="0.2">
      <c r="A392" s="93">
        <v>2601</v>
      </c>
      <c r="B392" s="17"/>
      <c r="C392" s="17"/>
      <c r="D392" s="17"/>
      <c r="E392" s="17"/>
      <c r="F392" s="17"/>
      <c r="G392" s="17"/>
      <c r="H392" s="17"/>
      <c r="I392" s="17"/>
      <c r="J392" s="17"/>
      <c r="K392" s="54"/>
      <c r="L392" s="140"/>
      <c r="M392" s="49"/>
      <c r="N392" s="141"/>
      <c r="O392" s="21" t="str">
        <f>IF(G392=0,"",G392/F391)</f>
        <v/>
      </c>
      <c r="P392" s="22"/>
      <c r="Q392" s="96" t="str">
        <f t="shared" si="34"/>
        <v/>
      </c>
      <c r="R392" s="96" t="str">
        <f t="shared" si="35"/>
        <v/>
      </c>
      <c r="S392" s="86"/>
    </row>
    <row r="393" spans="1:19" ht="15.75" x14ac:dyDescent="0.2">
      <c r="A393" s="93">
        <v>2602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54"/>
      <c r="L393" s="140"/>
      <c r="M393" s="49"/>
      <c r="N393" s="141"/>
      <c r="O393" s="21" t="str">
        <f>IF(H393=0,"",H393/G392)</f>
        <v/>
      </c>
      <c r="P393" s="22"/>
      <c r="Q393" s="96" t="str">
        <f t="shared" si="34"/>
        <v/>
      </c>
      <c r="R393" s="96" t="str">
        <f t="shared" si="35"/>
        <v/>
      </c>
      <c r="S393" s="86"/>
    </row>
    <row r="394" spans="1:19" ht="15.75" x14ac:dyDescent="0.2">
      <c r="A394" s="93">
        <v>2701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54"/>
      <c r="L394" s="140"/>
      <c r="M394" s="49"/>
      <c r="N394" s="141"/>
      <c r="O394" s="21" t="str">
        <f>IF(I394=0,"",I394/H393)</f>
        <v/>
      </c>
      <c r="P394" s="22"/>
      <c r="Q394" s="96" t="str">
        <f t="shared" si="34"/>
        <v/>
      </c>
      <c r="R394" s="96" t="str">
        <f t="shared" si="35"/>
        <v/>
      </c>
      <c r="S394" s="86"/>
    </row>
    <row r="395" spans="1:19" ht="15.75" x14ac:dyDescent="0.2">
      <c r="A395" s="93">
        <v>2702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54"/>
      <c r="L395" s="140"/>
      <c r="M395" s="49"/>
      <c r="N395" s="141"/>
      <c r="O395" s="24" t="str">
        <f>IF(J395=0,"",J395/I394)</f>
        <v/>
      </c>
      <c r="P395" s="22"/>
      <c r="Q395" s="24" t="str">
        <f t="shared" si="34"/>
        <v/>
      </c>
      <c r="R395" s="24" t="str">
        <f t="shared" si="35"/>
        <v/>
      </c>
      <c r="S395" s="86"/>
    </row>
    <row r="396" spans="1:19" ht="15.75" x14ac:dyDescent="0.2">
      <c r="A396" s="93">
        <v>2801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54"/>
      <c r="L396" s="140"/>
      <c r="M396" s="49"/>
      <c r="N396" s="142"/>
      <c r="O396" s="63"/>
      <c r="P396" s="22"/>
      <c r="Q396" s="63"/>
      <c r="R396" s="97"/>
      <c r="S396" s="86"/>
    </row>
    <row r="397" spans="1:19" ht="15.75" x14ac:dyDescent="0.2">
      <c r="A397" s="93">
        <v>2802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54"/>
      <c r="L397" s="140"/>
      <c r="M397" s="49"/>
      <c r="N397" s="142"/>
      <c r="O397" s="143"/>
      <c r="P397" s="51"/>
      <c r="Q397" s="144"/>
      <c r="R397" s="143"/>
      <c r="S397" s="86"/>
    </row>
    <row r="398" spans="1:19" ht="15.75" x14ac:dyDescent="0.2">
      <c r="A398" s="93">
        <v>2901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54"/>
      <c r="L398" s="140"/>
      <c r="M398" s="49"/>
      <c r="N398" s="142"/>
      <c r="O398" s="143"/>
      <c r="P398" s="51"/>
      <c r="Q398" s="144"/>
      <c r="R398" s="143"/>
      <c r="S398" s="86"/>
    </row>
    <row r="399" spans="1:19" ht="15.75" x14ac:dyDescent="0.2">
      <c r="A399" s="93">
        <v>2902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54"/>
      <c r="L399" s="140"/>
      <c r="M399" s="49"/>
      <c r="N399" s="142"/>
      <c r="O399" s="49"/>
      <c r="P399" s="142"/>
      <c r="Q399" s="145"/>
      <c r="R399" s="143"/>
      <c r="S399" s="86"/>
    </row>
    <row r="400" spans="1:19" ht="15.75" x14ac:dyDescent="0.2">
      <c r="A400" s="93">
        <v>3001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54"/>
      <c r="L400" s="140"/>
      <c r="M400" s="49"/>
      <c r="N400" s="142"/>
      <c r="O400" s="98" t="s">
        <v>81</v>
      </c>
      <c r="P400" s="99"/>
      <c r="Q400" s="100" t="str">
        <f>IF(SUM(K393:K399)=0,"",SUM(K393:K399))</f>
        <v/>
      </c>
      <c r="R400" s="101" t="s">
        <v>10</v>
      </c>
      <c r="S400" s="86"/>
    </row>
    <row r="401" spans="1:19" ht="15.75" x14ac:dyDescent="0.2">
      <c r="A401" s="93">
        <v>3002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54"/>
      <c r="L401" s="140"/>
      <c r="M401" s="49"/>
      <c r="N401" s="142"/>
      <c r="O401" s="102" t="s">
        <v>83</v>
      </c>
      <c r="P401" s="32" t="str">
        <f>IF(P400/B387=0,"",P400/B387)</f>
        <v/>
      </c>
      <c r="Q401" s="103" t="e">
        <f>IF(P400/Q400=0,"",P400/Q400)</f>
        <v>#VALUE!</v>
      </c>
      <c r="R401" s="104" t="s">
        <v>84</v>
      </c>
      <c r="S401" s="86"/>
    </row>
    <row r="402" spans="1:19" ht="15.75" x14ac:dyDescent="0.2">
      <c r="A402" s="93">
        <v>3101</v>
      </c>
      <c r="B402" s="71"/>
      <c r="C402" s="71"/>
      <c r="D402" s="71"/>
      <c r="E402" s="71"/>
      <c r="F402" s="71"/>
      <c r="G402" s="71"/>
      <c r="H402" s="71"/>
      <c r="I402" s="71"/>
      <c r="J402" s="71"/>
      <c r="K402" s="54"/>
      <c r="L402" s="146"/>
      <c r="M402" s="147"/>
      <c r="N402" s="148"/>
      <c r="O402" s="149"/>
      <c r="P402" s="150"/>
      <c r="Q402" s="150"/>
      <c r="R402" s="151"/>
      <c r="S402" s="86"/>
    </row>
    <row r="403" spans="1:19" ht="18" x14ac:dyDescent="0.2">
      <c r="A403" s="109"/>
      <c r="B403" s="216" t="s">
        <v>106</v>
      </c>
      <c r="C403" s="216"/>
      <c r="D403" s="216"/>
      <c r="E403" s="216"/>
      <c r="F403" s="216"/>
      <c r="G403" s="216"/>
      <c r="H403" s="216"/>
      <c r="I403" s="216"/>
      <c r="J403" s="216"/>
      <c r="K403" s="70">
        <f>SUM(K387:K399)</f>
        <v>0</v>
      </c>
      <c r="L403" s="105" t="str">
        <f>IF(K395=0,"",K395/B387)</f>
        <v/>
      </c>
      <c r="M403" s="105" t="str">
        <f>IF(K403=0,"",K403/B387)</f>
        <v/>
      </c>
      <c r="N403" s="105" t="str">
        <f>IF(K395=0,"",M403-L403)</f>
        <v/>
      </c>
      <c r="O403" s="85"/>
      <c r="P403" s="81"/>
      <c r="Q403" s="129"/>
      <c r="R403" s="85"/>
      <c r="S403" s="86"/>
    </row>
    <row r="404" spans="1:19" ht="12.75" customHeight="1" x14ac:dyDescent="0.2">
      <c r="L404" s="85"/>
      <c r="M404" s="85"/>
      <c r="O404" s="85"/>
    </row>
    <row r="405" spans="1:19" ht="12.75" customHeight="1" x14ac:dyDescent="0.2">
      <c r="L405" s="85"/>
      <c r="M405" s="85"/>
      <c r="O405" s="85"/>
    </row>
    <row r="406" spans="1:19" ht="26.25" x14ac:dyDescent="0.2">
      <c r="A406" s="86"/>
      <c r="B406" s="220" t="s">
        <v>94</v>
      </c>
      <c r="C406" s="221"/>
      <c r="D406" s="221"/>
      <c r="E406" s="221"/>
      <c r="F406" s="221"/>
      <c r="G406" s="221"/>
      <c r="H406" s="221"/>
      <c r="I406" s="221"/>
      <c r="J406" s="221"/>
      <c r="K406" s="74" t="s">
        <v>130</v>
      </c>
      <c r="L406" s="85"/>
      <c r="M406" s="85"/>
      <c r="N406" s="81"/>
      <c r="O406" s="85"/>
      <c r="P406" s="81"/>
      <c r="Q406" s="81"/>
      <c r="R406" s="81"/>
      <c r="S406" s="86"/>
    </row>
    <row r="407" spans="1:19" ht="20.25" x14ac:dyDescent="0.2">
      <c r="A407" s="222" t="s">
        <v>9</v>
      </c>
      <c r="B407" s="223" t="s">
        <v>95</v>
      </c>
      <c r="C407" s="224"/>
      <c r="D407" s="224"/>
      <c r="E407" s="224"/>
      <c r="F407" s="224"/>
      <c r="G407" s="224"/>
      <c r="H407" s="224"/>
      <c r="I407" s="224"/>
      <c r="J407" s="225"/>
      <c r="K407" s="226" t="s">
        <v>10</v>
      </c>
      <c r="L407" s="219" t="s">
        <v>2</v>
      </c>
      <c r="M407" s="219" t="s">
        <v>3</v>
      </c>
      <c r="N407" s="228" t="s">
        <v>4</v>
      </c>
      <c r="O407" s="219" t="s">
        <v>5</v>
      </c>
      <c r="P407" s="217" t="s">
        <v>6</v>
      </c>
      <c r="Q407" s="217" t="s">
        <v>7</v>
      </c>
      <c r="R407" s="219" t="s">
        <v>96</v>
      </c>
      <c r="S407" s="86"/>
    </row>
    <row r="408" spans="1:19" ht="15.75" customHeight="1" x14ac:dyDescent="0.2">
      <c r="A408" s="218"/>
      <c r="B408" s="93" t="s">
        <v>97</v>
      </c>
      <c r="C408" s="93" t="s">
        <v>98</v>
      </c>
      <c r="D408" s="93" t="s">
        <v>99</v>
      </c>
      <c r="E408" s="93" t="s">
        <v>100</v>
      </c>
      <c r="F408" s="93" t="s">
        <v>101</v>
      </c>
      <c r="G408" s="93" t="s">
        <v>102</v>
      </c>
      <c r="H408" s="93" t="s">
        <v>103</v>
      </c>
      <c r="I408" s="93" t="s">
        <v>104</v>
      </c>
      <c r="J408" s="93" t="s">
        <v>105</v>
      </c>
      <c r="K408" s="237"/>
      <c r="L408" s="218"/>
      <c r="M408" s="218"/>
      <c r="N408" s="218"/>
      <c r="O408" s="218"/>
      <c r="P408" s="218"/>
      <c r="Q408" s="218"/>
      <c r="R408" s="218"/>
      <c r="S408" s="86"/>
    </row>
    <row r="409" spans="1:19" ht="15.75" x14ac:dyDescent="0.2">
      <c r="A409" s="93">
        <v>2401</v>
      </c>
      <c r="B409" s="17">
        <v>10</v>
      </c>
      <c r="C409" s="17"/>
      <c r="D409" s="17"/>
      <c r="E409" s="17"/>
      <c r="F409" s="17"/>
      <c r="G409" s="17"/>
      <c r="H409" s="17"/>
      <c r="I409" s="17"/>
      <c r="J409" s="17"/>
      <c r="K409" s="54"/>
      <c r="L409" s="138"/>
      <c r="M409" s="139"/>
      <c r="N409" s="100"/>
      <c r="O409" s="94"/>
      <c r="P409" s="19">
        <f>B409</f>
        <v>10</v>
      </c>
      <c r="Q409" s="95"/>
      <c r="R409" s="94"/>
      <c r="S409" s="86"/>
    </row>
    <row r="410" spans="1:19" ht="15.75" x14ac:dyDescent="0.2">
      <c r="A410" s="93">
        <v>2402</v>
      </c>
      <c r="B410" s="17"/>
      <c r="C410" s="17">
        <v>5</v>
      </c>
      <c r="D410" s="17"/>
      <c r="E410" s="17"/>
      <c r="F410" s="17"/>
      <c r="G410" s="17"/>
      <c r="H410" s="17"/>
      <c r="I410" s="17"/>
      <c r="J410" s="17"/>
      <c r="K410" s="54"/>
      <c r="L410" s="140"/>
      <c r="M410" s="49"/>
      <c r="N410" s="141"/>
      <c r="O410" s="21">
        <f>IF(C410=0,"",C410/B409)</f>
        <v>0.5</v>
      </c>
      <c r="P410" s="22">
        <v>5</v>
      </c>
      <c r="Q410" s="96">
        <f t="shared" ref="Q410:Q417" si="36">IF(P410=0,"",P410/P409)</f>
        <v>0.5</v>
      </c>
      <c r="R410" s="96">
        <f t="shared" ref="R410:R417" si="37">IF(P410=0,"",100%-Q410)</f>
        <v>0.5</v>
      </c>
      <c r="S410" s="86"/>
    </row>
    <row r="411" spans="1:19" ht="15.75" x14ac:dyDescent="0.2">
      <c r="A411" s="93">
        <v>2501</v>
      </c>
      <c r="B411" s="17"/>
      <c r="C411" s="17"/>
      <c r="D411" s="17">
        <v>4</v>
      </c>
      <c r="E411" s="17"/>
      <c r="F411" s="17"/>
      <c r="G411" s="17"/>
      <c r="H411" s="17"/>
      <c r="I411" s="17"/>
      <c r="J411" s="17"/>
      <c r="K411" s="54"/>
      <c r="L411" s="140"/>
      <c r="M411" s="49"/>
      <c r="N411" s="141"/>
      <c r="O411" s="21">
        <f>IF(D411=0,"",D411/C410)</f>
        <v>0.8</v>
      </c>
      <c r="P411" s="22">
        <v>5</v>
      </c>
      <c r="Q411" s="96">
        <f t="shared" si="36"/>
        <v>1</v>
      </c>
      <c r="R411" s="96">
        <f t="shared" si="37"/>
        <v>0</v>
      </c>
      <c r="S411" s="119">
        <f>P411/P409</f>
        <v>0.5</v>
      </c>
    </row>
    <row r="412" spans="1:19" ht="15.75" x14ac:dyDescent="0.2">
      <c r="A412" s="93">
        <v>2502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54"/>
      <c r="L412" s="140"/>
      <c r="M412" s="49"/>
      <c r="N412" s="141"/>
      <c r="O412" s="21" t="str">
        <f>IF(E412=0,"",E412/D411)</f>
        <v/>
      </c>
      <c r="P412" s="22"/>
      <c r="Q412" s="96" t="str">
        <f t="shared" si="36"/>
        <v/>
      </c>
      <c r="R412" s="96" t="str">
        <f t="shared" si="37"/>
        <v/>
      </c>
      <c r="S412" s="86"/>
    </row>
    <row r="413" spans="1:19" ht="15.75" x14ac:dyDescent="0.2">
      <c r="A413" s="93">
        <v>2601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54"/>
      <c r="L413" s="140"/>
      <c r="M413" s="49"/>
      <c r="N413" s="141"/>
      <c r="O413" s="21" t="str">
        <f>IF(F413=0,"",F413/E412)</f>
        <v/>
      </c>
      <c r="P413" s="22"/>
      <c r="Q413" s="96" t="str">
        <f t="shared" si="36"/>
        <v/>
      </c>
      <c r="R413" s="96" t="str">
        <f t="shared" si="37"/>
        <v/>
      </c>
      <c r="S413" s="86"/>
    </row>
    <row r="414" spans="1:19" ht="15.75" x14ac:dyDescent="0.2">
      <c r="A414" s="93">
        <v>2602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54"/>
      <c r="L414" s="140"/>
      <c r="M414" s="49"/>
      <c r="N414" s="141"/>
      <c r="O414" s="21" t="str">
        <f>IF(G414=0,"",G414/F413)</f>
        <v/>
      </c>
      <c r="P414" s="22"/>
      <c r="Q414" s="96" t="str">
        <f t="shared" si="36"/>
        <v/>
      </c>
      <c r="R414" s="96" t="str">
        <f t="shared" si="37"/>
        <v/>
      </c>
      <c r="S414" s="86"/>
    </row>
    <row r="415" spans="1:19" ht="15.75" x14ac:dyDescent="0.2">
      <c r="A415" s="93">
        <v>2701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54"/>
      <c r="L415" s="140"/>
      <c r="M415" s="49"/>
      <c r="N415" s="141"/>
      <c r="O415" s="21" t="str">
        <f>IF(H415=0,"",H415/G414)</f>
        <v/>
      </c>
      <c r="P415" s="22"/>
      <c r="Q415" s="96" t="str">
        <f t="shared" si="36"/>
        <v/>
      </c>
      <c r="R415" s="96" t="str">
        <f t="shared" si="37"/>
        <v/>
      </c>
      <c r="S415" s="86"/>
    </row>
    <row r="416" spans="1:19" ht="15.75" x14ac:dyDescent="0.2">
      <c r="A416" s="93">
        <v>2702</v>
      </c>
      <c r="B416" s="17"/>
      <c r="C416" s="17"/>
      <c r="D416" s="17"/>
      <c r="E416" s="17"/>
      <c r="F416" s="17"/>
      <c r="G416" s="17"/>
      <c r="H416" s="17"/>
      <c r="I416" s="17"/>
      <c r="J416" s="17"/>
      <c r="K416" s="54"/>
      <c r="L416" s="140"/>
      <c r="M416" s="49"/>
      <c r="N416" s="141"/>
      <c r="O416" s="21" t="str">
        <f>IF(I416=0,"",I416/H415)</f>
        <v/>
      </c>
      <c r="P416" s="22"/>
      <c r="Q416" s="96" t="str">
        <f t="shared" si="36"/>
        <v/>
      </c>
      <c r="R416" s="96" t="str">
        <f t="shared" si="37"/>
        <v/>
      </c>
      <c r="S416" s="86"/>
    </row>
    <row r="417" spans="1:19" ht="15.75" x14ac:dyDescent="0.2">
      <c r="A417" s="93">
        <v>2801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54"/>
      <c r="L417" s="140"/>
      <c r="M417" s="49"/>
      <c r="N417" s="141"/>
      <c r="O417" s="24" t="str">
        <f>IF(J417=0,"",J417/I416)</f>
        <v/>
      </c>
      <c r="P417" s="22"/>
      <c r="Q417" s="24" t="str">
        <f t="shared" si="36"/>
        <v/>
      </c>
      <c r="R417" s="24" t="str">
        <f t="shared" si="37"/>
        <v/>
      </c>
      <c r="S417" s="86"/>
    </row>
    <row r="418" spans="1:19" ht="15.75" x14ac:dyDescent="0.2">
      <c r="A418" s="93">
        <v>2802</v>
      </c>
      <c r="B418" s="17"/>
      <c r="C418" s="17"/>
      <c r="D418" s="17"/>
      <c r="E418" s="17"/>
      <c r="F418" s="17"/>
      <c r="G418" s="17"/>
      <c r="H418" s="17"/>
      <c r="I418" s="17"/>
      <c r="J418" s="17"/>
      <c r="K418" s="54"/>
      <c r="L418" s="140"/>
      <c r="M418" s="49"/>
      <c r="N418" s="142"/>
      <c r="O418" s="63"/>
      <c r="P418" s="22"/>
      <c r="Q418" s="63"/>
      <c r="R418" s="97"/>
      <c r="S418" s="86"/>
    </row>
    <row r="419" spans="1:19" ht="15.75" x14ac:dyDescent="0.2">
      <c r="A419" s="93">
        <v>2901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54"/>
      <c r="L419" s="140"/>
      <c r="M419" s="49"/>
      <c r="N419" s="142"/>
      <c r="O419" s="143"/>
      <c r="P419" s="51"/>
      <c r="Q419" s="144"/>
      <c r="R419" s="143"/>
      <c r="S419" s="86"/>
    </row>
    <row r="420" spans="1:19" ht="15.75" x14ac:dyDescent="0.2">
      <c r="A420" s="93">
        <v>2902</v>
      </c>
      <c r="B420" s="17"/>
      <c r="C420" s="17"/>
      <c r="D420" s="17"/>
      <c r="E420" s="17"/>
      <c r="F420" s="17"/>
      <c r="G420" s="17"/>
      <c r="H420" s="17"/>
      <c r="I420" s="17"/>
      <c r="J420" s="17"/>
      <c r="K420" s="54"/>
      <c r="L420" s="140"/>
      <c r="M420" s="49"/>
      <c r="N420" s="142"/>
      <c r="O420" s="143"/>
      <c r="P420" s="51"/>
      <c r="Q420" s="144"/>
      <c r="R420" s="143"/>
      <c r="S420" s="86"/>
    </row>
    <row r="421" spans="1:19" ht="15.75" x14ac:dyDescent="0.2">
      <c r="A421" s="93">
        <v>3001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54"/>
      <c r="L421" s="140"/>
      <c r="M421" s="49"/>
      <c r="N421" s="142"/>
      <c r="O421" s="49"/>
      <c r="P421" s="142"/>
      <c r="Q421" s="145"/>
      <c r="R421" s="143"/>
      <c r="S421" s="86"/>
    </row>
    <row r="422" spans="1:19" ht="15.75" x14ac:dyDescent="0.2">
      <c r="A422" s="93">
        <v>3002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54"/>
      <c r="L422" s="140"/>
      <c r="M422" s="49"/>
      <c r="N422" s="142"/>
      <c r="O422" s="98" t="s">
        <v>81</v>
      </c>
      <c r="P422" s="99"/>
      <c r="Q422" s="100" t="str">
        <f>IF(SUM(K415:K421)=0,"",SUM(K415:K421))</f>
        <v/>
      </c>
      <c r="R422" s="101" t="s">
        <v>10</v>
      </c>
      <c r="S422" s="86"/>
    </row>
    <row r="423" spans="1:19" ht="15.75" x14ac:dyDescent="0.2">
      <c r="A423" s="93">
        <v>3101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54"/>
      <c r="L423" s="140"/>
      <c r="M423" s="49"/>
      <c r="N423" s="142"/>
      <c r="O423" s="102" t="s">
        <v>83</v>
      </c>
      <c r="P423" s="32" t="str">
        <f>IF(P422/B409=0,"",P422/B409)</f>
        <v/>
      </c>
      <c r="Q423" s="103" t="e">
        <f>IF(P422/Q422=0,"",P422/Q422)</f>
        <v>#VALUE!</v>
      </c>
      <c r="R423" s="104" t="s">
        <v>84</v>
      </c>
      <c r="S423" s="86"/>
    </row>
    <row r="424" spans="1:19" ht="15.75" x14ac:dyDescent="0.2">
      <c r="A424" s="93">
        <v>3102</v>
      </c>
      <c r="B424" s="71"/>
      <c r="C424" s="71"/>
      <c r="D424" s="71"/>
      <c r="E424" s="71"/>
      <c r="F424" s="71"/>
      <c r="G424" s="71"/>
      <c r="H424" s="71"/>
      <c r="I424" s="71"/>
      <c r="J424" s="71"/>
      <c r="K424" s="54"/>
      <c r="L424" s="146"/>
      <c r="M424" s="147"/>
      <c r="N424" s="148"/>
      <c r="O424" s="149"/>
      <c r="P424" s="150"/>
      <c r="Q424" s="150"/>
      <c r="R424" s="151"/>
      <c r="S424" s="86"/>
    </row>
    <row r="425" spans="1:19" ht="18" x14ac:dyDescent="0.2">
      <c r="A425" s="109"/>
      <c r="B425" s="216" t="s">
        <v>106</v>
      </c>
      <c r="C425" s="216"/>
      <c r="D425" s="216"/>
      <c r="E425" s="216"/>
      <c r="F425" s="216"/>
      <c r="G425" s="216"/>
      <c r="H425" s="216"/>
      <c r="I425" s="216"/>
      <c r="J425" s="216"/>
      <c r="K425" s="70">
        <f>SUM(K409:K421)</f>
        <v>0</v>
      </c>
      <c r="L425" s="105" t="str">
        <f>IF(K417=0,"",K417/B409)</f>
        <v/>
      </c>
      <c r="M425" s="105" t="str">
        <f>IF(K425=0,"",K425/B409)</f>
        <v/>
      </c>
      <c r="N425" s="105" t="str">
        <f>IF(K417=0,"",M425-L425)</f>
        <v/>
      </c>
      <c r="O425" s="85"/>
      <c r="P425" s="81"/>
      <c r="Q425" s="129"/>
      <c r="R425" s="85"/>
      <c r="S425" s="86"/>
    </row>
    <row r="426" spans="1:19" ht="12.75" customHeight="1" x14ac:dyDescent="0.2">
      <c r="L426" s="85"/>
      <c r="M426" s="85"/>
      <c r="O426" s="85"/>
    </row>
    <row r="427" spans="1:19" ht="12.75" customHeight="1" x14ac:dyDescent="0.2">
      <c r="L427" s="85"/>
      <c r="M427" s="85"/>
      <c r="O427" s="85"/>
    </row>
    <row r="428" spans="1:19" ht="26.25" x14ac:dyDescent="0.2">
      <c r="A428" s="86"/>
      <c r="B428" s="220" t="s">
        <v>94</v>
      </c>
      <c r="C428" s="221"/>
      <c r="D428" s="221"/>
      <c r="E428" s="221"/>
      <c r="F428" s="221"/>
      <c r="G428" s="221"/>
      <c r="H428" s="221"/>
      <c r="I428" s="221"/>
      <c r="J428" s="221"/>
      <c r="K428" s="74" t="s">
        <v>131</v>
      </c>
      <c r="L428" s="85"/>
      <c r="M428" s="85"/>
      <c r="N428" s="81"/>
      <c r="O428" s="85"/>
      <c r="P428" s="81"/>
      <c r="Q428" s="81"/>
      <c r="R428" s="81"/>
      <c r="S428" s="86"/>
    </row>
    <row r="429" spans="1:19" ht="20.25" x14ac:dyDescent="0.2">
      <c r="A429" s="222" t="s">
        <v>9</v>
      </c>
      <c r="B429" s="223" t="s">
        <v>95</v>
      </c>
      <c r="C429" s="224"/>
      <c r="D429" s="224"/>
      <c r="E429" s="224"/>
      <c r="F429" s="224"/>
      <c r="G429" s="224"/>
      <c r="H429" s="224"/>
      <c r="I429" s="224"/>
      <c r="J429" s="225"/>
      <c r="K429" s="226" t="s">
        <v>10</v>
      </c>
      <c r="L429" s="219" t="s">
        <v>2</v>
      </c>
      <c r="M429" s="219" t="s">
        <v>3</v>
      </c>
      <c r="N429" s="228" t="s">
        <v>4</v>
      </c>
      <c r="O429" s="219" t="s">
        <v>5</v>
      </c>
      <c r="P429" s="217" t="s">
        <v>6</v>
      </c>
      <c r="Q429" s="217" t="s">
        <v>7</v>
      </c>
      <c r="R429" s="219" t="s">
        <v>96</v>
      </c>
      <c r="S429" s="86"/>
    </row>
    <row r="430" spans="1:19" ht="15.75" customHeight="1" x14ac:dyDescent="0.2">
      <c r="A430" s="218"/>
      <c r="B430" s="93" t="s">
        <v>97</v>
      </c>
      <c r="C430" s="93" t="s">
        <v>98</v>
      </c>
      <c r="D430" s="93" t="s">
        <v>99</v>
      </c>
      <c r="E430" s="93" t="s">
        <v>100</v>
      </c>
      <c r="F430" s="93" t="s">
        <v>101</v>
      </c>
      <c r="G430" s="93" t="s">
        <v>102</v>
      </c>
      <c r="H430" s="93" t="s">
        <v>103</v>
      </c>
      <c r="I430" s="93" t="s">
        <v>104</v>
      </c>
      <c r="J430" s="93" t="s">
        <v>105</v>
      </c>
      <c r="K430" s="237"/>
      <c r="L430" s="218"/>
      <c r="M430" s="218"/>
      <c r="N430" s="218"/>
      <c r="O430" s="218"/>
      <c r="P430" s="218"/>
      <c r="Q430" s="218"/>
      <c r="R430" s="218"/>
      <c r="S430" s="86"/>
    </row>
    <row r="431" spans="1:19" ht="15.75" x14ac:dyDescent="0.2">
      <c r="A431" s="93">
        <v>2402</v>
      </c>
      <c r="B431" s="17">
        <v>23</v>
      </c>
      <c r="C431" s="17"/>
      <c r="D431" s="17"/>
      <c r="E431" s="17"/>
      <c r="F431" s="17"/>
      <c r="G431" s="17"/>
      <c r="H431" s="17"/>
      <c r="I431" s="17"/>
      <c r="J431" s="17"/>
      <c r="K431" s="54"/>
      <c r="L431" s="138"/>
      <c r="M431" s="139"/>
      <c r="N431" s="100"/>
      <c r="O431" s="94"/>
      <c r="P431" s="19">
        <f>B431</f>
        <v>23</v>
      </c>
      <c r="Q431" s="95"/>
      <c r="R431" s="94"/>
      <c r="S431" s="86"/>
    </row>
    <row r="432" spans="1:19" ht="15.75" x14ac:dyDescent="0.2">
      <c r="A432" s="93">
        <v>2501</v>
      </c>
      <c r="B432" s="17"/>
      <c r="C432" s="17">
        <v>17</v>
      </c>
      <c r="D432" s="17"/>
      <c r="E432" s="17"/>
      <c r="F432" s="17"/>
      <c r="G432" s="17"/>
      <c r="H432" s="17"/>
      <c r="I432" s="17"/>
      <c r="J432" s="17"/>
      <c r="K432" s="54"/>
      <c r="L432" s="140"/>
      <c r="M432" s="49"/>
      <c r="N432" s="141"/>
      <c r="O432" s="21">
        <f>IF(C432=0,"",C432/B431)</f>
        <v>0.73913043478260865</v>
      </c>
      <c r="P432" s="22">
        <v>17</v>
      </c>
      <c r="Q432" s="96">
        <f t="shared" ref="Q432:Q439" si="38">IF(P432=0,"",P432/P431)</f>
        <v>0.73913043478260865</v>
      </c>
      <c r="R432" s="96">
        <f t="shared" ref="R432:R439" si="39">IF(P432=0,"",100%-Q432)</f>
        <v>0.26086956521739135</v>
      </c>
      <c r="S432" s="86"/>
    </row>
    <row r="433" spans="1:19" ht="15.75" x14ac:dyDescent="0.2">
      <c r="A433" s="93">
        <v>2502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54"/>
      <c r="L433" s="140"/>
      <c r="M433" s="49"/>
      <c r="N433" s="141"/>
      <c r="O433" s="21" t="str">
        <f>IF(D433=0,"",D433/C432)</f>
        <v/>
      </c>
      <c r="P433" s="22"/>
      <c r="Q433" s="96" t="str">
        <f t="shared" si="38"/>
        <v/>
      </c>
      <c r="R433" s="96" t="str">
        <f t="shared" si="39"/>
        <v/>
      </c>
      <c r="S433" s="119">
        <f>P433/P431</f>
        <v>0</v>
      </c>
    </row>
    <row r="434" spans="1:19" ht="15.75" x14ac:dyDescent="0.2">
      <c r="A434" s="93">
        <v>2601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54"/>
      <c r="L434" s="140"/>
      <c r="M434" s="49"/>
      <c r="N434" s="141"/>
      <c r="O434" s="21" t="str">
        <f>IF(E434=0,"",E434/D433)</f>
        <v/>
      </c>
      <c r="P434" s="22"/>
      <c r="Q434" s="96" t="str">
        <f t="shared" si="38"/>
        <v/>
      </c>
      <c r="R434" s="96" t="str">
        <f t="shared" si="39"/>
        <v/>
      </c>
      <c r="S434" s="86"/>
    </row>
    <row r="435" spans="1:19" ht="15.75" x14ac:dyDescent="0.2">
      <c r="A435" s="93">
        <v>2602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54"/>
      <c r="L435" s="140"/>
      <c r="M435" s="49"/>
      <c r="N435" s="141"/>
      <c r="O435" s="21" t="str">
        <f>IF(F435=0,"",F435/E434)</f>
        <v/>
      </c>
      <c r="P435" s="22"/>
      <c r="Q435" s="96" t="str">
        <f t="shared" si="38"/>
        <v/>
      </c>
      <c r="R435" s="96" t="str">
        <f t="shared" si="39"/>
        <v/>
      </c>
      <c r="S435" s="86"/>
    </row>
    <row r="436" spans="1:19" ht="15.75" x14ac:dyDescent="0.2">
      <c r="A436" s="93">
        <v>2701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54"/>
      <c r="L436" s="140"/>
      <c r="M436" s="49"/>
      <c r="N436" s="141"/>
      <c r="O436" s="21" t="str">
        <f>IF(G436=0,"",G436/F435)</f>
        <v/>
      </c>
      <c r="P436" s="22"/>
      <c r="Q436" s="96" t="str">
        <f t="shared" si="38"/>
        <v/>
      </c>
      <c r="R436" s="96" t="str">
        <f t="shared" si="39"/>
        <v/>
      </c>
      <c r="S436" s="86"/>
    </row>
    <row r="437" spans="1:19" ht="15.75" x14ac:dyDescent="0.2">
      <c r="A437" s="93">
        <v>2702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54"/>
      <c r="L437" s="140"/>
      <c r="M437" s="49"/>
      <c r="N437" s="141"/>
      <c r="O437" s="21" t="str">
        <f>IF(H437=0,"",H437/G436)</f>
        <v/>
      </c>
      <c r="P437" s="22"/>
      <c r="Q437" s="96" t="str">
        <f t="shared" si="38"/>
        <v/>
      </c>
      <c r="R437" s="96" t="str">
        <f t="shared" si="39"/>
        <v/>
      </c>
      <c r="S437" s="86"/>
    </row>
    <row r="438" spans="1:19" ht="15.75" x14ac:dyDescent="0.2">
      <c r="A438" s="93">
        <v>2801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54"/>
      <c r="L438" s="140"/>
      <c r="M438" s="49"/>
      <c r="N438" s="141"/>
      <c r="O438" s="21" t="str">
        <f>IF(I438=0,"",I438/H437)</f>
        <v/>
      </c>
      <c r="P438" s="22"/>
      <c r="Q438" s="96" t="str">
        <f t="shared" si="38"/>
        <v/>
      </c>
      <c r="R438" s="96" t="str">
        <f t="shared" si="39"/>
        <v/>
      </c>
      <c r="S438" s="86"/>
    </row>
    <row r="439" spans="1:19" ht="15.75" x14ac:dyDescent="0.2">
      <c r="A439" s="93">
        <v>2802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54"/>
      <c r="L439" s="140"/>
      <c r="M439" s="49"/>
      <c r="N439" s="141"/>
      <c r="O439" s="24" t="str">
        <f>IF(J439=0,"",J439/I438)</f>
        <v/>
      </c>
      <c r="P439" s="22"/>
      <c r="Q439" s="24" t="str">
        <f t="shared" si="38"/>
        <v/>
      </c>
      <c r="R439" s="24" t="str">
        <f t="shared" si="39"/>
        <v/>
      </c>
      <c r="S439" s="86"/>
    </row>
    <row r="440" spans="1:19" ht="15.75" x14ac:dyDescent="0.2">
      <c r="A440" s="93">
        <v>2901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54"/>
      <c r="L440" s="140"/>
      <c r="M440" s="49"/>
      <c r="N440" s="142"/>
      <c r="O440" s="63"/>
      <c r="P440" s="22"/>
      <c r="Q440" s="63"/>
      <c r="R440" s="97"/>
      <c r="S440" s="86"/>
    </row>
    <row r="441" spans="1:19" ht="15.75" x14ac:dyDescent="0.2">
      <c r="A441" s="93">
        <v>2902</v>
      </c>
      <c r="B441" s="17"/>
      <c r="C441" s="17"/>
      <c r="D441" s="17"/>
      <c r="E441" s="17"/>
      <c r="F441" s="17"/>
      <c r="G441" s="17"/>
      <c r="H441" s="17"/>
      <c r="I441" s="17"/>
      <c r="J441" s="17"/>
      <c r="K441" s="54"/>
      <c r="L441" s="140"/>
      <c r="M441" s="49"/>
      <c r="N441" s="142"/>
      <c r="O441" s="143"/>
      <c r="P441" s="51"/>
      <c r="Q441" s="144"/>
      <c r="R441" s="143"/>
      <c r="S441" s="86"/>
    </row>
    <row r="442" spans="1:19" ht="15.75" x14ac:dyDescent="0.2">
      <c r="A442" s="93">
        <v>3001</v>
      </c>
      <c r="B442" s="17"/>
      <c r="C442" s="17"/>
      <c r="D442" s="17"/>
      <c r="E442" s="17"/>
      <c r="F442" s="17"/>
      <c r="G442" s="17"/>
      <c r="H442" s="17"/>
      <c r="I442" s="17"/>
      <c r="J442" s="17"/>
      <c r="K442" s="54"/>
      <c r="L442" s="140"/>
      <c r="M442" s="49"/>
      <c r="N442" s="142"/>
      <c r="O442" s="143"/>
      <c r="P442" s="51"/>
      <c r="Q442" s="144"/>
      <c r="R442" s="143"/>
      <c r="S442" s="86"/>
    </row>
    <row r="443" spans="1:19" ht="15.75" x14ac:dyDescent="0.2">
      <c r="A443" s="93">
        <v>3002</v>
      </c>
      <c r="B443" s="17"/>
      <c r="C443" s="17"/>
      <c r="D443" s="17"/>
      <c r="E443" s="17"/>
      <c r="F443" s="17"/>
      <c r="G443" s="17"/>
      <c r="H443" s="17"/>
      <c r="I443" s="17"/>
      <c r="J443" s="17"/>
      <c r="K443" s="54"/>
      <c r="L443" s="140"/>
      <c r="M443" s="49"/>
      <c r="N443" s="142"/>
      <c r="O443" s="49"/>
      <c r="P443" s="142"/>
      <c r="Q443" s="145"/>
      <c r="R443" s="143"/>
      <c r="S443" s="86"/>
    </row>
    <row r="444" spans="1:19" ht="15.75" x14ac:dyDescent="0.2">
      <c r="A444" s="93">
        <v>3101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54"/>
      <c r="L444" s="140"/>
      <c r="M444" s="49"/>
      <c r="N444" s="142"/>
      <c r="O444" s="98" t="s">
        <v>81</v>
      </c>
      <c r="P444" s="99"/>
      <c r="Q444" s="100" t="str">
        <f>IF(SUM(K437:K443)=0,"",SUM(K437:K443))</f>
        <v/>
      </c>
      <c r="R444" s="101" t="s">
        <v>10</v>
      </c>
      <c r="S444" s="86"/>
    </row>
    <row r="445" spans="1:19" ht="15.75" x14ac:dyDescent="0.2">
      <c r="A445" s="93">
        <v>3102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54"/>
      <c r="L445" s="140"/>
      <c r="M445" s="49"/>
      <c r="N445" s="142"/>
      <c r="O445" s="102" t="s">
        <v>83</v>
      </c>
      <c r="P445" s="32" t="str">
        <f>IF(P444/B431=0,"",P444/B431)</f>
        <v/>
      </c>
      <c r="Q445" s="103" t="e">
        <f>IF(P444/Q444=0,"",P444/Q444)</f>
        <v>#VALUE!</v>
      </c>
      <c r="R445" s="104" t="s">
        <v>84</v>
      </c>
      <c r="S445" s="86"/>
    </row>
    <row r="446" spans="1:19" ht="15.75" x14ac:dyDescent="0.2">
      <c r="A446" s="93">
        <v>3201</v>
      </c>
      <c r="B446" s="71"/>
      <c r="C446" s="71"/>
      <c r="D446" s="71"/>
      <c r="E446" s="71"/>
      <c r="F446" s="71"/>
      <c r="G446" s="71"/>
      <c r="H446" s="71"/>
      <c r="I446" s="71"/>
      <c r="J446" s="71"/>
      <c r="K446" s="54"/>
      <c r="L446" s="146"/>
      <c r="M446" s="147"/>
      <c r="N446" s="148"/>
      <c r="O446" s="149"/>
      <c r="P446" s="150"/>
      <c r="Q446" s="150"/>
      <c r="R446" s="151"/>
      <c r="S446" s="86"/>
    </row>
    <row r="447" spans="1:19" ht="18" x14ac:dyDescent="0.2">
      <c r="A447" s="109"/>
      <c r="B447" s="216" t="s">
        <v>106</v>
      </c>
      <c r="C447" s="216"/>
      <c r="D447" s="216"/>
      <c r="E447" s="216"/>
      <c r="F447" s="216"/>
      <c r="G447" s="216"/>
      <c r="H447" s="216"/>
      <c r="I447" s="216"/>
      <c r="J447" s="216"/>
      <c r="K447" s="70">
        <f>SUM(K431:K443)</f>
        <v>0</v>
      </c>
      <c r="L447" s="105" t="str">
        <f>IF(K439=0,"",K439/B431)</f>
        <v/>
      </c>
      <c r="M447" s="105" t="str">
        <f>IF(K447=0,"",K447/B431)</f>
        <v/>
      </c>
      <c r="N447" s="105" t="str">
        <f>IF(K439=0,"",M447-L447)</f>
        <v/>
      </c>
      <c r="O447" s="85"/>
      <c r="P447" s="81"/>
      <c r="Q447" s="129"/>
      <c r="R447" s="85"/>
      <c r="S447" s="86"/>
    </row>
    <row r="448" spans="1:19" ht="12.75" customHeight="1" x14ac:dyDescent="0.2">
      <c r="L448" s="85"/>
      <c r="M448" s="85"/>
      <c r="O448" s="85"/>
    </row>
    <row r="449" spans="1:19" ht="12.75" customHeight="1" x14ac:dyDescent="0.2">
      <c r="L449" s="85"/>
      <c r="M449" s="85"/>
      <c r="O449" s="85"/>
    </row>
    <row r="450" spans="1:19" ht="26.25" x14ac:dyDescent="0.2">
      <c r="A450" s="86"/>
      <c r="B450" s="220" t="s">
        <v>94</v>
      </c>
      <c r="C450" s="221"/>
      <c r="D450" s="221"/>
      <c r="E450" s="221"/>
      <c r="F450" s="221"/>
      <c r="G450" s="221"/>
      <c r="H450" s="221"/>
      <c r="I450" s="221"/>
      <c r="J450" s="221"/>
      <c r="K450" s="74" t="s">
        <v>132</v>
      </c>
      <c r="L450" s="85"/>
      <c r="M450" s="85"/>
      <c r="N450" s="81"/>
      <c r="O450" s="85"/>
      <c r="P450" s="81"/>
      <c r="Q450" s="81"/>
      <c r="R450" s="81"/>
      <c r="S450" s="86"/>
    </row>
    <row r="451" spans="1:19" ht="20.25" x14ac:dyDescent="0.2">
      <c r="A451" s="222" t="s">
        <v>9</v>
      </c>
      <c r="B451" s="223" t="s">
        <v>95</v>
      </c>
      <c r="C451" s="224"/>
      <c r="D451" s="224"/>
      <c r="E451" s="224"/>
      <c r="F451" s="224"/>
      <c r="G451" s="224"/>
      <c r="H451" s="224"/>
      <c r="I451" s="224"/>
      <c r="J451" s="225"/>
      <c r="K451" s="226" t="s">
        <v>10</v>
      </c>
      <c r="L451" s="219" t="s">
        <v>2</v>
      </c>
      <c r="M451" s="219" t="s">
        <v>3</v>
      </c>
      <c r="N451" s="228" t="s">
        <v>4</v>
      </c>
      <c r="O451" s="219" t="s">
        <v>5</v>
      </c>
      <c r="P451" s="217" t="s">
        <v>6</v>
      </c>
      <c r="Q451" s="217" t="s">
        <v>7</v>
      </c>
      <c r="R451" s="219" t="s">
        <v>96</v>
      </c>
      <c r="S451" s="86"/>
    </row>
    <row r="452" spans="1:19" ht="15.75" customHeight="1" x14ac:dyDescent="0.2">
      <c r="A452" s="218"/>
      <c r="B452" s="93" t="s">
        <v>97</v>
      </c>
      <c r="C452" s="93" t="s">
        <v>98</v>
      </c>
      <c r="D452" s="93" t="s">
        <v>99</v>
      </c>
      <c r="E452" s="93" t="s">
        <v>100</v>
      </c>
      <c r="F452" s="93" t="s">
        <v>101</v>
      </c>
      <c r="G452" s="93" t="s">
        <v>102</v>
      </c>
      <c r="H452" s="93" t="s">
        <v>103</v>
      </c>
      <c r="I452" s="93" t="s">
        <v>104</v>
      </c>
      <c r="J452" s="93" t="s">
        <v>105</v>
      </c>
      <c r="K452" s="237"/>
      <c r="L452" s="218"/>
      <c r="M452" s="218"/>
      <c r="N452" s="218"/>
      <c r="O452" s="218"/>
      <c r="P452" s="218"/>
      <c r="Q452" s="218"/>
      <c r="R452" s="218"/>
      <c r="S452" s="86"/>
    </row>
    <row r="453" spans="1:19" ht="15.75" x14ac:dyDescent="0.2">
      <c r="A453" s="93">
        <v>2501</v>
      </c>
      <c r="B453" s="17"/>
      <c r="C453" s="61">
        <v>1</v>
      </c>
      <c r="D453" s="17"/>
      <c r="E453" s="17"/>
      <c r="F453" s="17"/>
      <c r="G453" s="17"/>
      <c r="H453" s="17"/>
      <c r="I453" s="17"/>
      <c r="J453" s="17"/>
      <c r="K453" s="54"/>
      <c r="L453" s="138"/>
      <c r="M453" s="139"/>
      <c r="N453" s="100"/>
      <c r="O453" s="94"/>
      <c r="P453" s="60">
        <v>2</v>
      </c>
      <c r="Q453" s="95"/>
      <c r="R453" s="94"/>
      <c r="S453" s="86"/>
    </row>
    <row r="454" spans="1:19" ht="15.75" x14ac:dyDescent="0.2">
      <c r="A454" s="93">
        <v>2502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54"/>
      <c r="L454" s="140"/>
      <c r="M454" s="49"/>
      <c r="N454" s="141"/>
      <c r="O454" s="21" t="str">
        <f>IF(C454=0,"",C454/B453)</f>
        <v/>
      </c>
      <c r="P454" s="22"/>
      <c r="Q454" s="96" t="str">
        <f t="shared" ref="Q454:Q461" si="40">IF(P454=0,"",P454/P453)</f>
        <v/>
      </c>
      <c r="R454" s="96" t="str">
        <f t="shared" ref="R454:R461" si="41">IF(P454=0,"",100%-Q454)</f>
        <v/>
      </c>
      <c r="S454" s="86"/>
    </row>
    <row r="455" spans="1:19" ht="15.75" x14ac:dyDescent="0.2">
      <c r="A455" s="93">
        <v>2601</v>
      </c>
      <c r="B455" s="17"/>
      <c r="C455" s="17"/>
      <c r="D455" s="17"/>
      <c r="E455" s="17"/>
      <c r="F455" s="17"/>
      <c r="G455" s="17"/>
      <c r="H455" s="17"/>
      <c r="I455" s="17"/>
      <c r="J455" s="17"/>
      <c r="K455" s="54"/>
      <c r="L455" s="140"/>
      <c r="M455" s="49"/>
      <c r="N455" s="141"/>
      <c r="O455" s="21" t="str">
        <f>IF(D455=0,"",D455/C454)</f>
        <v/>
      </c>
      <c r="P455" s="22"/>
      <c r="Q455" s="96" t="str">
        <f t="shared" si="40"/>
        <v/>
      </c>
      <c r="R455" s="96" t="str">
        <f t="shared" si="41"/>
        <v/>
      </c>
      <c r="S455" s="119">
        <f>P455/P453</f>
        <v>0</v>
      </c>
    </row>
    <row r="456" spans="1:19" ht="15.75" x14ac:dyDescent="0.2">
      <c r="A456" s="93">
        <v>2602</v>
      </c>
      <c r="B456" s="17"/>
      <c r="C456" s="17"/>
      <c r="D456" s="17"/>
      <c r="E456" s="17"/>
      <c r="F456" s="17"/>
      <c r="G456" s="17"/>
      <c r="H456" s="17"/>
      <c r="I456" s="17"/>
      <c r="J456" s="17"/>
      <c r="K456" s="54"/>
      <c r="L456" s="140"/>
      <c r="M456" s="49"/>
      <c r="N456" s="141"/>
      <c r="O456" s="21" t="str">
        <f>IF(E456=0,"",E456/D455)</f>
        <v/>
      </c>
      <c r="P456" s="22"/>
      <c r="Q456" s="96" t="str">
        <f t="shared" si="40"/>
        <v/>
      </c>
      <c r="R456" s="96" t="str">
        <f t="shared" si="41"/>
        <v/>
      </c>
      <c r="S456" s="86"/>
    </row>
    <row r="457" spans="1:19" ht="15.75" x14ac:dyDescent="0.2">
      <c r="A457" s="93">
        <v>2701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54"/>
      <c r="L457" s="140"/>
      <c r="M457" s="49"/>
      <c r="N457" s="141"/>
      <c r="O457" s="21" t="str">
        <f>IF(F457=0,"",F457/E456)</f>
        <v/>
      </c>
      <c r="P457" s="22"/>
      <c r="Q457" s="96" t="str">
        <f t="shared" si="40"/>
        <v/>
      </c>
      <c r="R457" s="96" t="str">
        <f t="shared" si="41"/>
        <v/>
      </c>
      <c r="S457" s="86"/>
    </row>
    <row r="458" spans="1:19" ht="15.75" x14ac:dyDescent="0.2">
      <c r="A458" s="93">
        <v>2702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54"/>
      <c r="L458" s="140"/>
      <c r="M458" s="49"/>
      <c r="N458" s="141"/>
      <c r="O458" s="21" t="str">
        <f>IF(G458=0,"",G458/F457)</f>
        <v/>
      </c>
      <c r="P458" s="22"/>
      <c r="Q458" s="96" t="str">
        <f t="shared" si="40"/>
        <v/>
      </c>
      <c r="R458" s="96" t="str">
        <f t="shared" si="41"/>
        <v/>
      </c>
      <c r="S458" s="86"/>
    </row>
    <row r="459" spans="1:19" ht="15.75" x14ac:dyDescent="0.2">
      <c r="A459" s="93">
        <v>2801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54"/>
      <c r="L459" s="140"/>
      <c r="M459" s="49"/>
      <c r="N459" s="141"/>
      <c r="O459" s="21" t="str">
        <f>IF(H459=0,"",H459/G458)</f>
        <v/>
      </c>
      <c r="P459" s="22"/>
      <c r="Q459" s="96" t="str">
        <f t="shared" si="40"/>
        <v/>
      </c>
      <c r="R459" s="96" t="str">
        <f t="shared" si="41"/>
        <v/>
      </c>
      <c r="S459" s="86"/>
    </row>
    <row r="460" spans="1:19" ht="15.75" x14ac:dyDescent="0.2">
      <c r="A460" s="93">
        <v>2802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54"/>
      <c r="L460" s="140"/>
      <c r="M460" s="49"/>
      <c r="N460" s="141"/>
      <c r="O460" s="21" t="str">
        <f>IF(I460=0,"",I460/H459)</f>
        <v/>
      </c>
      <c r="P460" s="22"/>
      <c r="Q460" s="96" t="str">
        <f t="shared" si="40"/>
        <v/>
      </c>
      <c r="R460" s="96" t="str">
        <f t="shared" si="41"/>
        <v/>
      </c>
      <c r="S460" s="86"/>
    </row>
    <row r="461" spans="1:19" ht="15.75" x14ac:dyDescent="0.2">
      <c r="A461" s="93">
        <v>2901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54"/>
      <c r="L461" s="140"/>
      <c r="M461" s="49"/>
      <c r="N461" s="141"/>
      <c r="O461" s="24" t="str">
        <f>IF(J461=0,"",J461/I460)</f>
        <v/>
      </c>
      <c r="P461" s="22"/>
      <c r="Q461" s="24" t="str">
        <f t="shared" si="40"/>
        <v/>
      </c>
      <c r="R461" s="24" t="str">
        <f t="shared" si="41"/>
        <v/>
      </c>
      <c r="S461" s="86"/>
    </row>
    <row r="462" spans="1:19" ht="15.75" x14ac:dyDescent="0.2">
      <c r="A462" s="93">
        <v>2902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54"/>
      <c r="L462" s="140"/>
      <c r="M462" s="49"/>
      <c r="N462" s="142"/>
      <c r="O462" s="63"/>
      <c r="P462" s="22"/>
      <c r="Q462" s="63"/>
      <c r="R462" s="97"/>
      <c r="S462" s="86"/>
    </row>
    <row r="463" spans="1:19" ht="15.75" x14ac:dyDescent="0.2">
      <c r="A463" s="93">
        <v>3001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54"/>
      <c r="L463" s="140"/>
      <c r="M463" s="49"/>
      <c r="N463" s="142"/>
      <c r="O463" s="143"/>
      <c r="P463" s="51"/>
      <c r="Q463" s="144"/>
      <c r="R463" s="143"/>
      <c r="S463" s="86"/>
    </row>
    <row r="464" spans="1:19" ht="15.75" x14ac:dyDescent="0.2">
      <c r="A464" s="93">
        <v>3002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54"/>
      <c r="L464" s="140"/>
      <c r="M464" s="49"/>
      <c r="N464" s="142"/>
      <c r="O464" s="143"/>
      <c r="P464" s="51"/>
      <c r="Q464" s="144"/>
      <c r="R464" s="143"/>
      <c r="S464" s="86"/>
    </row>
    <row r="465" spans="1:19" ht="15.75" x14ac:dyDescent="0.2">
      <c r="A465" s="93">
        <v>3101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54"/>
      <c r="L465" s="140"/>
      <c r="M465" s="49"/>
      <c r="N465" s="142"/>
      <c r="O465" s="49"/>
      <c r="P465" s="142"/>
      <c r="Q465" s="145"/>
      <c r="R465" s="143"/>
      <c r="S465" s="86"/>
    </row>
    <row r="466" spans="1:19" ht="15.75" x14ac:dyDescent="0.2">
      <c r="A466" s="93">
        <v>3102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54"/>
      <c r="L466" s="140"/>
      <c r="M466" s="49"/>
      <c r="N466" s="142"/>
      <c r="O466" s="98" t="s">
        <v>81</v>
      </c>
      <c r="P466" s="99"/>
      <c r="Q466" s="100" t="str">
        <f>IF(SUM(K459:K465)=0,"",SUM(K459:K465))</f>
        <v/>
      </c>
      <c r="R466" s="101" t="s">
        <v>10</v>
      </c>
      <c r="S466" s="86"/>
    </row>
    <row r="467" spans="1:19" ht="15.75" x14ac:dyDescent="0.2">
      <c r="A467" s="93">
        <v>3201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54"/>
      <c r="L467" s="140"/>
      <c r="M467" s="49"/>
      <c r="N467" s="142"/>
      <c r="O467" s="102" t="s">
        <v>83</v>
      </c>
      <c r="P467" s="32" t="e">
        <f>IF(P466/B453=0,"",P466/B453)</f>
        <v>#DIV/0!</v>
      </c>
      <c r="Q467" s="103" t="e">
        <f>IF(P466/Q466=0,"",P466/Q466)</f>
        <v>#VALUE!</v>
      </c>
      <c r="R467" s="104" t="s">
        <v>84</v>
      </c>
      <c r="S467" s="86"/>
    </row>
    <row r="468" spans="1:19" ht="15.75" x14ac:dyDescent="0.2">
      <c r="A468" s="93">
        <v>3202</v>
      </c>
      <c r="B468" s="71"/>
      <c r="C468" s="71"/>
      <c r="D468" s="71"/>
      <c r="E468" s="71"/>
      <c r="F468" s="71"/>
      <c r="G468" s="71"/>
      <c r="H468" s="71"/>
      <c r="I468" s="71"/>
      <c r="J468" s="71"/>
      <c r="K468" s="54"/>
      <c r="L468" s="146"/>
      <c r="M468" s="147"/>
      <c r="N468" s="148"/>
      <c r="O468" s="149"/>
      <c r="P468" s="150"/>
      <c r="Q468" s="150"/>
      <c r="R468" s="151"/>
      <c r="S468" s="86"/>
    </row>
    <row r="469" spans="1:19" ht="18" x14ac:dyDescent="0.2">
      <c r="A469" s="109"/>
      <c r="B469" s="216" t="s">
        <v>106</v>
      </c>
      <c r="C469" s="216"/>
      <c r="D469" s="216"/>
      <c r="E469" s="216"/>
      <c r="F469" s="216"/>
      <c r="G469" s="216"/>
      <c r="H469" s="216"/>
      <c r="I469" s="216"/>
      <c r="J469" s="216"/>
      <c r="K469" s="70">
        <f>SUM(K453:K465)</f>
        <v>0</v>
      </c>
      <c r="L469" s="105" t="str">
        <f>IF(K461=0,"",K461/B453)</f>
        <v/>
      </c>
      <c r="M469" s="105" t="str">
        <f>IF(K469=0,"",K469/B453)</f>
        <v/>
      </c>
      <c r="N469" s="105" t="str">
        <f>IF(K461=0,"",M469-L469)</f>
        <v/>
      </c>
      <c r="O469" s="85"/>
      <c r="P469" s="81"/>
      <c r="Q469" s="129"/>
      <c r="R469" s="85"/>
      <c r="S469" s="86"/>
    </row>
    <row r="470" spans="1:19" ht="12.75" customHeight="1" x14ac:dyDescent="0.2">
      <c r="L470" s="85"/>
      <c r="M470" s="85"/>
      <c r="O470" s="85"/>
    </row>
    <row r="471" spans="1:19" ht="12.75" customHeight="1" x14ac:dyDescent="0.2">
      <c r="L471" s="85"/>
      <c r="M471" s="85"/>
      <c r="O471" s="85"/>
    </row>
    <row r="472" spans="1:19" ht="12.75" customHeight="1" x14ac:dyDescent="0.2">
      <c r="L472" s="85"/>
      <c r="M472" s="85"/>
      <c r="O472" s="85"/>
    </row>
    <row r="473" spans="1:19" ht="12.75" customHeight="1" x14ac:dyDescent="0.2">
      <c r="L473" s="85"/>
      <c r="M473" s="85"/>
      <c r="O473" s="85"/>
    </row>
    <row r="474" spans="1:19" ht="12.75" customHeight="1" x14ac:dyDescent="0.2">
      <c r="L474" s="85"/>
      <c r="M474" s="85"/>
      <c r="O474" s="85"/>
    </row>
    <row r="475" spans="1:19" ht="12.75" customHeight="1" x14ac:dyDescent="0.2">
      <c r="L475" s="85"/>
      <c r="M475" s="85"/>
      <c r="O475" s="85"/>
    </row>
    <row r="476" spans="1:19" ht="12.75" customHeight="1" x14ac:dyDescent="0.2">
      <c r="L476" s="85"/>
      <c r="M476" s="85"/>
      <c r="O476" s="85"/>
    </row>
    <row r="477" spans="1:19" ht="12.75" customHeight="1" x14ac:dyDescent="0.2">
      <c r="L477" s="85"/>
      <c r="M477" s="85"/>
      <c r="O477" s="85"/>
    </row>
    <row r="478" spans="1:19" ht="12.75" customHeight="1" x14ac:dyDescent="0.2">
      <c r="L478" s="85"/>
      <c r="M478" s="85"/>
      <c r="O478" s="85"/>
    </row>
    <row r="479" spans="1:19" ht="12.75" customHeight="1" x14ac:dyDescent="0.2">
      <c r="L479" s="85"/>
      <c r="M479" s="85"/>
      <c r="O479" s="85"/>
    </row>
    <row r="480" spans="1:19" ht="12.75" customHeight="1" x14ac:dyDescent="0.2">
      <c r="L480" s="85"/>
      <c r="M480" s="85"/>
      <c r="O480" s="85"/>
    </row>
    <row r="481" spans="12:15" ht="12.75" customHeight="1" x14ac:dyDescent="0.2">
      <c r="L481" s="85"/>
      <c r="M481" s="85"/>
      <c r="O481" s="85"/>
    </row>
    <row r="482" spans="12:15" ht="12.75" customHeight="1" x14ac:dyDescent="0.2">
      <c r="L482" s="85"/>
      <c r="M482" s="85"/>
      <c r="O482" s="85"/>
    </row>
    <row r="483" spans="12:15" ht="12.75" customHeight="1" x14ac:dyDescent="0.2">
      <c r="L483" s="85"/>
      <c r="M483" s="85"/>
      <c r="O483" s="85"/>
    </row>
    <row r="484" spans="12:15" ht="12.75" customHeight="1" x14ac:dyDescent="0.2">
      <c r="L484" s="85"/>
      <c r="M484" s="85"/>
      <c r="O484" s="85"/>
    </row>
    <row r="485" spans="12:15" ht="12.75" customHeight="1" x14ac:dyDescent="0.2">
      <c r="L485" s="85"/>
      <c r="M485" s="85"/>
      <c r="O485" s="85"/>
    </row>
    <row r="486" spans="12:15" ht="12.75" customHeight="1" x14ac:dyDescent="0.2">
      <c r="L486" s="85"/>
      <c r="M486" s="85"/>
      <c r="O486" s="85"/>
    </row>
    <row r="487" spans="12:15" ht="12.75" customHeight="1" x14ac:dyDescent="0.2">
      <c r="L487" s="85"/>
      <c r="M487" s="85"/>
      <c r="O487" s="85"/>
    </row>
    <row r="488" spans="12:15" ht="12.75" customHeight="1" x14ac:dyDescent="0.2">
      <c r="L488" s="85"/>
      <c r="M488" s="85"/>
      <c r="O488" s="85"/>
    </row>
    <row r="489" spans="12:15" ht="12.75" customHeight="1" x14ac:dyDescent="0.2">
      <c r="L489" s="85"/>
      <c r="M489" s="85"/>
      <c r="O489" s="85"/>
    </row>
    <row r="490" spans="12:15" ht="12.75" customHeight="1" x14ac:dyDescent="0.2">
      <c r="L490" s="85"/>
      <c r="M490" s="85"/>
      <c r="O490" s="85"/>
    </row>
    <row r="491" spans="12:15" ht="12.75" customHeight="1" x14ac:dyDescent="0.2">
      <c r="L491" s="85"/>
      <c r="M491" s="85"/>
      <c r="O491" s="85"/>
    </row>
    <row r="492" spans="12:15" ht="12.75" customHeight="1" x14ac:dyDescent="0.2">
      <c r="L492" s="85"/>
      <c r="M492" s="85"/>
      <c r="O492" s="85"/>
    </row>
    <row r="493" spans="12:15" ht="12.75" customHeight="1" x14ac:dyDescent="0.2">
      <c r="L493" s="85"/>
      <c r="M493" s="85"/>
      <c r="O493" s="85"/>
    </row>
    <row r="494" spans="12:15" ht="12.75" customHeight="1" x14ac:dyDescent="0.2">
      <c r="L494" s="85"/>
      <c r="M494" s="85"/>
      <c r="O494" s="85"/>
    </row>
    <row r="495" spans="12:15" ht="12.75" customHeight="1" x14ac:dyDescent="0.2">
      <c r="L495" s="85"/>
      <c r="M495" s="85"/>
      <c r="O495" s="85"/>
    </row>
    <row r="496" spans="12:15" ht="12.75" customHeight="1" x14ac:dyDescent="0.2">
      <c r="L496" s="85"/>
      <c r="M496" s="85"/>
      <c r="O496" s="85"/>
    </row>
    <row r="497" spans="12:15" ht="12.75" customHeight="1" x14ac:dyDescent="0.2">
      <c r="L497" s="85"/>
      <c r="M497" s="85"/>
      <c r="O497" s="85"/>
    </row>
    <row r="498" spans="12:15" ht="12.75" customHeight="1" x14ac:dyDescent="0.2">
      <c r="L498" s="85"/>
      <c r="M498" s="85"/>
      <c r="O498" s="85"/>
    </row>
    <row r="499" spans="12:15" ht="12.75" customHeight="1" x14ac:dyDescent="0.2">
      <c r="L499" s="85"/>
      <c r="M499" s="85"/>
      <c r="O499" s="85"/>
    </row>
    <row r="500" spans="12:15" ht="12.75" customHeight="1" x14ac:dyDescent="0.2">
      <c r="L500" s="85"/>
      <c r="M500" s="85"/>
      <c r="O500" s="85"/>
    </row>
    <row r="501" spans="12:15" ht="12.75" customHeight="1" x14ac:dyDescent="0.2">
      <c r="L501" s="85"/>
      <c r="M501" s="85"/>
      <c r="O501" s="85"/>
    </row>
    <row r="502" spans="12:15" ht="12.75" customHeight="1" x14ac:dyDescent="0.2">
      <c r="L502" s="85"/>
      <c r="M502" s="85"/>
      <c r="O502" s="85"/>
    </row>
    <row r="503" spans="12:15" ht="12.75" customHeight="1" x14ac:dyDescent="0.2">
      <c r="L503" s="85"/>
      <c r="M503" s="85"/>
      <c r="O503" s="85"/>
    </row>
    <row r="504" spans="12:15" ht="12.75" customHeight="1" x14ac:dyDescent="0.2">
      <c r="L504" s="85"/>
      <c r="M504" s="85"/>
      <c r="O504" s="85"/>
    </row>
    <row r="505" spans="12:15" ht="12.75" customHeight="1" x14ac:dyDescent="0.2">
      <c r="L505" s="85"/>
      <c r="M505" s="85"/>
      <c r="O505" s="85"/>
    </row>
    <row r="506" spans="12:15" ht="12.75" customHeight="1" x14ac:dyDescent="0.2">
      <c r="L506" s="85"/>
      <c r="M506" s="85"/>
      <c r="O506" s="85"/>
    </row>
    <row r="507" spans="12:15" ht="12.75" customHeight="1" x14ac:dyDescent="0.2">
      <c r="L507" s="85"/>
      <c r="M507" s="85"/>
      <c r="O507" s="85"/>
    </row>
    <row r="508" spans="12:15" ht="12.75" customHeight="1" x14ac:dyDescent="0.2">
      <c r="L508" s="85"/>
      <c r="M508" s="85"/>
      <c r="O508" s="85"/>
    </row>
    <row r="509" spans="12:15" ht="12.75" customHeight="1" x14ac:dyDescent="0.2">
      <c r="L509" s="85"/>
      <c r="M509" s="85"/>
      <c r="O509" s="85"/>
    </row>
    <row r="510" spans="12:15" ht="12.75" customHeight="1" x14ac:dyDescent="0.2">
      <c r="L510" s="85"/>
      <c r="M510" s="85"/>
      <c r="O510" s="85"/>
    </row>
    <row r="511" spans="12:15" ht="12.75" customHeight="1" x14ac:dyDescent="0.2">
      <c r="L511" s="85"/>
      <c r="M511" s="85"/>
      <c r="O511" s="85"/>
    </row>
    <row r="512" spans="12:15" ht="12.75" customHeight="1" x14ac:dyDescent="0.2">
      <c r="L512" s="85"/>
      <c r="M512" s="85"/>
      <c r="O512" s="85"/>
    </row>
    <row r="513" spans="12:15" ht="12.75" customHeight="1" x14ac:dyDescent="0.2">
      <c r="L513" s="85"/>
      <c r="M513" s="85"/>
      <c r="O513" s="85"/>
    </row>
    <row r="514" spans="12:15" ht="12.75" customHeight="1" x14ac:dyDescent="0.2">
      <c r="L514" s="85"/>
      <c r="M514" s="85"/>
      <c r="O514" s="85"/>
    </row>
    <row r="515" spans="12:15" ht="12.75" customHeight="1" x14ac:dyDescent="0.2">
      <c r="L515" s="85"/>
      <c r="M515" s="85"/>
      <c r="O515" s="85"/>
    </row>
    <row r="516" spans="12:15" ht="12.75" customHeight="1" x14ac:dyDescent="0.2">
      <c r="L516" s="85"/>
      <c r="M516" s="85"/>
      <c r="O516" s="85"/>
    </row>
    <row r="517" spans="12:15" ht="12.75" customHeight="1" x14ac:dyDescent="0.2">
      <c r="L517" s="85"/>
      <c r="M517" s="85"/>
      <c r="O517" s="85"/>
    </row>
    <row r="518" spans="12:15" ht="12.75" customHeight="1" x14ac:dyDescent="0.2">
      <c r="L518" s="85"/>
      <c r="M518" s="85"/>
      <c r="O518" s="85"/>
    </row>
    <row r="519" spans="12:15" ht="12.75" customHeight="1" x14ac:dyDescent="0.2">
      <c r="L519" s="85"/>
      <c r="M519" s="85"/>
      <c r="O519" s="85"/>
    </row>
    <row r="520" spans="12:15" ht="12.75" customHeight="1" x14ac:dyDescent="0.2">
      <c r="L520" s="85"/>
      <c r="M520" s="85"/>
      <c r="O520" s="85"/>
    </row>
    <row r="521" spans="12:15" ht="12.75" customHeight="1" x14ac:dyDescent="0.2">
      <c r="L521" s="85"/>
      <c r="M521" s="85"/>
      <c r="O521" s="85"/>
    </row>
    <row r="522" spans="12:15" ht="12.75" customHeight="1" x14ac:dyDescent="0.2">
      <c r="L522" s="85"/>
      <c r="M522" s="85"/>
      <c r="O522" s="85"/>
    </row>
    <row r="523" spans="12:15" ht="12.75" customHeight="1" x14ac:dyDescent="0.2">
      <c r="L523" s="85"/>
      <c r="M523" s="85"/>
      <c r="O523" s="85"/>
    </row>
    <row r="524" spans="12:15" ht="12.75" customHeight="1" x14ac:dyDescent="0.2">
      <c r="L524" s="85"/>
      <c r="M524" s="85"/>
      <c r="O524" s="85"/>
    </row>
    <row r="525" spans="12:15" ht="12.75" customHeight="1" x14ac:dyDescent="0.2">
      <c r="L525" s="85"/>
      <c r="M525" s="85"/>
      <c r="O525" s="85"/>
    </row>
    <row r="526" spans="12:15" ht="12.75" customHeight="1" x14ac:dyDescent="0.2">
      <c r="L526" s="85"/>
      <c r="M526" s="85"/>
      <c r="O526" s="85"/>
    </row>
    <row r="527" spans="12:15" ht="12.75" customHeight="1" x14ac:dyDescent="0.2">
      <c r="L527" s="85"/>
      <c r="M527" s="85"/>
      <c r="O527" s="85"/>
    </row>
    <row r="528" spans="12:15" ht="12.75" customHeight="1" x14ac:dyDescent="0.2">
      <c r="L528" s="85"/>
      <c r="M528" s="85"/>
      <c r="O528" s="85"/>
    </row>
    <row r="529" spans="12:15" ht="12.75" customHeight="1" x14ac:dyDescent="0.2">
      <c r="L529" s="85"/>
      <c r="M529" s="85"/>
      <c r="O529" s="85"/>
    </row>
    <row r="530" spans="12:15" ht="12.75" customHeight="1" x14ac:dyDescent="0.2">
      <c r="L530" s="85"/>
      <c r="M530" s="85"/>
      <c r="O530" s="85"/>
    </row>
    <row r="531" spans="12:15" ht="12.75" customHeight="1" x14ac:dyDescent="0.2">
      <c r="L531" s="85"/>
      <c r="M531" s="85"/>
      <c r="O531" s="85"/>
    </row>
    <row r="532" spans="12:15" ht="12.75" customHeight="1" x14ac:dyDescent="0.2">
      <c r="L532" s="85"/>
      <c r="M532" s="85"/>
      <c r="O532" s="85"/>
    </row>
    <row r="533" spans="12:15" ht="12.75" customHeight="1" x14ac:dyDescent="0.2">
      <c r="L533" s="85"/>
      <c r="M533" s="85"/>
      <c r="O533" s="85"/>
    </row>
    <row r="534" spans="12:15" ht="12.75" customHeight="1" x14ac:dyDescent="0.2">
      <c r="L534" s="85"/>
      <c r="M534" s="85"/>
      <c r="O534" s="85"/>
    </row>
    <row r="535" spans="12:15" ht="12.75" customHeight="1" x14ac:dyDescent="0.2">
      <c r="L535" s="85"/>
      <c r="M535" s="85"/>
      <c r="O535" s="85"/>
    </row>
    <row r="536" spans="12:15" ht="12.75" customHeight="1" x14ac:dyDescent="0.2">
      <c r="L536" s="85"/>
      <c r="M536" s="85"/>
      <c r="O536" s="85"/>
    </row>
    <row r="537" spans="12:15" ht="12.75" customHeight="1" x14ac:dyDescent="0.2">
      <c r="L537" s="85"/>
      <c r="M537" s="85"/>
      <c r="O537" s="85"/>
    </row>
    <row r="538" spans="12:15" ht="12.75" customHeight="1" x14ac:dyDescent="0.2">
      <c r="L538" s="85"/>
      <c r="M538" s="85"/>
      <c r="O538" s="85"/>
    </row>
    <row r="539" spans="12:15" ht="12.75" customHeight="1" x14ac:dyDescent="0.2">
      <c r="L539" s="85"/>
      <c r="M539" s="85"/>
      <c r="O539" s="85"/>
    </row>
    <row r="540" spans="12:15" ht="12.75" customHeight="1" x14ac:dyDescent="0.2">
      <c r="L540" s="85"/>
      <c r="M540" s="85"/>
      <c r="O540" s="85"/>
    </row>
    <row r="541" spans="12:15" ht="12.75" customHeight="1" x14ac:dyDescent="0.2">
      <c r="L541" s="85"/>
      <c r="M541" s="85"/>
      <c r="O541" s="85"/>
    </row>
    <row r="542" spans="12:15" ht="12.75" customHeight="1" x14ac:dyDescent="0.2">
      <c r="L542" s="85"/>
      <c r="M542" s="85"/>
      <c r="O542" s="85"/>
    </row>
    <row r="543" spans="12:15" ht="12.75" customHeight="1" x14ac:dyDescent="0.2">
      <c r="L543" s="85"/>
      <c r="M543" s="85"/>
      <c r="O543" s="85"/>
    </row>
    <row r="544" spans="12:15" ht="12.75" customHeight="1" x14ac:dyDescent="0.2">
      <c r="L544" s="85"/>
      <c r="M544" s="85"/>
      <c r="O544" s="85"/>
    </row>
    <row r="545" spans="12:15" ht="12.75" customHeight="1" x14ac:dyDescent="0.2">
      <c r="L545" s="85"/>
      <c r="M545" s="85"/>
      <c r="O545" s="85"/>
    </row>
    <row r="546" spans="12:15" ht="12.75" customHeight="1" x14ac:dyDescent="0.2">
      <c r="L546" s="85"/>
      <c r="M546" s="85"/>
      <c r="O546" s="85"/>
    </row>
    <row r="547" spans="12:15" ht="12.75" customHeight="1" x14ac:dyDescent="0.2">
      <c r="L547" s="85"/>
      <c r="M547" s="85"/>
      <c r="O547" s="85"/>
    </row>
    <row r="548" spans="12:15" ht="12.75" customHeight="1" x14ac:dyDescent="0.2">
      <c r="L548" s="85"/>
      <c r="M548" s="85"/>
      <c r="O548" s="85"/>
    </row>
    <row r="549" spans="12:15" ht="12.75" customHeight="1" x14ac:dyDescent="0.2">
      <c r="L549" s="85"/>
      <c r="M549" s="85"/>
      <c r="O549" s="85"/>
    </row>
    <row r="550" spans="12:15" ht="12.75" customHeight="1" x14ac:dyDescent="0.2">
      <c r="L550" s="85"/>
      <c r="M550" s="85"/>
      <c r="O550" s="85"/>
    </row>
    <row r="551" spans="12:15" ht="12.75" customHeight="1" x14ac:dyDescent="0.2">
      <c r="L551" s="85"/>
      <c r="M551" s="85"/>
      <c r="O551" s="85"/>
    </row>
    <row r="552" spans="12:15" ht="12.75" customHeight="1" x14ac:dyDescent="0.2">
      <c r="L552" s="85"/>
      <c r="M552" s="85"/>
      <c r="O552" s="85"/>
    </row>
    <row r="553" spans="12:15" ht="12.75" customHeight="1" x14ac:dyDescent="0.2">
      <c r="L553" s="85"/>
      <c r="M553" s="85"/>
      <c r="O553" s="85"/>
    </row>
    <row r="554" spans="12:15" ht="12.75" customHeight="1" x14ac:dyDescent="0.2">
      <c r="L554" s="85"/>
      <c r="M554" s="85"/>
      <c r="O554" s="85"/>
    </row>
    <row r="555" spans="12:15" ht="12.75" customHeight="1" x14ac:dyDescent="0.2">
      <c r="L555" s="85"/>
      <c r="M555" s="85"/>
      <c r="O555" s="85"/>
    </row>
    <row r="556" spans="12:15" ht="12.75" customHeight="1" x14ac:dyDescent="0.2">
      <c r="L556" s="85"/>
      <c r="M556" s="85"/>
      <c r="O556" s="85"/>
    </row>
    <row r="557" spans="12:15" ht="12.75" customHeight="1" x14ac:dyDescent="0.2">
      <c r="L557" s="85"/>
      <c r="M557" s="85"/>
      <c r="O557" s="85"/>
    </row>
    <row r="558" spans="12:15" ht="12.75" customHeight="1" x14ac:dyDescent="0.2">
      <c r="L558" s="85"/>
      <c r="M558" s="85"/>
      <c r="O558" s="85"/>
    </row>
    <row r="559" spans="12:15" ht="12.75" customHeight="1" x14ac:dyDescent="0.2">
      <c r="L559" s="85"/>
      <c r="M559" s="85"/>
      <c r="O559" s="85"/>
    </row>
    <row r="560" spans="12:15" ht="12.75" customHeight="1" x14ac:dyDescent="0.2">
      <c r="L560" s="85"/>
      <c r="M560" s="85"/>
      <c r="O560" s="85"/>
    </row>
    <row r="561" spans="12:15" ht="12.75" customHeight="1" x14ac:dyDescent="0.2">
      <c r="L561" s="85"/>
      <c r="M561" s="85"/>
      <c r="O561" s="85"/>
    </row>
    <row r="562" spans="12:15" ht="12.75" customHeight="1" x14ac:dyDescent="0.2">
      <c r="L562" s="85"/>
      <c r="M562" s="85"/>
      <c r="O562" s="85"/>
    </row>
    <row r="563" spans="12:15" ht="12.75" customHeight="1" x14ac:dyDescent="0.2">
      <c r="L563" s="85"/>
      <c r="M563" s="85"/>
      <c r="O563" s="85"/>
    </row>
    <row r="564" spans="12:15" ht="12.75" customHeight="1" x14ac:dyDescent="0.2">
      <c r="L564" s="85"/>
      <c r="M564" s="85"/>
      <c r="O564" s="85"/>
    </row>
    <row r="565" spans="12:15" ht="12.75" customHeight="1" x14ac:dyDescent="0.2">
      <c r="L565" s="85"/>
      <c r="M565" s="85"/>
      <c r="O565" s="85"/>
    </row>
    <row r="566" spans="12:15" ht="12.75" customHeight="1" x14ac:dyDescent="0.2">
      <c r="L566" s="85"/>
      <c r="M566" s="85"/>
      <c r="O566" s="85"/>
    </row>
    <row r="567" spans="12:15" ht="12.75" customHeight="1" x14ac:dyDescent="0.2">
      <c r="L567" s="85"/>
      <c r="M567" s="85"/>
      <c r="O567" s="85"/>
    </row>
    <row r="568" spans="12:15" ht="12.75" customHeight="1" x14ac:dyDescent="0.2">
      <c r="L568" s="85"/>
      <c r="M568" s="85"/>
      <c r="O568" s="85"/>
    </row>
    <row r="569" spans="12:15" ht="12.75" customHeight="1" x14ac:dyDescent="0.2">
      <c r="L569" s="85"/>
      <c r="M569" s="85"/>
      <c r="O569" s="85"/>
    </row>
    <row r="570" spans="12:15" ht="12.75" customHeight="1" x14ac:dyDescent="0.2">
      <c r="L570" s="85"/>
      <c r="M570" s="85"/>
      <c r="O570" s="85"/>
    </row>
    <row r="571" spans="12:15" ht="12.75" customHeight="1" x14ac:dyDescent="0.2">
      <c r="L571" s="85"/>
      <c r="M571" s="85"/>
      <c r="O571" s="85"/>
    </row>
    <row r="572" spans="12:15" ht="12.75" customHeight="1" x14ac:dyDescent="0.2">
      <c r="L572" s="85"/>
      <c r="M572" s="85"/>
      <c r="O572" s="85"/>
    </row>
    <row r="573" spans="12:15" ht="12.75" customHeight="1" x14ac:dyDescent="0.2">
      <c r="L573" s="85"/>
      <c r="M573" s="85"/>
      <c r="O573" s="85"/>
    </row>
    <row r="574" spans="12:15" ht="12.75" customHeight="1" x14ac:dyDescent="0.2">
      <c r="L574" s="85"/>
      <c r="M574" s="85"/>
      <c r="O574" s="85"/>
    </row>
    <row r="575" spans="12:15" ht="12.75" customHeight="1" x14ac:dyDescent="0.2">
      <c r="L575" s="85"/>
      <c r="M575" s="85"/>
      <c r="O575" s="85"/>
    </row>
    <row r="576" spans="12:15" ht="12.75" customHeight="1" x14ac:dyDescent="0.2">
      <c r="L576" s="85"/>
      <c r="M576" s="85"/>
      <c r="O576" s="85"/>
    </row>
    <row r="577" spans="12:15" ht="12.75" customHeight="1" x14ac:dyDescent="0.2">
      <c r="L577" s="85"/>
      <c r="M577" s="85"/>
      <c r="O577" s="85"/>
    </row>
    <row r="578" spans="12:15" ht="12.75" customHeight="1" x14ac:dyDescent="0.2">
      <c r="L578" s="85"/>
      <c r="M578" s="85"/>
      <c r="O578" s="85"/>
    </row>
    <row r="579" spans="12:15" ht="12.75" customHeight="1" x14ac:dyDescent="0.2">
      <c r="L579" s="85"/>
      <c r="M579" s="85"/>
      <c r="O579" s="85"/>
    </row>
    <row r="580" spans="12:15" ht="12.75" customHeight="1" x14ac:dyDescent="0.2">
      <c r="L580" s="85"/>
      <c r="M580" s="85"/>
      <c r="O580" s="85"/>
    </row>
    <row r="581" spans="12:15" ht="12.75" customHeight="1" x14ac:dyDescent="0.2">
      <c r="L581" s="85"/>
      <c r="M581" s="85"/>
      <c r="O581" s="85"/>
    </row>
    <row r="582" spans="12:15" ht="12.75" customHeight="1" x14ac:dyDescent="0.2">
      <c r="L582" s="85"/>
      <c r="M582" s="85"/>
      <c r="O582" s="85"/>
    </row>
    <row r="583" spans="12:15" ht="12.75" customHeight="1" x14ac:dyDescent="0.2">
      <c r="L583" s="85"/>
      <c r="M583" s="85"/>
      <c r="O583" s="85"/>
    </row>
    <row r="584" spans="12:15" ht="12.75" customHeight="1" x14ac:dyDescent="0.2">
      <c r="L584" s="85"/>
      <c r="M584" s="85"/>
      <c r="O584" s="85"/>
    </row>
    <row r="585" spans="12:15" ht="12.75" customHeight="1" x14ac:dyDescent="0.2">
      <c r="L585" s="85"/>
      <c r="M585" s="85"/>
      <c r="O585" s="85"/>
    </row>
    <row r="586" spans="12:15" ht="12.75" customHeight="1" x14ac:dyDescent="0.2">
      <c r="L586" s="85"/>
      <c r="M586" s="85"/>
      <c r="O586" s="85"/>
    </row>
    <row r="587" spans="12:15" ht="12.75" customHeight="1" x14ac:dyDescent="0.2">
      <c r="L587" s="85"/>
      <c r="M587" s="85"/>
      <c r="O587" s="85"/>
    </row>
    <row r="588" spans="12:15" ht="12.75" customHeight="1" x14ac:dyDescent="0.2">
      <c r="L588" s="85"/>
      <c r="M588" s="85"/>
      <c r="O588" s="85"/>
    </row>
    <row r="589" spans="12:15" ht="12.75" customHeight="1" x14ac:dyDescent="0.2">
      <c r="L589" s="85"/>
      <c r="M589" s="85"/>
      <c r="O589" s="85"/>
    </row>
    <row r="590" spans="12:15" ht="12.75" customHeight="1" x14ac:dyDescent="0.2">
      <c r="L590" s="85"/>
      <c r="M590" s="85"/>
      <c r="O590" s="85"/>
    </row>
    <row r="591" spans="12:15" ht="12.75" customHeight="1" x14ac:dyDescent="0.2">
      <c r="L591" s="85"/>
      <c r="M591" s="85"/>
      <c r="O591" s="85"/>
    </row>
    <row r="592" spans="12:15" ht="12.75" customHeight="1" x14ac:dyDescent="0.2">
      <c r="L592" s="85"/>
      <c r="M592" s="85"/>
      <c r="O592" s="85"/>
    </row>
    <row r="593" spans="12:15" ht="12.75" customHeight="1" x14ac:dyDescent="0.2">
      <c r="L593" s="85"/>
      <c r="M593" s="85"/>
      <c r="O593" s="85"/>
    </row>
    <row r="594" spans="12:15" ht="12.75" customHeight="1" x14ac:dyDescent="0.2">
      <c r="L594" s="85"/>
      <c r="M594" s="85"/>
      <c r="O594" s="85"/>
    </row>
    <row r="595" spans="12:15" ht="12.75" customHeight="1" x14ac:dyDescent="0.2">
      <c r="L595" s="85"/>
      <c r="M595" s="85"/>
      <c r="O595" s="85"/>
    </row>
    <row r="596" spans="12:15" ht="12.75" customHeight="1" x14ac:dyDescent="0.2">
      <c r="L596" s="85"/>
      <c r="M596" s="85"/>
      <c r="O596" s="85"/>
    </row>
    <row r="597" spans="12:15" ht="12.75" customHeight="1" x14ac:dyDescent="0.2">
      <c r="L597" s="85"/>
      <c r="M597" s="85"/>
      <c r="O597" s="85"/>
    </row>
    <row r="598" spans="12:15" ht="12.75" customHeight="1" x14ac:dyDescent="0.2">
      <c r="L598" s="85"/>
      <c r="M598" s="85"/>
      <c r="O598" s="85"/>
    </row>
    <row r="599" spans="12:15" ht="12.75" customHeight="1" x14ac:dyDescent="0.2">
      <c r="L599" s="85"/>
      <c r="M599" s="85"/>
      <c r="O599" s="85"/>
    </row>
    <row r="600" spans="12:15" ht="12.75" customHeight="1" x14ac:dyDescent="0.2">
      <c r="L600" s="85"/>
      <c r="M600" s="85"/>
      <c r="O600" s="85"/>
    </row>
    <row r="601" spans="12:15" ht="12.75" customHeight="1" x14ac:dyDescent="0.2">
      <c r="L601" s="85"/>
      <c r="M601" s="85"/>
      <c r="O601" s="85"/>
    </row>
    <row r="602" spans="12:15" ht="12.75" customHeight="1" x14ac:dyDescent="0.2">
      <c r="L602" s="85"/>
      <c r="M602" s="85"/>
      <c r="O602" s="85"/>
    </row>
    <row r="603" spans="12:15" ht="12.75" customHeight="1" x14ac:dyDescent="0.2">
      <c r="L603" s="85"/>
      <c r="M603" s="85"/>
      <c r="O603" s="85"/>
    </row>
    <row r="604" spans="12:15" ht="12.75" customHeight="1" x14ac:dyDescent="0.2">
      <c r="L604" s="85"/>
      <c r="M604" s="85"/>
      <c r="O604" s="85"/>
    </row>
    <row r="605" spans="12:15" ht="12.75" customHeight="1" x14ac:dyDescent="0.2">
      <c r="L605" s="85"/>
      <c r="M605" s="85"/>
      <c r="O605" s="85"/>
    </row>
    <row r="606" spans="12:15" ht="12.75" customHeight="1" x14ac:dyDescent="0.2">
      <c r="L606" s="85"/>
      <c r="M606" s="85"/>
      <c r="O606" s="85"/>
    </row>
    <row r="607" spans="12:15" ht="12.75" customHeight="1" x14ac:dyDescent="0.2">
      <c r="L607" s="85"/>
      <c r="M607" s="85"/>
      <c r="O607" s="85"/>
    </row>
    <row r="608" spans="12:15" ht="12.75" customHeight="1" x14ac:dyDescent="0.2">
      <c r="L608" s="85"/>
      <c r="M608" s="85"/>
      <c r="O608" s="85"/>
    </row>
    <row r="609" spans="12:15" ht="12.75" customHeight="1" x14ac:dyDescent="0.2">
      <c r="L609" s="85"/>
      <c r="M609" s="85"/>
      <c r="O609" s="85"/>
    </row>
    <row r="610" spans="12:15" ht="12.75" customHeight="1" x14ac:dyDescent="0.2">
      <c r="L610" s="85"/>
      <c r="M610" s="85"/>
      <c r="O610" s="85"/>
    </row>
    <row r="611" spans="12:15" ht="12.75" customHeight="1" x14ac:dyDescent="0.2">
      <c r="L611" s="85"/>
      <c r="M611" s="85"/>
      <c r="O611" s="85"/>
    </row>
    <row r="612" spans="12:15" ht="12.75" customHeight="1" x14ac:dyDescent="0.2">
      <c r="L612" s="85"/>
      <c r="M612" s="85"/>
      <c r="O612" s="85"/>
    </row>
    <row r="613" spans="12:15" ht="12.75" customHeight="1" x14ac:dyDescent="0.2">
      <c r="L613" s="85"/>
      <c r="M613" s="85"/>
      <c r="O613" s="85"/>
    </row>
    <row r="614" spans="12:15" ht="12.75" customHeight="1" x14ac:dyDescent="0.2">
      <c r="L614" s="85"/>
      <c r="M614" s="85"/>
      <c r="O614" s="85"/>
    </row>
    <row r="615" spans="12:15" ht="12.75" customHeight="1" x14ac:dyDescent="0.2">
      <c r="L615" s="85"/>
      <c r="M615" s="85"/>
      <c r="O615" s="85"/>
    </row>
    <row r="616" spans="12:15" ht="12.75" customHeight="1" x14ac:dyDescent="0.2">
      <c r="L616" s="85"/>
      <c r="M616" s="85"/>
      <c r="O616" s="85"/>
    </row>
    <row r="617" spans="12:15" ht="12.75" customHeight="1" x14ac:dyDescent="0.2">
      <c r="L617" s="85"/>
      <c r="M617" s="85"/>
      <c r="O617" s="85"/>
    </row>
    <row r="618" spans="12:15" ht="12.75" customHeight="1" x14ac:dyDescent="0.2">
      <c r="L618" s="85"/>
      <c r="M618" s="85"/>
      <c r="O618" s="85"/>
    </row>
    <row r="619" spans="12:15" ht="12.75" customHeight="1" x14ac:dyDescent="0.2">
      <c r="L619" s="85"/>
      <c r="M619" s="85"/>
      <c r="O619" s="85"/>
    </row>
    <row r="620" spans="12:15" ht="12.75" customHeight="1" x14ac:dyDescent="0.2">
      <c r="L620" s="85"/>
      <c r="M620" s="85"/>
      <c r="O620" s="85"/>
    </row>
    <row r="621" spans="12:15" ht="12.75" customHeight="1" x14ac:dyDescent="0.2">
      <c r="L621" s="85"/>
      <c r="M621" s="85"/>
      <c r="O621" s="85"/>
    </row>
    <row r="622" spans="12:15" ht="12.75" customHeight="1" x14ac:dyDescent="0.2">
      <c r="L622" s="85"/>
      <c r="M622" s="85"/>
      <c r="O622" s="85"/>
    </row>
    <row r="623" spans="12:15" ht="12.75" customHeight="1" x14ac:dyDescent="0.2">
      <c r="L623" s="85"/>
      <c r="M623" s="85"/>
      <c r="O623" s="85"/>
    </row>
    <row r="624" spans="12:15" ht="12.75" customHeight="1" x14ac:dyDescent="0.2">
      <c r="L624" s="85"/>
      <c r="M624" s="85"/>
      <c r="O624" s="85"/>
    </row>
    <row r="625" spans="12:15" ht="12.75" customHeight="1" x14ac:dyDescent="0.2">
      <c r="L625" s="85"/>
      <c r="M625" s="85"/>
      <c r="O625" s="85"/>
    </row>
    <row r="626" spans="12:15" ht="12.75" customHeight="1" x14ac:dyDescent="0.2">
      <c r="L626" s="85"/>
      <c r="M626" s="85"/>
      <c r="O626" s="85"/>
    </row>
    <row r="627" spans="12:15" ht="12.75" customHeight="1" x14ac:dyDescent="0.2">
      <c r="L627" s="85"/>
      <c r="M627" s="85"/>
      <c r="O627" s="85"/>
    </row>
    <row r="628" spans="12:15" ht="12.75" customHeight="1" x14ac:dyDescent="0.2">
      <c r="L628" s="85"/>
      <c r="M628" s="85"/>
      <c r="O628" s="85"/>
    </row>
    <row r="629" spans="12:15" ht="12.75" customHeight="1" x14ac:dyDescent="0.2">
      <c r="L629" s="85"/>
      <c r="M629" s="85"/>
      <c r="O629" s="85"/>
    </row>
    <row r="630" spans="12:15" ht="12.75" customHeight="1" x14ac:dyDescent="0.2">
      <c r="L630" s="85"/>
      <c r="M630" s="85"/>
      <c r="O630" s="85"/>
    </row>
    <row r="631" spans="12:15" ht="12.75" customHeight="1" x14ac:dyDescent="0.2">
      <c r="L631" s="85"/>
      <c r="M631" s="85"/>
      <c r="O631" s="85"/>
    </row>
    <row r="632" spans="12:15" ht="12.75" customHeight="1" x14ac:dyDescent="0.2">
      <c r="L632" s="85"/>
      <c r="M632" s="85"/>
      <c r="O632" s="85"/>
    </row>
    <row r="633" spans="12:15" ht="12.75" customHeight="1" x14ac:dyDescent="0.2">
      <c r="L633" s="85"/>
      <c r="M633" s="85"/>
      <c r="O633" s="85"/>
    </row>
    <row r="634" spans="12:15" ht="12.75" customHeight="1" x14ac:dyDescent="0.2">
      <c r="L634" s="85"/>
      <c r="M634" s="85"/>
      <c r="O634" s="85"/>
    </row>
    <row r="635" spans="12:15" ht="12.75" customHeight="1" x14ac:dyDescent="0.2">
      <c r="L635" s="85"/>
      <c r="M635" s="85"/>
      <c r="O635" s="85"/>
    </row>
    <row r="636" spans="12:15" ht="12.75" customHeight="1" x14ac:dyDescent="0.2">
      <c r="L636" s="85"/>
      <c r="M636" s="85"/>
      <c r="O636" s="85"/>
    </row>
    <row r="637" spans="12:15" ht="12.75" customHeight="1" x14ac:dyDescent="0.2">
      <c r="L637" s="85"/>
      <c r="M637" s="85"/>
      <c r="O637" s="85"/>
    </row>
    <row r="638" spans="12:15" ht="12.75" customHeight="1" x14ac:dyDescent="0.2">
      <c r="L638" s="85"/>
      <c r="M638" s="85"/>
      <c r="O638" s="85"/>
    </row>
    <row r="639" spans="12:15" ht="12.75" customHeight="1" x14ac:dyDescent="0.2">
      <c r="L639" s="85"/>
      <c r="M639" s="85"/>
      <c r="O639" s="85"/>
    </row>
    <row r="640" spans="12:15" ht="12.75" customHeight="1" x14ac:dyDescent="0.2">
      <c r="L640" s="85"/>
      <c r="M640" s="85"/>
      <c r="O640" s="85"/>
    </row>
    <row r="641" spans="12:15" ht="12.75" customHeight="1" x14ac:dyDescent="0.2">
      <c r="L641" s="85"/>
      <c r="M641" s="85"/>
      <c r="O641" s="85"/>
    </row>
    <row r="642" spans="12:15" ht="12.75" customHeight="1" x14ac:dyDescent="0.2">
      <c r="L642" s="85"/>
      <c r="M642" s="85"/>
      <c r="O642" s="85"/>
    </row>
    <row r="643" spans="12:15" ht="12.75" customHeight="1" x14ac:dyDescent="0.2">
      <c r="L643" s="85"/>
      <c r="M643" s="85"/>
      <c r="O643" s="85"/>
    </row>
    <row r="644" spans="12:15" ht="12.75" customHeight="1" x14ac:dyDescent="0.2">
      <c r="L644" s="85"/>
      <c r="M644" s="85"/>
      <c r="O644" s="85"/>
    </row>
    <row r="645" spans="12:15" ht="12.75" customHeight="1" x14ac:dyDescent="0.2">
      <c r="L645" s="85"/>
      <c r="M645" s="85"/>
      <c r="O645" s="85"/>
    </row>
    <row r="646" spans="12:15" ht="12.75" customHeight="1" x14ac:dyDescent="0.2">
      <c r="L646" s="85"/>
      <c r="M646" s="85"/>
      <c r="O646" s="85"/>
    </row>
    <row r="647" spans="12:15" ht="12.75" customHeight="1" x14ac:dyDescent="0.2">
      <c r="L647" s="85"/>
      <c r="M647" s="85"/>
      <c r="O647" s="85"/>
    </row>
    <row r="648" spans="12:15" ht="12.75" customHeight="1" x14ac:dyDescent="0.2">
      <c r="L648" s="85"/>
      <c r="M648" s="85"/>
      <c r="O648" s="85"/>
    </row>
    <row r="649" spans="12:15" ht="12.75" customHeight="1" x14ac:dyDescent="0.2">
      <c r="L649" s="85"/>
      <c r="M649" s="85"/>
      <c r="O649" s="85"/>
    </row>
    <row r="650" spans="12:15" ht="12.75" customHeight="1" x14ac:dyDescent="0.2">
      <c r="L650" s="85"/>
      <c r="M650" s="85"/>
      <c r="O650" s="85"/>
    </row>
    <row r="651" spans="12:15" ht="12.75" customHeight="1" x14ac:dyDescent="0.2">
      <c r="L651" s="85"/>
      <c r="M651" s="85"/>
      <c r="O651" s="85"/>
    </row>
    <row r="652" spans="12:15" ht="12.75" customHeight="1" x14ac:dyDescent="0.2">
      <c r="L652" s="85"/>
      <c r="M652" s="85"/>
      <c r="O652" s="85"/>
    </row>
    <row r="653" spans="12:15" ht="12.75" customHeight="1" x14ac:dyDescent="0.2">
      <c r="L653" s="85"/>
      <c r="M653" s="85"/>
      <c r="O653" s="85"/>
    </row>
    <row r="654" spans="12:15" ht="12.75" customHeight="1" x14ac:dyDescent="0.2">
      <c r="L654" s="85"/>
      <c r="M654" s="85"/>
      <c r="O654" s="85"/>
    </row>
    <row r="655" spans="12:15" ht="12.75" customHeight="1" x14ac:dyDescent="0.2">
      <c r="L655" s="85"/>
      <c r="M655" s="85"/>
      <c r="O655" s="85"/>
    </row>
    <row r="656" spans="12:15" ht="12.75" customHeight="1" x14ac:dyDescent="0.2">
      <c r="L656" s="85"/>
      <c r="M656" s="85"/>
      <c r="O656" s="85"/>
    </row>
    <row r="657" spans="12:15" ht="12.75" customHeight="1" x14ac:dyDescent="0.2">
      <c r="L657" s="85"/>
      <c r="M657" s="85"/>
      <c r="O657" s="85"/>
    </row>
    <row r="658" spans="12:15" ht="12.75" customHeight="1" x14ac:dyDescent="0.2">
      <c r="L658" s="85"/>
      <c r="M658" s="85"/>
      <c r="O658" s="85"/>
    </row>
    <row r="659" spans="12:15" ht="12.75" customHeight="1" x14ac:dyDescent="0.2">
      <c r="L659" s="85"/>
      <c r="M659" s="85"/>
      <c r="O659" s="85"/>
    </row>
    <row r="660" spans="12:15" ht="12.75" customHeight="1" x14ac:dyDescent="0.2">
      <c r="L660" s="85"/>
      <c r="M660" s="85"/>
      <c r="O660" s="85"/>
    </row>
    <row r="661" spans="12:15" ht="12.75" customHeight="1" x14ac:dyDescent="0.2">
      <c r="L661" s="85"/>
      <c r="M661" s="85"/>
      <c r="O661" s="85"/>
    </row>
    <row r="662" spans="12:15" ht="12.75" customHeight="1" x14ac:dyDescent="0.2">
      <c r="L662" s="85"/>
      <c r="M662" s="85"/>
      <c r="O662" s="85"/>
    </row>
    <row r="663" spans="12:15" ht="12.75" customHeight="1" x14ac:dyDescent="0.2">
      <c r="L663" s="85"/>
      <c r="M663" s="85"/>
      <c r="O663" s="85"/>
    </row>
    <row r="664" spans="12:15" ht="12.75" customHeight="1" x14ac:dyDescent="0.2">
      <c r="L664" s="85"/>
      <c r="M664" s="85"/>
      <c r="O664" s="85"/>
    </row>
    <row r="665" spans="12:15" ht="12.75" customHeight="1" x14ac:dyDescent="0.2">
      <c r="L665" s="85"/>
      <c r="M665" s="85"/>
      <c r="O665" s="85"/>
    </row>
    <row r="666" spans="12:15" ht="12.75" customHeight="1" x14ac:dyDescent="0.2">
      <c r="L666" s="85"/>
      <c r="M666" s="85"/>
      <c r="O666" s="85"/>
    </row>
    <row r="667" spans="12:15" ht="12.75" customHeight="1" x14ac:dyDescent="0.2">
      <c r="L667" s="85"/>
      <c r="M667" s="85"/>
      <c r="O667" s="85"/>
    </row>
    <row r="668" spans="12:15" ht="12.75" customHeight="1" x14ac:dyDescent="0.2">
      <c r="L668" s="85"/>
      <c r="M668" s="85"/>
      <c r="O668" s="85"/>
    </row>
    <row r="669" spans="12:15" ht="12.75" customHeight="1" x14ac:dyDescent="0.2">
      <c r="L669" s="85"/>
      <c r="M669" s="85"/>
      <c r="O669" s="85"/>
    </row>
    <row r="670" spans="12:15" ht="12.75" customHeight="1" x14ac:dyDescent="0.2">
      <c r="L670" s="85"/>
      <c r="M670" s="85"/>
      <c r="O670" s="85"/>
    </row>
    <row r="671" spans="12:15" ht="12.75" customHeight="1" x14ac:dyDescent="0.2">
      <c r="L671" s="85"/>
      <c r="M671" s="85"/>
      <c r="O671" s="85"/>
    </row>
    <row r="672" spans="12:15" ht="12.75" customHeight="1" x14ac:dyDescent="0.2">
      <c r="L672" s="85"/>
      <c r="M672" s="85"/>
      <c r="O672" s="85"/>
    </row>
    <row r="673" spans="12:15" ht="12.75" customHeight="1" x14ac:dyDescent="0.2">
      <c r="L673" s="85"/>
      <c r="M673" s="85"/>
      <c r="O673" s="85"/>
    </row>
    <row r="674" spans="12:15" ht="12.75" customHeight="1" x14ac:dyDescent="0.2">
      <c r="L674" s="85"/>
      <c r="M674" s="85"/>
      <c r="O674" s="85"/>
    </row>
    <row r="675" spans="12:15" ht="12.75" customHeight="1" x14ac:dyDescent="0.2">
      <c r="L675" s="85"/>
      <c r="M675" s="85"/>
      <c r="O675" s="85"/>
    </row>
    <row r="676" spans="12:15" ht="12.75" customHeight="1" x14ac:dyDescent="0.2">
      <c r="L676" s="85"/>
      <c r="M676" s="85"/>
      <c r="O676" s="85"/>
    </row>
    <row r="677" spans="12:15" ht="12.75" customHeight="1" x14ac:dyDescent="0.2">
      <c r="L677" s="85"/>
      <c r="M677" s="85"/>
      <c r="O677" s="85"/>
    </row>
    <row r="678" spans="12:15" ht="12.75" customHeight="1" x14ac:dyDescent="0.2">
      <c r="L678" s="85"/>
      <c r="M678" s="85"/>
      <c r="O678" s="85"/>
    </row>
    <row r="679" spans="12:15" ht="12.75" customHeight="1" x14ac:dyDescent="0.2">
      <c r="L679" s="85"/>
      <c r="M679" s="85"/>
      <c r="O679" s="85"/>
    </row>
    <row r="680" spans="12:15" ht="12.75" customHeight="1" x14ac:dyDescent="0.2">
      <c r="L680" s="85"/>
      <c r="M680" s="85"/>
      <c r="O680" s="85"/>
    </row>
    <row r="681" spans="12:15" ht="12.75" customHeight="1" x14ac:dyDescent="0.2">
      <c r="L681" s="85"/>
      <c r="M681" s="85"/>
      <c r="O681" s="85"/>
    </row>
    <row r="682" spans="12:15" ht="12.75" customHeight="1" x14ac:dyDescent="0.2">
      <c r="L682" s="85"/>
      <c r="M682" s="85"/>
      <c r="O682" s="85"/>
    </row>
    <row r="683" spans="12:15" ht="12.75" customHeight="1" x14ac:dyDescent="0.2">
      <c r="L683" s="85"/>
      <c r="M683" s="85"/>
      <c r="O683" s="85"/>
    </row>
    <row r="684" spans="12:15" ht="12.75" customHeight="1" x14ac:dyDescent="0.2">
      <c r="L684" s="85"/>
      <c r="M684" s="85"/>
      <c r="O684" s="85"/>
    </row>
    <row r="685" spans="12:15" ht="12.75" customHeight="1" x14ac:dyDescent="0.2">
      <c r="L685" s="85"/>
      <c r="M685" s="85"/>
      <c r="O685" s="85"/>
    </row>
    <row r="686" spans="12:15" ht="12.75" customHeight="1" x14ac:dyDescent="0.2">
      <c r="L686" s="85"/>
      <c r="M686" s="85"/>
      <c r="O686" s="85"/>
    </row>
    <row r="687" spans="12:15" ht="12.75" customHeight="1" x14ac:dyDescent="0.2">
      <c r="L687" s="85"/>
      <c r="M687" s="85"/>
      <c r="O687" s="85"/>
    </row>
    <row r="688" spans="12:15" ht="12.75" customHeight="1" x14ac:dyDescent="0.2">
      <c r="L688" s="85"/>
      <c r="M688" s="85"/>
      <c r="O688" s="85"/>
    </row>
    <row r="689" spans="12:15" ht="12.75" customHeight="1" x14ac:dyDescent="0.2">
      <c r="L689" s="85"/>
      <c r="M689" s="85"/>
      <c r="O689" s="85"/>
    </row>
    <row r="690" spans="12:15" ht="12.75" customHeight="1" x14ac:dyDescent="0.2">
      <c r="L690" s="85"/>
      <c r="M690" s="85"/>
      <c r="O690" s="85"/>
    </row>
    <row r="691" spans="12:15" ht="12.75" customHeight="1" x14ac:dyDescent="0.2">
      <c r="L691" s="85"/>
      <c r="M691" s="85"/>
      <c r="O691" s="85"/>
    </row>
    <row r="692" spans="12:15" ht="12.75" customHeight="1" x14ac:dyDescent="0.2">
      <c r="L692" s="85"/>
      <c r="M692" s="85"/>
      <c r="O692" s="85"/>
    </row>
    <row r="693" spans="12:15" ht="12.75" customHeight="1" x14ac:dyDescent="0.2">
      <c r="L693" s="85"/>
      <c r="M693" s="85"/>
      <c r="O693" s="85"/>
    </row>
    <row r="694" spans="12:15" ht="12.75" customHeight="1" x14ac:dyDescent="0.2">
      <c r="L694" s="85"/>
      <c r="M694" s="85"/>
      <c r="O694" s="85"/>
    </row>
    <row r="695" spans="12:15" ht="12.75" customHeight="1" x14ac:dyDescent="0.2">
      <c r="L695" s="85"/>
      <c r="M695" s="85"/>
      <c r="O695" s="85"/>
    </row>
    <row r="696" spans="12:15" ht="12.75" customHeight="1" x14ac:dyDescent="0.2">
      <c r="L696" s="85"/>
      <c r="M696" s="85"/>
      <c r="O696" s="85"/>
    </row>
    <row r="697" spans="12:15" ht="12.75" customHeight="1" x14ac:dyDescent="0.2">
      <c r="L697" s="85"/>
      <c r="M697" s="85"/>
      <c r="O697" s="85"/>
    </row>
    <row r="698" spans="12:15" ht="12.75" customHeight="1" x14ac:dyDescent="0.2">
      <c r="L698" s="85"/>
      <c r="M698" s="85"/>
      <c r="O698" s="85"/>
    </row>
    <row r="699" spans="12:15" ht="12.75" customHeight="1" x14ac:dyDescent="0.2">
      <c r="L699" s="85"/>
      <c r="M699" s="85"/>
      <c r="O699" s="85"/>
    </row>
    <row r="700" spans="12:15" ht="12.75" customHeight="1" x14ac:dyDescent="0.2">
      <c r="L700" s="85"/>
      <c r="M700" s="85"/>
      <c r="O700" s="85"/>
    </row>
    <row r="701" spans="12:15" ht="12.75" customHeight="1" x14ac:dyDescent="0.2">
      <c r="L701" s="85"/>
      <c r="M701" s="85"/>
      <c r="O701" s="85"/>
    </row>
    <row r="702" spans="12:15" ht="12.75" customHeight="1" x14ac:dyDescent="0.2">
      <c r="L702" s="85"/>
      <c r="M702" s="85"/>
      <c r="O702" s="85"/>
    </row>
    <row r="703" spans="12:15" ht="12.75" customHeight="1" x14ac:dyDescent="0.2">
      <c r="L703" s="85"/>
      <c r="M703" s="85"/>
      <c r="O703" s="85"/>
    </row>
    <row r="704" spans="12:15" ht="12.75" customHeight="1" x14ac:dyDescent="0.2">
      <c r="L704" s="85"/>
      <c r="M704" s="85"/>
      <c r="O704" s="85"/>
    </row>
    <row r="705" spans="12:15" ht="12.75" customHeight="1" x14ac:dyDescent="0.2">
      <c r="L705" s="85"/>
      <c r="M705" s="85"/>
      <c r="O705" s="85"/>
    </row>
    <row r="706" spans="12:15" ht="12.75" customHeight="1" x14ac:dyDescent="0.2">
      <c r="L706" s="85"/>
      <c r="M706" s="85"/>
      <c r="O706" s="85"/>
    </row>
    <row r="707" spans="12:15" ht="12.75" customHeight="1" x14ac:dyDescent="0.2">
      <c r="L707" s="85"/>
      <c r="M707" s="85"/>
      <c r="O707" s="85"/>
    </row>
    <row r="708" spans="12:15" ht="12.75" customHeight="1" x14ac:dyDescent="0.2">
      <c r="L708" s="85"/>
      <c r="M708" s="85"/>
      <c r="O708" s="85"/>
    </row>
    <row r="709" spans="12:15" ht="12.75" customHeight="1" x14ac:dyDescent="0.2">
      <c r="L709" s="85"/>
      <c r="M709" s="85"/>
      <c r="O709" s="85"/>
    </row>
    <row r="710" spans="12:15" ht="12.75" customHeight="1" x14ac:dyDescent="0.2">
      <c r="L710" s="85"/>
      <c r="M710" s="85"/>
      <c r="O710" s="85"/>
    </row>
    <row r="711" spans="12:15" ht="12.75" customHeight="1" x14ac:dyDescent="0.2">
      <c r="L711" s="85"/>
      <c r="M711" s="85"/>
      <c r="O711" s="85"/>
    </row>
    <row r="712" spans="12:15" ht="12.75" customHeight="1" x14ac:dyDescent="0.2">
      <c r="L712" s="85"/>
      <c r="M712" s="85"/>
      <c r="O712" s="85"/>
    </row>
    <row r="713" spans="12:15" ht="12.75" customHeight="1" x14ac:dyDescent="0.2">
      <c r="L713" s="85"/>
      <c r="M713" s="85"/>
      <c r="O713" s="85"/>
    </row>
    <row r="714" spans="12:15" ht="12.75" customHeight="1" x14ac:dyDescent="0.2">
      <c r="L714" s="85"/>
      <c r="M714" s="85"/>
      <c r="O714" s="85"/>
    </row>
    <row r="715" spans="12:15" ht="12.75" customHeight="1" x14ac:dyDescent="0.2">
      <c r="L715" s="85"/>
      <c r="M715" s="85"/>
      <c r="O715" s="85"/>
    </row>
    <row r="716" spans="12:15" ht="12.75" customHeight="1" x14ac:dyDescent="0.2">
      <c r="L716" s="85"/>
      <c r="M716" s="85"/>
      <c r="O716" s="85"/>
    </row>
    <row r="717" spans="12:15" ht="12.75" customHeight="1" x14ac:dyDescent="0.2">
      <c r="L717" s="85"/>
      <c r="M717" s="85"/>
      <c r="O717" s="85"/>
    </row>
    <row r="718" spans="12:15" ht="12.75" customHeight="1" x14ac:dyDescent="0.2">
      <c r="L718" s="85"/>
      <c r="M718" s="85"/>
      <c r="O718" s="85"/>
    </row>
    <row r="719" spans="12:15" ht="12.75" customHeight="1" x14ac:dyDescent="0.2">
      <c r="L719" s="85"/>
      <c r="M719" s="85"/>
      <c r="O719" s="85"/>
    </row>
    <row r="720" spans="12:15" ht="12.75" customHeight="1" x14ac:dyDescent="0.2">
      <c r="L720" s="85"/>
      <c r="M720" s="85"/>
      <c r="O720" s="85"/>
    </row>
    <row r="721" spans="12:15" ht="12.75" customHeight="1" x14ac:dyDescent="0.2">
      <c r="L721" s="85"/>
      <c r="M721" s="85"/>
      <c r="O721" s="85"/>
    </row>
    <row r="722" spans="12:15" ht="12.75" customHeight="1" x14ac:dyDescent="0.2">
      <c r="L722" s="85"/>
      <c r="M722" s="85"/>
      <c r="O722" s="85"/>
    </row>
    <row r="723" spans="12:15" ht="12.75" customHeight="1" x14ac:dyDescent="0.2">
      <c r="L723" s="85"/>
      <c r="M723" s="85"/>
      <c r="O723" s="85"/>
    </row>
    <row r="724" spans="12:15" ht="12.75" customHeight="1" x14ac:dyDescent="0.2">
      <c r="L724" s="85"/>
      <c r="M724" s="85"/>
      <c r="O724" s="85"/>
    </row>
    <row r="725" spans="12:15" ht="12.75" customHeight="1" x14ac:dyDescent="0.2">
      <c r="L725" s="85"/>
      <c r="M725" s="85"/>
      <c r="O725" s="85"/>
    </row>
    <row r="726" spans="12:15" ht="12.75" customHeight="1" x14ac:dyDescent="0.2">
      <c r="L726" s="85"/>
      <c r="M726" s="85"/>
      <c r="O726" s="85"/>
    </row>
    <row r="727" spans="12:15" ht="12.75" customHeight="1" x14ac:dyDescent="0.2">
      <c r="L727" s="85"/>
      <c r="M727" s="85"/>
      <c r="O727" s="85"/>
    </row>
    <row r="728" spans="12:15" ht="12.75" customHeight="1" x14ac:dyDescent="0.2">
      <c r="L728" s="85"/>
      <c r="M728" s="85"/>
      <c r="O728" s="85"/>
    </row>
    <row r="729" spans="12:15" ht="12.75" customHeight="1" x14ac:dyDescent="0.2">
      <c r="L729" s="85"/>
      <c r="M729" s="85"/>
      <c r="O729" s="85"/>
    </row>
    <row r="730" spans="12:15" ht="12.75" customHeight="1" x14ac:dyDescent="0.2">
      <c r="L730" s="85"/>
      <c r="M730" s="85"/>
      <c r="O730" s="85"/>
    </row>
    <row r="731" spans="12:15" ht="12.75" customHeight="1" x14ac:dyDescent="0.2">
      <c r="L731" s="85"/>
      <c r="M731" s="85"/>
      <c r="O731" s="85"/>
    </row>
    <row r="732" spans="12:15" ht="12.75" customHeight="1" x14ac:dyDescent="0.2">
      <c r="L732" s="85"/>
      <c r="M732" s="85"/>
      <c r="O732" s="85"/>
    </row>
    <row r="733" spans="12:15" ht="12.75" customHeight="1" x14ac:dyDescent="0.2">
      <c r="L733" s="85"/>
      <c r="M733" s="85"/>
      <c r="O733" s="85"/>
    </row>
    <row r="734" spans="12:15" ht="12.75" customHeight="1" x14ac:dyDescent="0.2">
      <c r="L734" s="85"/>
      <c r="M734" s="85"/>
      <c r="O734" s="85"/>
    </row>
    <row r="735" spans="12:15" ht="12.75" customHeight="1" x14ac:dyDescent="0.2">
      <c r="L735" s="85"/>
      <c r="M735" s="85"/>
      <c r="O735" s="85"/>
    </row>
    <row r="736" spans="12:15" ht="12.75" customHeight="1" x14ac:dyDescent="0.2">
      <c r="L736" s="85"/>
      <c r="M736" s="85"/>
      <c r="O736" s="85"/>
    </row>
    <row r="737" spans="12:15" ht="12.75" customHeight="1" x14ac:dyDescent="0.2">
      <c r="L737" s="85"/>
      <c r="M737" s="85"/>
      <c r="O737" s="85"/>
    </row>
    <row r="738" spans="12:15" ht="12.75" customHeight="1" x14ac:dyDescent="0.2">
      <c r="L738" s="85"/>
      <c r="M738" s="85"/>
      <c r="O738" s="85"/>
    </row>
    <row r="739" spans="12:15" ht="12.75" customHeight="1" x14ac:dyDescent="0.2">
      <c r="L739" s="85"/>
      <c r="M739" s="85"/>
      <c r="O739" s="85"/>
    </row>
    <row r="740" spans="12:15" ht="12.75" customHeight="1" x14ac:dyDescent="0.2">
      <c r="L740" s="85"/>
      <c r="M740" s="85"/>
      <c r="O740" s="85"/>
    </row>
    <row r="741" spans="12:15" ht="12.75" customHeight="1" x14ac:dyDescent="0.2">
      <c r="L741" s="85"/>
      <c r="M741" s="85"/>
      <c r="O741" s="85"/>
    </row>
    <row r="742" spans="12:15" ht="12.75" customHeight="1" x14ac:dyDescent="0.2">
      <c r="L742" s="85"/>
      <c r="M742" s="85"/>
      <c r="O742" s="85"/>
    </row>
    <row r="743" spans="12:15" ht="12.75" customHeight="1" x14ac:dyDescent="0.2">
      <c r="L743" s="85"/>
      <c r="M743" s="85"/>
      <c r="O743" s="85"/>
    </row>
    <row r="744" spans="12:15" ht="12.75" customHeight="1" x14ac:dyDescent="0.2">
      <c r="L744" s="85"/>
      <c r="M744" s="85"/>
      <c r="O744" s="85"/>
    </row>
    <row r="745" spans="12:15" ht="12.75" customHeight="1" x14ac:dyDescent="0.2">
      <c r="L745" s="85"/>
      <c r="M745" s="85"/>
      <c r="O745" s="85"/>
    </row>
    <row r="746" spans="12:15" ht="12.75" customHeight="1" x14ac:dyDescent="0.2">
      <c r="L746" s="85"/>
      <c r="M746" s="85"/>
      <c r="O746" s="85"/>
    </row>
    <row r="747" spans="12:15" ht="12.75" customHeight="1" x14ac:dyDescent="0.2">
      <c r="L747" s="85"/>
      <c r="M747" s="85"/>
      <c r="O747" s="85"/>
    </row>
    <row r="748" spans="12:15" ht="12.75" customHeight="1" x14ac:dyDescent="0.2">
      <c r="L748" s="85"/>
      <c r="M748" s="85"/>
      <c r="O748" s="85"/>
    </row>
    <row r="749" spans="12:15" ht="12.75" customHeight="1" x14ac:dyDescent="0.2">
      <c r="L749" s="85"/>
      <c r="M749" s="85"/>
      <c r="O749" s="85"/>
    </row>
    <row r="750" spans="12:15" ht="12.75" customHeight="1" x14ac:dyDescent="0.2">
      <c r="L750" s="85"/>
      <c r="M750" s="85"/>
      <c r="O750" s="85"/>
    </row>
    <row r="751" spans="12:15" ht="12.75" customHeight="1" x14ac:dyDescent="0.2">
      <c r="L751" s="85"/>
      <c r="M751" s="85"/>
      <c r="O751" s="85"/>
    </row>
    <row r="752" spans="12:15" ht="12.75" customHeight="1" x14ac:dyDescent="0.2">
      <c r="L752" s="85"/>
      <c r="M752" s="85"/>
      <c r="O752" s="85"/>
    </row>
    <row r="753" spans="12:15" ht="12.75" customHeight="1" x14ac:dyDescent="0.2">
      <c r="L753" s="85"/>
      <c r="M753" s="85"/>
      <c r="O753" s="85"/>
    </row>
    <row r="754" spans="12:15" ht="12.75" customHeight="1" x14ac:dyDescent="0.2">
      <c r="L754" s="85"/>
      <c r="M754" s="85"/>
      <c r="O754" s="85"/>
    </row>
    <row r="755" spans="12:15" ht="12.75" customHeight="1" x14ac:dyDescent="0.2">
      <c r="L755" s="85"/>
      <c r="M755" s="85"/>
      <c r="O755" s="85"/>
    </row>
    <row r="756" spans="12:15" ht="12.75" customHeight="1" x14ac:dyDescent="0.2">
      <c r="L756" s="85"/>
      <c r="M756" s="85"/>
      <c r="O756" s="85"/>
    </row>
    <row r="757" spans="12:15" ht="12.75" customHeight="1" x14ac:dyDescent="0.2">
      <c r="L757" s="85"/>
      <c r="M757" s="85"/>
      <c r="O757" s="85"/>
    </row>
    <row r="758" spans="12:15" ht="12.75" customHeight="1" x14ac:dyDescent="0.2">
      <c r="L758" s="85"/>
      <c r="M758" s="85"/>
      <c r="O758" s="85"/>
    </row>
    <row r="759" spans="12:15" ht="12.75" customHeight="1" x14ac:dyDescent="0.2">
      <c r="L759" s="85"/>
      <c r="M759" s="85"/>
      <c r="O759" s="85"/>
    </row>
    <row r="760" spans="12:15" ht="12.75" customHeight="1" x14ac:dyDescent="0.2">
      <c r="L760" s="85"/>
      <c r="M760" s="85"/>
      <c r="O760" s="85"/>
    </row>
    <row r="761" spans="12:15" ht="12.75" customHeight="1" x14ac:dyDescent="0.2">
      <c r="L761" s="85"/>
      <c r="M761" s="85"/>
      <c r="O761" s="85"/>
    </row>
    <row r="762" spans="12:15" ht="12.75" customHeight="1" x14ac:dyDescent="0.2">
      <c r="L762" s="85"/>
      <c r="M762" s="85"/>
      <c r="O762" s="85"/>
    </row>
    <row r="763" spans="12:15" ht="12.75" customHeight="1" x14ac:dyDescent="0.2">
      <c r="L763" s="85"/>
      <c r="M763" s="85"/>
      <c r="O763" s="85"/>
    </row>
    <row r="764" spans="12:15" ht="12.75" customHeight="1" x14ac:dyDescent="0.2">
      <c r="L764" s="85"/>
      <c r="M764" s="85"/>
      <c r="O764" s="85"/>
    </row>
    <row r="765" spans="12:15" ht="12.75" customHeight="1" x14ac:dyDescent="0.2">
      <c r="L765" s="85"/>
      <c r="M765" s="85"/>
      <c r="O765" s="85"/>
    </row>
    <row r="766" spans="12:15" ht="12.75" customHeight="1" x14ac:dyDescent="0.2">
      <c r="L766" s="85"/>
      <c r="M766" s="85"/>
      <c r="O766" s="85"/>
    </row>
    <row r="767" spans="12:15" ht="12.75" customHeight="1" x14ac:dyDescent="0.2">
      <c r="L767" s="85"/>
      <c r="M767" s="85"/>
      <c r="O767" s="85"/>
    </row>
    <row r="768" spans="12:15" ht="12.75" customHeight="1" x14ac:dyDescent="0.2">
      <c r="L768" s="85"/>
      <c r="M768" s="85"/>
      <c r="O768" s="85"/>
    </row>
    <row r="769" spans="12:15" ht="12.75" customHeight="1" x14ac:dyDescent="0.2">
      <c r="L769" s="85"/>
      <c r="M769" s="85"/>
      <c r="O769" s="85"/>
    </row>
    <row r="770" spans="12:15" ht="12.75" customHeight="1" x14ac:dyDescent="0.2">
      <c r="L770" s="85"/>
      <c r="M770" s="85"/>
      <c r="O770" s="85"/>
    </row>
    <row r="771" spans="12:15" ht="12.75" customHeight="1" x14ac:dyDescent="0.2">
      <c r="L771" s="85"/>
      <c r="M771" s="85"/>
      <c r="O771" s="85"/>
    </row>
    <row r="772" spans="12:15" ht="12.75" customHeight="1" x14ac:dyDescent="0.2">
      <c r="L772" s="85"/>
      <c r="M772" s="85"/>
      <c r="O772" s="85"/>
    </row>
    <row r="773" spans="12:15" ht="12.75" customHeight="1" x14ac:dyDescent="0.2">
      <c r="L773" s="85"/>
      <c r="M773" s="85"/>
      <c r="O773" s="85"/>
    </row>
    <row r="774" spans="12:15" ht="12.75" customHeight="1" x14ac:dyDescent="0.2">
      <c r="L774" s="85"/>
      <c r="M774" s="85"/>
      <c r="O774" s="85"/>
    </row>
    <row r="775" spans="12:15" ht="12.75" customHeight="1" x14ac:dyDescent="0.2">
      <c r="L775" s="85"/>
      <c r="M775" s="85"/>
      <c r="O775" s="85"/>
    </row>
    <row r="776" spans="12:15" ht="12.75" customHeight="1" x14ac:dyDescent="0.2">
      <c r="L776" s="85"/>
      <c r="M776" s="85"/>
      <c r="O776" s="85"/>
    </row>
    <row r="777" spans="12:15" ht="12.75" customHeight="1" x14ac:dyDescent="0.2">
      <c r="L777" s="85"/>
      <c r="M777" s="85"/>
      <c r="O777" s="85"/>
    </row>
    <row r="778" spans="12:15" ht="12.75" customHeight="1" x14ac:dyDescent="0.2">
      <c r="L778" s="85"/>
      <c r="M778" s="85"/>
      <c r="O778" s="85"/>
    </row>
    <row r="779" spans="12:15" ht="12.75" customHeight="1" x14ac:dyDescent="0.2">
      <c r="L779" s="85"/>
      <c r="M779" s="85"/>
      <c r="O779" s="85"/>
    </row>
    <row r="780" spans="12:15" ht="12.75" customHeight="1" x14ac:dyDescent="0.2">
      <c r="L780" s="85"/>
      <c r="M780" s="85"/>
      <c r="O780" s="85"/>
    </row>
    <row r="781" spans="12:15" ht="12.75" customHeight="1" x14ac:dyDescent="0.2">
      <c r="L781" s="85"/>
      <c r="M781" s="85"/>
      <c r="O781" s="85"/>
    </row>
    <row r="782" spans="12:15" ht="12.75" customHeight="1" x14ac:dyDescent="0.2">
      <c r="L782" s="85"/>
      <c r="M782" s="85"/>
      <c r="O782" s="85"/>
    </row>
    <row r="783" spans="12:15" ht="12.75" customHeight="1" x14ac:dyDescent="0.2">
      <c r="L783" s="85"/>
      <c r="M783" s="85"/>
      <c r="O783" s="85"/>
    </row>
    <row r="784" spans="12:15" ht="12.75" customHeight="1" x14ac:dyDescent="0.2">
      <c r="L784" s="85"/>
      <c r="M784" s="85"/>
      <c r="O784" s="85"/>
    </row>
    <row r="785" spans="12:15" ht="12.75" customHeight="1" x14ac:dyDescent="0.2">
      <c r="L785" s="85"/>
      <c r="M785" s="85"/>
      <c r="O785" s="85"/>
    </row>
    <row r="786" spans="12:15" ht="12.75" customHeight="1" x14ac:dyDescent="0.2">
      <c r="L786" s="85"/>
      <c r="M786" s="85"/>
      <c r="O786" s="85"/>
    </row>
    <row r="787" spans="12:15" ht="12.75" customHeight="1" x14ac:dyDescent="0.2">
      <c r="L787" s="85"/>
      <c r="M787" s="85"/>
      <c r="O787" s="85"/>
    </row>
    <row r="788" spans="12:15" ht="12.75" customHeight="1" x14ac:dyDescent="0.2">
      <c r="L788" s="85"/>
      <c r="M788" s="85"/>
      <c r="O788" s="85"/>
    </row>
    <row r="789" spans="12:15" ht="12.75" customHeight="1" x14ac:dyDescent="0.2">
      <c r="L789" s="85"/>
      <c r="M789" s="85"/>
      <c r="O789" s="85"/>
    </row>
    <row r="790" spans="12:15" ht="12.75" customHeight="1" x14ac:dyDescent="0.2">
      <c r="L790" s="85"/>
      <c r="M790" s="85"/>
      <c r="O790" s="85"/>
    </row>
    <row r="791" spans="12:15" ht="12.75" customHeight="1" x14ac:dyDescent="0.2">
      <c r="L791" s="85"/>
      <c r="M791" s="85"/>
      <c r="O791" s="85"/>
    </row>
    <row r="792" spans="12:15" ht="12.75" customHeight="1" x14ac:dyDescent="0.2">
      <c r="L792" s="85"/>
      <c r="M792" s="85"/>
      <c r="O792" s="85"/>
    </row>
    <row r="793" spans="12:15" ht="12.75" customHeight="1" x14ac:dyDescent="0.2">
      <c r="L793" s="85"/>
      <c r="M793" s="85"/>
      <c r="O793" s="85"/>
    </row>
    <row r="794" spans="12:15" ht="12.75" customHeight="1" x14ac:dyDescent="0.2">
      <c r="L794" s="85"/>
      <c r="M794" s="85"/>
      <c r="O794" s="85"/>
    </row>
    <row r="795" spans="12:15" ht="12.75" customHeight="1" x14ac:dyDescent="0.2">
      <c r="L795" s="85"/>
      <c r="M795" s="85"/>
      <c r="O795" s="85"/>
    </row>
    <row r="796" spans="12:15" ht="12.75" customHeight="1" x14ac:dyDescent="0.2">
      <c r="L796" s="85"/>
      <c r="M796" s="85"/>
      <c r="O796" s="85"/>
    </row>
    <row r="797" spans="12:15" ht="12.75" customHeight="1" x14ac:dyDescent="0.2">
      <c r="L797" s="85"/>
      <c r="M797" s="85"/>
      <c r="O797" s="85"/>
    </row>
    <row r="798" spans="12:15" ht="12.75" customHeight="1" x14ac:dyDescent="0.2">
      <c r="L798" s="85"/>
      <c r="M798" s="85"/>
      <c r="O798" s="85"/>
    </row>
    <row r="799" spans="12:15" ht="12.75" customHeight="1" x14ac:dyDescent="0.2">
      <c r="L799" s="85"/>
      <c r="M799" s="85"/>
      <c r="O799" s="85"/>
    </row>
    <row r="800" spans="12:15" ht="12.75" customHeight="1" x14ac:dyDescent="0.2">
      <c r="L800" s="85"/>
      <c r="M800" s="85"/>
      <c r="O800" s="85"/>
    </row>
    <row r="801" spans="12:15" ht="12.75" customHeight="1" x14ac:dyDescent="0.2">
      <c r="L801" s="85"/>
      <c r="M801" s="85"/>
      <c r="O801" s="85"/>
    </row>
    <row r="802" spans="12:15" ht="12.75" customHeight="1" x14ac:dyDescent="0.2">
      <c r="L802" s="85"/>
      <c r="M802" s="85"/>
      <c r="O802" s="85"/>
    </row>
    <row r="803" spans="12:15" ht="12.75" customHeight="1" x14ac:dyDescent="0.2">
      <c r="L803" s="85"/>
      <c r="M803" s="85"/>
      <c r="O803" s="85"/>
    </row>
    <row r="804" spans="12:15" ht="12.75" customHeight="1" x14ac:dyDescent="0.2">
      <c r="L804" s="85"/>
      <c r="M804" s="85"/>
      <c r="O804" s="85"/>
    </row>
    <row r="805" spans="12:15" ht="12.75" customHeight="1" x14ac:dyDescent="0.2">
      <c r="L805" s="85"/>
      <c r="M805" s="85"/>
      <c r="O805" s="85"/>
    </row>
    <row r="806" spans="12:15" ht="12.75" customHeight="1" x14ac:dyDescent="0.2">
      <c r="L806" s="85"/>
      <c r="M806" s="85"/>
      <c r="O806" s="85"/>
    </row>
    <row r="807" spans="12:15" ht="12.75" customHeight="1" x14ac:dyDescent="0.2">
      <c r="L807" s="85"/>
      <c r="M807" s="85"/>
      <c r="O807" s="85"/>
    </row>
    <row r="808" spans="12:15" ht="12.75" customHeight="1" x14ac:dyDescent="0.2">
      <c r="L808" s="85"/>
      <c r="M808" s="85"/>
      <c r="O808" s="85"/>
    </row>
    <row r="809" spans="12:15" ht="12.75" customHeight="1" x14ac:dyDescent="0.2">
      <c r="L809" s="85"/>
      <c r="M809" s="85"/>
      <c r="O809" s="85"/>
    </row>
    <row r="810" spans="12:15" ht="12.75" customHeight="1" x14ac:dyDescent="0.2">
      <c r="L810" s="85"/>
      <c r="M810" s="85"/>
      <c r="O810" s="85"/>
    </row>
    <row r="811" spans="12:15" ht="12.75" customHeight="1" x14ac:dyDescent="0.2">
      <c r="L811" s="85"/>
      <c r="M811" s="85"/>
      <c r="O811" s="85"/>
    </row>
    <row r="812" spans="12:15" ht="12.75" customHeight="1" x14ac:dyDescent="0.2">
      <c r="L812" s="85"/>
      <c r="M812" s="85"/>
      <c r="O812" s="85"/>
    </row>
    <row r="813" spans="12:15" ht="12.75" customHeight="1" x14ac:dyDescent="0.2">
      <c r="L813" s="85"/>
      <c r="M813" s="85"/>
      <c r="O813" s="85"/>
    </row>
    <row r="814" spans="12:15" ht="12.75" customHeight="1" x14ac:dyDescent="0.2">
      <c r="L814" s="85"/>
      <c r="M814" s="85"/>
      <c r="O814" s="85"/>
    </row>
    <row r="815" spans="12:15" ht="12.75" customHeight="1" x14ac:dyDescent="0.2">
      <c r="L815" s="85"/>
      <c r="M815" s="85"/>
      <c r="O815" s="85"/>
    </row>
    <row r="816" spans="12:15" ht="12.75" customHeight="1" x14ac:dyDescent="0.2">
      <c r="L816" s="85"/>
      <c r="M816" s="85"/>
      <c r="O816" s="85"/>
    </row>
    <row r="817" spans="12:15" ht="12.75" customHeight="1" x14ac:dyDescent="0.2">
      <c r="L817" s="85"/>
      <c r="M817" s="85"/>
      <c r="O817" s="85"/>
    </row>
    <row r="818" spans="12:15" ht="12.75" customHeight="1" x14ac:dyDescent="0.2">
      <c r="L818" s="85"/>
      <c r="M818" s="85"/>
      <c r="O818" s="85"/>
    </row>
    <row r="819" spans="12:15" ht="12.75" customHeight="1" x14ac:dyDescent="0.2">
      <c r="L819" s="85"/>
      <c r="M819" s="85"/>
      <c r="O819" s="85"/>
    </row>
    <row r="820" spans="12:15" ht="12.75" customHeight="1" x14ac:dyDescent="0.2">
      <c r="L820" s="85"/>
      <c r="M820" s="85"/>
      <c r="O820" s="85"/>
    </row>
    <row r="821" spans="12:15" ht="12.75" customHeight="1" x14ac:dyDescent="0.2">
      <c r="L821" s="85"/>
      <c r="M821" s="85"/>
      <c r="O821" s="85"/>
    </row>
    <row r="822" spans="12:15" ht="12.75" customHeight="1" x14ac:dyDescent="0.2">
      <c r="L822" s="85"/>
      <c r="M822" s="85"/>
      <c r="O822" s="85"/>
    </row>
    <row r="823" spans="12:15" ht="12.75" customHeight="1" x14ac:dyDescent="0.2">
      <c r="L823" s="85"/>
      <c r="M823" s="85"/>
      <c r="O823" s="85"/>
    </row>
    <row r="824" spans="12:15" ht="12.75" customHeight="1" x14ac:dyDescent="0.2">
      <c r="L824" s="85"/>
      <c r="M824" s="85"/>
      <c r="O824" s="85"/>
    </row>
    <row r="825" spans="12:15" ht="12.75" customHeight="1" x14ac:dyDescent="0.2">
      <c r="L825" s="85"/>
      <c r="M825" s="85"/>
      <c r="O825" s="85"/>
    </row>
    <row r="826" spans="12:15" ht="12.75" customHeight="1" x14ac:dyDescent="0.2">
      <c r="L826" s="85"/>
      <c r="M826" s="85"/>
      <c r="O826" s="85"/>
    </row>
    <row r="827" spans="12:15" ht="12.75" customHeight="1" x14ac:dyDescent="0.2">
      <c r="L827" s="85"/>
      <c r="M827" s="85"/>
      <c r="O827" s="85"/>
    </row>
    <row r="828" spans="12:15" ht="12.75" customHeight="1" x14ac:dyDescent="0.2">
      <c r="L828" s="85"/>
      <c r="M828" s="85"/>
      <c r="O828" s="85"/>
    </row>
    <row r="829" spans="12:15" ht="12.75" customHeight="1" x14ac:dyDescent="0.2">
      <c r="L829" s="85"/>
      <c r="M829" s="85"/>
      <c r="O829" s="85"/>
    </row>
    <row r="830" spans="12:15" ht="12.75" customHeight="1" x14ac:dyDescent="0.2">
      <c r="L830" s="85"/>
      <c r="M830" s="85"/>
      <c r="O830" s="85"/>
    </row>
    <row r="831" spans="12:15" ht="12.75" customHeight="1" x14ac:dyDescent="0.2">
      <c r="L831" s="85"/>
      <c r="M831" s="85"/>
      <c r="O831" s="85"/>
    </row>
    <row r="832" spans="12:15" ht="12.75" customHeight="1" x14ac:dyDescent="0.2">
      <c r="L832" s="85"/>
      <c r="M832" s="85"/>
      <c r="O832" s="85"/>
    </row>
    <row r="833" spans="12:15" ht="12.75" customHeight="1" x14ac:dyDescent="0.2">
      <c r="L833" s="85"/>
      <c r="M833" s="85"/>
      <c r="O833" s="85"/>
    </row>
    <row r="834" spans="12:15" ht="12.75" customHeight="1" x14ac:dyDescent="0.2">
      <c r="L834" s="85"/>
      <c r="M834" s="85"/>
      <c r="O834" s="85"/>
    </row>
    <row r="835" spans="12:15" ht="12.75" customHeight="1" x14ac:dyDescent="0.2">
      <c r="L835" s="85"/>
      <c r="M835" s="85"/>
      <c r="O835" s="85"/>
    </row>
    <row r="836" spans="12:15" ht="12.75" customHeight="1" x14ac:dyDescent="0.2">
      <c r="L836" s="85"/>
      <c r="M836" s="85"/>
      <c r="O836" s="85"/>
    </row>
    <row r="837" spans="12:15" ht="12.75" customHeight="1" x14ac:dyDescent="0.2">
      <c r="L837" s="85"/>
      <c r="M837" s="85"/>
      <c r="O837" s="85"/>
    </row>
    <row r="838" spans="12:15" ht="12.75" customHeight="1" x14ac:dyDescent="0.2">
      <c r="L838" s="85"/>
      <c r="M838" s="85"/>
      <c r="O838" s="85"/>
    </row>
    <row r="839" spans="12:15" ht="12.75" customHeight="1" x14ac:dyDescent="0.2">
      <c r="L839" s="85"/>
      <c r="M839" s="85"/>
      <c r="O839" s="85"/>
    </row>
    <row r="840" spans="12:15" ht="12.75" customHeight="1" x14ac:dyDescent="0.2">
      <c r="L840" s="85"/>
      <c r="M840" s="85"/>
      <c r="O840" s="85"/>
    </row>
    <row r="841" spans="12:15" ht="12.75" customHeight="1" x14ac:dyDescent="0.2">
      <c r="L841" s="85"/>
      <c r="M841" s="85"/>
      <c r="O841" s="85"/>
    </row>
    <row r="842" spans="12:15" ht="12.75" customHeight="1" x14ac:dyDescent="0.2">
      <c r="L842" s="85"/>
      <c r="M842" s="85"/>
      <c r="O842" s="85"/>
    </row>
    <row r="843" spans="12:15" ht="12.75" customHeight="1" x14ac:dyDescent="0.2">
      <c r="L843" s="85"/>
      <c r="M843" s="85"/>
      <c r="O843" s="85"/>
    </row>
    <row r="844" spans="12:15" ht="12.75" customHeight="1" x14ac:dyDescent="0.2">
      <c r="L844" s="85"/>
      <c r="M844" s="85"/>
      <c r="O844" s="85"/>
    </row>
    <row r="845" spans="12:15" ht="12.75" customHeight="1" x14ac:dyDescent="0.2">
      <c r="L845" s="85"/>
      <c r="M845" s="85"/>
      <c r="O845" s="85"/>
    </row>
    <row r="846" spans="12:15" ht="12.75" customHeight="1" x14ac:dyDescent="0.2">
      <c r="L846" s="85"/>
      <c r="M846" s="85"/>
      <c r="O846" s="85"/>
    </row>
    <row r="847" spans="12:15" ht="12.75" customHeight="1" x14ac:dyDescent="0.2">
      <c r="L847" s="85"/>
      <c r="M847" s="85"/>
      <c r="O847" s="85"/>
    </row>
    <row r="848" spans="12:15" ht="12.75" customHeight="1" x14ac:dyDescent="0.2">
      <c r="L848" s="85"/>
      <c r="M848" s="85"/>
      <c r="O848" s="85"/>
    </row>
    <row r="849" spans="12:15" ht="12.75" customHeight="1" x14ac:dyDescent="0.2">
      <c r="L849" s="85"/>
      <c r="M849" s="85"/>
      <c r="O849" s="85"/>
    </row>
    <row r="850" spans="12:15" ht="12.75" customHeight="1" x14ac:dyDescent="0.2">
      <c r="L850" s="85"/>
      <c r="M850" s="85"/>
      <c r="O850" s="85"/>
    </row>
    <row r="851" spans="12:15" ht="12.75" customHeight="1" x14ac:dyDescent="0.2">
      <c r="L851" s="85"/>
      <c r="M851" s="85"/>
      <c r="O851" s="85"/>
    </row>
    <row r="852" spans="12:15" ht="12.75" customHeight="1" x14ac:dyDescent="0.2">
      <c r="L852" s="85"/>
      <c r="M852" s="85"/>
      <c r="O852" s="85"/>
    </row>
    <row r="853" spans="12:15" ht="12.75" customHeight="1" x14ac:dyDescent="0.2">
      <c r="L853" s="85"/>
      <c r="M853" s="85"/>
      <c r="O853" s="85"/>
    </row>
    <row r="854" spans="12:15" ht="12.75" customHeight="1" x14ac:dyDescent="0.2">
      <c r="L854" s="85"/>
      <c r="M854" s="85"/>
      <c r="O854" s="85"/>
    </row>
    <row r="855" spans="12:15" ht="12.75" customHeight="1" x14ac:dyDescent="0.2">
      <c r="L855" s="85"/>
      <c r="M855" s="85"/>
      <c r="O855" s="85"/>
    </row>
    <row r="856" spans="12:15" ht="12.75" customHeight="1" x14ac:dyDescent="0.2">
      <c r="L856" s="85"/>
      <c r="M856" s="85"/>
      <c r="O856" s="85"/>
    </row>
    <row r="857" spans="12:15" ht="12.75" customHeight="1" x14ac:dyDescent="0.2">
      <c r="L857" s="85"/>
      <c r="M857" s="85"/>
      <c r="O857" s="85"/>
    </row>
    <row r="858" spans="12:15" ht="12.75" customHeight="1" x14ac:dyDescent="0.2">
      <c r="L858" s="85"/>
      <c r="M858" s="85"/>
      <c r="O858" s="85"/>
    </row>
    <row r="859" spans="12:15" ht="12.75" customHeight="1" x14ac:dyDescent="0.2">
      <c r="L859" s="85"/>
      <c r="M859" s="85"/>
      <c r="O859" s="85"/>
    </row>
    <row r="860" spans="12:15" ht="12.75" customHeight="1" x14ac:dyDescent="0.2">
      <c r="L860" s="85"/>
      <c r="M860" s="85"/>
      <c r="O860" s="85"/>
    </row>
    <row r="861" spans="12:15" ht="12.75" customHeight="1" x14ac:dyDescent="0.2">
      <c r="L861" s="85"/>
      <c r="M861" s="85"/>
      <c r="O861" s="85"/>
    </row>
    <row r="862" spans="12:15" ht="12.75" customHeight="1" x14ac:dyDescent="0.2">
      <c r="L862" s="85"/>
      <c r="M862" s="85"/>
      <c r="O862" s="85"/>
    </row>
    <row r="863" spans="12:15" ht="12.75" customHeight="1" x14ac:dyDescent="0.2">
      <c r="L863" s="85"/>
      <c r="M863" s="85"/>
      <c r="O863" s="85"/>
    </row>
    <row r="864" spans="12:15" ht="12.75" customHeight="1" x14ac:dyDescent="0.2">
      <c r="L864" s="85"/>
      <c r="M864" s="85"/>
      <c r="O864" s="85"/>
    </row>
    <row r="865" spans="12:15" ht="12.75" customHeight="1" x14ac:dyDescent="0.2">
      <c r="L865" s="85"/>
      <c r="M865" s="85"/>
      <c r="O865" s="85"/>
    </row>
    <row r="866" spans="12:15" ht="12.75" customHeight="1" x14ac:dyDescent="0.2">
      <c r="L866" s="85"/>
      <c r="M866" s="85"/>
      <c r="O866" s="85"/>
    </row>
    <row r="867" spans="12:15" ht="12.75" customHeight="1" x14ac:dyDescent="0.2">
      <c r="L867" s="85"/>
      <c r="M867" s="85"/>
      <c r="O867" s="85"/>
    </row>
    <row r="868" spans="12:15" ht="12.75" customHeight="1" x14ac:dyDescent="0.2">
      <c r="L868" s="85"/>
      <c r="M868" s="85"/>
      <c r="O868" s="85"/>
    </row>
    <row r="869" spans="12:15" ht="12.75" customHeight="1" x14ac:dyDescent="0.2">
      <c r="L869" s="85"/>
      <c r="M869" s="85"/>
      <c r="O869" s="85"/>
    </row>
    <row r="870" spans="12:15" ht="12.75" customHeight="1" x14ac:dyDescent="0.2">
      <c r="L870" s="85"/>
      <c r="M870" s="85"/>
      <c r="O870" s="85"/>
    </row>
    <row r="871" spans="12:15" ht="12.75" customHeight="1" x14ac:dyDescent="0.2">
      <c r="L871" s="85"/>
      <c r="M871" s="85"/>
      <c r="O871" s="85"/>
    </row>
    <row r="872" spans="12:15" ht="12.75" customHeight="1" x14ac:dyDescent="0.2">
      <c r="L872" s="85"/>
      <c r="M872" s="85"/>
      <c r="O872" s="85"/>
    </row>
    <row r="873" spans="12:15" ht="12.75" customHeight="1" x14ac:dyDescent="0.2">
      <c r="L873" s="85"/>
      <c r="M873" s="85"/>
      <c r="O873" s="85"/>
    </row>
    <row r="874" spans="12:15" ht="12.75" customHeight="1" x14ac:dyDescent="0.2">
      <c r="L874" s="85"/>
      <c r="M874" s="85"/>
      <c r="O874" s="85"/>
    </row>
    <row r="875" spans="12:15" ht="12.75" customHeight="1" x14ac:dyDescent="0.2">
      <c r="L875" s="85"/>
      <c r="M875" s="85"/>
      <c r="O875" s="85"/>
    </row>
    <row r="876" spans="12:15" ht="12.75" customHeight="1" x14ac:dyDescent="0.2">
      <c r="L876" s="85"/>
      <c r="M876" s="85"/>
      <c r="O876" s="85"/>
    </row>
    <row r="877" spans="12:15" ht="12.75" customHeight="1" x14ac:dyDescent="0.2">
      <c r="L877" s="85"/>
      <c r="M877" s="85"/>
      <c r="O877" s="85"/>
    </row>
    <row r="878" spans="12:15" ht="12.75" customHeight="1" x14ac:dyDescent="0.2">
      <c r="L878" s="85"/>
      <c r="M878" s="85"/>
      <c r="O878" s="85"/>
    </row>
    <row r="879" spans="12:15" ht="12.75" customHeight="1" x14ac:dyDescent="0.2">
      <c r="L879" s="85"/>
      <c r="M879" s="85"/>
      <c r="O879" s="85"/>
    </row>
    <row r="880" spans="12:15" ht="12.75" customHeight="1" x14ac:dyDescent="0.2">
      <c r="L880" s="85"/>
      <c r="M880" s="85"/>
      <c r="O880" s="85"/>
    </row>
    <row r="881" spans="12:15" ht="12.75" customHeight="1" x14ac:dyDescent="0.2">
      <c r="L881" s="85"/>
      <c r="M881" s="85"/>
      <c r="O881" s="85"/>
    </row>
    <row r="882" spans="12:15" ht="12.75" customHeight="1" x14ac:dyDescent="0.2">
      <c r="L882" s="85"/>
      <c r="M882" s="85"/>
      <c r="O882" s="85"/>
    </row>
    <row r="883" spans="12:15" ht="12.75" customHeight="1" x14ac:dyDescent="0.2">
      <c r="L883" s="85"/>
      <c r="M883" s="85"/>
      <c r="O883" s="85"/>
    </row>
    <row r="884" spans="12:15" ht="12.75" customHeight="1" x14ac:dyDescent="0.2">
      <c r="L884" s="85"/>
      <c r="M884" s="85"/>
      <c r="O884" s="85"/>
    </row>
    <row r="885" spans="12:15" ht="12.75" customHeight="1" x14ac:dyDescent="0.2">
      <c r="L885" s="85"/>
      <c r="M885" s="85"/>
      <c r="O885" s="85"/>
    </row>
    <row r="886" spans="12:15" ht="12.75" customHeight="1" x14ac:dyDescent="0.2">
      <c r="L886" s="85"/>
      <c r="M886" s="85"/>
      <c r="O886" s="85"/>
    </row>
    <row r="887" spans="12:15" ht="12.75" customHeight="1" x14ac:dyDescent="0.2">
      <c r="L887" s="85"/>
      <c r="M887" s="85"/>
      <c r="O887" s="85"/>
    </row>
    <row r="888" spans="12:15" ht="12.75" customHeight="1" x14ac:dyDescent="0.2">
      <c r="L888" s="85"/>
      <c r="M888" s="85"/>
      <c r="O888" s="85"/>
    </row>
    <row r="889" spans="12:15" ht="12.75" customHeight="1" x14ac:dyDescent="0.2">
      <c r="L889" s="85"/>
      <c r="M889" s="85"/>
      <c r="O889" s="85"/>
    </row>
    <row r="890" spans="12:15" ht="12.75" customHeight="1" x14ac:dyDescent="0.2">
      <c r="L890" s="85"/>
      <c r="M890" s="85"/>
      <c r="O890" s="85"/>
    </row>
    <row r="891" spans="12:15" ht="12.75" customHeight="1" x14ac:dyDescent="0.2">
      <c r="L891" s="85"/>
      <c r="M891" s="85"/>
      <c r="O891" s="85"/>
    </row>
    <row r="892" spans="12:15" ht="12.75" customHeight="1" x14ac:dyDescent="0.2">
      <c r="L892" s="85"/>
      <c r="M892" s="85"/>
      <c r="O892" s="85"/>
    </row>
    <row r="893" spans="12:15" ht="12.75" customHeight="1" x14ac:dyDescent="0.2">
      <c r="L893" s="85"/>
      <c r="M893" s="85"/>
      <c r="O893" s="85"/>
    </row>
    <row r="894" spans="12:15" ht="12.75" customHeight="1" x14ac:dyDescent="0.2">
      <c r="L894" s="85"/>
      <c r="M894" s="85"/>
      <c r="O894" s="85"/>
    </row>
    <row r="895" spans="12:15" ht="12.75" customHeight="1" x14ac:dyDescent="0.2">
      <c r="L895" s="85"/>
      <c r="M895" s="85"/>
      <c r="O895" s="85"/>
    </row>
    <row r="896" spans="12:15" ht="12.75" customHeight="1" x14ac:dyDescent="0.2">
      <c r="L896" s="85"/>
      <c r="M896" s="85"/>
      <c r="O896" s="85"/>
    </row>
    <row r="897" spans="12:15" ht="12.75" customHeight="1" x14ac:dyDescent="0.2">
      <c r="L897" s="85"/>
      <c r="M897" s="85"/>
      <c r="O897" s="85"/>
    </row>
    <row r="898" spans="12:15" ht="12.75" customHeight="1" x14ac:dyDescent="0.2">
      <c r="L898" s="85"/>
      <c r="M898" s="85"/>
      <c r="O898" s="85"/>
    </row>
    <row r="899" spans="12:15" ht="12.75" customHeight="1" x14ac:dyDescent="0.2">
      <c r="L899" s="85"/>
      <c r="M899" s="85"/>
      <c r="O899" s="85"/>
    </row>
    <row r="900" spans="12:15" ht="12.75" customHeight="1" x14ac:dyDescent="0.2">
      <c r="L900" s="85"/>
      <c r="M900" s="85"/>
      <c r="O900" s="85"/>
    </row>
    <row r="901" spans="12:15" ht="12.75" customHeight="1" x14ac:dyDescent="0.2">
      <c r="L901" s="85"/>
      <c r="M901" s="85"/>
      <c r="O901" s="85"/>
    </row>
    <row r="902" spans="12:15" ht="12.75" customHeight="1" x14ac:dyDescent="0.2">
      <c r="L902" s="85"/>
      <c r="M902" s="85"/>
      <c r="O902" s="85"/>
    </row>
    <row r="903" spans="12:15" ht="12.75" customHeight="1" x14ac:dyDescent="0.2">
      <c r="L903" s="85"/>
      <c r="M903" s="85"/>
      <c r="O903" s="85"/>
    </row>
    <row r="904" spans="12:15" ht="12.75" customHeight="1" x14ac:dyDescent="0.2">
      <c r="L904" s="85"/>
      <c r="M904" s="85"/>
      <c r="O904" s="85"/>
    </row>
    <row r="905" spans="12:15" ht="12.75" customHeight="1" x14ac:dyDescent="0.2">
      <c r="L905" s="85"/>
      <c r="M905" s="85"/>
      <c r="O905" s="85"/>
    </row>
    <row r="906" spans="12:15" ht="12.75" customHeight="1" x14ac:dyDescent="0.2">
      <c r="L906" s="85"/>
      <c r="M906" s="85"/>
      <c r="O906" s="85"/>
    </row>
    <row r="907" spans="12:15" ht="12.75" customHeight="1" x14ac:dyDescent="0.2">
      <c r="L907" s="85"/>
      <c r="M907" s="85"/>
      <c r="O907" s="85"/>
    </row>
    <row r="908" spans="12:15" ht="12.75" customHeight="1" x14ac:dyDescent="0.2">
      <c r="L908" s="85"/>
      <c r="M908" s="85"/>
      <c r="O908" s="85"/>
    </row>
    <row r="909" spans="12:15" ht="12.75" customHeight="1" x14ac:dyDescent="0.2">
      <c r="L909" s="85"/>
      <c r="M909" s="85"/>
      <c r="O909" s="85"/>
    </row>
    <row r="910" spans="12:15" ht="12.75" customHeight="1" x14ac:dyDescent="0.2">
      <c r="L910" s="85"/>
      <c r="M910" s="85"/>
      <c r="O910" s="85"/>
    </row>
    <row r="911" spans="12:15" ht="12.75" customHeight="1" x14ac:dyDescent="0.2">
      <c r="L911" s="85"/>
      <c r="M911" s="85"/>
      <c r="O911" s="85"/>
    </row>
    <row r="912" spans="12:15" ht="12.75" customHeight="1" x14ac:dyDescent="0.2">
      <c r="L912" s="85"/>
      <c r="M912" s="85"/>
      <c r="O912" s="85"/>
    </row>
    <row r="913" spans="12:15" ht="12.75" customHeight="1" x14ac:dyDescent="0.2">
      <c r="L913" s="85"/>
      <c r="M913" s="85"/>
      <c r="O913" s="85"/>
    </row>
    <row r="914" spans="12:15" ht="12.75" customHeight="1" x14ac:dyDescent="0.2">
      <c r="L914" s="85"/>
      <c r="M914" s="85"/>
      <c r="O914" s="85"/>
    </row>
    <row r="915" spans="12:15" ht="12.75" customHeight="1" x14ac:dyDescent="0.2">
      <c r="L915" s="85"/>
      <c r="M915" s="85"/>
      <c r="O915" s="85"/>
    </row>
    <row r="916" spans="12:15" ht="12.75" customHeight="1" x14ac:dyDescent="0.2">
      <c r="L916" s="85"/>
      <c r="M916" s="85"/>
      <c r="O916" s="85"/>
    </row>
    <row r="917" spans="12:15" ht="12.75" customHeight="1" x14ac:dyDescent="0.2">
      <c r="L917" s="85"/>
      <c r="M917" s="85"/>
      <c r="O917" s="85"/>
    </row>
    <row r="918" spans="12:15" ht="12.75" customHeight="1" x14ac:dyDescent="0.2">
      <c r="L918" s="85"/>
      <c r="M918" s="85"/>
      <c r="O918" s="85"/>
    </row>
    <row r="919" spans="12:15" ht="12.75" customHeight="1" x14ac:dyDescent="0.2">
      <c r="L919" s="85"/>
      <c r="M919" s="85"/>
      <c r="O919" s="85"/>
    </row>
    <row r="920" spans="12:15" ht="12.75" customHeight="1" x14ac:dyDescent="0.2">
      <c r="L920" s="85"/>
      <c r="M920" s="85"/>
      <c r="O920" s="85"/>
    </row>
    <row r="921" spans="12:15" ht="12.75" customHeight="1" x14ac:dyDescent="0.2">
      <c r="L921" s="85"/>
      <c r="M921" s="85"/>
      <c r="O921" s="85"/>
    </row>
    <row r="922" spans="12:15" ht="12.75" customHeight="1" x14ac:dyDescent="0.2">
      <c r="L922" s="85"/>
      <c r="M922" s="85"/>
      <c r="O922" s="85"/>
    </row>
    <row r="923" spans="12:15" ht="12.75" customHeight="1" x14ac:dyDescent="0.2">
      <c r="L923" s="85"/>
      <c r="M923" s="85"/>
      <c r="O923" s="85"/>
    </row>
    <row r="924" spans="12:15" ht="12.75" customHeight="1" x14ac:dyDescent="0.2">
      <c r="L924" s="85"/>
      <c r="M924" s="85"/>
      <c r="O924" s="85"/>
    </row>
    <row r="925" spans="12:15" ht="12.75" customHeight="1" x14ac:dyDescent="0.2">
      <c r="L925" s="85"/>
      <c r="M925" s="85"/>
      <c r="O925" s="85"/>
    </row>
    <row r="926" spans="12:15" ht="12.75" customHeight="1" x14ac:dyDescent="0.2">
      <c r="L926" s="85"/>
      <c r="M926" s="85"/>
      <c r="O926" s="85"/>
    </row>
    <row r="927" spans="12:15" ht="12.75" customHeight="1" x14ac:dyDescent="0.2">
      <c r="L927" s="85"/>
      <c r="M927" s="85"/>
      <c r="O927" s="85"/>
    </row>
    <row r="928" spans="12:15" ht="12.75" customHeight="1" x14ac:dyDescent="0.2">
      <c r="L928" s="85"/>
      <c r="M928" s="85"/>
      <c r="O928" s="85"/>
    </row>
    <row r="929" spans="12:15" ht="12.75" customHeight="1" x14ac:dyDescent="0.2">
      <c r="L929" s="85"/>
      <c r="M929" s="85"/>
      <c r="O929" s="85"/>
    </row>
    <row r="930" spans="12:15" ht="12.75" customHeight="1" x14ac:dyDescent="0.2">
      <c r="L930" s="85"/>
      <c r="M930" s="85"/>
      <c r="O930" s="85"/>
    </row>
    <row r="931" spans="12:15" ht="12.75" customHeight="1" x14ac:dyDescent="0.2">
      <c r="L931" s="85"/>
      <c r="M931" s="85"/>
      <c r="O931" s="85"/>
    </row>
    <row r="932" spans="12:15" ht="12.75" customHeight="1" x14ac:dyDescent="0.2">
      <c r="L932" s="85"/>
      <c r="M932" s="85"/>
      <c r="O932" s="85"/>
    </row>
    <row r="933" spans="12:15" ht="12.75" customHeight="1" x14ac:dyDescent="0.2">
      <c r="L933" s="85"/>
      <c r="M933" s="85"/>
      <c r="O933" s="85"/>
    </row>
    <row r="934" spans="12:15" ht="12.75" customHeight="1" x14ac:dyDescent="0.2">
      <c r="L934" s="85"/>
      <c r="M934" s="85"/>
      <c r="O934" s="85"/>
    </row>
    <row r="935" spans="12:15" ht="12.75" customHeight="1" x14ac:dyDescent="0.2">
      <c r="L935" s="85"/>
      <c r="M935" s="85"/>
      <c r="O935" s="85"/>
    </row>
    <row r="936" spans="12:15" ht="12.75" customHeight="1" x14ac:dyDescent="0.2">
      <c r="L936" s="85"/>
      <c r="M936" s="85"/>
      <c r="O936" s="85"/>
    </row>
    <row r="937" spans="12:15" ht="12.75" customHeight="1" x14ac:dyDescent="0.2">
      <c r="L937" s="85"/>
      <c r="M937" s="85"/>
      <c r="O937" s="85"/>
    </row>
    <row r="938" spans="12:15" ht="12.75" customHeight="1" x14ac:dyDescent="0.2">
      <c r="L938" s="85"/>
      <c r="M938" s="85"/>
      <c r="O938" s="85"/>
    </row>
    <row r="939" spans="12:15" ht="12.75" customHeight="1" x14ac:dyDescent="0.2">
      <c r="L939" s="85"/>
      <c r="M939" s="85"/>
      <c r="O939" s="85"/>
    </row>
    <row r="940" spans="12:15" ht="12.75" customHeight="1" x14ac:dyDescent="0.2">
      <c r="L940" s="85"/>
      <c r="M940" s="85"/>
      <c r="O940" s="85"/>
    </row>
    <row r="941" spans="12:15" ht="12.75" customHeight="1" x14ac:dyDescent="0.2">
      <c r="L941" s="85"/>
      <c r="M941" s="85"/>
      <c r="O941" s="85"/>
    </row>
    <row r="942" spans="12:15" ht="12.75" customHeight="1" x14ac:dyDescent="0.2">
      <c r="L942" s="85"/>
      <c r="M942" s="85"/>
      <c r="O942" s="85"/>
    </row>
    <row r="943" spans="12:15" ht="12.75" customHeight="1" x14ac:dyDescent="0.2">
      <c r="L943" s="85"/>
      <c r="M943" s="85"/>
      <c r="O943" s="85"/>
    </row>
    <row r="944" spans="12:15" ht="12.75" customHeight="1" x14ac:dyDescent="0.2">
      <c r="L944" s="85"/>
      <c r="M944" s="85"/>
      <c r="O944" s="85"/>
    </row>
    <row r="945" spans="12:15" ht="12.75" customHeight="1" x14ac:dyDescent="0.2">
      <c r="L945" s="85"/>
      <c r="M945" s="85"/>
      <c r="O945" s="85"/>
    </row>
    <row r="946" spans="12:15" ht="12.75" customHeight="1" x14ac:dyDescent="0.2">
      <c r="L946" s="85"/>
      <c r="M946" s="85"/>
      <c r="O946" s="85"/>
    </row>
    <row r="947" spans="12:15" ht="12.75" customHeight="1" x14ac:dyDescent="0.2">
      <c r="L947" s="85"/>
      <c r="M947" s="85"/>
      <c r="O947" s="85"/>
    </row>
    <row r="948" spans="12:15" ht="12.75" customHeight="1" x14ac:dyDescent="0.2">
      <c r="L948" s="85"/>
      <c r="M948" s="85"/>
      <c r="O948" s="85"/>
    </row>
    <row r="949" spans="12:15" ht="12.75" customHeight="1" x14ac:dyDescent="0.2">
      <c r="L949" s="85"/>
      <c r="M949" s="85"/>
      <c r="O949" s="85"/>
    </row>
    <row r="950" spans="12:15" ht="12.75" customHeight="1" x14ac:dyDescent="0.2">
      <c r="L950" s="85"/>
      <c r="M950" s="85"/>
      <c r="O950" s="85"/>
    </row>
    <row r="951" spans="12:15" ht="12.75" customHeight="1" x14ac:dyDescent="0.2">
      <c r="L951" s="85"/>
      <c r="M951" s="85"/>
      <c r="O951" s="85"/>
    </row>
    <row r="952" spans="12:15" ht="12.75" customHeight="1" x14ac:dyDescent="0.2">
      <c r="L952" s="85"/>
      <c r="M952" s="85"/>
      <c r="O952" s="85"/>
    </row>
    <row r="953" spans="12:15" ht="12.75" customHeight="1" x14ac:dyDescent="0.2">
      <c r="L953" s="85"/>
      <c r="M953" s="85"/>
      <c r="O953" s="85"/>
    </row>
    <row r="954" spans="12:15" ht="12.75" customHeight="1" x14ac:dyDescent="0.2">
      <c r="L954" s="85"/>
      <c r="M954" s="85"/>
      <c r="O954" s="85"/>
    </row>
    <row r="955" spans="12:15" ht="12.75" customHeight="1" x14ac:dyDescent="0.2">
      <c r="L955" s="85"/>
      <c r="M955" s="85"/>
      <c r="O955" s="85"/>
    </row>
    <row r="956" spans="12:15" ht="12.75" customHeight="1" x14ac:dyDescent="0.2">
      <c r="L956" s="85"/>
      <c r="M956" s="85"/>
      <c r="O956" s="85"/>
    </row>
    <row r="957" spans="12:15" ht="12.75" customHeight="1" x14ac:dyDescent="0.2">
      <c r="L957" s="85"/>
      <c r="M957" s="85"/>
      <c r="O957" s="85"/>
    </row>
    <row r="958" spans="12:15" ht="12.75" customHeight="1" x14ac:dyDescent="0.2">
      <c r="L958" s="85"/>
      <c r="M958" s="85"/>
      <c r="O958" s="85"/>
    </row>
    <row r="959" spans="12:15" ht="12.75" customHeight="1" x14ac:dyDescent="0.2">
      <c r="L959" s="85"/>
      <c r="M959" s="85"/>
      <c r="O959" s="85"/>
    </row>
    <row r="960" spans="12:15" ht="12.75" customHeight="1" x14ac:dyDescent="0.2">
      <c r="L960" s="85"/>
      <c r="M960" s="85"/>
      <c r="O960" s="85"/>
    </row>
    <row r="961" spans="12:15" ht="12.75" customHeight="1" x14ac:dyDescent="0.2">
      <c r="L961" s="85"/>
      <c r="M961" s="85"/>
      <c r="O961" s="85"/>
    </row>
    <row r="962" spans="12:15" ht="12.75" customHeight="1" x14ac:dyDescent="0.2">
      <c r="L962" s="85"/>
      <c r="M962" s="85"/>
      <c r="O962" s="85"/>
    </row>
    <row r="963" spans="12:15" ht="12.75" customHeight="1" x14ac:dyDescent="0.2">
      <c r="L963" s="85"/>
      <c r="M963" s="85"/>
      <c r="O963" s="85"/>
    </row>
    <row r="964" spans="12:15" ht="12.75" customHeight="1" x14ac:dyDescent="0.2">
      <c r="L964" s="85"/>
      <c r="M964" s="85"/>
      <c r="O964" s="85"/>
    </row>
    <row r="965" spans="12:15" ht="12.75" customHeight="1" x14ac:dyDescent="0.2">
      <c r="L965" s="85"/>
      <c r="M965" s="85"/>
      <c r="O965" s="85"/>
    </row>
    <row r="966" spans="12:15" ht="12.75" customHeight="1" x14ac:dyDescent="0.2">
      <c r="L966" s="85"/>
      <c r="M966" s="85"/>
      <c r="O966" s="85"/>
    </row>
    <row r="967" spans="12:15" ht="12.75" customHeight="1" x14ac:dyDescent="0.2">
      <c r="L967" s="85"/>
      <c r="M967" s="85"/>
      <c r="O967" s="85"/>
    </row>
    <row r="968" spans="12:15" ht="12.75" customHeight="1" x14ac:dyDescent="0.2">
      <c r="L968" s="85"/>
      <c r="M968" s="85"/>
      <c r="O968" s="85"/>
    </row>
    <row r="969" spans="12:15" ht="12.75" customHeight="1" x14ac:dyDescent="0.2">
      <c r="L969" s="85"/>
      <c r="M969" s="85"/>
      <c r="O969" s="85"/>
    </row>
    <row r="970" spans="12:15" ht="12.75" customHeight="1" x14ac:dyDescent="0.2">
      <c r="L970" s="85"/>
      <c r="M970" s="85"/>
      <c r="O970" s="85"/>
    </row>
    <row r="971" spans="12:15" ht="12.75" customHeight="1" x14ac:dyDescent="0.2">
      <c r="L971" s="85"/>
      <c r="M971" s="85"/>
      <c r="O971" s="85"/>
    </row>
    <row r="972" spans="12:15" ht="12.75" customHeight="1" x14ac:dyDescent="0.2">
      <c r="L972" s="85"/>
      <c r="M972" s="85"/>
      <c r="O972" s="85"/>
    </row>
    <row r="973" spans="12:15" ht="12.75" customHeight="1" x14ac:dyDescent="0.2">
      <c r="L973" s="85"/>
      <c r="M973" s="85"/>
      <c r="O973" s="85"/>
    </row>
    <row r="974" spans="12:15" ht="12.75" customHeight="1" x14ac:dyDescent="0.2">
      <c r="L974" s="85"/>
      <c r="M974" s="85"/>
      <c r="O974" s="85"/>
    </row>
    <row r="975" spans="12:15" ht="12.75" customHeight="1" x14ac:dyDescent="0.2">
      <c r="L975" s="85"/>
      <c r="M975" s="85"/>
      <c r="O975" s="85"/>
    </row>
    <row r="976" spans="12:15" ht="12.75" customHeight="1" x14ac:dyDescent="0.2">
      <c r="L976" s="85"/>
      <c r="M976" s="85"/>
      <c r="O976" s="85"/>
    </row>
    <row r="977" spans="12:15" ht="12.75" customHeight="1" x14ac:dyDescent="0.2">
      <c r="L977" s="85"/>
      <c r="M977" s="85"/>
      <c r="O977" s="85"/>
    </row>
    <row r="978" spans="12:15" ht="12.75" customHeight="1" x14ac:dyDescent="0.2">
      <c r="L978" s="85"/>
      <c r="M978" s="85"/>
      <c r="O978" s="85"/>
    </row>
    <row r="979" spans="12:15" ht="12.75" customHeight="1" x14ac:dyDescent="0.2">
      <c r="L979" s="85"/>
      <c r="M979" s="85"/>
      <c r="O979" s="85"/>
    </row>
    <row r="980" spans="12:15" ht="12.75" customHeight="1" x14ac:dyDescent="0.2">
      <c r="L980" s="85"/>
      <c r="M980" s="85"/>
      <c r="O980" s="85"/>
    </row>
    <row r="981" spans="12:15" ht="12.75" customHeight="1" x14ac:dyDescent="0.2">
      <c r="L981" s="85"/>
      <c r="M981" s="85"/>
      <c r="O981" s="85"/>
    </row>
    <row r="982" spans="12:15" ht="12.75" customHeight="1" x14ac:dyDescent="0.2">
      <c r="L982" s="85"/>
      <c r="M982" s="85"/>
      <c r="O982" s="85"/>
    </row>
    <row r="983" spans="12:15" ht="12.75" customHeight="1" x14ac:dyDescent="0.2">
      <c r="L983" s="85"/>
      <c r="M983" s="85"/>
      <c r="O983" s="85"/>
    </row>
    <row r="984" spans="12:15" ht="12.75" customHeight="1" x14ac:dyDescent="0.2">
      <c r="L984" s="85"/>
      <c r="M984" s="85"/>
      <c r="O984" s="85"/>
    </row>
    <row r="985" spans="12:15" ht="12.75" customHeight="1" x14ac:dyDescent="0.2">
      <c r="L985" s="85"/>
      <c r="M985" s="85"/>
      <c r="O985" s="85"/>
    </row>
    <row r="986" spans="12:15" ht="12.75" customHeight="1" x14ac:dyDescent="0.2">
      <c r="L986" s="85"/>
      <c r="M986" s="85"/>
      <c r="O986" s="85"/>
    </row>
    <row r="987" spans="12:15" ht="12.75" customHeight="1" x14ac:dyDescent="0.2">
      <c r="L987" s="85"/>
      <c r="M987" s="85"/>
      <c r="O987" s="85"/>
    </row>
    <row r="988" spans="12:15" ht="12.75" customHeight="1" x14ac:dyDescent="0.2">
      <c r="L988" s="85"/>
      <c r="M988" s="85"/>
      <c r="O988" s="85"/>
    </row>
    <row r="989" spans="12:15" ht="12.75" customHeight="1" x14ac:dyDescent="0.2">
      <c r="L989" s="85"/>
      <c r="M989" s="85"/>
      <c r="O989" s="85"/>
    </row>
    <row r="990" spans="12:15" ht="12.75" customHeight="1" x14ac:dyDescent="0.2">
      <c r="L990" s="85"/>
      <c r="M990" s="85"/>
      <c r="O990" s="85"/>
    </row>
    <row r="991" spans="12:15" ht="12.75" customHeight="1" x14ac:dyDescent="0.2">
      <c r="L991" s="85"/>
      <c r="M991" s="85"/>
      <c r="O991" s="85"/>
    </row>
    <row r="992" spans="12:15" ht="12.75" customHeight="1" x14ac:dyDescent="0.2">
      <c r="L992" s="85"/>
      <c r="M992" s="85"/>
      <c r="O992" s="85"/>
    </row>
    <row r="993" spans="12:15" ht="12.75" customHeight="1" x14ac:dyDescent="0.2">
      <c r="L993" s="85"/>
      <c r="M993" s="85"/>
      <c r="O993" s="85"/>
    </row>
    <row r="994" spans="12:15" ht="12.75" customHeight="1" x14ac:dyDescent="0.2">
      <c r="L994" s="85"/>
      <c r="M994" s="85"/>
      <c r="O994" s="85"/>
    </row>
    <row r="995" spans="12:15" ht="12.75" customHeight="1" x14ac:dyDescent="0.2">
      <c r="L995" s="85"/>
      <c r="M995" s="85"/>
      <c r="O995" s="85"/>
    </row>
    <row r="996" spans="12:15" ht="12.75" customHeight="1" x14ac:dyDescent="0.2">
      <c r="L996" s="85"/>
      <c r="M996" s="85"/>
      <c r="O996" s="85"/>
    </row>
    <row r="997" spans="12:15" ht="12.75" customHeight="1" x14ac:dyDescent="0.2">
      <c r="L997" s="85"/>
      <c r="M997" s="85"/>
      <c r="O997" s="85"/>
    </row>
    <row r="998" spans="12:15" ht="12.75" customHeight="1" x14ac:dyDescent="0.2">
      <c r="L998" s="85"/>
      <c r="M998" s="85"/>
      <c r="O998" s="85"/>
    </row>
    <row r="999" spans="12:15" ht="12.75" customHeight="1" x14ac:dyDescent="0.2">
      <c r="L999" s="85"/>
      <c r="M999" s="85"/>
      <c r="O999" s="85"/>
    </row>
  </sheetData>
  <mergeCells count="252">
    <mergeCell ref="Q407:Q408"/>
    <mergeCell ref="R407:R408"/>
    <mergeCell ref="B406:J406"/>
    <mergeCell ref="A407:A408"/>
    <mergeCell ref="B407:J407"/>
    <mergeCell ref="K407:K408"/>
    <mergeCell ref="L407:L408"/>
    <mergeCell ref="M407:M408"/>
    <mergeCell ref="N407:N408"/>
    <mergeCell ref="O407:O408"/>
    <mergeCell ref="P407:P408"/>
    <mergeCell ref="Q385:Q386"/>
    <mergeCell ref="R385:R386"/>
    <mergeCell ref="B384:J384"/>
    <mergeCell ref="A385:A386"/>
    <mergeCell ref="B385:J385"/>
    <mergeCell ref="K385:K386"/>
    <mergeCell ref="L385:L386"/>
    <mergeCell ref="M385:M386"/>
    <mergeCell ref="N385:N386"/>
    <mergeCell ref="O385:O386"/>
    <mergeCell ref="P385:P386"/>
    <mergeCell ref="Q363:Q364"/>
    <mergeCell ref="R363:R364"/>
    <mergeCell ref="B362:J362"/>
    <mergeCell ref="A363:A364"/>
    <mergeCell ref="B363:J363"/>
    <mergeCell ref="K363:K364"/>
    <mergeCell ref="L363:L364"/>
    <mergeCell ref="M363:M364"/>
    <mergeCell ref="N363:N364"/>
    <mergeCell ref="O363:O364"/>
    <mergeCell ref="P363:P364"/>
    <mergeCell ref="Q209:Q210"/>
    <mergeCell ref="R209:R210"/>
    <mergeCell ref="B208:J208"/>
    <mergeCell ref="A209:A210"/>
    <mergeCell ref="B209:J209"/>
    <mergeCell ref="K209:K210"/>
    <mergeCell ref="L209:L210"/>
    <mergeCell ref="M209:M210"/>
    <mergeCell ref="N231:N232"/>
    <mergeCell ref="O231:O232"/>
    <mergeCell ref="P231:P232"/>
    <mergeCell ref="Q231:Q232"/>
    <mergeCell ref="R231:R232"/>
    <mergeCell ref="B230:J230"/>
    <mergeCell ref="A231:A232"/>
    <mergeCell ref="B231:J231"/>
    <mergeCell ref="K231:K232"/>
    <mergeCell ref="L231:L232"/>
    <mergeCell ref="M231:M232"/>
    <mergeCell ref="B186:J186"/>
    <mergeCell ref="A187:A188"/>
    <mergeCell ref="B187:J187"/>
    <mergeCell ref="K187:K188"/>
    <mergeCell ref="L187:L188"/>
    <mergeCell ref="M187:M188"/>
    <mergeCell ref="N209:N210"/>
    <mergeCell ref="O209:O210"/>
    <mergeCell ref="P209:P210"/>
    <mergeCell ref="B205:J205"/>
    <mergeCell ref="L142:L143"/>
    <mergeCell ref="M142:M143"/>
    <mergeCell ref="N165:N166"/>
    <mergeCell ref="O165:O166"/>
    <mergeCell ref="P165:P166"/>
    <mergeCell ref="Q165:Q166"/>
    <mergeCell ref="B164:J164"/>
    <mergeCell ref="A165:A166"/>
    <mergeCell ref="B165:J165"/>
    <mergeCell ref="K165:K166"/>
    <mergeCell ref="L165:L166"/>
    <mergeCell ref="M165:M166"/>
    <mergeCell ref="R165:R166"/>
    <mergeCell ref="N187:N188"/>
    <mergeCell ref="O187:O188"/>
    <mergeCell ref="P187:P188"/>
    <mergeCell ref="Q187:Q188"/>
    <mergeCell ref="R187:R188"/>
    <mergeCell ref="A73:A74"/>
    <mergeCell ref="B73:J73"/>
    <mergeCell ref="K73:K74"/>
    <mergeCell ref="L73:L74"/>
    <mergeCell ref="N96:N97"/>
    <mergeCell ref="O96:O97"/>
    <mergeCell ref="P96:P97"/>
    <mergeCell ref="Q96:Q97"/>
    <mergeCell ref="R96:R97"/>
    <mergeCell ref="B95:J95"/>
    <mergeCell ref="A96:A97"/>
    <mergeCell ref="B96:J96"/>
    <mergeCell ref="K96:K97"/>
    <mergeCell ref="L96:L97"/>
    <mergeCell ref="M96:M97"/>
    <mergeCell ref="A142:A143"/>
    <mergeCell ref="B142:J142"/>
    <mergeCell ref="K142:K143"/>
    <mergeCell ref="M73:M74"/>
    <mergeCell ref="N73:N74"/>
    <mergeCell ref="O73:O74"/>
    <mergeCell ref="P73:P74"/>
    <mergeCell ref="Q73:Q74"/>
    <mergeCell ref="R73:R74"/>
    <mergeCell ref="N142:N143"/>
    <mergeCell ref="O142:O143"/>
    <mergeCell ref="P142:P143"/>
    <mergeCell ref="Q142:Q143"/>
    <mergeCell ref="R142:R143"/>
    <mergeCell ref="N119:N120"/>
    <mergeCell ref="O119:O120"/>
    <mergeCell ref="P119:P120"/>
    <mergeCell ref="Q119:Q120"/>
    <mergeCell ref="R119:R120"/>
    <mergeCell ref="N341:N342"/>
    <mergeCell ref="O341:O342"/>
    <mergeCell ref="P341:P342"/>
    <mergeCell ref="Q341:Q342"/>
    <mergeCell ref="R341:R342"/>
    <mergeCell ref="B340:J340"/>
    <mergeCell ref="A341:A342"/>
    <mergeCell ref="B341:J341"/>
    <mergeCell ref="K341:K342"/>
    <mergeCell ref="L341:L342"/>
    <mergeCell ref="M341:M342"/>
    <mergeCell ref="N50:N51"/>
    <mergeCell ref="O50:O51"/>
    <mergeCell ref="P50:P51"/>
    <mergeCell ref="Q50:Q51"/>
    <mergeCell ref="R50:R51"/>
    <mergeCell ref="B49:J49"/>
    <mergeCell ref="A50:A51"/>
    <mergeCell ref="B50:J50"/>
    <mergeCell ref="K50:K51"/>
    <mergeCell ref="L50:L51"/>
    <mergeCell ref="M50:M51"/>
    <mergeCell ref="N27:N28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R297:R298"/>
    <mergeCell ref="B296:J296"/>
    <mergeCell ref="A297:A298"/>
    <mergeCell ref="B297:J297"/>
    <mergeCell ref="K297:K298"/>
    <mergeCell ref="L297:L298"/>
    <mergeCell ref="M297:M298"/>
    <mergeCell ref="N319:N320"/>
    <mergeCell ref="O319:O320"/>
    <mergeCell ref="P319:P320"/>
    <mergeCell ref="Q319:Q320"/>
    <mergeCell ref="R319:R320"/>
    <mergeCell ref="B318:J318"/>
    <mergeCell ref="A319:A320"/>
    <mergeCell ref="B319:J319"/>
    <mergeCell ref="K319:K320"/>
    <mergeCell ref="L319:L320"/>
    <mergeCell ref="M319:M320"/>
    <mergeCell ref="A275:A276"/>
    <mergeCell ref="B275:J275"/>
    <mergeCell ref="K275:K276"/>
    <mergeCell ref="L275:L276"/>
    <mergeCell ref="M275:M276"/>
    <mergeCell ref="N297:N298"/>
    <mergeCell ref="O297:O298"/>
    <mergeCell ref="P297:P298"/>
    <mergeCell ref="Q297:Q298"/>
    <mergeCell ref="K253:K254"/>
    <mergeCell ref="L253:L254"/>
    <mergeCell ref="M253:M254"/>
    <mergeCell ref="N275:N276"/>
    <mergeCell ref="O275:O276"/>
    <mergeCell ref="P275:P276"/>
    <mergeCell ref="Q275:Q276"/>
    <mergeCell ref="R275:R276"/>
    <mergeCell ref="B274:J274"/>
    <mergeCell ref="A119:A120"/>
    <mergeCell ref="B119:J119"/>
    <mergeCell ref="K119:K120"/>
    <mergeCell ref="L119:L120"/>
    <mergeCell ref="M119:M120"/>
    <mergeCell ref="Q429:Q430"/>
    <mergeCell ref="R429:R430"/>
    <mergeCell ref="B428:J428"/>
    <mergeCell ref="A429:A430"/>
    <mergeCell ref="B429:J429"/>
    <mergeCell ref="K429:K430"/>
    <mergeCell ref="L429:L430"/>
    <mergeCell ref="M429:M430"/>
    <mergeCell ref="N429:N430"/>
    <mergeCell ref="O429:O430"/>
    <mergeCell ref="P429:P430"/>
    <mergeCell ref="B425:J425"/>
    <mergeCell ref="N253:N254"/>
    <mergeCell ref="O253:O254"/>
    <mergeCell ref="P253:P254"/>
    <mergeCell ref="Q253:Q254"/>
    <mergeCell ref="R253:R254"/>
    <mergeCell ref="B252:J252"/>
    <mergeCell ref="A253:A254"/>
    <mergeCell ref="Q451:Q452"/>
    <mergeCell ref="R451:R452"/>
    <mergeCell ref="B450:J450"/>
    <mergeCell ref="A451:A452"/>
    <mergeCell ref="B451:J451"/>
    <mergeCell ref="K451:K452"/>
    <mergeCell ref="L451:L452"/>
    <mergeCell ref="M451:M452"/>
    <mergeCell ref="N451:N452"/>
    <mergeCell ref="O451:O452"/>
    <mergeCell ref="P451:P452"/>
    <mergeCell ref="B23:J23"/>
    <mergeCell ref="B46:J46"/>
    <mergeCell ref="B69:J69"/>
    <mergeCell ref="B92:J92"/>
    <mergeCell ref="B72:J72"/>
    <mergeCell ref="B115:J115"/>
    <mergeCell ref="B138:J138"/>
    <mergeCell ref="B161:J161"/>
    <mergeCell ref="B183:J183"/>
    <mergeCell ref="B141:J141"/>
    <mergeCell ref="B118:J118"/>
    <mergeCell ref="B447:J447"/>
    <mergeCell ref="B469:J469"/>
    <mergeCell ref="B227:J227"/>
    <mergeCell ref="B249:J249"/>
    <mergeCell ref="B271:J271"/>
    <mergeCell ref="B293:J293"/>
    <mergeCell ref="B315:J315"/>
    <mergeCell ref="B337:J337"/>
    <mergeCell ref="B359:J359"/>
    <mergeCell ref="B381:J381"/>
    <mergeCell ref="B403:J403"/>
    <mergeCell ref="B253:J253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8080"/>
  </sheetPr>
  <dimension ref="A1:AE999"/>
  <sheetViews>
    <sheetView topLeftCell="A860" workbookViewId="0">
      <selection activeCell="T860" sqref="T1:AA1048576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customWidth="1"/>
    <col min="12" max="18" width="12.85546875" style="75" customWidth="1"/>
    <col min="19" max="31" width="10" style="75" customWidth="1"/>
    <col min="32" max="16384" width="12.5703125" style="75"/>
  </cols>
  <sheetData>
    <row r="1" spans="1:18" ht="12.75" customHeight="1" x14ac:dyDescent="0.2"/>
    <row r="2" spans="1:18" ht="12.75" customHeight="1" x14ac:dyDescent="0.2">
      <c r="A2" s="114" t="s">
        <v>62</v>
      </c>
      <c r="L2" s="85"/>
      <c r="M2" s="85"/>
      <c r="O2" s="85"/>
    </row>
    <row r="3" spans="1:18" ht="25.5" customHeight="1" x14ac:dyDescent="0.2">
      <c r="B3" s="229" t="s">
        <v>1</v>
      </c>
      <c r="C3" s="230"/>
      <c r="D3" s="230"/>
      <c r="E3" s="230"/>
      <c r="F3" s="230"/>
      <c r="G3" s="230"/>
      <c r="H3" s="230"/>
      <c r="I3" s="230"/>
      <c r="J3" s="230"/>
      <c r="L3" s="115" t="s">
        <v>2</v>
      </c>
      <c r="M3" s="115" t="s">
        <v>3</v>
      </c>
      <c r="N3" s="116" t="s">
        <v>4</v>
      </c>
      <c r="O3" s="115" t="s">
        <v>5</v>
      </c>
      <c r="P3" s="117" t="s">
        <v>6</v>
      </c>
      <c r="Q3" s="117" t="s">
        <v>7</v>
      </c>
      <c r="R3" s="118" t="s">
        <v>8</v>
      </c>
    </row>
    <row r="4" spans="1:18" ht="12.75" customHeight="1" x14ac:dyDescent="0.2">
      <c r="A4" s="120" t="s">
        <v>9</v>
      </c>
      <c r="B4" s="121">
        <v>1</v>
      </c>
      <c r="C4" s="121">
        <v>2</v>
      </c>
      <c r="D4" s="121">
        <v>3</v>
      </c>
      <c r="E4" s="121">
        <v>4</v>
      </c>
      <c r="F4" s="121">
        <v>5</v>
      </c>
      <c r="G4" s="121">
        <v>6</v>
      </c>
      <c r="H4" s="121">
        <v>7</v>
      </c>
      <c r="I4" s="121">
        <v>8</v>
      </c>
      <c r="J4" s="121">
        <v>9</v>
      </c>
      <c r="K4" s="76" t="s">
        <v>10</v>
      </c>
      <c r="L4" s="122"/>
      <c r="M4" s="122"/>
      <c r="N4" s="123"/>
      <c r="O4" s="124"/>
      <c r="P4" s="125"/>
      <c r="Q4" s="125"/>
      <c r="R4" s="85"/>
    </row>
    <row r="5" spans="1:18" ht="12.75" customHeight="1" x14ac:dyDescent="0.2">
      <c r="A5" s="126" t="s">
        <v>18</v>
      </c>
      <c r="B5" s="29">
        <v>13</v>
      </c>
      <c r="C5" s="29"/>
      <c r="D5" s="29"/>
      <c r="E5" s="29"/>
      <c r="F5" s="29"/>
      <c r="G5" s="29"/>
      <c r="H5" s="29"/>
      <c r="I5" s="29"/>
      <c r="J5" s="29"/>
      <c r="K5" s="77"/>
      <c r="L5" s="122"/>
      <c r="M5" s="122"/>
      <c r="N5" s="123"/>
      <c r="O5" s="124"/>
      <c r="P5" s="127">
        <f>B5</f>
        <v>13</v>
      </c>
      <c r="Q5" s="125"/>
      <c r="R5" s="85"/>
    </row>
    <row r="6" spans="1:18" ht="12.75" customHeight="1" x14ac:dyDescent="0.2">
      <c r="A6" s="109" t="s">
        <v>19</v>
      </c>
      <c r="C6" s="82">
        <v>10</v>
      </c>
      <c r="K6" s="77"/>
      <c r="L6" s="85"/>
      <c r="M6" s="85"/>
      <c r="O6" s="85">
        <f>C6/B5</f>
        <v>0.76923076923076927</v>
      </c>
      <c r="P6" s="128">
        <v>10</v>
      </c>
      <c r="Q6" s="129">
        <f t="shared" ref="Q6:Q12" si="0">P6/P5</f>
        <v>0.76923076923076927</v>
      </c>
      <c r="R6" s="85">
        <f t="shared" ref="R6:R12" si="1">100%-Q6</f>
        <v>0.23076923076923073</v>
      </c>
    </row>
    <row r="7" spans="1:18" ht="12.75" customHeight="1" x14ac:dyDescent="0.2">
      <c r="A7" s="109" t="s">
        <v>31</v>
      </c>
      <c r="D7" s="82">
        <v>8</v>
      </c>
      <c r="K7" s="77"/>
      <c r="L7" s="85"/>
      <c r="M7" s="85"/>
      <c r="O7" s="85">
        <f>D7/C6</f>
        <v>0.8</v>
      </c>
      <c r="P7" s="128">
        <v>9</v>
      </c>
      <c r="Q7" s="129">
        <f t="shared" si="0"/>
        <v>0.9</v>
      </c>
      <c r="R7" s="85">
        <f t="shared" si="1"/>
        <v>9.9999999999999978E-2</v>
      </c>
    </row>
    <row r="8" spans="1:18" ht="12.75" customHeight="1" x14ac:dyDescent="0.2">
      <c r="A8" s="109" t="s">
        <v>20</v>
      </c>
      <c r="E8" s="82">
        <v>8</v>
      </c>
      <c r="K8" s="77"/>
      <c r="L8" s="85"/>
      <c r="M8" s="85"/>
      <c r="O8" s="85">
        <f>E8/D7</f>
        <v>1</v>
      </c>
      <c r="P8" s="128">
        <v>9</v>
      </c>
      <c r="Q8" s="129">
        <f t="shared" si="0"/>
        <v>1</v>
      </c>
      <c r="R8" s="85">
        <f t="shared" si="1"/>
        <v>0</v>
      </c>
    </row>
    <row r="9" spans="1:18" ht="12.75" customHeight="1" x14ac:dyDescent="0.2">
      <c r="A9" s="109" t="s">
        <v>21</v>
      </c>
      <c r="F9" s="82">
        <v>8</v>
      </c>
      <c r="K9" s="77"/>
      <c r="L9" s="85"/>
      <c r="M9" s="85"/>
      <c r="O9" s="85">
        <f>F9/E8</f>
        <v>1</v>
      </c>
      <c r="P9" s="128">
        <v>9</v>
      </c>
      <c r="Q9" s="129">
        <f t="shared" si="0"/>
        <v>1</v>
      </c>
      <c r="R9" s="85">
        <f t="shared" si="1"/>
        <v>0</v>
      </c>
    </row>
    <row r="10" spans="1:18" ht="12.75" customHeight="1" x14ac:dyDescent="0.2">
      <c r="A10" s="109" t="s">
        <v>43</v>
      </c>
      <c r="G10" s="82">
        <v>6</v>
      </c>
      <c r="K10" s="77"/>
      <c r="L10" s="85"/>
      <c r="M10" s="85"/>
      <c r="O10" s="85">
        <f>G10/F9</f>
        <v>0.75</v>
      </c>
      <c r="P10" s="128">
        <v>9</v>
      </c>
      <c r="Q10" s="129">
        <f t="shared" si="0"/>
        <v>1</v>
      </c>
      <c r="R10" s="85">
        <f t="shared" si="1"/>
        <v>0</v>
      </c>
    </row>
    <row r="11" spans="1:18" ht="12.75" customHeight="1" x14ac:dyDescent="0.2">
      <c r="A11" s="109" t="s">
        <v>44</v>
      </c>
      <c r="H11" s="82">
        <v>6</v>
      </c>
      <c r="K11" s="77"/>
      <c r="L11" s="85"/>
      <c r="M11" s="85"/>
      <c r="O11" s="85">
        <f>H11/G10</f>
        <v>1</v>
      </c>
      <c r="P11" s="128">
        <v>8</v>
      </c>
      <c r="Q11" s="129">
        <f t="shared" si="0"/>
        <v>0.88888888888888884</v>
      </c>
      <c r="R11" s="85">
        <f t="shared" si="1"/>
        <v>0.11111111111111116</v>
      </c>
    </row>
    <row r="12" spans="1:18" ht="12.75" customHeight="1" x14ac:dyDescent="0.2">
      <c r="A12" s="109" t="s">
        <v>45</v>
      </c>
      <c r="I12" s="82">
        <v>6</v>
      </c>
      <c r="K12" s="77"/>
      <c r="L12" s="85"/>
      <c r="M12" s="85"/>
      <c r="O12" s="85">
        <f>I12/H11</f>
        <v>1</v>
      </c>
      <c r="P12" s="128">
        <v>8</v>
      </c>
      <c r="Q12" s="129">
        <f t="shared" si="0"/>
        <v>1</v>
      </c>
      <c r="R12" s="85">
        <f t="shared" si="1"/>
        <v>0</v>
      </c>
    </row>
    <row r="13" spans="1:18" ht="12.75" customHeight="1" x14ac:dyDescent="0.2">
      <c r="A13" s="109" t="s">
        <v>46</v>
      </c>
      <c r="J13" s="82">
        <v>6</v>
      </c>
      <c r="K13" s="77">
        <v>5</v>
      </c>
      <c r="L13" s="85"/>
      <c r="M13" s="85"/>
      <c r="O13" s="85"/>
      <c r="P13" s="128">
        <v>6</v>
      </c>
      <c r="Q13" s="129"/>
      <c r="R13" s="85"/>
    </row>
    <row r="14" spans="1:18" ht="12.75" customHeight="1" x14ac:dyDescent="0.2">
      <c r="A14" s="109" t="s">
        <v>47</v>
      </c>
      <c r="J14" s="82">
        <v>2</v>
      </c>
      <c r="K14" s="78">
        <v>1</v>
      </c>
      <c r="L14" s="85"/>
      <c r="M14" s="85"/>
      <c r="O14" s="85"/>
      <c r="P14" s="128">
        <v>3</v>
      </c>
      <c r="Q14" s="129"/>
      <c r="R14" s="85"/>
    </row>
    <row r="15" spans="1:18" ht="12.75" customHeight="1" x14ac:dyDescent="0.2">
      <c r="A15" s="109" t="s">
        <v>48</v>
      </c>
      <c r="J15" s="82">
        <v>1</v>
      </c>
      <c r="K15" s="78">
        <v>1</v>
      </c>
      <c r="L15" s="85"/>
      <c r="M15" s="85"/>
      <c r="O15" s="85"/>
      <c r="P15" s="128">
        <v>1</v>
      </c>
      <c r="Q15" s="129"/>
      <c r="R15" s="85"/>
    </row>
    <row r="16" spans="1:18" ht="12.75" customHeight="1" x14ac:dyDescent="0.2">
      <c r="A16" s="109" t="s">
        <v>49</v>
      </c>
      <c r="K16" s="78"/>
      <c r="L16" s="85"/>
      <c r="M16" s="85"/>
      <c r="O16" s="85"/>
      <c r="P16" s="128"/>
      <c r="Q16" s="129"/>
      <c r="R16" s="85"/>
    </row>
    <row r="17" spans="1:31" ht="12.75" customHeight="1" x14ac:dyDescent="0.2">
      <c r="A17" s="109" t="s">
        <v>50</v>
      </c>
      <c r="K17" s="78"/>
      <c r="L17" s="85"/>
      <c r="M17" s="85"/>
      <c r="O17" s="85"/>
      <c r="P17" s="128"/>
      <c r="Q17" s="129"/>
      <c r="R17" s="85"/>
    </row>
    <row r="18" spans="1:31" ht="12.75" customHeight="1" x14ac:dyDescent="0.2">
      <c r="A18" s="109" t="s">
        <v>66</v>
      </c>
      <c r="E18" s="82">
        <v>1</v>
      </c>
      <c r="K18" s="78"/>
      <c r="L18" s="85"/>
      <c r="M18" s="85"/>
      <c r="O18" s="85"/>
      <c r="P18" s="128">
        <v>1</v>
      </c>
      <c r="Q18" s="129"/>
      <c r="R18" s="85"/>
    </row>
    <row r="19" spans="1:31" ht="12.75" customHeight="1" x14ac:dyDescent="0.2">
      <c r="A19" s="109" t="s">
        <v>69</v>
      </c>
      <c r="F19" s="82">
        <v>1</v>
      </c>
      <c r="K19" s="78"/>
      <c r="L19" s="85"/>
      <c r="M19" s="85"/>
      <c r="O19" s="85"/>
      <c r="P19" s="128">
        <v>1</v>
      </c>
      <c r="Q19" s="129"/>
      <c r="R19" s="85"/>
    </row>
    <row r="20" spans="1:31" ht="12.75" customHeight="1" x14ac:dyDescent="0.2">
      <c r="A20" s="109" t="s">
        <v>70</v>
      </c>
      <c r="G20" s="82">
        <v>1</v>
      </c>
      <c r="K20" s="78"/>
      <c r="L20" s="85"/>
      <c r="M20" s="85"/>
      <c r="O20" s="85"/>
      <c r="P20" s="128">
        <v>1</v>
      </c>
      <c r="Q20" s="129"/>
      <c r="R20" s="85"/>
    </row>
    <row r="21" spans="1:31" ht="12.75" customHeight="1" x14ac:dyDescent="0.2">
      <c r="A21" s="109" t="s">
        <v>71</v>
      </c>
      <c r="H21" s="82">
        <v>1</v>
      </c>
      <c r="K21" s="78"/>
      <c r="L21" s="85"/>
      <c r="M21" s="85"/>
      <c r="O21" s="85"/>
      <c r="P21" s="128">
        <v>1</v>
      </c>
      <c r="Q21" s="129"/>
      <c r="R21" s="85"/>
    </row>
    <row r="22" spans="1:31" ht="12.75" customHeight="1" x14ac:dyDescent="0.2">
      <c r="A22" s="109" t="s">
        <v>72</v>
      </c>
      <c r="I22" s="82">
        <v>1</v>
      </c>
      <c r="K22" s="78"/>
      <c r="L22" s="85"/>
      <c r="M22" s="85"/>
      <c r="O22" s="85"/>
      <c r="P22" s="128">
        <v>1</v>
      </c>
      <c r="Q22" s="129"/>
      <c r="R22" s="85"/>
    </row>
    <row r="23" spans="1:31" ht="12.75" customHeight="1" x14ac:dyDescent="0.2">
      <c r="A23" s="109" t="s">
        <v>78</v>
      </c>
      <c r="J23" s="82">
        <v>1</v>
      </c>
      <c r="K23" s="78"/>
      <c r="L23" s="85"/>
      <c r="M23" s="85"/>
      <c r="O23" s="85"/>
      <c r="P23" s="128">
        <v>1</v>
      </c>
      <c r="Q23" s="129"/>
      <c r="R23" s="85"/>
    </row>
    <row r="24" spans="1:31" ht="12.75" customHeight="1" x14ac:dyDescent="0.2">
      <c r="K24" s="82">
        <f>SUM(K13:K15)</f>
        <v>7</v>
      </c>
      <c r="L24" s="85">
        <f>K13/B5</f>
        <v>0.38461538461538464</v>
      </c>
      <c r="M24" s="85">
        <f>K24/B5</f>
        <v>0.53846153846153844</v>
      </c>
      <c r="N24" s="85">
        <f>M24-L24</f>
        <v>0.1538461538461538</v>
      </c>
      <c r="O24" s="85"/>
    </row>
    <row r="25" spans="1:31" ht="12.75" customHeight="1" x14ac:dyDescent="0.2">
      <c r="A25" s="114" t="s">
        <v>63</v>
      </c>
      <c r="L25" s="85"/>
      <c r="M25" s="85"/>
      <c r="O25" s="85"/>
    </row>
    <row r="26" spans="1:31" ht="25.5" customHeight="1" x14ac:dyDescent="0.2">
      <c r="B26" s="229" t="s">
        <v>1</v>
      </c>
      <c r="C26" s="230"/>
      <c r="D26" s="230"/>
      <c r="E26" s="230"/>
      <c r="F26" s="230"/>
      <c r="G26" s="230"/>
      <c r="H26" s="230"/>
      <c r="I26" s="230"/>
      <c r="J26" s="230"/>
      <c r="L26" s="115" t="s">
        <v>2</v>
      </c>
      <c r="M26" s="115" t="s">
        <v>3</v>
      </c>
      <c r="N26" s="116" t="s">
        <v>4</v>
      </c>
      <c r="O26" s="115" t="s">
        <v>5</v>
      </c>
      <c r="P26" s="117" t="s">
        <v>6</v>
      </c>
      <c r="Q26" s="117" t="s">
        <v>7</v>
      </c>
      <c r="R26" s="118" t="s">
        <v>8</v>
      </c>
    </row>
    <row r="27" spans="1:31" ht="12.75" customHeight="1" x14ac:dyDescent="0.2">
      <c r="A27" s="120" t="s">
        <v>9</v>
      </c>
      <c r="B27" s="121">
        <v>1</v>
      </c>
      <c r="C27" s="121">
        <v>2</v>
      </c>
      <c r="D27" s="121">
        <v>3</v>
      </c>
      <c r="E27" s="121">
        <v>4</v>
      </c>
      <c r="F27" s="121">
        <v>5</v>
      </c>
      <c r="G27" s="121">
        <v>6</v>
      </c>
      <c r="H27" s="121">
        <v>7</v>
      </c>
      <c r="I27" s="121">
        <v>8</v>
      </c>
      <c r="J27" s="121">
        <v>9</v>
      </c>
      <c r="K27" s="76" t="s">
        <v>10</v>
      </c>
      <c r="L27" s="122"/>
      <c r="M27" s="122"/>
      <c r="N27" s="123"/>
      <c r="O27" s="124"/>
      <c r="P27" s="125"/>
      <c r="Q27" s="125"/>
      <c r="R27" s="85"/>
      <c r="U27" s="111"/>
      <c r="V27" s="111"/>
      <c r="W27" s="111"/>
      <c r="X27" s="111"/>
      <c r="Y27" s="111"/>
      <c r="Z27" s="111"/>
      <c r="AA27" s="111"/>
      <c r="AB27" s="111" t="s">
        <v>46</v>
      </c>
      <c r="AC27" s="111" t="s">
        <v>48</v>
      </c>
      <c r="AD27" s="111" t="s">
        <v>50</v>
      </c>
      <c r="AE27" s="111" t="s">
        <v>51</v>
      </c>
    </row>
    <row r="28" spans="1:31" ht="12.75" customHeight="1" x14ac:dyDescent="0.2">
      <c r="A28" s="109" t="s">
        <v>19</v>
      </c>
      <c r="B28" s="29">
        <v>6</v>
      </c>
      <c r="C28" s="29"/>
      <c r="D28" s="29"/>
      <c r="E28" s="29"/>
      <c r="F28" s="29"/>
      <c r="G28" s="29"/>
      <c r="H28" s="29"/>
      <c r="I28" s="29"/>
      <c r="J28" s="29"/>
      <c r="K28" s="77"/>
      <c r="L28" s="122"/>
      <c r="M28" s="122"/>
      <c r="N28" s="123"/>
      <c r="O28" s="124"/>
      <c r="P28" s="127">
        <f>B28</f>
        <v>6</v>
      </c>
      <c r="Q28" s="125"/>
      <c r="R28" s="85"/>
      <c r="U28" s="175"/>
      <c r="V28" s="175"/>
      <c r="W28" s="175"/>
      <c r="X28" s="175"/>
      <c r="Y28" s="175"/>
      <c r="Z28" s="175"/>
      <c r="AA28" s="175"/>
      <c r="AB28" s="175">
        <f>P129/P127</f>
        <v>0.76190476190476186</v>
      </c>
      <c r="AC28" s="175">
        <f>P145/P143</f>
        <v>0.52</v>
      </c>
      <c r="AD28" s="175">
        <f>P162/P160</f>
        <v>0.5</v>
      </c>
      <c r="AE28" s="175">
        <f>P177/P175</f>
        <v>0.5</v>
      </c>
    </row>
    <row r="29" spans="1:31" ht="12.75" customHeight="1" x14ac:dyDescent="0.2">
      <c r="A29" s="109" t="s">
        <v>31</v>
      </c>
      <c r="C29" s="82">
        <v>4</v>
      </c>
      <c r="K29" s="78"/>
      <c r="L29" s="85"/>
      <c r="M29" s="85"/>
      <c r="O29" s="124">
        <f>C29/B28</f>
        <v>0.66666666666666663</v>
      </c>
      <c r="P29" s="128">
        <v>5</v>
      </c>
      <c r="Q29" s="129">
        <f t="shared" ref="Q29:Q35" si="2">P29/P28</f>
        <v>0.83333333333333337</v>
      </c>
      <c r="R29" s="85">
        <f t="shared" ref="R29:R35" si="3">100%-Q29</f>
        <v>0.16666666666666663</v>
      </c>
    </row>
    <row r="30" spans="1:31" ht="12.75" customHeight="1" x14ac:dyDescent="0.2">
      <c r="A30" s="109" t="s">
        <v>20</v>
      </c>
      <c r="D30" s="82">
        <v>4</v>
      </c>
      <c r="K30" s="78"/>
      <c r="L30" s="85"/>
      <c r="M30" s="85"/>
      <c r="O30" s="85">
        <f>D30/C29</f>
        <v>1</v>
      </c>
      <c r="P30" s="128">
        <v>4</v>
      </c>
      <c r="Q30" s="129">
        <f t="shared" si="2"/>
        <v>0.8</v>
      </c>
      <c r="R30" s="85">
        <f t="shared" si="3"/>
        <v>0.19999999999999996</v>
      </c>
    </row>
    <row r="31" spans="1:31" ht="12.75" customHeight="1" x14ac:dyDescent="0.2">
      <c r="A31" s="109" t="s">
        <v>21</v>
      </c>
      <c r="E31" s="82">
        <v>3</v>
      </c>
      <c r="K31" s="78"/>
      <c r="L31" s="85"/>
      <c r="M31" s="85"/>
      <c r="O31" s="85">
        <f>E31/D30</f>
        <v>0.75</v>
      </c>
      <c r="P31" s="128">
        <v>3</v>
      </c>
      <c r="Q31" s="129">
        <f t="shared" si="2"/>
        <v>0.75</v>
      </c>
      <c r="R31" s="85">
        <f t="shared" si="3"/>
        <v>0.25</v>
      </c>
    </row>
    <row r="32" spans="1:31" ht="12.75" customHeight="1" x14ac:dyDescent="0.2">
      <c r="A32" s="109" t="s">
        <v>43</v>
      </c>
      <c r="B32" s="81"/>
      <c r="C32" s="81"/>
      <c r="D32" s="81"/>
      <c r="E32" s="81"/>
      <c r="F32" s="81">
        <v>3</v>
      </c>
      <c r="G32" s="81"/>
      <c r="H32" s="81"/>
      <c r="I32" s="81"/>
      <c r="J32" s="81"/>
      <c r="K32" s="78"/>
      <c r="L32" s="85"/>
      <c r="M32" s="85"/>
      <c r="N32" s="81"/>
      <c r="O32" s="85">
        <f>F32/E31</f>
        <v>1</v>
      </c>
      <c r="P32" s="128">
        <v>3</v>
      </c>
      <c r="Q32" s="129">
        <f t="shared" si="2"/>
        <v>1</v>
      </c>
      <c r="R32" s="85">
        <f t="shared" si="3"/>
        <v>0</v>
      </c>
    </row>
    <row r="33" spans="1:18" ht="12.75" customHeight="1" x14ac:dyDescent="0.2">
      <c r="A33" s="109" t="s">
        <v>44</v>
      </c>
      <c r="B33" s="81"/>
      <c r="C33" s="81"/>
      <c r="D33" s="81"/>
      <c r="E33" s="81"/>
      <c r="F33" s="81"/>
      <c r="G33" s="81">
        <v>3</v>
      </c>
      <c r="H33" s="81"/>
      <c r="I33" s="81"/>
      <c r="J33" s="81"/>
      <c r="K33" s="78"/>
      <c r="L33" s="85"/>
      <c r="M33" s="85"/>
      <c r="N33" s="81"/>
      <c r="O33" s="85">
        <f>G33/F32</f>
        <v>1</v>
      </c>
      <c r="P33" s="128">
        <v>3</v>
      </c>
      <c r="Q33" s="129">
        <f t="shared" si="2"/>
        <v>1</v>
      </c>
      <c r="R33" s="85">
        <f t="shared" si="3"/>
        <v>0</v>
      </c>
    </row>
    <row r="34" spans="1:18" ht="12.75" customHeight="1" x14ac:dyDescent="0.2">
      <c r="A34" s="109" t="s">
        <v>45</v>
      </c>
      <c r="B34" s="81"/>
      <c r="C34" s="81"/>
      <c r="D34" s="81"/>
      <c r="E34" s="81"/>
      <c r="F34" s="81"/>
      <c r="G34" s="81"/>
      <c r="H34" s="81">
        <v>3</v>
      </c>
      <c r="I34" s="81"/>
      <c r="J34" s="81"/>
      <c r="K34" s="78"/>
      <c r="L34" s="85"/>
      <c r="M34" s="85"/>
      <c r="N34" s="81"/>
      <c r="O34" s="85">
        <f>H34/G33</f>
        <v>1</v>
      </c>
      <c r="P34" s="128">
        <v>3</v>
      </c>
      <c r="Q34" s="129">
        <f t="shared" si="2"/>
        <v>1</v>
      </c>
      <c r="R34" s="85">
        <f t="shared" si="3"/>
        <v>0</v>
      </c>
    </row>
    <row r="35" spans="1:18" ht="12.75" customHeight="1" x14ac:dyDescent="0.2">
      <c r="A35" s="109" t="s">
        <v>46</v>
      </c>
      <c r="B35" s="81"/>
      <c r="C35" s="81"/>
      <c r="D35" s="81"/>
      <c r="E35" s="81"/>
      <c r="F35" s="81"/>
      <c r="G35" s="81"/>
      <c r="H35" s="81">
        <v>2</v>
      </c>
      <c r="I35" s="81"/>
      <c r="J35" s="81"/>
      <c r="K35" s="78"/>
      <c r="L35" s="85"/>
      <c r="M35" s="85"/>
      <c r="N35" s="81"/>
      <c r="O35" s="85">
        <f>I35/H34</f>
        <v>0</v>
      </c>
      <c r="P35" s="128">
        <v>2</v>
      </c>
      <c r="Q35" s="129">
        <f t="shared" si="2"/>
        <v>0.66666666666666663</v>
      </c>
      <c r="R35" s="85">
        <f t="shared" si="3"/>
        <v>0.33333333333333337</v>
      </c>
    </row>
    <row r="36" spans="1:18" ht="12.75" customHeight="1" x14ac:dyDescent="0.2">
      <c r="A36" s="109" t="s">
        <v>47</v>
      </c>
      <c r="B36" s="81"/>
      <c r="C36" s="81"/>
      <c r="D36" s="81"/>
      <c r="E36" s="81"/>
      <c r="F36" s="81"/>
      <c r="G36" s="81"/>
      <c r="H36" s="81">
        <v>1</v>
      </c>
      <c r="I36" s="81">
        <v>1</v>
      </c>
      <c r="J36" s="81"/>
      <c r="K36" s="78"/>
      <c r="L36" s="85"/>
      <c r="M36" s="85"/>
      <c r="N36" s="81"/>
      <c r="O36" s="85"/>
      <c r="P36" s="128">
        <v>2</v>
      </c>
      <c r="Q36" s="129"/>
      <c r="R36" s="85"/>
    </row>
    <row r="37" spans="1:18" ht="12.75" customHeight="1" x14ac:dyDescent="0.2">
      <c r="A37" s="109" t="s">
        <v>48</v>
      </c>
      <c r="B37" s="81"/>
      <c r="C37" s="81"/>
      <c r="D37" s="81"/>
      <c r="E37" s="81"/>
      <c r="F37" s="81"/>
      <c r="G37" s="81"/>
      <c r="H37" s="81"/>
      <c r="I37" s="81"/>
      <c r="J37" s="81">
        <v>1</v>
      </c>
      <c r="K37" s="78">
        <v>1</v>
      </c>
      <c r="L37" s="85"/>
      <c r="M37" s="85"/>
      <c r="N37" s="81"/>
      <c r="O37" s="85"/>
      <c r="P37" s="128">
        <v>2</v>
      </c>
      <c r="Q37" s="129"/>
      <c r="R37" s="85"/>
    </row>
    <row r="38" spans="1:18" ht="12.75" customHeight="1" x14ac:dyDescent="0.2">
      <c r="A38" s="109" t="s">
        <v>49</v>
      </c>
      <c r="B38" s="81"/>
      <c r="C38" s="81"/>
      <c r="D38" s="81"/>
      <c r="E38" s="81"/>
      <c r="F38" s="81"/>
      <c r="G38" s="81"/>
      <c r="H38" s="81"/>
      <c r="I38" s="81"/>
      <c r="J38" s="81"/>
      <c r="K38" s="78"/>
      <c r="L38" s="85"/>
      <c r="M38" s="85"/>
      <c r="N38" s="81"/>
      <c r="O38" s="85"/>
      <c r="P38" s="128"/>
      <c r="Q38" s="129"/>
      <c r="R38" s="85"/>
    </row>
    <row r="39" spans="1:18" ht="12.75" customHeight="1" x14ac:dyDescent="0.2">
      <c r="A39" s="109" t="s">
        <v>50</v>
      </c>
      <c r="B39" s="81"/>
      <c r="C39" s="81"/>
      <c r="D39" s="81"/>
      <c r="E39" s="81"/>
      <c r="F39" s="81"/>
      <c r="G39" s="81"/>
      <c r="H39" s="81"/>
      <c r="I39" s="81"/>
      <c r="J39" s="81">
        <v>1</v>
      </c>
      <c r="K39" s="78">
        <v>1</v>
      </c>
      <c r="L39" s="85"/>
      <c r="M39" s="85"/>
      <c r="N39" s="81"/>
      <c r="O39" s="85"/>
      <c r="P39" s="128">
        <v>1</v>
      </c>
      <c r="Q39" s="129"/>
      <c r="R39" s="85"/>
    </row>
    <row r="40" spans="1:18" ht="12.75" customHeight="1" x14ac:dyDescent="0.2">
      <c r="A40" s="109" t="s">
        <v>66</v>
      </c>
      <c r="B40" s="81"/>
      <c r="C40" s="81"/>
      <c r="D40" s="81"/>
      <c r="E40" s="81"/>
      <c r="F40" s="81"/>
      <c r="G40" s="81"/>
      <c r="H40" s="81"/>
      <c r="I40" s="81"/>
      <c r="J40" s="81"/>
      <c r="K40" s="78"/>
      <c r="L40" s="85"/>
      <c r="M40" s="85"/>
      <c r="N40" s="81"/>
      <c r="O40" s="85"/>
      <c r="P40" s="128"/>
      <c r="Q40" s="129"/>
      <c r="R40" s="85"/>
    </row>
    <row r="41" spans="1:18" ht="12.75" customHeight="1" x14ac:dyDescent="0.2">
      <c r="A41" s="109"/>
      <c r="B41" s="81"/>
      <c r="C41" s="81"/>
      <c r="D41" s="81"/>
      <c r="E41" s="81"/>
      <c r="F41" s="81"/>
      <c r="G41" s="81"/>
      <c r="H41" s="81"/>
      <c r="I41" s="81"/>
      <c r="J41" s="81"/>
      <c r="K41" s="78"/>
      <c r="L41" s="85"/>
      <c r="M41" s="85"/>
      <c r="N41" s="81"/>
      <c r="O41" s="85"/>
      <c r="P41" s="128"/>
      <c r="Q41" s="129"/>
      <c r="R41" s="85"/>
    </row>
    <row r="42" spans="1:18" ht="12.75" customHeight="1" x14ac:dyDescent="0.2">
      <c r="K42" s="82">
        <f>SUM(K37:K39)</f>
        <v>2</v>
      </c>
      <c r="L42" s="85">
        <f>K36/B28</f>
        <v>0</v>
      </c>
      <c r="M42" s="85">
        <f>K42/B28</f>
        <v>0.33333333333333331</v>
      </c>
      <c r="N42" s="85">
        <f>M42-L42</f>
        <v>0.33333333333333331</v>
      </c>
      <c r="O42" s="85"/>
    </row>
    <row r="43" spans="1:18" ht="12.75" customHeight="1" x14ac:dyDescent="0.2">
      <c r="A43" s="114" t="s">
        <v>64</v>
      </c>
      <c r="L43" s="85"/>
      <c r="M43" s="85"/>
      <c r="O43" s="85"/>
    </row>
    <row r="44" spans="1:18" ht="25.5" customHeight="1" x14ac:dyDescent="0.2">
      <c r="B44" s="229" t="s">
        <v>1</v>
      </c>
      <c r="C44" s="230"/>
      <c r="D44" s="230"/>
      <c r="E44" s="230"/>
      <c r="F44" s="230"/>
      <c r="G44" s="230"/>
      <c r="H44" s="230"/>
      <c r="I44" s="230"/>
      <c r="J44" s="230"/>
      <c r="L44" s="118" t="s">
        <v>2</v>
      </c>
      <c r="M44" s="118" t="s">
        <v>3</v>
      </c>
      <c r="N44" s="132" t="s">
        <v>4</v>
      </c>
      <c r="O44" s="118" t="s">
        <v>5</v>
      </c>
      <c r="P44" s="117" t="s">
        <v>6</v>
      </c>
      <c r="Q44" s="117" t="s">
        <v>7</v>
      </c>
      <c r="R44" s="118" t="s">
        <v>8</v>
      </c>
    </row>
    <row r="45" spans="1:18" ht="12.75" customHeight="1" x14ac:dyDescent="0.2">
      <c r="A45" s="134" t="s">
        <v>9</v>
      </c>
      <c r="B45" s="87">
        <v>1</v>
      </c>
      <c r="C45" s="87">
        <v>2</v>
      </c>
      <c r="D45" s="87">
        <v>3</v>
      </c>
      <c r="E45" s="87">
        <v>4</v>
      </c>
      <c r="F45" s="87">
        <v>5</v>
      </c>
      <c r="G45" s="87">
        <v>6</v>
      </c>
      <c r="H45" s="87">
        <v>7</v>
      </c>
      <c r="I45" s="87">
        <v>8</v>
      </c>
      <c r="J45" s="87">
        <v>9</v>
      </c>
      <c r="K45" s="83" t="s">
        <v>10</v>
      </c>
      <c r="L45" s="85"/>
      <c r="M45" s="85"/>
      <c r="O45" s="85"/>
      <c r="P45" s="125"/>
      <c r="Q45" s="125"/>
      <c r="R45" s="85"/>
    </row>
    <row r="46" spans="1:18" ht="12.75" customHeight="1" x14ac:dyDescent="0.2">
      <c r="A46" s="109" t="s">
        <v>31</v>
      </c>
      <c r="B46" s="82">
        <v>19</v>
      </c>
      <c r="K46" s="78"/>
      <c r="L46" s="85"/>
      <c r="M46" s="85"/>
      <c r="O46" s="85"/>
      <c r="P46" s="127">
        <f>B46</f>
        <v>19</v>
      </c>
      <c r="Q46" s="125"/>
      <c r="R46" s="85"/>
    </row>
    <row r="47" spans="1:18" ht="12.75" customHeight="1" x14ac:dyDescent="0.2">
      <c r="A47" s="109" t="s">
        <v>20</v>
      </c>
      <c r="C47" s="82">
        <v>13</v>
      </c>
      <c r="K47" s="78"/>
      <c r="L47" s="85"/>
      <c r="M47" s="85"/>
      <c r="O47" s="85">
        <f>C47/B46</f>
        <v>0.68421052631578949</v>
      </c>
      <c r="P47" s="127">
        <v>14</v>
      </c>
      <c r="Q47" s="129">
        <f t="shared" ref="Q47:Q54" si="4">P47/P46</f>
        <v>0.73684210526315785</v>
      </c>
      <c r="R47" s="85">
        <f t="shared" ref="R47:R54" si="5">100%-Q47</f>
        <v>0.26315789473684215</v>
      </c>
    </row>
    <row r="48" spans="1:18" ht="12.75" customHeight="1" x14ac:dyDescent="0.2">
      <c r="A48" s="109" t="s">
        <v>21</v>
      </c>
      <c r="D48" s="82">
        <v>11</v>
      </c>
      <c r="K48" s="78"/>
      <c r="L48" s="85"/>
      <c r="M48" s="85"/>
      <c r="O48" s="85">
        <f>D48/C47</f>
        <v>0.84615384615384615</v>
      </c>
      <c r="P48" s="127">
        <v>13</v>
      </c>
      <c r="Q48" s="129">
        <f t="shared" si="4"/>
        <v>0.9285714285714286</v>
      </c>
      <c r="R48" s="85">
        <f t="shared" si="5"/>
        <v>7.1428571428571397E-2</v>
      </c>
    </row>
    <row r="49" spans="1:18" ht="12.75" customHeight="1" x14ac:dyDescent="0.2">
      <c r="A49" s="109" t="s">
        <v>43</v>
      </c>
      <c r="E49" s="82">
        <v>10</v>
      </c>
      <c r="K49" s="78"/>
      <c r="L49" s="85"/>
      <c r="M49" s="85"/>
      <c r="N49" s="85"/>
      <c r="O49" s="85">
        <f>E49/D48</f>
        <v>0.90909090909090906</v>
      </c>
      <c r="P49" s="127">
        <v>13</v>
      </c>
      <c r="Q49" s="129">
        <f t="shared" si="4"/>
        <v>1</v>
      </c>
      <c r="R49" s="85">
        <f t="shared" si="5"/>
        <v>0</v>
      </c>
    </row>
    <row r="50" spans="1:18" ht="12.75" customHeight="1" x14ac:dyDescent="0.2">
      <c r="A50" s="109" t="s">
        <v>44</v>
      </c>
      <c r="F50" s="82">
        <v>10</v>
      </c>
      <c r="K50" s="78"/>
      <c r="L50" s="85"/>
      <c r="M50" s="85"/>
      <c r="N50" s="85"/>
      <c r="O50" s="85">
        <f>F50/E49</f>
        <v>1</v>
      </c>
      <c r="P50" s="128">
        <v>13</v>
      </c>
      <c r="Q50" s="129">
        <f t="shared" si="4"/>
        <v>1</v>
      </c>
      <c r="R50" s="85">
        <f t="shared" si="5"/>
        <v>0</v>
      </c>
    </row>
    <row r="51" spans="1:18" ht="12.75" customHeight="1" x14ac:dyDescent="0.2">
      <c r="A51" s="109" t="s">
        <v>45</v>
      </c>
      <c r="G51" s="82">
        <v>10</v>
      </c>
      <c r="K51" s="78"/>
      <c r="L51" s="85"/>
      <c r="M51" s="85"/>
      <c r="N51" s="85"/>
      <c r="O51" s="85">
        <f>G51/F50</f>
        <v>1</v>
      </c>
      <c r="P51" s="128">
        <v>13</v>
      </c>
      <c r="Q51" s="129">
        <f t="shared" si="4"/>
        <v>1</v>
      </c>
      <c r="R51" s="85">
        <f t="shared" si="5"/>
        <v>0</v>
      </c>
    </row>
    <row r="52" spans="1:18" ht="12.75" customHeight="1" x14ac:dyDescent="0.2">
      <c r="A52" s="109" t="s">
        <v>46</v>
      </c>
      <c r="H52" s="82">
        <v>10</v>
      </c>
      <c r="K52" s="78">
        <v>1</v>
      </c>
      <c r="L52" s="85"/>
      <c r="M52" s="85"/>
      <c r="N52" s="85"/>
      <c r="O52" s="85">
        <f>H52/G51</f>
        <v>1</v>
      </c>
      <c r="P52" s="128">
        <v>13</v>
      </c>
      <c r="Q52" s="129">
        <f t="shared" si="4"/>
        <v>1</v>
      </c>
      <c r="R52" s="85">
        <f t="shared" si="5"/>
        <v>0</v>
      </c>
    </row>
    <row r="53" spans="1:18" ht="12.75" customHeight="1" x14ac:dyDescent="0.2">
      <c r="A53" s="109" t="s">
        <v>47</v>
      </c>
      <c r="I53" s="82">
        <v>10</v>
      </c>
      <c r="K53" s="78"/>
      <c r="L53" s="85"/>
      <c r="M53" s="85"/>
      <c r="N53" s="85"/>
      <c r="O53" s="85">
        <f>I53/H52</f>
        <v>1</v>
      </c>
      <c r="P53" s="128">
        <v>12</v>
      </c>
      <c r="Q53" s="129">
        <f t="shared" si="4"/>
        <v>0.92307692307692313</v>
      </c>
      <c r="R53" s="85">
        <f t="shared" si="5"/>
        <v>7.6923076923076872E-2</v>
      </c>
    </row>
    <row r="54" spans="1:18" ht="12.75" customHeight="1" x14ac:dyDescent="0.2">
      <c r="A54" s="109" t="s">
        <v>48</v>
      </c>
      <c r="J54" s="82">
        <v>7</v>
      </c>
      <c r="K54" s="78">
        <v>6</v>
      </c>
      <c r="L54" s="85"/>
      <c r="M54" s="85"/>
      <c r="N54" s="85"/>
      <c r="O54" s="85">
        <f>J54/I53</f>
        <v>0.7</v>
      </c>
      <c r="P54" s="128">
        <v>11</v>
      </c>
      <c r="Q54" s="129">
        <f t="shared" si="4"/>
        <v>0.91666666666666663</v>
      </c>
      <c r="R54" s="85">
        <f t="shared" si="5"/>
        <v>8.333333333333337E-2</v>
      </c>
    </row>
    <row r="55" spans="1:18" ht="12.75" customHeight="1" x14ac:dyDescent="0.2">
      <c r="A55" s="109" t="s">
        <v>49</v>
      </c>
      <c r="J55" s="82">
        <v>1</v>
      </c>
      <c r="K55" s="78">
        <v>2</v>
      </c>
      <c r="L55" s="85"/>
      <c r="M55" s="85"/>
      <c r="N55" s="85"/>
      <c r="O55" s="85"/>
      <c r="P55" s="128">
        <v>1</v>
      </c>
      <c r="Q55" s="129"/>
      <c r="R55" s="85"/>
    </row>
    <row r="56" spans="1:18" ht="12.75" customHeight="1" x14ac:dyDescent="0.2">
      <c r="A56" s="109" t="s">
        <v>50</v>
      </c>
      <c r="J56" s="82">
        <v>1</v>
      </c>
      <c r="K56" s="78"/>
      <c r="L56" s="85"/>
      <c r="M56" s="85"/>
      <c r="N56" s="85"/>
      <c r="O56" s="85"/>
      <c r="P56" s="128">
        <v>3</v>
      </c>
      <c r="Q56" s="129"/>
      <c r="R56" s="85"/>
    </row>
    <row r="57" spans="1:18" ht="12.75" customHeight="1" x14ac:dyDescent="0.2">
      <c r="A57" s="109" t="s">
        <v>66</v>
      </c>
      <c r="J57" s="82">
        <v>3</v>
      </c>
      <c r="K57" s="78">
        <v>2</v>
      </c>
      <c r="L57" s="85"/>
      <c r="M57" s="85"/>
      <c r="N57" s="85"/>
      <c r="O57" s="85"/>
      <c r="P57" s="128">
        <v>3</v>
      </c>
      <c r="Q57" s="129"/>
      <c r="R57" s="85"/>
    </row>
    <row r="58" spans="1:18" ht="12.75" customHeight="1" x14ac:dyDescent="0.2">
      <c r="A58" s="109" t="s">
        <v>51</v>
      </c>
      <c r="I58" s="82">
        <v>1</v>
      </c>
      <c r="K58" s="78">
        <v>1</v>
      </c>
      <c r="L58" s="85"/>
      <c r="M58" s="85"/>
      <c r="N58" s="85"/>
      <c r="O58" s="85"/>
      <c r="P58" s="128">
        <v>1</v>
      </c>
      <c r="Q58" s="129"/>
      <c r="R58" s="85"/>
    </row>
    <row r="59" spans="1:18" ht="12.75" customHeight="1" x14ac:dyDescent="0.2">
      <c r="K59" s="82">
        <f>SUM(K52:K58)</f>
        <v>12</v>
      </c>
      <c r="L59" s="85">
        <f>SUM(K52:K54)/B46</f>
        <v>0.36842105263157893</v>
      </c>
      <c r="M59" s="85">
        <f>K59/B46</f>
        <v>0.63157894736842102</v>
      </c>
      <c r="N59" s="85">
        <f>M59-L59</f>
        <v>0.26315789473684209</v>
      </c>
      <c r="O59" s="85"/>
    </row>
    <row r="60" spans="1:18" ht="12.75" customHeight="1" x14ac:dyDescent="0.2">
      <c r="A60" s="114" t="s">
        <v>65</v>
      </c>
      <c r="L60" s="85"/>
      <c r="M60" s="85"/>
      <c r="O60" s="85"/>
    </row>
    <row r="61" spans="1:18" ht="25.5" customHeight="1" x14ac:dyDescent="0.2">
      <c r="B61" s="229" t="s">
        <v>1</v>
      </c>
      <c r="C61" s="230"/>
      <c r="D61" s="230"/>
      <c r="E61" s="230"/>
      <c r="F61" s="230"/>
      <c r="G61" s="230"/>
      <c r="H61" s="230"/>
      <c r="I61" s="230"/>
      <c r="J61" s="230"/>
      <c r="L61" s="118" t="s">
        <v>2</v>
      </c>
      <c r="M61" s="118" t="s">
        <v>3</v>
      </c>
      <c r="N61" s="132" t="s">
        <v>4</v>
      </c>
      <c r="O61" s="118" t="s">
        <v>5</v>
      </c>
      <c r="P61" s="117" t="s">
        <v>6</v>
      </c>
      <c r="Q61" s="117" t="s">
        <v>7</v>
      </c>
      <c r="R61" s="118" t="s">
        <v>8</v>
      </c>
    </row>
    <row r="62" spans="1:18" ht="12.75" customHeight="1" x14ac:dyDescent="0.2">
      <c r="A62" s="134" t="s">
        <v>9</v>
      </c>
      <c r="B62" s="87">
        <v>1</v>
      </c>
      <c r="C62" s="87">
        <v>2</v>
      </c>
      <c r="D62" s="87">
        <v>3</v>
      </c>
      <c r="E62" s="87">
        <v>4</v>
      </c>
      <c r="F62" s="87">
        <v>5</v>
      </c>
      <c r="G62" s="87">
        <v>6</v>
      </c>
      <c r="H62" s="87">
        <v>7</v>
      </c>
      <c r="I62" s="87">
        <v>8</v>
      </c>
      <c r="J62" s="87">
        <v>9</v>
      </c>
      <c r="K62" s="83" t="s">
        <v>10</v>
      </c>
      <c r="L62" s="85"/>
      <c r="M62" s="85"/>
      <c r="O62" s="85"/>
      <c r="P62" s="125"/>
      <c r="Q62" s="125"/>
      <c r="R62" s="85"/>
    </row>
    <row r="63" spans="1:18" ht="12.75" customHeight="1" x14ac:dyDescent="0.2">
      <c r="A63" s="109" t="s">
        <v>20</v>
      </c>
      <c r="B63" s="82">
        <v>2</v>
      </c>
      <c r="K63" s="78"/>
      <c r="L63" s="85"/>
      <c r="M63" s="85"/>
      <c r="O63" s="85"/>
      <c r="P63" s="127">
        <f>B63</f>
        <v>2</v>
      </c>
      <c r="Q63" s="125"/>
      <c r="R63" s="85"/>
    </row>
    <row r="64" spans="1:18" ht="12.75" customHeight="1" x14ac:dyDescent="0.2">
      <c r="A64" s="109" t="s">
        <v>21</v>
      </c>
      <c r="C64" s="82">
        <v>1</v>
      </c>
      <c r="K64" s="78"/>
      <c r="L64" s="85"/>
      <c r="M64" s="85"/>
      <c r="N64" s="85"/>
      <c r="O64" s="85">
        <f>C64/B63</f>
        <v>0.5</v>
      </c>
      <c r="P64" s="128">
        <v>1</v>
      </c>
      <c r="Q64" s="129">
        <f t="shared" ref="Q64:Q66" si="6">P64/P63</f>
        <v>0.5</v>
      </c>
      <c r="R64" s="85">
        <f t="shared" ref="R64:R66" si="7">100%-Q64</f>
        <v>0.5</v>
      </c>
    </row>
    <row r="65" spans="1:18" ht="12.75" customHeight="1" x14ac:dyDescent="0.2">
      <c r="A65" s="109" t="s">
        <v>43</v>
      </c>
      <c r="C65" s="82">
        <v>1</v>
      </c>
      <c r="K65" s="78"/>
      <c r="L65" s="85"/>
      <c r="M65" s="85"/>
      <c r="N65" s="85"/>
      <c r="O65" s="85">
        <f>D65/C64</f>
        <v>0</v>
      </c>
      <c r="P65" s="128">
        <v>1</v>
      </c>
      <c r="Q65" s="129">
        <f t="shared" si="6"/>
        <v>1</v>
      </c>
      <c r="R65" s="85">
        <f t="shared" si="7"/>
        <v>0</v>
      </c>
    </row>
    <row r="66" spans="1:18" ht="12.75" customHeight="1" x14ac:dyDescent="0.2">
      <c r="A66" s="109" t="s">
        <v>44</v>
      </c>
      <c r="C66" s="82">
        <v>1</v>
      </c>
      <c r="K66" s="78"/>
      <c r="L66" s="85"/>
      <c r="M66" s="85"/>
      <c r="N66" s="85"/>
      <c r="O66" s="85" t="e">
        <f>E66/D65</f>
        <v>#DIV/0!</v>
      </c>
      <c r="P66" s="128">
        <v>1</v>
      </c>
      <c r="Q66" s="129">
        <f t="shared" si="6"/>
        <v>1</v>
      </c>
      <c r="R66" s="85">
        <f t="shared" si="7"/>
        <v>0</v>
      </c>
    </row>
    <row r="67" spans="1:18" ht="12.75" customHeight="1" x14ac:dyDescent="0.2">
      <c r="A67" s="109" t="s">
        <v>46</v>
      </c>
      <c r="K67" s="78"/>
      <c r="L67" s="85"/>
      <c r="M67" s="85"/>
      <c r="N67" s="85"/>
      <c r="O67" s="85"/>
      <c r="P67" s="128"/>
      <c r="Q67" s="129"/>
      <c r="R67" s="85"/>
    </row>
    <row r="68" spans="1:18" ht="12.75" customHeight="1" x14ac:dyDescent="0.2">
      <c r="A68" s="109" t="s">
        <v>47</v>
      </c>
      <c r="K68" s="78"/>
      <c r="L68" s="85"/>
      <c r="M68" s="85"/>
      <c r="N68" s="85"/>
      <c r="O68" s="85"/>
      <c r="P68" s="128"/>
      <c r="Q68" s="129"/>
      <c r="R68" s="85"/>
    </row>
    <row r="69" spans="1:18" ht="12.75" customHeight="1" x14ac:dyDescent="0.2">
      <c r="A69" s="109" t="s">
        <v>48</v>
      </c>
      <c r="K69" s="78"/>
      <c r="L69" s="85"/>
      <c r="M69" s="85"/>
      <c r="N69" s="85"/>
      <c r="O69" s="85"/>
      <c r="P69" s="128"/>
      <c r="Q69" s="129"/>
      <c r="R69" s="85"/>
    </row>
    <row r="70" spans="1:18" ht="12.75" customHeight="1" x14ac:dyDescent="0.2">
      <c r="A70" s="109" t="s">
        <v>49</v>
      </c>
      <c r="K70" s="78"/>
      <c r="L70" s="85"/>
      <c r="M70" s="85"/>
      <c r="N70" s="85"/>
      <c r="O70" s="85"/>
      <c r="P70" s="128"/>
      <c r="Q70" s="129"/>
      <c r="R70" s="85"/>
    </row>
    <row r="71" spans="1:18" ht="12.75" customHeight="1" x14ac:dyDescent="0.2">
      <c r="A71" s="109" t="s">
        <v>50</v>
      </c>
      <c r="K71" s="78"/>
      <c r="L71" s="85"/>
      <c r="M71" s="85"/>
      <c r="N71" s="85"/>
      <c r="O71" s="85"/>
      <c r="P71" s="128"/>
      <c r="Q71" s="129"/>
      <c r="R71" s="85"/>
    </row>
    <row r="72" spans="1:18" ht="12.75" customHeight="1" x14ac:dyDescent="0.2">
      <c r="L72" s="85"/>
      <c r="M72" s="85"/>
      <c r="O72" s="85"/>
    </row>
    <row r="73" spans="1:18" ht="12.75" customHeight="1" x14ac:dyDescent="0.2">
      <c r="A73" s="114" t="s">
        <v>67</v>
      </c>
      <c r="L73" s="85"/>
      <c r="M73" s="85"/>
      <c r="O73" s="85"/>
    </row>
    <row r="74" spans="1:18" ht="25.5" customHeight="1" x14ac:dyDescent="0.2">
      <c r="B74" s="229" t="s">
        <v>1</v>
      </c>
      <c r="C74" s="230"/>
      <c r="D74" s="230"/>
      <c r="E74" s="230"/>
      <c r="F74" s="230"/>
      <c r="G74" s="230"/>
      <c r="H74" s="230"/>
      <c r="I74" s="230"/>
      <c r="J74" s="230"/>
      <c r="L74" s="118" t="s">
        <v>2</v>
      </c>
      <c r="M74" s="118" t="s">
        <v>3</v>
      </c>
      <c r="N74" s="132" t="s">
        <v>4</v>
      </c>
      <c r="O74" s="118" t="s">
        <v>5</v>
      </c>
      <c r="P74" s="117" t="s">
        <v>6</v>
      </c>
      <c r="Q74" s="117" t="s">
        <v>7</v>
      </c>
      <c r="R74" s="118" t="s">
        <v>8</v>
      </c>
    </row>
    <row r="75" spans="1:18" ht="12.75" customHeight="1" x14ac:dyDescent="0.2">
      <c r="A75" s="134" t="s">
        <v>9</v>
      </c>
      <c r="B75" s="87">
        <v>1</v>
      </c>
      <c r="C75" s="87">
        <v>2</v>
      </c>
      <c r="D75" s="87">
        <v>3</v>
      </c>
      <c r="E75" s="87">
        <v>4</v>
      </c>
      <c r="F75" s="87">
        <v>5</v>
      </c>
      <c r="G75" s="87">
        <v>6</v>
      </c>
      <c r="H75" s="87">
        <v>7</v>
      </c>
      <c r="I75" s="87">
        <v>8</v>
      </c>
      <c r="J75" s="87">
        <v>9</v>
      </c>
      <c r="K75" s="83" t="s">
        <v>10</v>
      </c>
      <c r="L75" s="85"/>
      <c r="M75" s="85"/>
      <c r="O75" s="85"/>
      <c r="P75" s="125"/>
      <c r="Q75" s="125"/>
      <c r="R75" s="85"/>
    </row>
    <row r="76" spans="1:18" ht="12.75" customHeight="1" x14ac:dyDescent="0.2">
      <c r="A76" s="109" t="s">
        <v>21</v>
      </c>
      <c r="B76" s="82">
        <v>18</v>
      </c>
      <c r="K76" s="78"/>
      <c r="L76" s="85"/>
      <c r="M76" s="85"/>
      <c r="O76" s="85"/>
      <c r="P76" s="127">
        <f>B76</f>
        <v>18</v>
      </c>
      <c r="Q76" s="125"/>
      <c r="R76" s="85"/>
    </row>
    <row r="77" spans="1:18" ht="12.75" customHeight="1" x14ac:dyDescent="0.2">
      <c r="A77" s="109" t="s">
        <v>43</v>
      </c>
      <c r="C77" s="82">
        <v>16</v>
      </c>
      <c r="K77" s="78"/>
      <c r="L77" s="85"/>
      <c r="M77" s="85"/>
      <c r="O77" s="85">
        <f>C77/B76</f>
        <v>0.88888888888888884</v>
      </c>
      <c r="P77" s="127">
        <v>17</v>
      </c>
      <c r="Q77" s="129">
        <f t="shared" ref="Q77:Q84" si="8">P77/P76</f>
        <v>0.94444444444444442</v>
      </c>
      <c r="R77" s="85">
        <f t="shared" ref="R77:R84" si="9">100%-Q77</f>
        <v>5.555555555555558E-2</v>
      </c>
    </row>
    <row r="78" spans="1:18" ht="12.75" customHeight="1" x14ac:dyDescent="0.2">
      <c r="A78" s="109" t="s">
        <v>44</v>
      </c>
      <c r="D78" s="82">
        <v>11</v>
      </c>
      <c r="K78" s="78"/>
      <c r="L78" s="85"/>
      <c r="M78" s="85"/>
      <c r="O78" s="85">
        <f>D78/C77</f>
        <v>0.6875</v>
      </c>
      <c r="P78" s="127">
        <v>14</v>
      </c>
      <c r="Q78" s="129">
        <f t="shared" si="8"/>
        <v>0.82352941176470584</v>
      </c>
      <c r="R78" s="85">
        <f t="shared" si="9"/>
        <v>0.17647058823529416</v>
      </c>
    </row>
    <row r="79" spans="1:18" ht="12.75" customHeight="1" x14ac:dyDescent="0.2">
      <c r="A79" s="109" t="s">
        <v>45</v>
      </c>
      <c r="E79" s="82">
        <v>10</v>
      </c>
      <c r="K79" s="78"/>
      <c r="L79" s="85"/>
      <c r="M79" s="85"/>
      <c r="O79" s="85">
        <f>E79/D78</f>
        <v>0.90909090909090906</v>
      </c>
      <c r="P79" s="127">
        <v>12</v>
      </c>
      <c r="Q79" s="129">
        <f t="shared" si="8"/>
        <v>0.8571428571428571</v>
      </c>
      <c r="R79" s="85">
        <f t="shared" si="9"/>
        <v>0.1428571428571429</v>
      </c>
    </row>
    <row r="80" spans="1:18" ht="12.75" customHeight="1" x14ac:dyDescent="0.2">
      <c r="A80" s="109" t="s">
        <v>46</v>
      </c>
      <c r="F80" s="82">
        <v>10</v>
      </c>
      <c r="K80" s="78"/>
      <c r="L80" s="85"/>
      <c r="M80" s="85"/>
      <c r="O80" s="85">
        <f>F80/E79</f>
        <v>1</v>
      </c>
      <c r="P80" s="127">
        <v>12</v>
      </c>
      <c r="Q80" s="129">
        <f t="shared" si="8"/>
        <v>1</v>
      </c>
      <c r="R80" s="85">
        <f t="shared" si="9"/>
        <v>0</v>
      </c>
    </row>
    <row r="81" spans="1:18" ht="12.75" customHeight="1" x14ac:dyDescent="0.2">
      <c r="A81" s="109" t="s">
        <v>47</v>
      </c>
      <c r="G81" s="82">
        <v>10</v>
      </c>
      <c r="K81" s="78"/>
      <c r="L81" s="85"/>
      <c r="M81" s="85"/>
      <c r="O81" s="85">
        <f>G81/F80</f>
        <v>1</v>
      </c>
      <c r="P81" s="127">
        <v>12</v>
      </c>
      <c r="Q81" s="129">
        <f t="shared" si="8"/>
        <v>1</v>
      </c>
      <c r="R81" s="85">
        <f t="shared" si="9"/>
        <v>0</v>
      </c>
    </row>
    <row r="82" spans="1:18" ht="12.75" customHeight="1" x14ac:dyDescent="0.2">
      <c r="A82" s="109" t="s">
        <v>48</v>
      </c>
      <c r="H82" s="82">
        <v>10</v>
      </c>
      <c r="K82" s="78"/>
      <c r="L82" s="85"/>
      <c r="M82" s="85"/>
      <c r="O82" s="85">
        <f>H82/G81</f>
        <v>1</v>
      </c>
      <c r="P82" s="127">
        <v>11</v>
      </c>
      <c r="Q82" s="129">
        <f t="shared" si="8"/>
        <v>0.91666666666666663</v>
      </c>
      <c r="R82" s="85">
        <f t="shared" si="9"/>
        <v>8.333333333333337E-2</v>
      </c>
    </row>
    <row r="83" spans="1:18" ht="12.75" customHeight="1" x14ac:dyDescent="0.2">
      <c r="A83" s="109" t="s">
        <v>49</v>
      </c>
      <c r="I83" s="82">
        <v>9</v>
      </c>
      <c r="K83" s="78"/>
      <c r="L83" s="85"/>
      <c r="M83" s="85"/>
      <c r="O83" s="85">
        <f>I83/H82</f>
        <v>0.9</v>
      </c>
      <c r="P83" s="127">
        <v>11</v>
      </c>
      <c r="Q83" s="129">
        <f t="shared" si="8"/>
        <v>1</v>
      </c>
      <c r="R83" s="85">
        <f t="shared" si="9"/>
        <v>0</v>
      </c>
    </row>
    <row r="84" spans="1:18" ht="12.75" customHeight="1" x14ac:dyDescent="0.2">
      <c r="A84" s="109" t="s">
        <v>50</v>
      </c>
      <c r="J84" s="82">
        <v>7</v>
      </c>
      <c r="K84" s="78">
        <v>6</v>
      </c>
      <c r="L84" s="85"/>
      <c r="M84" s="85"/>
      <c r="O84" s="85">
        <f>J84/I83</f>
        <v>0.77777777777777779</v>
      </c>
      <c r="P84" s="127">
        <v>11</v>
      </c>
      <c r="Q84" s="129">
        <f t="shared" si="8"/>
        <v>1</v>
      </c>
      <c r="R84" s="85">
        <f t="shared" si="9"/>
        <v>0</v>
      </c>
    </row>
    <row r="85" spans="1:18" ht="12.75" customHeight="1" x14ac:dyDescent="0.2">
      <c r="A85" s="109" t="s">
        <v>66</v>
      </c>
      <c r="J85" s="82">
        <v>4</v>
      </c>
      <c r="K85" s="78">
        <v>2</v>
      </c>
      <c r="L85" s="85"/>
      <c r="M85" s="85"/>
      <c r="O85" s="85"/>
      <c r="P85" s="127">
        <v>5</v>
      </c>
      <c r="Q85" s="129"/>
      <c r="R85" s="85"/>
    </row>
    <row r="86" spans="1:18" ht="12.75" customHeight="1" x14ac:dyDescent="0.2">
      <c r="A86" s="109" t="s">
        <v>51</v>
      </c>
      <c r="J86" s="82">
        <v>2</v>
      </c>
      <c r="K86" s="78">
        <v>1</v>
      </c>
      <c r="L86" s="85"/>
      <c r="M86" s="85"/>
      <c r="O86" s="85"/>
      <c r="P86" s="127">
        <v>3</v>
      </c>
      <c r="Q86" s="129"/>
      <c r="R86" s="85"/>
    </row>
    <row r="87" spans="1:18" ht="12.75" customHeight="1" x14ac:dyDescent="0.2">
      <c r="A87" s="109" t="s">
        <v>69</v>
      </c>
      <c r="K87" s="78"/>
      <c r="L87" s="85"/>
      <c r="M87" s="85"/>
      <c r="O87" s="85"/>
      <c r="P87" s="127"/>
      <c r="Q87" s="129"/>
      <c r="R87" s="85"/>
    </row>
    <row r="88" spans="1:18" ht="12.75" customHeight="1" x14ac:dyDescent="0.2">
      <c r="A88" s="109" t="s">
        <v>72</v>
      </c>
      <c r="K88" s="78"/>
      <c r="L88" s="85"/>
      <c r="M88" s="85"/>
      <c r="O88" s="85"/>
      <c r="P88" s="127"/>
      <c r="Q88" s="129"/>
      <c r="R88" s="85"/>
    </row>
    <row r="89" spans="1:18" ht="12.75" customHeight="1" x14ac:dyDescent="0.2">
      <c r="A89" s="109" t="s">
        <v>71</v>
      </c>
      <c r="J89" s="82">
        <v>1</v>
      </c>
      <c r="K89" s="78"/>
      <c r="L89" s="85"/>
      <c r="M89" s="85"/>
      <c r="O89" s="85"/>
      <c r="P89" s="127">
        <v>1</v>
      </c>
      <c r="Q89" s="129"/>
      <c r="R89" s="85"/>
    </row>
    <row r="90" spans="1:18" ht="12.75" customHeight="1" x14ac:dyDescent="0.2">
      <c r="A90" s="109" t="s">
        <v>72</v>
      </c>
      <c r="J90" s="82">
        <v>1</v>
      </c>
      <c r="K90" s="78">
        <v>1</v>
      </c>
      <c r="L90" s="85"/>
      <c r="M90" s="85"/>
      <c r="O90" s="85"/>
      <c r="P90" s="127">
        <v>1</v>
      </c>
      <c r="Q90" s="129"/>
      <c r="R90" s="85"/>
    </row>
    <row r="91" spans="1:18" ht="12.75" customHeight="1" x14ac:dyDescent="0.2">
      <c r="K91" s="82">
        <f>SUM(K84:K90)</f>
        <v>10</v>
      </c>
      <c r="L91" s="85">
        <f>K84/B76</f>
        <v>0.33333333333333331</v>
      </c>
      <c r="M91" s="85">
        <f>K91/B76</f>
        <v>0.55555555555555558</v>
      </c>
      <c r="N91" s="85">
        <f>M91-L91</f>
        <v>0.22222222222222227</v>
      </c>
      <c r="O91" s="85"/>
    </row>
    <row r="92" spans="1:18" ht="12.75" customHeight="1" x14ac:dyDescent="0.2">
      <c r="A92" s="114" t="s">
        <v>68</v>
      </c>
      <c r="L92" s="85"/>
      <c r="M92" s="85"/>
      <c r="O92" s="85"/>
    </row>
    <row r="93" spans="1:18" ht="25.5" customHeight="1" x14ac:dyDescent="0.2">
      <c r="B93" s="229" t="s">
        <v>1</v>
      </c>
      <c r="C93" s="230"/>
      <c r="D93" s="230"/>
      <c r="E93" s="230"/>
      <c r="F93" s="230"/>
      <c r="G93" s="230"/>
      <c r="H93" s="230"/>
      <c r="I93" s="230"/>
      <c r="J93" s="230"/>
      <c r="L93" s="118" t="s">
        <v>2</v>
      </c>
      <c r="M93" s="118" t="s">
        <v>3</v>
      </c>
      <c r="N93" s="132" t="s">
        <v>4</v>
      </c>
      <c r="O93" s="118" t="s">
        <v>5</v>
      </c>
      <c r="P93" s="117" t="s">
        <v>6</v>
      </c>
      <c r="Q93" s="117" t="s">
        <v>7</v>
      </c>
      <c r="R93" s="118" t="s">
        <v>8</v>
      </c>
    </row>
    <row r="94" spans="1:18" ht="12.75" customHeight="1" x14ac:dyDescent="0.2">
      <c r="A94" s="134" t="s">
        <v>9</v>
      </c>
      <c r="B94" s="87">
        <v>1</v>
      </c>
      <c r="C94" s="87">
        <v>2</v>
      </c>
      <c r="D94" s="87">
        <v>3</v>
      </c>
      <c r="E94" s="87">
        <v>4</v>
      </c>
      <c r="F94" s="87">
        <v>5</v>
      </c>
      <c r="G94" s="87">
        <v>6</v>
      </c>
      <c r="H94" s="87">
        <v>7</v>
      </c>
      <c r="I94" s="87">
        <v>8</v>
      </c>
      <c r="J94" s="87">
        <v>9</v>
      </c>
      <c r="K94" s="83" t="s">
        <v>10</v>
      </c>
      <c r="L94" s="85"/>
      <c r="M94" s="85"/>
      <c r="O94" s="85"/>
      <c r="P94" s="125"/>
      <c r="Q94" s="125"/>
      <c r="R94" s="85"/>
    </row>
    <row r="95" spans="1:18" ht="12.75" customHeight="1" x14ac:dyDescent="0.2">
      <c r="A95" s="109" t="s">
        <v>43</v>
      </c>
      <c r="B95" s="82">
        <v>7</v>
      </c>
      <c r="K95" s="78"/>
      <c r="L95" s="85"/>
      <c r="M95" s="85"/>
      <c r="O95" s="85"/>
      <c r="P95" s="127">
        <f>B95</f>
        <v>7</v>
      </c>
      <c r="Q95" s="125"/>
      <c r="R95" s="85"/>
    </row>
    <row r="96" spans="1:18" ht="12.75" customHeight="1" x14ac:dyDescent="0.2">
      <c r="A96" s="109" t="s">
        <v>44</v>
      </c>
      <c r="C96" s="82">
        <v>4</v>
      </c>
      <c r="K96" s="78"/>
      <c r="L96" s="85"/>
      <c r="M96" s="85"/>
      <c r="O96" s="85">
        <f>C96/B95</f>
        <v>0.5714285714285714</v>
      </c>
      <c r="P96" s="127">
        <v>6</v>
      </c>
      <c r="Q96" s="129">
        <f t="shared" ref="Q96:Q103" si="10">P96/P95</f>
        <v>0.8571428571428571</v>
      </c>
      <c r="R96" s="85">
        <f t="shared" ref="R96:R103" si="11">100%-Q96</f>
        <v>0.1428571428571429</v>
      </c>
    </row>
    <row r="97" spans="1:18" ht="12.75" customHeight="1" x14ac:dyDescent="0.2">
      <c r="A97" s="109" t="s">
        <v>45</v>
      </c>
      <c r="D97" s="82">
        <v>4</v>
      </c>
      <c r="K97" s="78"/>
      <c r="L97" s="85"/>
      <c r="M97" s="85"/>
      <c r="O97" s="85">
        <f>D97/C96</f>
        <v>1</v>
      </c>
      <c r="P97" s="127">
        <v>6</v>
      </c>
      <c r="Q97" s="129">
        <f t="shared" si="10"/>
        <v>1</v>
      </c>
      <c r="R97" s="85">
        <f t="shared" si="11"/>
        <v>0</v>
      </c>
    </row>
    <row r="98" spans="1:18" ht="12.75" customHeight="1" x14ac:dyDescent="0.2">
      <c r="A98" s="109" t="s">
        <v>46</v>
      </c>
      <c r="E98" s="82">
        <v>4</v>
      </c>
      <c r="K98" s="78"/>
      <c r="L98" s="85"/>
      <c r="M98" s="85"/>
      <c r="O98" s="85">
        <f>E98/D97</f>
        <v>1</v>
      </c>
      <c r="P98" s="127">
        <v>6</v>
      </c>
      <c r="Q98" s="129">
        <f t="shared" si="10"/>
        <v>1</v>
      </c>
      <c r="R98" s="85">
        <f t="shared" si="11"/>
        <v>0</v>
      </c>
    </row>
    <row r="99" spans="1:18" ht="12.75" customHeight="1" x14ac:dyDescent="0.2">
      <c r="A99" s="109" t="s">
        <v>47</v>
      </c>
      <c r="F99" s="82">
        <v>2</v>
      </c>
      <c r="K99" s="78"/>
      <c r="L99" s="85"/>
      <c r="M99" s="85"/>
      <c r="O99" s="85">
        <f>F99/E98</f>
        <v>0.5</v>
      </c>
      <c r="P99" s="127">
        <v>5</v>
      </c>
      <c r="Q99" s="129">
        <f t="shared" si="10"/>
        <v>0.83333333333333337</v>
      </c>
      <c r="R99" s="85">
        <f t="shared" si="11"/>
        <v>0.16666666666666663</v>
      </c>
    </row>
    <row r="100" spans="1:18" ht="12.75" customHeight="1" x14ac:dyDescent="0.2">
      <c r="A100" s="109" t="s">
        <v>48</v>
      </c>
      <c r="G100" s="82">
        <v>2</v>
      </c>
      <c r="K100" s="78"/>
      <c r="L100" s="85"/>
      <c r="M100" s="85"/>
      <c r="O100" s="85">
        <f>G100/F99</f>
        <v>1</v>
      </c>
      <c r="P100" s="127">
        <v>5</v>
      </c>
      <c r="Q100" s="129">
        <f t="shared" si="10"/>
        <v>1</v>
      </c>
      <c r="R100" s="85">
        <f t="shared" si="11"/>
        <v>0</v>
      </c>
    </row>
    <row r="101" spans="1:18" ht="12.75" customHeight="1" x14ac:dyDescent="0.2">
      <c r="A101" s="109" t="s">
        <v>49</v>
      </c>
      <c r="H101" s="82">
        <v>2</v>
      </c>
      <c r="K101" s="78">
        <v>1</v>
      </c>
      <c r="L101" s="85"/>
      <c r="M101" s="85"/>
      <c r="O101" s="85">
        <f>H101/G100</f>
        <v>1</v>
      </c>
      <c r="P101" s="127">
        <v>4</v>
      </c>
      <c r="Q101" s="129">
        <f t="shared" si="10"/>
        <v>0.8</v>
      </c>
      <c r="R101" s="85">
        <f t="shared" si="11"/>
        <v>0.19999999999999996</v>
      </c>
    </row>
    <row r="102" spans="1:18" ht="12.75" customHeight="1" x14ac:dyDescent="0.2">
      <c r="A102" s="109" t="s">
        <v>50</v>
      </c>
      <c r="I102" s="82">
        <v>2</v>
      </c>
      <c r="K102" s="78"/>
      <c r="L102" s="85"/>
      <c r="M102" s="85"/>
      <c r="O102" s="85">
        <f>I102/H101</f>
        <v>1</v>
      </c>
      <c r="P102" s="127">
        <v>3</v>
      </c>
      <c r="Q102" s="129">
        <f t="shared" si="10"/>
        <v>0.75</v>
      </c>
      <c r="R102" s="85">
        <f t="shared" si="11"/>
        <v>0.25</v>
      </c>
    </row>
    <row r="103" spans="1:18" ht="12.75" customHeight="1" x14ac:dyDescent="0.2">
      <c r="A103" s="109" t="s">
        <v>66</v>
      </c>
      <c r="J103" s="82">
        <v>1</v>
      </c>
      <c r="K103" s="78">
        <v>1</v>
      </c>
      <c r="L103" s="85"/>
      <c r="M103" s="85"/>
      <c r="O103" s="85">
        <f>J103/I102</f>
        <v>0.5</v>
      </c>
      <c r="P103" s="127">
        <v>3</v>
      </c>
      <c r="Q103" s="129">
        <f t="shared" si="10"/>
        <v>1</v>
      </c>
      <c r="R103" s="85">
        <f t="shared" si="11"/>
        <v>0</v>
      </c>
    </row>
    <row r="104" spans="1:18" ht="12.75" customHeight="1" x14ac:dyDescent="0.2">
      <c r="A104" s="109" t="s">
        <v>51</v>
      </c>
      <c r="J104" s="82">
        <v>1</v>
      </c>
      <c r="K104" s="78">
        <v>1</v>
      </c>
      <c r="L104" s="85"/>
      <c r="M104" s="85"/>
      <c r="O104" s="85"/>
      <c r="P104" s="127">
        <v>1</v>
      </c>
      <c r="Q104" s="129"/>
      <c r="R104" s="85"/>
    </row>
    <row r="105" spans="1:18" ht="12.75" customHeight="1" x14ac:dyDescent="0.2">
      <c r="K105" s="82">
        <f>SUM(K101:K104)</f>
        <v>3</v>
      </c>
      <c r="L105" s="85">
        <f>SUM(K101:K103)/B95</f>
        <v>0.2857142857142857</v>
      </c>
      <c r="M105" s="85">
        <f>K105/B95</f>
        <v>0.42857142857142855</v>
      </c>
      <c r="N105" s="85">
        <f>M105-L105</f>
        <v>0.14285714285714285</v>
      </c>
      <c r="O105" s="85"/>
    </row>
    <row r="106" spans="1:18" ht="12.75" customHeight="1" x14ac:dyDescent="0.2">
      <c r="A106" s="114" t="s">
        <v>73</v>
      </c>
      <c r="L106" s="85"/>
      <c r="M106" s="85"/>
      <c r="O106" s="85"/>
    </row>
    <row r="107" spans="1:18" ht="25.5" customHeight="1" x14ac:dyDescent="0.2">
      <c r="B107" s="229" t="s">
        <v>1</v>
      </c>
      <c r="C107" s="230"/>
      <c r="D107" s="230"/>
      <c r="E107" s="230"/>
      <c r="F107" s="230"/>
      <c r="G107" s="230"/>
      <c r="H107" s="230"/>
      <c r="I107" s="230"/>
      <c r="J107" s="230"/>
      <c r="L107" s="118" t="s">
        <v>2</v>
      </c>
      <c r="M107" s="118" t="s">
        <v>3</v>
      </c>
      <c r="N107" s="132" t="s">
        <v>4</v>
      </c>
      <c r="O107" s="118" t="s">
        <v>5</v>
      </c>
      <c r="P107" s="117" t="s">
        <v>6</v>
      </c>
      <c r="Q107" s="117" t="s">
        <v>7</v>
      </c>
      <c r="R107" s="118" t="s">
        <v>8</v>
      </c>
    </row>
    <row r="108" spans="1:18" ht="12.75" customHeight="1" x14ac:dyDescent="0.2">
      <c r="A108" s="134" t="s">
        <v>9</v>
      </c>
      <c r="B108" s="87">
        <v>1</v>
      </c>
      <c r="C108" s="87">
        <v>2</v>
      </c>
      <c r="D108" s="87">
        <v>3</v>
      </c>
      <c r="E108" s="87">
        <v>4</v>
      </c>
      <c r="F108" s="87">
        <v>5</v>
      </c>
      <c r="G108" s="87">
        <v>6</v>
      </c>
      <c r="H108" s="87">
        <v>7</v>
      </c>
      <c r="I108" s="87">
        <v>8</v>
      </c>
      <c r="J108" s="87">
        <v>9</v>
      </c>
      <c r="K108" s="83" t="s">
        <v>10</v>
      </c>
      <c r="L108" s="85"/>
      <c r="M108" s="85"/>
      <c r="O108" s="85"/>
      <c r="P108" s="125"/>
      <c r="Q108" s="125"/>
      <c r="R108" s="85"/>
    </row>
    <row r="109" spans="1:18" ht="12.75" customHeight="1" x14ac:dyDescent="0.2">
      <c r="A109" s="109" t="s">
        <v>44</v>
      </c>
      <c r="B109" s="82">
        <v>25</v>
      </c>
      <c r="K109" s="78"/>
      <c r="L109" s="85"/>
      <c r="M109" s="85"/>
      <c r="O109" s="85"/>
      <c r="P109" s="127">
        <f>B109</f>
        <v>25</v>
      </c>
      <c r="Q109" s="125"/>
      <c r="R109" s="85"/>
    </row>
    <row r="110" spans="1:18" ht="12.75" customHeight="1" x14ac:dyDescent="0.2">
      <c r="A110" s="109" t="s">
        <v>45</v>
      </c>
      <c r="C110" s="82">
        <v>14</v>
      </c>
      <c r="K110" s="78"/>
      <c r="L110" s="85"/>
      <c r="M110" s="85"/>
      <c r="O110" s="85">
        <f>C110/B109</f>
        <v>0.56000000000000005</v>
      </c>
      <c r="P110" s="127">
        <v>16</v>
      </c>
      <c r="Q110" s="129">
        <f t="shared" ref="Q110:Q117" si="12">P110/P109</f>
        <v>0.64</v>
      </c>
      <c r="R110" s="85">
        <f t="shared" ref="R110:R117" si="13">100%-Q110</f>
        <v>0.36</v>
      </c>
    </row>
    <row r="111" spans="1:18" ht="12.75" customHeight="1" x14ac:dyDescent="0.2">
      <c r="A111" s="109" t="s">
        <v>46</v>
      </c>
      <c r="D111" s="82">
        <v>13</v>
      </c>
      <c r="K111" s="78"/>
      <c r="O111" s="85">
        <f>D111/C110</f>
        <v>0.9285714285714286</v>
      </c>
      <c r="P111" s="127">
        <v>15</v>
      </c>
      <c r="Q111" s="129">
        <f t="shared" si="12"/>
        <v>0.9375</v>
      </c>
      <c r="R111" s="85">
        <f t="shared" si="13"/>
        <v>6.25E-2</v>
      </c>
    </row>
    <row r="112" spans="1:18" ht="12.75" customHeight="1" x14ac:dyDescent="0.2">
      <c r="A112" s="109" t="s">
        <v>47</v>
      </c>
      <c r="E112" s="82">
        <v>11</v>
      </c>
      <c r="K112" s="78"/>
      <c r="O112" s="85">
        <f>E112/D111</f>
        <v>0.84615384615384615</v>
      </c>
      <c r="P112" s="127">
        <v>13</v>
      </c>
      <c r="Q112" s="129">
        <f t="shared" si="12"/>
        <v>0.8666666666666667</v>
      </c>
      <c r="R112" s="85">
        <f t="shared" si="13"/>
        <v>0.1333333333333333</v>
      </c>
    </row>
    <row r="113" spans="1:18" ht="12.75" customHeight="1" x14ac:dyDescent="0.2">
      <c r="A113" s="109" t="s">
        <v>48</v>
      </c>
      <c r="F113" s="82">
        <v>11</v>
      </c>
      <c r="K113" s="78"/>
      <c r="O113" s="85">
        <f>F113/E112</f>
        <v>1</v>
      </c>
      <c r="P113" s="127">
        <v>13</v>
      </c>
      <c r="Q113" s="129">
        <f t="shared" si="12"/>
        <v>1</v>
      </c>
      <c r="R113" s="85">
        <f t="shared" si="13"/>
        <v>0</v>
      </c>
    </row>
    <row r="114" spans="1:18" ht="12.75" customHeight="1" x14ac:dyDescent="0.2">
      <c r="A114" s="109" t="s">
        <v>49</v>
      </c>
      <c r="G114" s="82">
        <v>11</v>
      </c>
      <c r="K114" s="78"/>
      <c r="O114" s="85">
        <f>G114/F113</f>
        <v>1</v>
      </c>
      <c r="P114" s="127">
        <v>13</v>
      </c>
      <c r="Q114" s="129">
        <f t="shared" si="12"/>
        <v>1</v>
      </c>
      <c r="R114" s="85">
        <f t="shared" si="13"/>
        <v>0</v>
      </c>
    </row>
    <row r="115" spans="1:18" ht="12.75" customHeight="1" x14ac:dyDescent="0.2">
      <c r="A115" s="109" t="s">
        <v>50</v>
      </c>
      <c r="H115" s="82">
        <v>11</v>
      </c>
      <c r="K115" s="78"/>
      <c r="O115" s="85">
        <f>H115/G114</f>
        <v>1</v>
      </c>
      <c r="P115" s="127">
        <v>13</v>
      </c>
      <c r="Q115" s="129">
        <f t="shared" si="12"/>
        <v>1</v>
      </c>
      <c r="R115" s="85">
        <f t="shared" si="13"/>
        <v>0</v>
      </c>
    </row>
    <row r="116" spans="1:18" ht="12.75" customHeight="1" x14ac:dyDescent="0.2">
      <c r="A116" s="109" t="s">
        <v>66</v>
      </c>
      <c r="I116" s="82">
        <v>11</v>
      </c>
      <c r="K116" s="78"/>
      <c r="O116" s="85">
        <f>I116/H115</f>
        <v>1</v>
      </c>
      <c r="P116" s="127">
        <v>11</v>
      </c>
      <c r="Q116" s="129">
        <f t="shared" si="12"/>
        <v>0.84615384615384615</v>
      </c>
      <c r="R116" s="85">
        <f t="shared" si="13"/>
        <v>0.15384615384615385</v>
      </c>
    </row>
    <row r="117" spans="1:18" ht="12.75" customHeight="1" x14ac:dyDescent="0.2">
      <c r="A117" s="109" t="s">
        <v>51</v>
      </c>
      <c r="J117" s="82">
        <v>9</v>
      </c>
      <c r="K117" s="78">
        <v>4</v>
      </c>
      <c r="O117" s="85">
        <f>J117/I116</f>
        <v>0.81818181818181823</v>
      </c>
      <c r="P117" s="127">
        <v>10</v>
      </c>
      <c r="Q117" s="129">
        <f t="shared" si="12"/>
        <v>0.90909090909090906</v>
      </c>
      <c r="R117" s="85">
        <f t="shared" si="13"/>
        <v>9.0909090909090939E-2</v>
      </c>
    </row>
    <row r="118" spans="1:18" ht="12.75" customHeight="1" x14ac:dyDescent="0.2">
      <c r="A118" s="109" t="s">
        <v>69</v>
      </c>
      <c r="J118" s="82">
        <v>2</v>
      </c>
      <c r="K118" s="78">
        <v>1</v>
      </c>
      <c r="O118" s="85"/>
      <c r="P118" s="127">
        <v>3</v>
      </c>
      <c r="Q118" s="129"/>
      <c r="R118" s="85"/>
    </row>
    <row r="119" spans="1:18" ht="12.75" customHeight="1" x14ac:dyDescent="0.2">
      <c r="A119" s="109" t="s">
        <v>70</v>
      </c>
      <c r="J119" s="82">
        <v>3</v>
      </c>
      <c r="K119" s="78">
        <v>3</v>
      </c>
      <c r="O119" s="85"/>
      <c r="P119" s="127">
        <v>3</v>
      </c>
      <c r="Q119" s="129"/>
      <c r="R119" s="85"/>
    </row>
    <row r="120" spans="1:18" ht="12.75" customHeight="1" x14ac:dyDescent="0.2">
      <c r="K120" s="82">
        <f>SUM(K117:K119)</f>
        <v>8</v>
      </c>
      <c r="L120" s="85">
        <f>K117/B109</f>
        <v>0.16</v>
      </c>
      <c r="M120" s="85">
        <f>K120/B109</f>
        <v>0.32</v>
      </c>
      <c r="N120" s="85">
        <f>M120-L120</f>
        <v>0.16</v>
      </c>
    </row>
    <row r="121" spans="1:18" ht="12.75" customHeight="1" x14ac:dyDescent="0.2">
      <c r="A121" s="114" t="s">
        <v>74</v>
      </c>
      <c r="E121" s="131" t="s">
        <v>75</v>
      </c>
    </row>
    <row r="122" spans="1:18" ht="12.75" customHeight="1" x14ac:dyDescent="0.2"/>
    <row r="123" spans="1:18" ht="12.75" customHeight="1" x14ac:dyDescent="0.2"/>
    <row r="124" spans="1:18" ht="12.75" customHeight="1" x14ac:dyDescent="0.2">
      <c r="A124" s="114" t="s">
        <v>76</v>
      </c>
      <c r="L124" s="85"/>
      <c r="M124" s="85"/>
      <c r="O124" s="85"/>
    </row>
    <row r="125" spans="1:18" ht="25.5" customHeight="1" x14ac:dyDescent="0.2">
      <c r="B125" s="229" t="s">
        <v>1</v>
      </c>
      <c r="C125" s="230"/>
      <c r="D125" s="230"/>
      <c r="E125" s="230"/>
      <c r="F125" s="230"/>
      <c r="G125" s="230"/>
      <c r="H125" s="230"/>
      <c r="I125" s="230"/>
      <c r="J125" s="230"/>
      <c r="L125" s="118" t="s">
        <v>2</v>
      </c>
      <c r="M125" s="118" t="s">
        <v>3</v>
      </c>
      <c r="N125" s="132" t="s">
        <v>4</v>
      </c>
      <c r="O125" s="118" t="s">
        <v>5</v>
      </c>
      <c r="P125" s="117" t="s">
        <v>6</v>
      </c>
      <c r="Q125" s="117" t="s">
        <v>7</v>
      </c>
      <c r="R125" s="118" t="s">
        <v>8</v>
      </c>
    </row>
    <row r="126" spans="1:18" ht="12.75" customHeight="1" x14ac:dyDescent="0.2">
      <c r="A126" s="134" t="s">
        <v>9</v>
      </c>
      <c r="B126" s="87">
        <v>1</v>
      </c>
      <c r="C126" s="87">
        <v>2</v>
      </c>
      <c r="D126" s="87">
        <v>3</v>
      </c>
      <c r="E126" s="87">
        <v>4</v>
      </c>
      <c r="F126" s="87">
        <v>5</v>
      </c>
      <c r="G126" s="87">
        <v>6</v>
      </c>
      <c r="H126" s="87">
        <v>7</v>
      </c>
      <c r="I126" s="87">
        <v>8</v>
      </c>
      <c r="J126" s="87">
        <v>9</v>
      </c>
      <c r="K126" s="83" t="s">
        <v>10</v>
      </c>
      <c r="L126" s="85"/>
      <c r="M126" s="85"/>
      <c r="O126" s="85"/>
      <c r="P126" s="125"/>
      <c r="Q126" s="125"/>
      <c r="R126" s="85"/>
    </row>
    <row r="127" spans="1:18" ht="12.75" customHeight="1" x14ac:dyDescent="0.2">
      <c r="A127" s="109" t="s">
        <v>46</v>
      </c>
      <c r="B127" s="82">
        <v>21</v>
      </c>
      <c r="K127" s="78"/>
      <c r="L127" s="85"/>
      <c r="M127" s="85"/>
      <c r="O127" s="85"/>
      <c r="P127" s="127">
        <f>B127</f>
        <v>21</v>
      </c>
      <c r="Q127" s="125"/>
      <c r="R127" s="85"/>
    </row>
    <row r="128" spans="1:18" ht="12.75" customHeight="1" x14ac:dyDescent="0.2">
      <c r="A128" s="109" t="s">
        <v>47</v>
      </c>
      <c r="C128" s="82">
        <v>17</v>
      </c>
      <c r="K128" s="78"/>
      <c r="L128" s="85"/>
      <c r="M128" s="85"/>
      <c r="O128" s="133">
        <f>C128/B127</f>
        <v>0.80952380952380953</v>
      </c>
      <c r="P128" s="127">
        <v>18</v>
      </c>
      <c r="Q128" s="129">
        <f t="shared" ref="Q128:Q135" si="14">P128/P127</f>
        <v>0.8571428571428571</v>
      </c>
      <c r="R128" s="85">
        <f t="shared" ref="R128:R135" si="15">100%-Q128</f>
        <v>0.1428571428571429</v>
      </c>
    </row>
    <row r="129" spans="1:22" ht="12.75" customHeight="1" x14ac:dyDescent="0.2">
      <c r="A129" s="109" t="s">
        <v>48</v>
      </c>
      <c r="D129" s="82">
        <v>12</v>
      </c>
      <c r="K129" s="78"/>
      <c r="O129" s="133">
        <f>D129/C128</f>
        <v>0.70588235294117652</v>
      </c>
      <c r="P129" s="127">
        <v>16</v>
      </c>
      <c r="Q129" s="129">
        <f t="shared" si="14"/>
        <v>0.88888888888888884</v>
      </c>
      <c r="R129" s="85">
        <f t="shared" si="15"/>
        <v>0.11111111111111116</v>
      </c>
    </row>
    <row r="130" spans="1:22" ht="12.75" customHeight="1" x14ac:dyDescent="0.2">
      <c r="A130" s="109" t="s">
        <v>49</v>
      </c>
      <c r="E130" s="82">
        <v>12</v>
      </c>
      <c r="K130" s="78"/>
      <c r="O130" s="133">
        <f>E130/D129</f>
        <v>1</v>
      </c>
      <c r="P130" s="127">
        <v>16</v>
      </c>
      <c r="Q130" s="129">
        <f t="shared" si="14"/>
        <v>1</v>
      </c>
      <c r="R130" s="85">
        <f t="shared" si="15"/>
        <v>0</v>
      </c>
    </row>
    <row r="131" spans="1:22" ht="12.75" customHeight="1" x14ac:dyDescent="0.2">
      <c r="A131" s="109" t="s">
        <v>50</v>
      </c>
      <c r="F131" s="82">
        <v>10</v>
      </c>
      <c r="K131" s="78"/>
      <c r="O131" s="133">
        <f>F131/E130</f>
        <v>0.83333333333333337</v>
      </c>
      <c r="P131" s="127">
        <v>14</v>
      </c>
      <c r="Q131" s="129">
        <f t="shared" si="14"/>
        <v>0.875</v>
      </c>
      <c r="R131" s="85">
        <f t="shared" si="15"/>
        <v>0.125</v>
      </c>
    </row>
    <row r="132" spans="1:22" ht="12.75" customHeight="1" x14ac:dyDescent="0.2">
      <c r="A132" s="109" t="s">
        <v>66</v>
      </c>
      <c r="G132" s="82">
        <v>10</v>
      </c>
      <c r="K132" s="78"/>
      <c r="O132" s="133">
        <f>G132/F131</f>
        <v>1</v>
      </c>
      <c r="P132" s="127">
        <v>14</v>
      </c>
      <c r="Q132" s="129">
        <f t="shared" si="14"/>
        <v>1</v>
      </c>
      <c r="R132" s="85">
        <f t="shared" si="15"/>
        <v>0</v>
      </c>
    </row>
    <row r="133" spans="1:22" ht="12.75" customHeight="1" x14ac:dyDescent="0.2">
      <c r="A133" s="109" t="s">
        <v>51</v>
      </c>
      <c r="H133" s="82">
        <v>10</v>
      </c>
      <c r="K133" s="78"/>
      <c r="O133" s="133">
        <f>H133/G132</f>
        <v>1</v>
      </c>
      <c r="P133" s="127">
        <v>13</v>
      </c>
      <c r="Q133" s="129">
        <f t="shared" si="14"/>
        <v>0.9285714285714286</v>
      </c>
      <c r="R133" s="85">
        <f t="shared" si="15"/>
        <v>7.1428571428571397E-2</v>
      </c>
    </row>
    <row r="134" spans="1:22" ht="12.75" customHeight="1" x14ac:dyDescent="0.2">
      <c r="A134" s="109" t="s">
        <v>69</v>
      </c>
      <c r="I134" s="82">
        <v>8</v>
      </c>
      <c r="K134" s="78"/>
      <c r="O134" s="133">
        <f>I134/H133</f>
        <v>0.8</v>
      </c>
      <c r="P134" s="127">
        <v>13</v>
      </c>
      <c r="Q134" s="129">
        <f t="shared" si="14"/>
        <v>1</v>
      </c>
      <c r="R134" s="85">
        <f t="shared" si="15"/>
        <v>0</v>
      </c>
    </row>
    <row r="135" spans="1:22" ht="12.75" customHeight="1" x14ac:dyDescent="0.2">
      <c r="A135" s="109" t="s">
        <v>70</v>
      </c>
      <c r="J135" s="82">
        <v>7</v>
      </c>
      <c r="K135" s="78">
        <v>5</v>
      </c>
      <c r="O135" s="133">
        <f>J135/I134</f>
        <v>0.875</v>
      </c>
      <c r="P135" s="127">
        <v>13</v>
      </c>
      <c r="Q135" s="129">
        <f t="shared" si="14"/>
        <v>1</v>
      </c>
      <c r="R135" s="85">
        <f t="shared" si="15"/>
        <v>0</v>
      </c>
    </row>
    <row r="136" spans="1:22" ht="12.75" customHeight="1" x14ac:dyDescent="0.2">
      <c r="A136" s="109" t="s">
        <v>71</v>
      </c>
      <c r="J136" s="82">
        <v>1</v>
      </c>
      <c r="K136" s="78">
        <v>1</v>
      </c>
      <c r="O136" s="133"/>
      <c r="P136" s="127">
        <v>8</v>
      </c>
      <c r="Q136" s="129"/>
      <c r="R136" s="85"/>
    </row>
    <row r="137" spans="1:22" ht="12.75" customHeight="1" x14ac:dyDescent="0.2">
      <c r="A137" s="109" t="s">
        <v>72</v>
      </c>
      <c r="J137" s="82">
        <v>6</v>
      </c>
      <c r="K137" s="78">
        <v>3</v>
      </c>
      <c r="O137" s="133"/>
      <c r="P137" s="127">
        <v>6</v>
      </c>
      <c r="Q137" s="129"/>
      <c r="R137" s="85"/>
    </row>
    <row r="138" spans="1:22" ht="12.75" customHeight="1" x14ac:dyDescent="0.2">
      <c r="A138" s="109" t="s">
        <v>78</v>
      </c>
      <c r="J138" s="82">
        <v>2</v>
      </c>
      <c r="K138" s="78">
        <v>2</v>
      </c>
      <c r="O138" s="133"/>
      <c r="P138" s="127">
        <v>2</v>
      </c>
      <c r="Q138" s="129"/>
      <c r="R138" s="85"/>
      <c r="S138" s="81" t="s">
        <v>81</v>
      </c>
      <c r="T138" s="81"/>
      <c r="U138" s="81"/>
      <c r="V138" s="81"/>
    </row>
    <row r="139" spans="1:22" ht="12.75" customHeight="1" x14ac:dyDescent="0.2">
      <c r="K139" s="82">
        <f>SUM(K135:K138)</f>
        <v>11</v>
      </c>
      <c r="L139" s="85">
        <f>K135/B127</f>
        <v>0.23809523809523808</v>
      </c>
      <c r="M139" s="85">
        <f>K139/B127</f>
        <v>0.52380952380952384</v>
      </c>
      <c r="N139" s="85">
        <f>M139-L139</f>
        <v>0.28571428571428575</v>
      </c>
      <c r="S139" s="81" t="s">
        <v>83</v>
      </c>
      <c r="T139" s="129"/>
      <c r="U139" s="129"/>
      <c r="V139" s="81"/>
    </row>
    <row r="140" spans="1:22" ht="12.75" customHeight="1" x14ac:dyDescent="0.2">
      <c r="A140" s="114" t="s">
        <v>77</v>
      </c>
      <c r="L140" s="85"/>
      <c r="M140" s="85"/>
      <c r="O140" s="85"/>
    </row>
    <row r="141" spans="1:22" ht="25.5" customHeight="1" x14ac:dyDescent="0.2">
      <c r="B141" s="229" t="s">
        <v>1</v>
      </c>
      <c r="C141" s="230"/>
      <c r="D141" s="230"/>
      <c r="E141" s="230"/>
      <c r="F141" s="230"/>
      <c r="G141" s="230"/>
      <c r="H141" s="230"/>
      <c r="I141" s="230"/>
      <c r="J141" s="230"/>
      <c r="L141" s="118" t="s">
        <v>2</v>
      </c>
      <c r="M141" s="118" t="s">
        <v>3</v>
      </c>
      <c r="N141" s="132" t="s">
        <v>4</v>
      </c>
      <c r="O141" s="118" t="s">
        <v>5</v>
      </c>
      <c r="P141" s="117" t="s">
        <v>6</v>
      </c>
      <c r="Q141" s="117" t="s">
        <v>7</v>
      </c>
      <c r="R141" s="118" t="s">
        <v>8</v>
      </c>
    </row>
    <row r="142" spans="1:22" ht="12.75" customHeight="1" x14ac:dyDescent="0.2">
      <c r="A142" s="134" t="s">
        <v>9</v>
      </c>
      <c r="B142" s="87">
        <v>1</v>
      </c>
      <c r="C142" s="87">
        <v>2</v>
      </c>
      <c r="D142" s="87">
        <v>3</v>
      </c>
      <c r="E142" s="87">
        <v>4</v>
      </c>
      <c r="F142" s="87">
        <v>5</v>
      </c>
      <c r="G142" s="87">
        <v>6</v>
      </c>
      <c r="H142" s="87">
        <v>7</v>
      </c>
      <c r="I142" s="87">
        <v>8</v>
      </c>
      <c r="J142" s="87">
        <v>9</v>
      </c>
      <c r="K142" s="83" t="s">
        <v>10</v>
      </c>
      <c r="L142" s="85"/>
      <c r="M142" s="85"/>
      <c r="O142" s="85"/>
      <c r="P142" s="125"/>
      <c r="Q142" s="125"/>
      <c r="R142" s="85"/>
    </row>
    <row r="143" spans="1:22" ht="12.75" customHeight="1" x14ac:dyDescent="0.2">
      <c r="A143" s="109" t="s">
        <v>48</v>
      </c>
      <c r="B143" s="82">
        <v>25</v>
      </c>
      <c r="K143" s="78"/>
      <c r="L143" s="85"/>
      <c r="M143" s="85"/>
      <c r="O143" s="85"/>
      <c r="P143" s="127">
        <f>B143</f>
        <v>25</v>
      </c>
      <c r="Q143" s="125"/>
      <c r="R143" s="85"/>
    </row>
    <row r="144" spans="1:22" ht="12.75" customHeight="1" x14ac:dyDescent="0.2">
      <c r="A144" s="109" t="s">
        <v>49</v>
      </c>
      <c r="C144" s="82">
        <v>15</v>
      </c>
      <c r="K144" s="78"/>
      <c r="L144" s="85"/>
      <c r="M144" s="85"/>
      <c r="O144" s="85">
        <f>C144/B143</f>
        <v>0.6</v>
      </c>
      <c r="P144" s="127">
        <v>15</v>
      </c>
      <c r="Q144" s="129">
        <f t="shared" ref="Q144:Q151" si="16">P144/P143</f>
        <v>0.6</v>
      </c>
      <c r="R144" s="85">
        <f t="shared" ref="R144:R151" si="17">100%-Q144</f>
        <v>0.4</v>
      </c>
    </row>
    <row r="145" spans="1:22" ht="12.75" customHeight="1" x14ac:dyDescent="0.2">
      <c r="A145" s="109" t="s">
        <v>50</v>
      </c>
      <c r="D145" s="82">
        <v>13</v>
      </c>
      <c r="K145" s="78"/>
      <c r="O145" s="85">
        <f>D145/C144</f>
        <v>0.8666666666666667</v>
      </c>
      <c r="P145" s="127">
        <v>13</v>
      </c>
      <c r="Q145" s="129">
        <f t="shared" si="16"/>
        <v>0.8666666666666667</v>
      </c>
      <c r="R145" s="85">
        <f t="shared" si="17"/>
        <v>0.1333333333333333</v>
      </c>
    </row>
    <row r="146" spans="1:22" ht="12.75" customHeight="1" x14ac:dyDescent="0.2">
      <c r="A146" s="109" t="s">
        <v>66</v>
      </c>
      <c r="E146" s="82">
        <v>13</v>
      </c>
      <c r="K146" s="78"/>
      <c r="O146" s="85">
        <f>E146/D145</f>
        <v>1</v>
      </c>
      <c r="P146" s="127">
        <v>13</v>
      </c>
      <c r="Q146" s="129">
        <f t="shared" si="16"/>
        <v>1</v>
      </c>
      <c r="R146" s="85">
        <f t="shared" si="17"/>
        <v>0</v>
      </c>
    </row>
    <row r="147" spans="1:22" ht="12.75" customHeight="1" x14ac:dyDescent="0.2">
      <c r="A147" s="109" t="s">
        <v>51</v>
      </c>
      <c r="F147" s="82">
        <v>13</v>
      </c>
      <c r="K147" s="78"/>
      <c r="O147" s="85">
        <f>F147/E146</f>
        <v>1</v>
      </c>
      <c r="P147" s="127">
        <v>13</v>
      </c>
      <c r="Q147" s="129">
        <f t="shared" si="16"/>
        <v>1</v>
      </c>
      <c r="R147" s="85">
        <f t="shared" si="17"/>
        <v>0</v>
      </c>
    </row>
    <row r="148" spans="1:22" ht="12.75" customHeight="1" x14ac:dyDescent="0.2">
      <c r="A148" s="109" t="s">
        <v>69</v>
      </c>
      <c r="G148" s="82">
        <v>9</v>
      </c>
      <c r="K148" s="78"/>
      <c r="O148" s="85">
        <f>G148/F147</f>
        <v>0.69230769230769229</v>
      </c>
      <c r="P148" s="127">
        <v>11</v>
      </c>
      <c r="Q148" s="129">
        <f t="shared" si="16"/>
        <v>0.84615384615384615</v>
      </c>
      <c r="R148" s="85">
        <f t="shared" si="17"/>
        <v>0.15384615384615385</v>
      </c>
    </row>
    <row r="149" spans="1:22" ht="12.75" customHeight="1" x14ac:dyDescent="0.2">
      <c r="A149" s="109" t="s">
        <v>70</v>
      </c>
      <c r="H149" s="82">
        <v>8</v>
      </c>
      <c r="K149" s="78"/>
      <c r="O149" s="85">
        <f>H149/G148</f>
        <v>0.88888888888888884</v>
      </c>
      <c r="P149" s="127">
        <v>12</v>
      </c>
      <c r="Q149" s="129">
        <f t="shared" si="16"/>
        <v>1.0909090909090908</v>
      </c>
      <c r="R149" s="85">
        <f t="shared" si="17"/>
        <v>-9.0909090909090828E-2</v>
      </c>
    </row>
    <row r="150" spans="1:22" ht="12.75" customHeight="1" x14ac:dyDescent="0.2">
      <c r="A150" s="109" t="s">
        <v>71</v>
      </c>
      <c r="I150" s="82">
        <v>8</v>
      </c>
      <c r="K150" s="78"/>
      <c r="O150" s="85">
        <f>I150/H149</f>
        <v>1</v>
      </c>
      <c r="P150" s="127">
        <v>12</v>
      </c>
      <c r="Q150" s="129">
        <f t="shared" si="16"/>
        <v>1</v>
      </c>
      <c r="R150" s="85">
        <f t="shared" si="17"/>
        <v>0</v>
      </c>
    </row>
    <row r="151" spans="1:22" ht="12.75" customHeight="1" x14ac:dyDescent="0.2">
      <c r="A151" s="109" t="s">
        <v>72</v>
      </c>
      <c r="J151" s="82">
        <v>7</v>
      </c>
      <c r="K151" s="78">
        <v>2</v>
      </c>
      <c r="O151" s="85">
        <f>J151/I150</f>
        <v>0.875</v>
      </c>
      <c r="P151" s="127">
        <v>12</v>
      </c>
      <c r="Q151" s="129">
        <f t="shared" si="16"/>
        <v>1</v>
      </c>
      <c r="R151" s="85">
        <f t="shared" si="17"/>
        <v>0</v>
      </c>
    </row>
    <row r="152" spans="1:22" ht="12.75" customHeight="1" x14ac:dyDescent="0.2">
      <c r="A152" s="109" t="s">
        <v>78</v>
      </c>
      <c r="J152" s="82">
        <v>7</v>
      </c>
      <c r="K152" s="78">
        <v>2</v>
      </c>
      <c r="O152" s="85"/>
      <c r="P152" s="127">
        <v>7</v>
      </c>
      <c r="Q152" s="129"/>
      <c r="R152" s="85"/>
    </row>
    <row r="153" spans="1:22" ht="12.75" customHeight="1" x14ac:dyDescent="0.2">
      <c r="A153" s="109" t="s">
        <v>79</v>
      </c>
      <c r="J153" s="82">
        <v>3</v>
      </c>
      <c r="K153" s="78">
        <v>3</v>
      </c>
      <c r="O153" s="85"/>
      <c r="P153" s="127">
        <v>5</v>
      </c>
      <c r="Q153" s="129"/>
      <c r="R153" s="85"/>
    </row>
    <row r="154" spans="1:22" ht="12.75" customHeight="1" x14ac:dyDescent="0.2">
      <c r="A154" s="109" t="s">
        <v>80</v>
      </c>
      <c r="J154" s="82">
        <v>1</v>
      </c>
      <c r="K154" s="78"/>
      <c r="O154" s="85"/>
      <c r="P154" s="127">
        <v>1</v>
      </c>
      <c r="Q154" s="129"/>
      <c r="R154" s="85"/>
      <c r="S154" s="81" t="s">
        <v>81</v>
      </c>
      <c r="T154" s="81"/>
      <c r="U154" s="81"/>
      <c r="V154" s="81"/>
    </row>
    <row r="155" spans="1:22" ht="12.75" customHeight="1" x14ac:dyDescent="0.2">
      <c r="A155" s="109" t="s">
        <v>82</v>
      </c>
      <c r="J155" s="82">
        <v>1</v>
      </c>
      <c r="K155" s="78">
        <v>1</v>
      </c>
      <c r="O155" s="85"/>
      <c r="P155" s="127">
        <v>1</v>
      </c>
      <c r="Q155" s="129"/>
      <c r="R155" s="85"/>
      <c r="S155" s="81" t="s">
        <v>83</v>
      </c>
      <c r="T155" s="129"/>
      <c r="U155" s="129"/>
      <c r="V155" s="81"/>
    </row>
    <row r="156" spans="1:22" ht="12.75" customHeight="1" x14ac:dyDescent="0.2">
      <c r="K156" s="82">
        <f>SUM(K151:K155)</f>
        <v>8</v>
      </c>
      <c r="L156" s="85">
        <f>K151/B143</f>
        <v>0.08</v>
      </c>
      <c r="M156" s="85">
        <f>K156/B143</f>
        <v>0.32</v>
      </c>
      <c r="N156" s="85">
        <f>M156-L156</f>
        <v>0.24</v>
      </c>
    </row>
    <row r="157" spans="1:22" ht="12.75" customHeight="1" x14ac:dyDescent="0.2">
      <c r="A157" s="114" t="s">
        <v>89</v>
      </c>
      <c r="L157" s="85"/>
      <c r="M157" s="85"/>
      <c r="O157" s="85"/>
    </row>
    <row r="158" spans="1:22" ht="25.5" customHeight="1" x14ac:dyDescent="0.2">
      <c r="B158" s="229" t="s">
        <v>1</v>
      </c>
      <c r="C158" s="230"/>
      <c r="D158" s="230"/>
      <c r="E158" s="230"/>
      <c r="F158" s="230"/>
      <c r="G158" s="230"/>
      <c r="H158" s="230"/>
      <c r="I158" s="230"/>
      <c r="J158" s="230"/>
      <c r="L158" s="118" t="s">
        <v>2</v>
      </c>
      <c r="M158" s="118" t="s">
        <v>3</v>
      </c>
      <c r="N158" s="132" t="s">
        <v>4</v>
      </c>
      <c r="O158" s="118" t="s">
        <v>5</v>
      </c>
      <c r="P158" s="117" t="s">
        <v>6</v>
      </c>
      <c r="Q158" s="117" t="s">
        <v>7</v>
      </c>
      <c r="R158" s="118" t="s">
        <v>8</v>
      </c>
    </row>
    <row r="159" spans="1:22" ht="12.75" customHeight="1" x14ac:dyDescent="0.2">
      <c r="A159" s="134" t="s">
        <v>9</v>
      </c>
      <c r="B159" s="87">
        <v>1</v>
      </c>
      <c r="C159" s="87">
        <v>2</v>
      </c>
      <c r="D159" s="87">
        <v>3</v>
      </c>
      <c r="E159" s="87">
        <v>4</v>
      </c>
      <c r="F159" s="87">
        <v>5</v>
      </c>
      <c r="G159" s="87">
        <v>6</v>
      </c>
      <c r="H159" s="87">
        <v>7</v>
      </c>
      <c r="I159" s="87">
        <v>8</v>
      </c>
      <c r="J159" s="87">
        <v>9</v>
      </c>
      <c r="K159" s="83" t="s">
        <v>10</v>
      </c>
      <c r="L159" s="85"/>
      <c r="M159" s="85"/>
      <c r="O159" s="85"/>
      <c r="P159" s="125"/>
      <c r="Q159" s="125"/>
      <c r="R159" s="85"/>
    </row>
    <row r="160" spans="1:22" ht="12.75" customHeight="1" x14ac:dyDescent="0.2">
      <c r="A160" s="109" t="s">
        <v>50</v>
      </c>
      <c r="B160" s="82">
        <v>24</v>
      </c>
      <c r="K160" s="78"/>
      <c r="L160" s="85"/>
      <c r="M160" s="85"/>
      <c r="O160" s="85"/>
      <c r="P160" s="127">
        <f>B160</f>
        <v>24</v>
      </c>
      <c r="Q160" s="125"/>
      <c r="R160" s="85"/>
    </row>
    <row r="161" spans="1:22" ht="12.75" customHeight="1" x14ac:dyDescent="0.2">
      <c r="A161" s="109" t="s">
        <v>66</v>
      </c>
      <c r="C161" s="82">
        <v>16</v>
      </c>
      <c r="K161" s="78"/>
      <c r="L161" s="85"/>
      <c r="M161" s="85"/>
      <c r="O161" s="85">
        <f>C161/B160</f>
        <v>0.66666666666666663</v>
      </c>
      <c r="P161" s="127">
        <v>16</v>
      </c>
      <c r="Q161" s="129">
        <f t="shared" ref="Q161:Q168" si="18">P161/P160</f>
        <v>0.66666666666666663</v>
      </c>
      <c r="R161" s="85">
        <f t="shared" ref="R161:R168" si="19">100%-Q161</f>
        <v>0.33333333333333337</v>
      </c>
    </row>
    <row r="162" spans="1:22" ht="12.75" customHeight="1" x14ac:dyDescent="0.2">
      <c r="A162" s="109" t="s">
        <v>51</v>
      </c>
      <c r="D162" s="82">
        <v>12</v>
      </c>
      <c r="K162" s="78"/>
      <c r="O162" s="85">
        <f>D162/C161</f>
        <v>0.75</v>
      </c>
      <c r="P162" s="127">
        <v>12</v>
      </c>
      <c r="Q162" s="129">
        <f t="shared" si="18"/>
        <v>0.75</v>
      </c>
      <c r="R162" s="85">
        <f t="shared" si="19"/>
        <v>0.25</v>
      </c>
    </row>
    <row r="163" spans="1:22" ht="12.75" customHeight="1" x14ac:dyDescent="0.2">
      <c r="A163" s="109" t="s">
        <v>69</v>
      </c>
      <c r="E163" s="82">
        <v>9</v>
      </c>
      <c r="K163" s="78"/>
      <c r="O163" s="85">
        <f>E163/D162</f>
        <v>0.75</v>
      </c>
      <c r="P163" s="127">
        <v>14</v>
      </c>
      <c r="Q163" s="129">
        <f t="shared" si="18"/>
        <v>1.1666666666666667</v>
      </c>
      <c r="R163" s="85">
        <f t="shared" si="19"/>
        <v>-0.16666666666666674</v>
      </c>
    </row>
    <row r="164" spans="1:22" ht="12.75" customHeight="1" x14ac:dyDescent="0.2">
      <c r="A164" s="82">
        <v>1002</v>
      </c>
      <c r="F164" s="82">
        <v>9</v>
      </c>
      <c r="K164" s="78"/>
      <c r="O164" s="85">
        <f>F164/E163</f>
        <v>1</v>
      </c>
      <c r="P164" s="127">
        <v>11</v>
      </c>
      <c r="Q164" s="129">
        <f t="shared" si="18"/>
        <v>0.7857142857142857</v>
      </c>
      <c r="R164" s="85">
        <f t="shared" si="19"/>
        <v>0.2142857142857143</v>
      </c>
    </row>
    <row r="165" spans="1:22" ht="12.75" customHeight="1" x14ac:dyDescent="0.2">
      <c r="A165" s="82">
        <v>1101</v>
      </c>
      <c r="G165" s="82">
        <v>9</v>
      </c>
      <c r="K165" s="78"/>
      <c r="O165" s="85">
        <f>G165/F164</f>
        <v>1</v>
      </c>
      <c r="P165" s="127">
        <v>11</v>
      </c>
      <c r="Q165" s="129">
        <f t="shared" si="18"/>
        <v>1</v>
      </c>
      <c r="R165" s="85">
        <f t="shared" si="19"/>
        <v>0</v>
      </c>
    </row>
    <row r="166" spans="1:22" ht="12.75" customHeight="1" x14ac:dyDescent="0.2">
      <c r="A166" s="82">
        <v>1102</v>
      </c>
      <c r="H166" s="82">
        <v>8</v>
      </c>
      <c r="K166" s="78"/>
      <c r="O166" s="85">
        <f>H166/G165</f>
        <v>0.88888888888888884</v>
      </c>
      <c r="P166" s="127">
        <v>10</v>
      </c>
      <c r="Q166" s="129">
        <f t="shared" si="18"/>
        <v>0.90909090909090906</v>
      </c>
      <c r="R166" s="85">
        <f t="shared" si="19"/>
        <v>9.0909090909090939E-2</v>
      </c>
    </row>
    <row r="167" spans="1:22" ht="12.75" customHeight="1" x14ac:dyDescent="0.2">
      <c r="A167" s="82">
        <v>1201</v>
      </c>
      <c r="I167" s="82">
        <v>8</v>
      </c>
      <c r="K167" s="78"/>
      <c r="O167" s="85">
        <f>I167/H166</f>
        <v>1</v>
      </c>
      <c r="P167" s="127">
        <v>10</v>
      </c>
      <c r="Q167" s="129">
        <f t="shared" si="18"/>
        <v>1</v>
      </c>
      <c r="R167" s="85">
        <f t="shared" si="19"/>
        <v>0</v>
      </c>
    </row>
    <row r="168" spans="1:22" ht="12.75" customHeight="1" x14ac:dyDescent="0.2">
      <c r="A168" s="82">
        <v>1202</v>
      </c>
      <c r="J168" s="82">
        <v>8</v>
      </c>
      <c r="K168" s="78">
        <v>8</v>
      </c>
      <c r="O168" s="85">
        <f>J168/I167</f>
        <v>1</v>
      </c>
      <c r="P168" s="127">
        <v>10</v>
      </c>
      <c r="Q168" s="129">
        <f t="shared" si="18"/>
        <v>1</v>
      </c>
      <c r="R168" s="85">
        <f t="shared" si="19"/>
        <v>0</v>
      </c>
    </row>
    <row r="169" spans="1:22" ht="12.75" customHeight="1" x14ac:dyDescent="0.2">
      <c r="A169" s="82">
        <v>1301</v>
      </c>
      <c r="J169" s="82">
        <v>2</v>
      </c>
      <c r="K169" s="78"/>
      <c r="O169" s="85"/>
      <c r="P169" s="127">
        <v>2</v>
      </c>
      <c r="Q169" s="129"/>
      <c r="R169" s="85"/>
    </row>
    <row r="170" spans="1:22" ht="12.75" customHeight="1" x14ac:dyDescent="0.2">
      <c r="A170" s="82">
        <v>1302</v>
      </c>
      <c r="J170" s="82">
        <v>2</v>
      </c>
      <c r="K170" s="78">
        <v>2</v>
      </c>
      <c r="O170" s="85"/>
      <c r="P170" s="127">
        <v>2</v>
      </c>
      <c r="Q170" s="129"/>
      <c r="R170" s="85"/>
    </row>
    <row r="171" spans="1:22" ht="12.75" customHeight="1" x14ac:dyDescent="0.2">
      <c r="K171" s="82">
        <f>SUM(K168:K170)</f>
        <v>10</v>
      </c>
      <c r="L171" s="85">
        <f>K168/B160</f>
        <v>0.33333333333333331</v>
      </c>
      <c r="M171" s="85">
        <f>K171/B160</f>
        <v>0.41666666666666669</v>
      </c>
      <c r="N171" s="85">
        <f>M171-L171</f>
        <v>8.333333333333337E-2</v>
      </c>
      <c r="S171" s="81" t="s">
        <v>81</v>
      </c>
      <c r="T171" s="81"/>
      <c r="U171" s="81"/>
      <c r="V171" s="81"/>
    </row>
    <row r="172" spans="1:22" ht="12.75" customHeight="1" x14ac:dyDescent="0.2">
      <c r="A172" s="114" t="s">
        <v>92</v>
      </c>
      <c r="L172" s="85"/>
      <c r="M172" s="85"/>
      <c r="O172" s="85"/>
      <c r="S172" s="81" t="s">
        <v>83</v>
      </c>
      <c r="T172" s="129"/>
      <c r="U172" s="129"/>
      <c r="V172" s="81"/>
    </row>
    <row r="173" spans="1:22" ht="25.5" customHeight="1" x14ac:dyDescent="0.2">
      <c r="B173" s="229" t="s">
        <v>1</v>
      </c>
      <c r="C173" s="230"/>
      <c r="D173" s="230"/>
      <c r="E173" s="230"/>
      <c r="F173" s="230"/>
      <c r="G173" s="230"/>
      <c r="H173" s="230"/>
      <c r="I173" s="230"/>
      <c r="J173" s="230"/>
      <c r="L173" s="118" t="s">
        <v>2</v>
      </c>
      <c r="M173" s="118" t="s">
        <v>3</v>
      </c>
      <c r="N173" s="132" t="s">
        <v>4</v>
      </c>
      <c r="O173" s="118" t="s">
        <v>5</v>
      </c>
      <c r="P173" s="117" t="s">
        <v>6</v>
      </c>
      <c r="Q173" s="117" t="s">
        <v>7</v>
      </c>
      <c r="R173" s="118" t="s">
        <v>8</v>
      </c>
    </row>
    <row r="174" spans="1:22" ht="12.75" customHeight="1" x14ac:dyDescent="0.2">
      <c r="A174" s="134" t="s">
        <v>9</v>
      </c>
      <c r="B174" s="87">
        <v>1</v>
      </c>
      <c r="C174" s="87">
        <v>2</v>
      </c>
      <c r="D174" s="87">
        <v>3</v>
      </c>
      <c r="E174" s="87">
        <v>4</v>
      </c>
      <c r="F174" s="87">
        <v>5</v>
      </c>
      <c r="G174" s="87">
        <v>6</v>
      </c>
      <c r="H174" s="87">
        <v>7</v>
      </c>
      <c r="I174" s="87">
        <v>8</v>
      </c>
      <c r="J174" s="87">
        <v>9</v>
      </c>
      <c r="K174" s="83" t="s">
        <v>10</v>
      </c>
      <c r="L174" s="85"/>
      <c r="M174" s="85"/>
      <c r="O174" s="85"/>
      <c r="P174" s="125"/>
      <c r="Q174" s="125"/>
      <c r="R174" s="85"/>
    </row>
    <row r="175" spans="1:22" ht="12.75" customHeight="1" x14ac:dyDescent="0.2">
      <c r="A175" s="109" t="s">
        <v>51</v>
      </c>
      <c r="B175" s="82">
        <v>32</v>
      </c>
      <c r="K175" s="78"/>
      <c r="L175" s="85"/>
      <c r="M175" s="85"/>
      <c r="O175" s="85"/>
      <c r="P175" s="127">
        <f>B175</f>
        <v>32</v>
      </c>
      <c r="Q175" s="125"/>
      <c r="R175" s="85"/>
      <c r="T175" s="109"/>
    </row>
    <row r="176" spans="1:22" ht="12.75" customHeight="1" x14ac:dyDescent="0.2">
      <c r="A176" s="109" t="s">
        <v>69</v>
      </c>
      <c r="C176" s="82">
        <v>19</v>
      </c>
      <c r="K176" s="78"/>
      <c r="L176" s="85"/>
      <c r="M176" s="85"/>
      <c r="O176" s="85">
        <f>C176/B175</f>
        <v>0.59375</v>
      </c>
      <c r="P176" s="127">
        <v>19</v>
      </c>
      <c r="Q176" s="129">
        <f t="shared" ref="Q176:Q182" si="20">P176/P175</f>
        <v>0.59375</v>
      </c>
      <c r="R176" s="85">
        <f t="shared" ref="R176:R182" si="21">100%-Q176</f>
        <v>0.40625</v>
      </c>
      <c r="T176" s="109"/>
    </row>
    <row r="177" spans="1:22" ht="12.75" customHeight="1" x14ac:dyDescent="0.2">
      <c r="A177" s="82">
        <v>1002</v>
      </c>
      <c r="D177" s="82">
        <v>15</v>
      </c>
      <c r="K177" s="78"/>
      <c r="O177" s="85">
        <f>D177/C176</f>
        <v>0.78947368421052633</v>
      </c>
      <c r="P177" s="127">
        <v>16</v>
      </c>
      <c r="Q177" s="129">
        <f t="shared" si="20"/>
        <v>0.84210526315789469</v>
      </c>
      <c r="R177" s="85">
        <f t="shared" si="21"/>
        <v>0.15789473684210531</v>
      </c>
      <c r="T177" s="82"/>
    </row>
    <row r="178" spans="1:22" ht="12.75" customHeight="1" x14ac:dyDescent="0.2">
      <c r="A178" s="82">
        <v>1101</v>
      </c>
      <c r="E178" s="82">
        <v>13</v>
      </c>
      <c r="K178" s="78"/>
      <c r="O178" s="85">
        <f>E178/D177</f>
        <v>0.8666666666666667</v>
      </c>
      <c r="P178" s="127">
        <v>16</v>
      </c>
      <c r="Q178" s="129">
        <f t="shared" si="20"/>
        <v>1</v>
      </c>
      <c r="R178" s="85">
        <f t="shared" si="21"/>
        <v>0</v>
      </c>
      <c r="T178" s="82"/>
    </row>
    <row r="179" spans="1:22" ht="12.75" customHeight="1" x14ac:dyDescent="0.2">
      <c r="A179" s="82">
        <v>1102</v>
      </c>
      <c r="F179" s="82">
        <v>10</v>
      </c>
      <c r="K179" s="78"/>
      <c r="O179" s="85">
        <f>F179/E178</f>
        <v>0.76923076923076927</v>
      </c>
      <c r="P179" s="127">
        <v>15</v>
      </c>
      <c r="Q179" s="129">
        <f t="shared" si="20"/>
        <v>0.9375</v>
      </c>
      <c r="R179" s="85">
        <f t="shared" si="21"/>
        <v>6.25E-2</v>
      </c>
      <c r="T179" s="82"/>
    </row>
    <row r="180" spans="1:22" ht="12.75" customHeight="1" x14ac:dyDescent="0.2">
      <c r="A180" s="82">
        <v>1201</v>
      </c>
      <c r="G180" s="82">
        <v>10</v>
      </c>
      <c r="K180" s="78"/>
      <c r="O180" s="85">
        <f>G180/F179</f>
        <v>1</v>
      </c>
      <c r="P180" s="127">
        <v>15</v>
      </c>
      <c r="Q180" s="129">
        <f t="shared" si="20"/>
        <v>1</v>
      </c>
      <c r="R180" s="85">
        <f t="shared" si="21"/>
        <v>0</v>
      </c>
      <c r="T180" s="82"/>
    </row>
    <row r="181" spans="1:22" ht="12.75" customHeight="1" x14ac:dyDescent="0.2">
      <c r="A181" s="82">
        <v>1202</v>
      </c>
      <c r="H181" s="82">
        <v>10</v>
      </c>
      <c r="K181" s="78"/>
      <c r="O181" s="85">
        <f>H181/G180</f>
        <v>1</v>
      </c>
      <c r="P181" s="127">
        <v>16</v>
      </c>
      <c r="Q181" s="129">
        <f t="shared" si="20"/>
        <v>1.0666666666666667</v>
      </c>
      <c r="R181" s="85">
        <f t="shared" si="21"/>
        <v>-6.6666666666666652E-2</v>
      </c>
      <c r="T181" s="82"/>
    </row>
    <row r="182" spans="1:22" ht="12.75" customHeight="1" x14ac:dyDescent="0.2">
      <c r="A182" s="82">
        <v>1301</v>
      </c>
      <c r="I182" s="82">
        <v>10</v>
      </c>
      <c r="K182" s="78"/>
      <c r="O182" s="85">
        <f>I182/H181</f>
        <v>1</v>
      </c>
      <c r="P182" s="127">
        <v>15</v>
      </c>
      <c r="Q182" s="129">
        <f t="shared" si="20"/>
        <v>0.9375</v>
      </c>
      <c r="R182" s="85">
        <f t="shared" si="21"/>
        <v>6.25E-2</v>
      </c>
      <c r="T182" s="82"/>
    </row>
    <row r="183" spans="1:22" ht="12.75" customHeight="1" x14ac:dyDescent="0.2">
      <c r="A183" s="82">
        <v>1302</v>
      </c>
      <c r="J183" s="82">
        <v>10</v>
      </c>
      <c r="K183" s="78">
        <v>10</v>
      </c>
      <c r="O183" s="85"/>
      <c r="P183" s="127">
        <v>16</v>
      </c>
      <c r="Q183" s="129"/>
      <c r="R183" s="85"/>
    </row>
    <row r="184" spans="1:22" ht="12.75" customHeight="1" x14ac:dyDescent="0.2">
      <c r="A184" s="82">
        <v>1401</v>
      </c>
      <c r="J184" s="82">
        <v>4</v>
      </c>
      <c r="K184" s="78">
        <v>5</v>
      </c>
      <c r="O184" s="85"/>
      <c r="P184" s="127">
        <v>6</v>
      </c>
      <c r="Q184" s="129"/>
      <c r="R184" s="85"/>
    </row>
    <row r="185" spans="1:22" ht="12.75" customHeight="1" x14ac:dyDescent="0.2">
      <c r="A185" s="82">
        <v>1402</v>
      </c>
      <c r="J185" s="82">
        <v>1</v>
      </c>
      <c r="K185" s="78"/>
      <c r="O185" s="85"/>
      <c r="P185" s="127">
        <v>1</v>
      </c>
      <c r="Q185" s="129"/>
      <c r="R185" s="85"/>
    </row>
    <row r="186" spans="1:22" ht="12.75" customHeight="1" x14ac:dyDescent="0.2">
      <c r="A186" s="82">
        <v>1501</v>
      </c>
      <c r="K186" s="78"/>
      <c r="O186" s="85"/>
      <c r="P186" s="127">
        <v>1</v>
      </c>
      <c r="Q186" s="129"/>
      <c r="R186" s="85"/>
    </row>
    <row r="187" spans="1:22" ht="12.75" customHeight="1" x14ac:dyDescent="0.2">
      <c r="A187" s="82">
        <v>1502</v>
      </c>
      <c r="J187" s="82">
        <v>1</v>
      </c>
      <c r="K187" s="78">
        <v>1</v>
      </c>
      <c r="O187" s="85"/>
      <c r="P187" s="127">
        <v>1</v>
      </c>
      <c r="Q187" s="129"/>
      <c r="R187" s="85"/>
      <c r="S187" s="81" t="s">
        <v>81</v>
      </c>
      <c r="T187" s="81"/>
      <c r="U187" s="81"/>
      <c r="V187" s="81"/>
    </row>
    <row r="188" spans="1:22" ht="12.75" customHeight="1" x14ac:dyDescent="0.2">
      <c r="K188" s="82">
        <f>SUM(K183:K184)</f>
        <v>15</v>
      </c>
      <c r="L188" s="85">
        <f>K183/B175</f>
        <v>0.3125</v>
      </c>
      <c r="M188" s="133">
        <f>K188/B175</f>
        <v>0.46875</v>
      </c>
      <c r="N188" s="133">
        <f>M188-L188</f>
        <v>0.15625</v>
      </c>
      <c r="S188" s="81" t="s">
        <v>83</v>
      </c>
      <c r="T188" s="129"/>
      <c r="U188" s="129"/>
      <c r="V188" s="81"/>
    </row>
    <row r="189" spans="1:22" ht="12.75" customHeight="1" x14ac:dyDescent="0.2">
      <c r="L189" s="133"/>
      <c r="M189" s="133"/>
      <c r="N189" s="133"/>
    </row>
    <row r="190" spans="1:22" ht="12.75" customHeight="1" x14ac:dyDescent="0.2">
      <c r="L190" s="133"/>
      <c r="M190" s="133"/>
      <c r="N190" s="133"/>
      <c r="S190" s="81"/>
      <c r="T190" s="129"/>
      <c r="U190" s="129"/>
      <c r="V190" s="81"/>
    </row>
    <row r="191" spans="1:22" ht="12.75" customHeight="1" x14ac:dyDescent="0.2">
      <c r="L191" s="133"/>
      <c r="M191" s="133"/>
      <c r="N191" s="133"/>
      <c r="S191" s="81"/>
      <c r="T191" s="129"/>
      <c r="U191" s="129"/>
      <c r="V191" s="81"/>
    </row>
    <row r="192" spans="1:22" ht="26.25" x14ac:dyDescent="0.2">
      <c r="B192" s="220" t="s">
        <v>94</v>
      </c>
      <c r="C192" s="221"/>
      <c r="D192" s="221"/>
      <c r="E192" s="221"/>
      <c r="F192" s="221"/>
      <c r="G192" s="221"/>
      <c r="H192" s="221"/>
      <c r="I192" s="221"/>
      <c r="J192" s="221"/>
      <c r="K192" s="74" t="s">
        <v>69</v>
      </c>
      <c r="L192" s="85"/>
      <c r="M192" s="85"/>
      <c r="N192" s="81"/>
      <c r="O192" s="85"/>
      <c r="P192" s="81"/>
      <c r="Q192" s="81"/>
      <c r="R192" s="81"/>
      <c r="T192" s="129"/>
      <c r="U192" s="129"/>
      <c r="V192" s="81"/>
    </row>
    <row r="193" spans="1:22" ht="20.25" x14ac:dyDescent="0.2">
      <c r="A193" s="222" t="s">
        <v>9</v>
      </c>
      <c r="B193" s="223" t="s">
        <v>95</v>
      </c>
      <c r="C193" s="224"/>
      <c r="D193" s="224"/>
      <c r="E193" s="224"/>
      <c r="F193" s="224"/>
      <c r="G193" s="224"/>
      <c r="H193" s="224"/>
      <c r="I193" s="224"/>
      <c r="J193" s="225"/>
      <c r="K193" s="226" t="s">
        <v>10</v>
      </c>
      <c r="L193" s="219" t="s">
        <v>2</v>
      </c>
      <c r="M193" s="219" t="s">
        <v>3</v>
      </c>
      <c r="N193" s="228" t="s">
        <v>4</v>
      </c>
      <c r="O193" s="219" t="s">
        <v>5</v>
      </c>
      <c r="P193" s="217" t="s">
        <v>6</v>
      </c>
      <c r="Q193" s="217" t="s">
        <v>7</v>
      </c>
      <c r="R193" s="219" t="s">
        <v>96</v>
      </c>
      <c r="T193" s="129"/>
      <c r="U193" s="129"/>
      <c r="V193" s="81"/>
    </row>
    <row r="194" spans="1:22" ht="15.75" x14ac:dyDescent="0.2">
      <c r="A194" s="218"/>
      <c r="B194" s="93" t="s">
        <v>97</v>
      </c>
      <c r="C194" s="93" t="s">
        <v>98</v>
      </c>
      <c r="D194" s="93" t="s">
        <v>99</v>
      </c>
      <c r="E194" s="93" t="s">
        <v>100</v>
      </c>
      <c r="F194" s="93" t="s">
        <v>101</v>
      </c>
      <c r="G194" s="93" t="s">
        <v>102</v>
      </c>
      <c r="H194" s="93" t="s">
        <v>103</v>
      </c>
      <c r="I194" s="93" t="s">
        <v>104</v>
      </c>
      <c r="J194" s="93" t="s">
        <v>105</v>
      </c>
      <c r="K194" s="218"/>
      <c r="L194" s="218"/>
      <c r="M194" s="218"/>
      <c r="N194" s="218"/>
      <c r="O194" s="218"/>
      <c r="P194" s="218"/>
      <c r="Q194" s="218"/>
      <c r="R194" s="218"/>
      <c r="T194" s="129"/>
      <c r="U194" s="129"/>
      <c r="V194" s="81"/>
    </row>
    <row r="195" spans="1:22" ht="15.75" customHeight="1" x14ac:dyDescent="0.2">
      <c r="A195" s="93">
        <v>1001</v>
      </c>
      <c r="B195" s="17">
        <v>12</v>
      </c>
      <c r="C195" s="17"/>
      <c r="D195" s="17"/>
      <c r="E195" s="17"/>
      <c r="F195" s="17"/>
      <c r="G195" s="17"/>
      <c r="H195" s="17"/>
      <c r="I195" s="17"/>
      <c r="J195" s="17"/>
      <c r="K195" s="54"/>
      <c r="L195" s="138"/>
      <c r="M195" s="139"/>
      <c r="N195" s="100"/>
      <c r="O195" s="94"/>
      <c r="P195" s="19">
        <f>B195</f>
        <v>12</v>
      </c>
      <c r="Q195" s="95"/>
      <c r="R195" s="94"/>
      <c r="T195" s="129"/>
      <c r="U195" s="129"/>
      <c r="V195" s="81"/>
    </row>
    <row r="196" spans="1:22" ht="15.75" customHeight="1" x14ac:dyDescent="0.2">
      <c r="A196" s="93">
        <v>1002</v>
      </c>
      <c r="B196" s="17"/>
      <c r="C196" s="17">
        <v>6</v>
      </c>
      <c r="D196" s="17"/>
      <c r="E196" s="17"/>
      <c r="F196" s="17"/>
      <c r="G196" s="17"/>
      <c r="H196" s="17"/>
      <c r="I196" s="17"/>
      <c r="J196" s="17"/>
      <c r="K196" s="54"/>
      <c r="L196" s="140"/>
      <c r="M196" s="49"/>
      <c r="N196" s="141"/>
      <c r="O196" s="21">
        <f>IF(C196=0,"",C196/B195)</f>
        <v>0.5</v>
      </c>
      <c r="P196" s="22">
        <v>6</v>
      </c>
      <c r="Q196" s="96">
        <f t="shared" ref="Q196:Q203" si="22">IF(P196=0,"",P196/P195)</f>
        <v>0.5</v>
      </c>
      <c r="R196" s="96">
        <f t="shared" ref="R196:R203" si="23">IF(P196=0,"",100%-Q196)</f>
        <v>0.5</v>
      </c>
      <c r="T196" s="129"/>
      <c r="U196" s="129"/>
      <c r="V196" s="81"/>
    </row>
    <row r="197" spans="1:22" ht="15.75" customHeight="1" x14ac:dyDescent="0.2">
      <c r="A197" s="93">
        <v>1101</v>
      </c>
      <c r="B197" s="17"/>
      <c r="C197" s="17"/>
      <c r="D197" s="17">
        <v>4</v>
      </c>
      <c r="E197" s="17"/>
      <c r="F197" s="17"/>
      <c r="G197" s="17"/>
      <c r="H197" s="17"/>
      <c r="I197" s="17"/>
      <c r="J197" s="17"/>
      <c r="K197" s="54"/>
      <c r="L197" s="140"/>
      <c r="M197" s="49"/>
      <c r="N197" s="141"/>
      <c r="O197" s="21">
        <f>IF(D197=0,"",D197/C196)</f>
        <v>0.66666666666666663</v>
      </c>
      <c r="P197" s="22">
        <v>6</v>
      </c>
      <c r="Q197" s="96">
        <f t="shared" si="22"/>
        <v>1</v>
      </c>
      <c r="R197" s="96">
        <f t="shared" si="23"/>
        <v>0</v>
      </c>
      <c r="S197" s="119">
        <f>P197/P195</f>
        <v>0.5</v>
      </c>
      <c r="T197" s="129"/>
      <c r="U197" s="129"/>
      <c r="V197" s="81"/>
    </row>
    <row r="198" spans="1:22" ht="15.75" customHeight="1" x14ac:dyDescent="0.2">
      <c r="A198" s="93">
        <v>1102</v>
      </c>
      <c r="B198" s="17"/>
      <c r="C198" s="17"/>
      <c r="D198" s="17"/>
      <c r="E198" s="17">
        <v>4</v>
      </c>
      <c r="F198" s="17"/>
      <c r="G198" s="17"/>
      <c r="H198" s="17"/>
      <c r="I198" s="17"/>
      <c r="J198" s="17"/>
      <c r="K198" s="54"/>
      <c r="L198" s="140"/>
      <c r="M198" s="49"/>
      <c r="N198" s="141"/>
      <c r="O198" s="21">
        <f>IF(E198=0,"",E198/D197)</f>
        <v>1</v>
      </c>
      <c r="P198" s="22">
        <v>5</v>
      </c>
      <c r="Q198" s="96">
        <f t="shared" si="22"/>
        <v>0.83333333333333337</v>
      </c>
      <c r="R198" s="96">
        <f t="shared" si="23"/>
        <v>0.16666666666666663</v>
      </c>
      <c r="T198" s="129"/>
      <c r="U198" s="129"/>
      <c r="V198" s="81"/>
    </row>
    <row r="199" spans="1:22" ht="15.75" customHeight="1" x14ac:dyDescent="0.2">
      <c r="A199" s="93">
        <v>1201</v>
      </c>
      <c r="B199" s="17"/>
      <c r="C199" s="17"/>
      <c r="D199" s="17"/>
      <c r="E199" s="17"/>
      <c r="F199" s="17">
        <v>4</v>
      </c>
      <c r="G199" s="17"/>
      <c r="H199" s="17"/>
      <c r="I199" s="17"/>
      <c r="J199" s="17"/>
      <c r="K199" s="54"/>
      <c r="L199" s="140"/>
      <c r="M199" s="49"/>
      <c r="N199" s="141"/>
      <c r="O199" s="21">
        <f>IF(F199=0,"",F199/E198)</f>
        <v>1</v>
      </c>
      <c r="P199" s="22">
        <v>5</v>
      </c>
      <c r="Q199" s="96">
        <f t="shared" si="22"/>
        <v>1</v>
      </c>
      <c r="R199" s="96">
        <f t="shared" si="23"/>
        <v>0</v>
      </c>
      <c r="T199" s="129"/>
      <c r="U199" s="129"/>
      <c r="V199" s="81"/>
    </row>
    <row r="200" spans="1:22" ht="15.75" customHeight="1" x14ac:dyDescent="0.2">
      <c r="A200" s="93">
        <v>1202</v>
      </c>
      <c r="B200" s="17"/>
      <c r="C200" s="17"/>
      <c r="D200" s="17"/>
      <c r="E200" s="17"/>
      <c r="F200" s="17"/>
      <c r="G200" s="17">
        <v>4</v>
      </c>
      <c r="H200" s="17"/>
      <c r="I200" s="17"/>
      <c r="J200" s="17"/>
      <c r="K200" s="54"/>
      <c r="L200" s="140"/>
      <c r="M200" s="49"/>
      <c r="N200" s="141"/>
      <c r="O200" s="21">
        <f>IF(G200=0,"",G200/F199)</f>
        <v>1</v>
      </c>
      <c r="P200" s="22">
        <v>4</v>
      </c>
      <c r="Q200" s="96">
        <f t="shared" si="22"/>
        <v>0.8</v>
      </c>
      <c r="R200" s="96">
        <f t="shared" si="23"/>
        <v>0.19999999999999996</v>
      </c>
      <c r="T200" s="129"/>
      <c r="U200" s="129"/>
      <c r="V200" s="81"/>
    </row>
    <row r="201" spans="1:22" ht="15.75" customHeight="1" x14ac:dyDescent="0.2">
      <c r="A201" s="93">
        <v>1301</v>
      </c>
      <c r="B201" s="17"/>
      <c r="C201" s="17"/>
      <c r="D201" s="17"/>
      <c r="E201" s="17"/>
      <c r="F201" s="17"/>
      <c r="G201" s="17"/>
      <c r="H201" s="17">
        <v>3</v>
      </c>
      <c r="I201" s="17"/>
      <c r="J201" s="17"/>
      <c r="K201" s="54"/>
      <c r="L201" s="140"/>
      <c r="M201" s="49"/>
      <c r="N201" s="141"/>
      <c r="O201" s="21">
        <f>IF(H201=0,"",H201/G200)</f>
        <v>0.75</v>
      </c>
      <c r="P201" s="22">
        <v>4</v>
      </c>
      <c r="Q201" s="96">
        <f t="shared" si="22"/>
        <v>1</v>
      </c>
      <c r="R201" s="96">
        <f t="shared" si="23"/>
        <v>0</v>
      </c>
      <c r="T201" s="129"/>
      <c r="U201" s="129"/>
      <c r="V201" s="81"/>
    </row>
    <row r="202" spans="1:22" ht="15.75" customHeight="1" x14ac:dyDescent="0.2">
      <c r="A202" s="93">
        <v>1302</v>
      </c>
      <c r="B202" s="17"/>
      <c r="C202" s="17"/>
      <c r="D202" s="17"/>
      <c r="E202" s="17"/>
      <c r="F202" s="17"/>
      <c r="G202" s="17"/>
      <c r="H202" s="17"/>
      <c r="I202" s="17">
        <v>3</v>
      </c>
      <c r="J202" s="17"/>
      <c r="K202" s="54"/>
      <c r="L202" s="140"/>
      <c r="M202" s="49"/>
      <c r="N202" s="141"/>
      <c r="O202" s="21">
        <f>IF(I202=0,"",I202/H201)</f>
        <v>1</v>
      </c>
      <c r="P202" s="22">
        <v>4</v>
      </c>
      <c r="Q202" s="96">
        <f t="shared" si="22"/>
        <v>1</v>
      </c>
      <c r="R202" s="96">
        <f t="shared" si="23"/>
        <v>0</v>
      </c>
      <c r="T202" s="129"/>
      <c r="U202" s="129"/>
      <c r="V202" s="81"/>
    </row>
    <row r="203" spans="1:22" ht="15.75" customHeight="1" x14ac:dyDescent="0.2">
      <c r="A203" s="93">
        <v>1401</v>
      </c>
      <c r="B203" s="17"/>
      <c r="C203" s="17"/>
      <c r="D203" s="17"/>
      <c r="E203" s="17"/>
      <c r="F203" s="17"/>
      <c r="G203" s="17"/>
      <c r="H203" s="17"/>
      <c r="I203" s="17"/>
      <c r="J203" s="17">
        <v>3</v>
      </c>
      <c r="K203" s="54">
        <v>3</v>
      </c>
      <c r="L203" s="140"/>
      <c r="M203" s="49"/>
      <c r="N203" s="141"/>
      <c r="O203" s="24">
        <f>IF(J203=0,"",J203/I202)</f>
        <v>1</v>
      </c>
      <c r="P203" s="22">
        <v>4</v>
      </c>
      <c r="Q203" s="24">
        <f t="shared" si="22"/>
        <v>1</v>
      </c>
      <c r="R203" s="24">
        <f t="shared" si="23"/>
        <v>0</v>
      </c>
      <c r="T203" s="129"/>
      <c r="U203" s="129"/>
      <c r="V203" s="81"/>
    </row>
    <row r="204" spans="1:22" ht="15.75" customHeight="1" x14ac:dyDescent="0.2">
      <c r="A204" s="93">
        <v>1402</v>
      </c>
      <c r="B204" s="17"/>
      <c r="C204" s="17"/>
      <c r="D204" s="17"/>
      <c r="E204" s="17"/>
      <c r="F204" s="17"/>
      <c r="G204" s="17"/>
      <c r="H204" s="17"/>
      <c r="I204" s="17"/>
      <c r="J204" s="17">
        <v>1</v>
      </c>
      <c r="K204" s="54">
        <v>1</v>
      </c>
      <c r="L204" s="140"/>
      <c r="M204" s="49"/>
      <c r="N204" s="142"/>
      <c r="O204" s="49"/>
      <c r="P204" s="22">
        <v>1</v>
      </c>
      <c r="Q204" s="49"/>
      <c r="R204" s="160"/>
      <c r="T204" s="129"/>
      <c r="U204" s="129"/>
      <c r="V204" s="81"/>
    </row>
    <row r="205" spans="1:22" ht="15.75" customHeight="1" x14ac:dyDescent="0.2">
      <c r="A205" s="93">
        <v>1501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54"/>
      <c r="L205" s="140"/>
      <c r="M205" s="49"/>
      <c r="N205" s="142"/>
      <c r="O205" s="143"/>
      <c r="P205" s="51"/>
      <c r="Q205" s="144"/>
      <c r="R205" s="143"/>
      <c r="T205" s="129"/>
      <c r="U205" s="129"/>
      <c r="V205" s="81"/>
    </row>
    <row r="206" spans="1:22" ht="15.75" customHeight="1" x14ac:dyDescent="0.2">
      <c r="A206" s="93">
        <v>1502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140"/>
      <c r="M206" s="49"/>
      <c r="N206" s="142"/>
      <c r="O206" s="143"/>
      <c r="P206" s="51"/>
      <c r="Q206" s="144"/>
      <c r="R206" s="143"/>
      <c r="T206" s="129"/>
      <c r="U206" s="129"/>
      <c r="V206" s="81"/>
    </row>
    <row r="207" spans="1:22" ht="15.75" customHeight="1" x14ac:dyDescent="0.2">
      <c r="A207" s="93">
        <v>1601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54"/>
      <c r="L207" s="140"/>
      <c r="M207" s="49"/>
      <c r="N207" s="142"/>
      <c r="O207" s="143"/>
      <c r="P207" s="51"/>
      <c r="Q207" s="144"/>
      <c r="R207" s="143"/>
      <c r="T207" s="129"/>
      <c r="U207" s="129"/>
      <c r="V207" s="81"/>
    </row>
    <row r="208" spans="1:22" ht="15.75" customHeight="1" x14ac:dyDescent="0.2">
      <c r="A208" s="93">
        <v>1602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54"/>
      <c r="L208" s="140"/>
      <c r="M208" s="49"/>
      <c r="N208" s="142"/>
      <c r="O208" s="49"/>
      <c r="P208" s="142"/>
      <c r="Q208" s="145"/>
      <c r="R208" s="143"/>
      <c r="T208" s="129"/>
      <c r="U208" s="129"/>
      <c r="V208" s="81"/>
    </row>
    <row r="209" spans="1:22" ht="15.75" customHeight="1" x14ac:dyDescent="0.2">
      <c r="A209" s="93">
        <v>1701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54"/>
      <c r="L209" s="140"/>
      <c r="M209" s="49"/>
      <c r="N209" s="142"/>
      <c r="O209" s="98" t="s">
        <v>81</v>
      </c>
      <c r="P209" s="99">
        <v>3</v>
      </c>
      <c r="Q209" s="100">
        <f>IF(SUM(K201:K208)=0,"",SUM(K201:K208))</f>
        <v>4</v>
      </c>
      <c r="R209" s="101" t="s">
        <v>10</v>
      </c>
      <c r="T209" s="129"/>
      <c r="U209" s="129"/>
      <c r="V209" s="81"/>
    </row>
    <row r="210" spans="1:22" ht="15.75" x14ac:dyDescent="0.2">
      <c r="A210" s="93">
        <v>1702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54"/>
      <c r="L210" s="140"/>
      <c r="M210" s="49"/>
      <c r="N210" s="142"/>
      <c r="O210" s="102" t="s">
        <v>83</v>
      </c>
      <c r="P210" s="32">
        <f>IF(P209/B195=0,"",P209/B195)</f>
        <v>0.25</v>
      </c>
      <c r="Q210" s="103">
        <f>IF(P209/Q209=0,"",P209/Q209)</f>
        <v>0.75</v>
      </c>
      <c r="R210" s="104" t="s">
        <v>84</v>
      </c>
      <c r="T210" s="129"/>
      <c r="U210" s="129"/>
      <c r="V210" s="81"/>
    </row>
    <row r="211" spans="1:22" ht="15.75" x14ac:dyDescent="0.2">
      <c r="A211" s="93">
        <v>1801</v>
      </c>
      <c r="B211" s="71"/>
      <c r="C211" s="71"/>
      <c r="D211" s="71"/>
      <c r="E211" s="71"/>
      <c r="F211" s="71"/>
      <c r="G211" s="71"/>
      <c r="H211" s="71"/>
      <c r="I211" s="71"/>
      <c r="J211" s="71"/>
      <c r="K211" s="54"/>
      <c r="L211" s="146"/>
      <c r="M211" s="147"/>
      <c r="N211" s="148"/>
      <c r="O211" s="149"/>
      <c r="P211" s="150"/>
      <c r="Q211" s="150"/>
      <c r="R211" s="151"/>
      <c r="T211" s="129"/>
      <c r="U211" s="129"/>
      <c r="V211" s="81"/>
    </row>
    <row r="212" spans="1:22" ht="18" x14ac:dyDescent="0.2">
      <c r="A212" s="109"/>
      <c r="B212" s="216" t="s">
        <v>106</v>
      </c>
      <c r="C212" s="216"/>
      <c r="D212" s="216"/>
      <c r="E212" s="216"/>
      <c r="F212" s="216"/>
      <c r="G212" s="216"/>
      <c r="H212" s="216"/>
      <c r="I212" s="216"/>
      <c r="J212" s="216"/>
      <c r="K212" s="70">
        <f>SUM(K195:K208)</f>
        <v>4</v>
      </c>
      <c r="L212" s="105">
        <f>IF(K203=0,"",K203/B195)</f>
        <v>0.25</v>
      </c>
      <c r="M212" s="105">
        <f>IF(K212=0,"",K212/B195)</f>
        <v>0.33333333333333331</v>
      </c>
      <c r="N212" s="105">
        <f>IF(K203=0,"",M212-L212)</f>
        <v>8.3333333333333315E-2</v>
      </c>
      <c r="O212" s="85"/>
      <c r="P212" s="81"/>
      <c r="Q212" s="129"/>
      <c r="R212" s="85"/>
      <c r="T212" s="129"/>
      <c r="U212" s="129"/>
      <c r="V212" s="81"/>
    </row>
    <row r="213" spans="1:22" ht="12.75" customHeight="1" x14ac:dyDescent="0.2">
      <c r="L213" s="133"/>
      <c r="M213" s="133"/>
      <c r="N213" s="133"/>
      <c r="S213" s="81"/>
      <c r="T213" s="129"/>
      <c r="U213" s="129"/>
      <c r="V213" s="81"/>
    </row>
    <row r="214" spans="1:22" ht="12.75" customHeight="1" x14ac:dyDescent="0.2">
      <c r="L214" s="133"/>
      <c r="M214" s="133"/>
      <c r="N214" s="133"/>
    </row>
    <row r="215" spans="1:22" ht="26.25" x14ac:dyDescent="0.2">
      <c r="B215" s="220" t="s">
        <v>94</v>
      </c>
      <c r="C215" s="221"/>
      <c r="D215" s="221"/>
      <c r="E215" s="221"/>
      <c r="F215" s="221"/>
      <c r="G215" s="221"/>
      <c r="H215" s="221"/>
      <c r="I215" s="221"/>
      <c r="J215" s="221"/>
      <c r="K215" s="74" t="s">
        <v>70</v>
      </c>
      <c r="L215" s="85"/>
      <c r="M215" s="85"/>
      <c r="N215" s="81"/>
      <c r="O215" s="85"/>
      <c r="P215" s="81"/>
      <c r="Q215" s="81"/>
      <c r="R215" s="81"/>
    </row>
    <row r="216" spans="1:22" ht="20.25" x14ac:dyDescent="0.2">
      <c r="A216" s="222" t="s">
        <v>9</v>
      </c>
      <c r="B216" s="223" t="s">
        <v>95</v>
      </c>
      <c r="C216" s="224"/>
      <c r="D216" s="224"/>
      <c r="E216" s="224"/>
      <c r="F216" s="224"/>
      <c r="G216" s="224"/>
      <c r="H216" s="224"/>
      <c r="I216" s="224"/>
      <c r="J216" s="225"/>
      <c r="K216" s="226" t="s">
        <v>10</v>
      </c>
      <c r="L216" s="219" t="s">
        <v>2</v>
      </c>
      <c r="M216" s="219" t="s">
        <v>3</v>
      </c>
      <c r="N216" s="228" t="s">
        <v>4</v>
      </c>
      <c r="O216" s="219" t="s">
        <v>5</v>
      </c>
      <c r="P216" s="217" t="s">
        <v>6</v>
      </c>
      <c r="Q216" s="217" t="s">
        <v>7</v>
      </c>
      <c r="R216" s="219" t="s">
        <v>96</v>
      </c>
    </row>
    <row r="217" spans="1:22" ht="15.75" x14ac:dyDescent="0.2">
      <c r="A217" s="218"/>
      <c r="B217" s="93" t="s">
        <v>97</v>
      </c>
      <c r="C217" s="93" t="s">
        <v>98</v>
      </c>
      <c r="D217" s="93" t="s">
        <v>99</v>
      </c>
      <c r="E217" s="93" t="s">
        <v>100</v>
      </c>
      <c r="F217" s="93" t="s">
        <v>101</v>
      </c>
      <c r="G217" s="93" t="s">
        <v>102</v>
      </c>
      <c r="H217" s="93" t="s">
        <v>103</v>
      </c>
      <c r="I217" s="93" t="s">
        <v>104</v>
      </c>
      <c r="J217" s="93" t="s">
        <v>105</v>
      </c>
      <c r="K217" s="218"/>
      <c r="L217" s="218"/>
      <c r="M217" s="218"/>
      <c r="N217" s="218"/>
      <c r="O217" s="218"/>
      <c r="P217" s="218"/>
      <c r="Q217" s="218"/>
      <c r="R217" s="218"/>
    </row>
    <row r="218" spans="1:22" ht="15.75" customHeight="1" x14ac:dyDescent="0.2">
      <c r="A218" s="93">
        <v>1002</v>
      </c>
      <c r="B218" s="17">
        <v>15</v>
      </c>
      <c r="C218" s="17"/>
      <c r="D218" s="17"/>
      <c r="E218" s="17"/>
      <c r="F218" s="17"/>
      <c r="G218" s="17"/>
      <c r="H218" s="17"/>
      <c r="I218" s="17"/>
      <c r="J218" s="17"/>
      <c r="K218" s="54"/>
      <c r="L218" s="138"/>
      <c r="M218" s="139"/>
      <c r="N218" s="100"/>
      <c r="O218" s="94"/>
      <c r="P218" s="19">
        <f>B218</f>
        <v>15</v>
      </c>
      <c r="Q218" s="95"/>
      <c r="R218" s="94"/>
    </row>
    <row r="219" spans="1:22" ht="15.75" customHeight="1" x14ac:dyDescent="0.2">
      <c r="A219" s="93">
        <v>1101</v>
      </c>
      <c r="B219" s="17"/>
      <c r="C219" s="17">
        <v>8</v>
      </c>
      <c r="D219" s="17"/>
      <c r="E219" s="17"/>
      <c r="F219" s="17"/>
      <c r="G219" s="17"/>
      <c r="H219" s="17"/>
      <c r="I219" s="17"/>
      <c r="J219" s="17"/>
      <c r="K219" s="54"/>
      <c r="L219" s="140"/>
      <c r="M219" s="49"/>
      <c r="N219" s="141"/>
      <c r="O219" s="21">
        <f>IF(C219=0,"",C219/B218)</f>
        <v>0.53333333333333333</v>
      </c>
      <c r="P219" s="22">
        <v>10</v>
      </c>
      <c r="Q219" s="96">
        <f t="shared" ref="Q219:Q226" si="24">IF(P219=0,"",P219/P218)</f>
        <v>0.66666666666666663</v>
      </c>
      <c r="R219" s="96">
        <f t="shared" ref="R219:R226" si="25">IF(P219=0,"",100%-Q219)</f>
        <v>0.33333333333333337</v>
      </c>
    </row>
    <row r="220" spans="1:22" ht="15.75" customHeight="1" x14ac:dyDescent="0.2">
      <c r="A220" s="93">
        <v>1102</v>
      </c>
      <c r="B220" s="17"/>
      <c r="C220" s="17"/>
      <c r="D220" s="17">
        <v>6</v>
      </c>
      <c r="E220" s="17"/>
      <c r="F220" s="17"/>
      <c r="G220" s="17"/>
      <c r="H220" s="17"/>
      <c r="I220" s="17"/>
      <c r="J220" s="17"/>
      <c r="K220" s="54"/>
      <c r="L220" s="140"/>
      <c r="M220" s="49"/>
      <c r="N220" s="141"/>
      <c r="O220" s="21">
        <f>IF(D220=0,"",D220/C219)</f>
        <v>0.75</v>
      </c>
      <c r="P220" s="22">
        <v>8</v>
      </c>
      <c r="Q220" s="96">
        <f t="shared" si="24"/>
        <v>0.8</v>
      </c>
      <c r="R220" s="96">
        <f t="shared" si="25"/>
        <v>0.19999999999999996</v>
      </c>
      <c r="S220" s="119">
        <f>P220/P218</f>
        <v>0.53333333333333333</v>
      </c>
    </row>
    <row r="221" spans="1:22" ht="15.75" customHeight="1" x14ac:dyDescent="0.2">
      <c r="A221" s="93">
        <v>1201</v>
      </c>
      <c r="B221" s="17"/>
      <c r="C221" s="17"/>
      <c r="D221" s="17"/>
      <c r="E221" s="17">
        <v>6</v>
      </c>
      <c r="F221" s="17"/>
      <c r="G221" s="17"/>
      <c r="H221" s="17"/>
      <c r="I221" s="17"/>
      <c r="J221" s="17"/>
      <c r="K221" s="54"/>
      <c r="L221" s="140"/>
      <c r="M221" s="49"/>
      <c r="N221" s="141"/>
      <c r="O221" s="21">
        <f>IF(E221=0,"",E221/D220)</f>
        <v>1</v>
      </c>
      <c r="P221" s="22">
        <v>8</v>
      </c>
      <c r="Q221" s="96">
        <f t="shared" si="24"/>
        <v>1</v>
      </c>
      <c r="R221" s="96">
        <f t="shared" si="25"/>
        <v>0</v>
      </c>
    </row>
    <row r="222" spans="1:22" ht="15.75" customHeight="1" x14ac:dyDescent="0.2">
      <c r="A222" s="93">
        <v>1202</v>
      </c>
      <c r="B222" s="17"/>
      <c r="C222" s="17"/>
      <c r="D222" s="17"/>
      <c r="E222" s="17"/>
      <c r="F222" s="17">
        <v>4</v>
      </c>
      <c r="G222" s="17"/>
      <c r="H222" s="17"/>
      <c r="I222" s="17"/>
      <c r="J222" s="17"/>
      <c r="K222" s="54"/>
      <c r="L222" s="140"/>
      <c r="M222" s="49"/>
      <c r="N222" s="141"/>
      <c r="O222" s="21">
        <f>IF(F222=0,"",F222/E221)</f>
        <v>0.66666666666666663</v>
      </c>
      <c r="P222" s="22">
        <v>8</v>
      </c>
      <c r="Q222" s="96">
        <f t="shared" si="24"/>
        <v>1</v>
      </c>
      <c r="R222" s="96">
        <f t="shared" si="25"/>
        <v>0</v>
      </c>
    </row>
    <row r="223" spans="1:22" ht="15.75" customHeight="1" x14ac:dyDescent="0.2">
      <c r="A223" s="93">
        <v>1301</v>
      </c>
      <c r="B223" s="17"/>
      <c r="C223" s="17"/>
      <c r="D223" s="17"/>
      <c r="E223" s="17"/>
      <c r="F223" s="17"/>
      <c r="G223" s="17">
        <v>4</v>
      </c>
      <c r="H223" s="17"/>
      <c r="I223" s="17"/>
      <c r="J223" s="17"/>
      <c r="K223" s="54"/>
      <c r="L223" s="140"/>
      <c r="M223" s="49"/>
      <c r="N223" s="141"/>
      <c r="O223" s="21">
        <f>IF(G223=0,"",G223/F222)</f>
        <v>1</v>
      </c>
      <c r="P223" s="22">
        <v>8</v>
      </c>
      <c r="Q223" s="96">
        <f t="shared" si="24"/>
        <v>1</v>
      </c>
      <c r="R223" s="96">
        <f t="shared" si="25"/>
        <v>0</v>
      </c>
    </row>
    <row r="224" spans="1:22" ht="15.75" customHeight="1" x14ac:dyDescent="0.2">
      <c r="A224" s="93">
        <v>1302</v>
      </c>
      <c r="B224" s="17"/>
      <c r="C224" s="17"/>
      <c r="D224" s="17"/>
      <c r="E224" s="17"/>
      <c r="F224" s="17"/>
      <c r="G224" s="17"/>
      <c r="H224" s="17">
        <v>4</v>
      </c>
      <c r="I224" s="17"/>
      <c r="J224" s="17"/>
      <c r="K224" s="54"/>
      <c r="L224" s="140"/>
      <c r="M224" s="49"/>
      <c r="N224" s="141"/>
      <c r="O224" s="21">
        <f>IF(H224=0,"",H224/G223)</f>
        <v>1</v>
      </c>
      <c r="P224" s="22">
        <v>8</v>
      </c>
      <c r="Q224" s="96">
        <f t="shared" si="24"/>
        <v>1</v>
      </c>
      <c r="R224" s="96">
        <f t="shared" si="25"/>
        <v>0</v>
      </c>
    </row>
    <row r="225" spans="1:20" ht="15.75" customHeight="1" x14ac:dyDescent="0.2">
      <c r="A225" s="93">
        <v>1401</v>
      </c>
      <c r="B225" s="17"/>
      <c r="C225" s="17"/>
      <c r="D225" s="17"/>
      <c r="E225" s="17"/>
      <c r="F225" s="17"/>
      <c r="G225" s="17"/>
      <c r="H225" s="17"/>
      <c r="I225" s="17">
        <v>4</v>
      </c>
      <c r="J225" s="17"/>
      <c r="K225" s="54">
        <v>1</v>
      </c>
      <c r="L225" s="140"/>
      <c r="M225" s="49"/>
      <c r="N225" s="141"/>
      <c r="O225" s="21">
        <f>IF(I225=0,"",I225/H224)</f>
        <v>1</v>
      </c>
      <c r="P225" s="22">
        <v>7</v>
      </c>
      <c r="Q225" s="96">
        <f t="shared" si="24"/>
        <v>0.875</v>
      </c>
      <c r="R225" s="96">
        <f t="shared" si="25"/>
        <v>0.125</v>
      </c>
    </row>
    <row r="226" spans="1:20" ht="15.75" customHeight="1" x14ac:dyDescent="0.2">
      <c r="A226" s="93">
        <v>1402</v>
      </c>
      <c r="B226" s="17"/>
      <c r="C226" s="17"/>
      <c r="D226" s="17"/>
      <c r="E226" s="17"/>
      <c r="F226" s="17"/>
      <c r="G226" s="17"/>
      <c r="H226" s="17"/>
      <c r="I226" s="17"/>
      <c r="J226" s="17">
        <v>4</v>
      </c>
      <c r="K226" s="54">
        <v>4</v>
      </c>
      <c r="L226" s="140"/>
      <c r="M226" s="49"/>
      <c r="N226" s="141"/>
      <c r="O226" s="24">
        <f>IF(J226=0,"",J226/I225)</f>
        <v>1</v>
      </c>
      <c r="P226" s="22">
        <v>7</v>
      </c>
      <c r="Q226" s="24">
        <f t="shared" si="24"/>
        <v>1</v>
      </c>
      <c r="R226" s="24">
        <f t="shared" si="25"/>
        <v>0</v>
      </c>
    </row>
    <row r="227" spans="1:20" ht="15.75" customHeight="1" x14ac:dyDescent="0.2">
      <c r="A227" s="93">
        <v>1501</v>
      </c>
      <c r="B227" s="17"/>
      <c r="C227" s="17"/>
      <c r="D227" s="17"/>
      <c r="E227" s="17"/>
      <c r="F227" s="17"/>
      <c r="G227" s="17"/>
      <c r="H227" s="17"/>
      <c r="I227" s="17"/>
      <c r="J227" s="17">
        <v>2</v>
      </c>
      <c r="K227" s="54">
        <v>1</v>
      </c>
      <c r="L227" s="140"/>
      <c r="M227" s="49"/>
      <c r="N227" s="142"/>
      <c r="O227" s="49"/>
      <c r="P227" s="22">
        <v>3</v>
      </c>
      <c r="Q227" s="49"/>
      <c r="R227" s="160"/>
    </row>
    <row r="228" spans="1:20" ht="15.75" customHeight="1" x14ac:dyDescent="0.2">
      <c r="A228" s="93">
        <v>1502</v>
      </c>
      <c r="B228" s="17"/>
      <c r="C228" s="17"/>
      <c r="D228" s="17"/>
      <c r="E228" s="17"/>
      <c r="F228" s="17"/>
      <c r="G228" s="17"/>
      <c r="H228" s="17"/>
      <c r="I228" s="17"/>
      <c r="J228" s="17">
        <v>2</v>
      </c>
      <c r="K228" s="54">
        <v>2</v>
      </c>
      <c r="L228" s="140"/>
      <c r="M228" s="49"/>
      <c r="N228" s="142"/>
      <c r="O228" s="143"/>
      <c r="P228" s="51">
        <v>2</v>
      </c>
      <c r="Q228" s="144"/>
      <c r="R228" s="143"/>
    </row>
    <row r="229" spans="1:20" ht="15.75" customHeight="1" x14ac:dyDescent="0.2">
      <c r="A229" s="93">
        <v>1601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54"/>
      <c r="L229" s="140"/>
      <c r="M229" s="49"/>
      <c r="N229" s="142"/>
      <c r="O229" s="143"/>
      <c r="P229" s="51"/>
      <c r="Q229" s="144"/>
      <c r="R229" s="143"/>
    </row>
    <row r="230" spans="1:20" ht="15.75" customHeight="1" x14ac:dyDescent="0.2">
      <c r="A230" s="93">
        <v>1602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54"/>
      <c r="L230" s="140"/>
      <c r="M230" s="49"/>
      <c r="N230" s="142"/>
      <c r="O230" s="143"/>
      <c r="P230" s="51"/>
      <c r="Q230" s="144"/>
      <c r="R230" s="143"/>
    </row>
    <row r="231" spans="1:20" ht="15.75" customHeight="1" x14ac:dyDescent="0.2">
      <c r="A231" s="93">
        <v>1701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54"/>
      <c r="L231" s="140"/>
      <c r="M231" s="49"/>
      <c r="N231" s="142"/>
      <c r="O231" s="49"/>
      <c r="P231" s="142"/>
      <c r="Q231" s="145"/>
      <c r="R231" s="143"/>
    </row>
    <row r="232" spans="1:20" ht="15.75" customHeight="1" x14ac:dyDescent="0.2">
      <c r="A232" s="93">
        <v>1702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54"/>
      <c r="L232" s="140"/>
      <c r="M232" s="49"/>
      <c r="N232" s="142"/>
      <c r="O232" s="98" t="s">
        <v>81</v>
      </c>
      <c r="P232" s="99">
        <v>8</v>
      </c>
      <c r="Q232" s="100">
        <f>IF(SUM(K224:K231)=0,"",SUM(K224:K231))</f>
        <v>8</v>
      </c>
      <c r="R232" s="101" t="s">
        <v>10</v>
      </c>
    </row>
    <row r="233" spans="1:20" ht="15.75" customHeight="1" x14ac:dyDescent="0.2">
      <c r="A233" s="93">
        <v>1801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54"/>
      <c r="L233" s="140"/>
      <c r="M233" s="49"/>
      <c r="N233" s="142"/>
      <c r="O233" s="102" t="s">
        <v>83</v>
      </c>
      <c r="P233" s="32">
        <f>IF(P232/B218=0,"",P232/B218)</f>
        <v>0.53333333333333333</v>
      </c>
      <c r="Q233" s="103">
        <f>IF(P232/Q232=0,"",P232/Q232)</f>
        <v>1</v>
      </c>
      <c r="R233" s="104" t="s">
        <v>84</v>
      </c>
    </row>
    <row r="234" spans="1:20" ht="15.75" customHeight="1" x14ac:dyDescent="0.2">
      <c r="A234" s="93">
        <v>1802</v>
      </c>
      <c r="B234" s="71"/>
      <c r="C234" s="71"/>
      <c r="D234" s="71"/>
      <c r="E234" s="71"/>
      <c r="F234" s="71"/>
      <c r="G234" s="71"/>
      <c r="H234" s="71"/>
      <c r="I234" s="71"/>
      <c r="J234" s="71"/>
      <c r="K234" s="54"/>
      <c r="L234" s="146"/>
      <c r="M234" s="147"/>
      <c r="N234" s="148"/>
      <c r="O234" s="149"/>
      <c r="P234" s="150"/>
      <c r="Q234" s="150"/>
      <c r="R234" s="151"/>
    </row>
    <row r="235" spans="1:20" ht="18" x14ac:dyDescent="0.2">
      <c r="A235" s="109"/>
      <c r="B235" s="216" t="s">
        <v>106</v>
      </c>
      <c r="C235" s="216"/>
      <c r="D235" s="216"/>
      <c r="E235" s="216"/>
      <c r="F235" s="216"/>
      <c r="G235" s="216"/>
      <c r="H235" s="216"/>
      <c r="I235" s="216"/>
      <c r="J235" s="216"/>
      <c r="K235" s="70">
        <f>SUM(K218:K231)</f>
        <v>8</v>
      </c>
      <c r="L235" s="105">
        <f>IF(SUM(K225:K226)=0,"",SUM(K225:K226)/B218)</f>
        <v>0.33333333333333331</v>
      </c>
      <c r="M235" s="105">
        <f>IF(K235=0,"",K235/B218)</f>
        <v>0.53333333333333333</v>
      </c>
      <c r="N235" s="105">
        <f>IF(K226=0,"",M235-L235)</f>
        <v>0.2</v>
      </c>
      <c r="O235" s="85"/>
      <c r="P235" s="81"/>
      <c r="Q235" s="129"/>
      <c r="R235" s="85"/>
      <c r="T235" s="86"/>
    </row>
    <row r="236" spans="1:20" ht="12.75" customHeight="1" x14ac:dyDescent="0.2">
      <c r="L236" s="133"/>
      <c r="M236" s="133"/>
      <c r="N236" s="133"/>
      <c r="T236" s="86"/>
    </row>
    <row r="237" spans="1:20" ht="12.75" customHeight="1" x14ac:dyDescent="0.2">
      <c r="T237" s="86"/>
    </row>
    <row r="238" spans="1:20" ht="26.25" x14ac:dyDescent="0.2">
      <c r="B238" s="220" t="s">
        <v>94</v>
      </c>
      <c r="C238" s="221"/>
      <c r="D238" s="221"/>
      <c r="E238" s="221"/>
      <c r="F238" s="221"/>
      <c r="G238" s="221"/>
      <c r="H238" s="221"/>
      <c r="I238" s="221"/>
      <c r="J238" s="221"/>
      <c r="K238" s="74" t="s">
        <v>71</v>
      </c>
      <c r="L238" s="85"/>
      <c r="M238" s="85"/>
      <c r="N238" s="81"/>
      <c r="O238" s="85"/>
      <c r="P238" s="81"/>
      <c r="Q238" s="81"/>
      <c r="R238" s="81"/>
      <c r="T238" s="86"/>
    </row>
    <row r="239" spans="1:20" ht="20.25" x14ac:dyDescent="0.2">
      <c r="A239" s="222" t="s">
        <v>9</v>
      </c>
      <c r="B239" s="223" t="s">
        <v>95</v>
      </c>
      <c r="C239" s="224"/>
      <c r="D239" s="224"/>
      <c r="E239" s="224"/>
      <c r="F239" s="224"/>
      <c r="G239" s="224"/>
      <c r="H239" s="224"/>
      <c r="I239" s="224"/>
      <c r="J239" s="225"/>
      <c r="K239" s="226" t="s">
        <v>10</v>
      </c>
      <c r="L239" s="219" t="s">
        <v>2</v>
      </c>
      <c r="M239" s="219" t="s">
        <v>3</v>
      </c>
      <c r="N239" s="228" t="s">
        <v>4</v>
      </c>
      <c r="O239" s="219" t="s">
        <v>5</v>
      </c>
      <c r="P239" s="217" t="s">
        <v>6</v>
      </c>
      <c r="Q239" s="217" t="s">
        <v>7</v>
      </c>
      <c r="R239" s="219" t="s">
        <v>96</v>
      </c>
      <c r="T239" s="86"/>
    </row>
    <row r="240" spans="1:20" ht="15.75" x14ac:dyDescent="0.2">
      <c r="A240" s="218"/>
      <c r="B240" s="93" t="s">
        <v>97</v>
      </c>
      <c r="C240" s="93" t="s">
        <v>98</v>
      </c>
      <c r="D240" s="93" t="s">
        <v>99</v>
      </c>
      <c r="E240" s="93" t="s">
        <v>100</v>
      </c>
      <c r="F240" s="93" t="s">
        <v>101</v>
      </c>
      <c r="G240" s="93" t="s">
        <v>102</v>
      </c>
      <c r="H240" s="93" t="s">
        <v>103</v>
      </c>
      <c r="I240" s="93" t="s">
        <v>104</v>
      </c>
      <c r="J240" s="93" t="s">
        <v>105</v>
      </c>
      <c r="K240" s="218"/>
      <c r="L240" s="218"/>
      <c r="M240" s="218"/>
      <c r="N240" s="218"/>
      <c r="O240" s="218"/>
      <c r="P240" s="218"/>
      <c r="Q240" s="218"/>
      <c r="R240" s="218"/>
      <c r="T240" s="86"/>
    </row>
    <row r="241" spans="1:20" ht="15.75" customHeight="1" x14ac:dyDescent="0.2">
      <c r="A241" s="93">
        <v>1101</v>
      </c>
      <c r="B241" s="17">
        <v>5</v>
      </c>
      <c r="C241" s="17"/>
      <c r="D241" s="17"/>
      <c r="E241" s="17"/>
      <c r="F241" s="17"/>
      <c r="G241" s="17"/>
      <c r="H241" s="17"/>
      <c r="I241" s="17"/>
      <c r="J241" s="17"/>
      <c r="K241" s="54"/>
      <c r="L241" s="138"/>
      <c r="M241" s="139"/>
      <c r="N241" s="100"/>
      <c r="O241" s="94"/>
      <c r="P241" s="19">
        <f>B241</f>
        <v>5</v>
      </c>
      <c r="Q241" s="95"/>
      <c r="R241" s="94"/>
      <c r="T241" s="86"/>
    </row>
    <row r="242" spans="1:20" ht="15.75" customHeight="1" x14ac:dyDescent="0.2">
      <c r="A242" s="93">
        <v>1102</v>
      </c>
      <c r="B242" s="17"/>
      <c r="C242" s="17">
        <v>3</v>
      </c>
      <c r="D242" s="17"/>
      <c r="E242" s="17"/>
      <c r="F242" s="17"/>
      <c r="G242" s="17"/>
      <c r="H242" s="17"/>
      <c r="I242" s="17"/>
      <c r="J242" s="17"/>
      <c r="K242" s="54"/>
      <c r="L242" s="140"/>
      <c r="M242" s="49"/>
      <c r="N242" s="141"/>
      <c r="O242" s="21">
        <f>IF(C242=0,"",C242/B241)</f>
        <v>0.6</v>
      </c>
      <c r="P242" s="22">
        <v>3</v>
      </c>
      <c r="Q242" s="96">
        <f t="shared" ref="Q242:Q249" si="26">IF(P242=0,"",P242/P241)</f>
        <v>0.6</v>
      </c>
      <c r="R242" s="96">
        <f t="shared" ref="R242:R249" si="27">IF(P242=0,"",100%-Q242)</f>
        <v>0.4</v>
      </c>
      <c r="T242" s="86"/>
    </row>
    <row r="243" spans="1:20" ht="15.75" customHeight="1" x14ac:dyDescent="0.2">
      <c r="A243" s="93">
        <v>1201</v>
      </c>
      <c r="B243" s="17"/>
      <c r="C243" s="17"/>
      <c r="D243" s="17">
        <v>2</v>
      </c>
      <c r="E243" s="17"/>
      <c r="F243" s="17"/>
      <c r="G243" s="17"/>
      <c r="H243" s="17"/>
      <c r="I243" s="17"/>
      <c r="J243" s="17"/>
      <c r="K243" s="54"/>
      <c r="L243" s="140"/>
      <c r="M243" s="49"/>
      <c r="N243" s="141"/>
      <c r="O243" s="21">
        <f>IF(D243=0,"",D243/C242)</f>
        <v>0.66666666666666663</v>
      </c>
      <c r="P243" s="22">
        <v>2</v>
      </c>
      <c r="Q243" s="96">
        <f t="shared" si="26"/>
        <v>0.66666666666666663</v>
      </c>
      <c r="R243" s="96">
        <f t="shared" si="27"/>
        <v>0.33333333333333337</v>
      </c>
      <c r="S243" s="119">
        <f>P243/P241</f>
        <v>0.4</v>
      </c>
      <c r="T243" s="86"/>
    </row>
    <row r="244" spans="1:20" ht="15.75" customHeight="1" x14ac:dyDescent="0.2">
      <c r="A244" s="93">
        <v>1202</v>
      </c>
      <c r="B244" s="17"/>
      <c r="C244" s="17"/>
      <c r="D244" s="17"/>
      <c r="E244" s="17">
        <v>2</v>
      </c>
      <c r="F244" s="17"/>
      <c r="G244" s="17"/>
      <c r="H244" s="17"/>
      <c r="I244" s="17"/>
      <c r="J244" s="17"/>
      <c r="K244" s="54"/>
      <c r="L244" s="140"/>
      <c r="M244" s="49"/>
      <c r="N244" s="141"/>
      <c r="O244" s="21">
        <f>IF(E244=0,"",E244/D243)</f>
        <v>1</v>
      </c>
      <c r="P244" s="22">
        <v>2</v>
      </c>
      <c r="Q244" s="96">
        <f t="shared" si="26"/>
        <v>1</v>
      </c>
      <c r="R244" s="96">
        <f t="shared" si="27"/>
        <v>0</v>
      </c>
      <c r="T244" s="86"/>
    </row>
    <row r="245" spans="1:20" ht="15.75" customHeight="1" x14ac:dyDescent="0.2">
      <c r="A245" s="93">
        <v>1301</v>
      </c>
      <c r="B245" s="17"/>
      <c r="C245" s="17"/>
      <c r="D245" s="17"/>
      <c r="E245" s="17"/>
      <c r="F245" s="17">
        <v>2</v>
      </c>
      <c r="G245" s="17"/>
      <c r="H245" s="17"/>
      <c r="I245" s="17"/>
      <c r="J245" s="17"/>
      <c r="K245" s="54"/>
      <c r="L245" s="140"/>
      <c r="M245" s="49"/>
      <c r="N245" s="141"/>
      <c r="O245" s="21">
        <f>IF(F245=0,"",F245/E244)</f>
        <v>1</v>
      </c>
      <c r="P245" s="22">
        <v>2</v>
      </c>
      <c r="Q245" s="96">
        <f t="shared" si="26"/>
        <v>1</v>
      </c>
      <c r="R245" s="96">
        <f t="shared" si="27"/>
        <v>0</v>
      </c>
      <c r="T245" s="86"/>
    </row>
    <row r="246" spans="1:20" ht="15.75" customHeight="1" x14ac:dyDescent="0.2">
      <c r="A246" s="93">
        <v>1302</v>
      </c>
      <c r="B246" s="17"/>
      <c r="C246" s="17"/>
      <c r="D246" s="17"/>
      <c r="E246" s="17"/>
      <c r="F246" s="17"/>
      <c r="G246" s="17">
        <v>2</v>
      </c>
      <c r="H246" s="17"/>
      <c r="I246" s="17"/>
      <c r="J246" s="17"/>
      <c r="K246" s="54"/>
      <c r="L246" s="140"/>
      <c r="M246" s="49"/>
      <c r="N246" s="141"/>
      <c r="O246" s="21">
        <f>IF(G246=0,"",G246/F245)</f>
        <v>1</v>
      </c>
      <c r="P246" s="22">
        <v>2</v>
      </c>
      <c r="Q246" s="96">
        <f t="shared" si="26"/>
        <v>1</v>
      </c>
      <c r="R246" s="96">
        <f t="shared" si="27"/>
        <v>0</v>
      </c>
      <c r="T246" s="86"/>
    </row>
    <row r="247" spans="1:20" ht="15.75" customHeight="1" x14ac:dyDescent="0.2">
      <c r="A247" s="93">
        <v>1401</v>
      </c>
      <c r="B247" s="17"/>
      <c r="C247" s="17"/>
      <c r="D247" s="17"/>
      <c r="E247" s="17"/>
      <c r="F247" s="17"/>
      <c r="G247" s="17"/>
      <c r="H247" s="17">
        <v>2</v>
      </c>
      <c r="I247" s="17"/>
      <c r="J247" s="17"/>
      <c r="K247" s="54"/>
      <c r="L247" s="140"/>
      <c r="M247" s="49"/>
      <c r="N247" s="141"/>
      <c r="O247" s="21">
        <f>IF(H247=0,"",H247/G246)</f>
        <v>1</v>
      </c>
      <c r="P247" s="22">
        <v>2</v>
      </c>
      <c r="Q247" s="96">
        <f t="shared" si="26"/>
        <v>1</v>
      </c>
      <c r="R247" s="96">
        <f t="shared" si="27"/>
        <v>0</v>
      </c>
      <c r="T247" s="86"/>
    </row>
    <row r="248" spans="1:20" ht="15.75" customHeight="1" x14ac:dyDescent="0.2">
      <c r="A248" s="93">
        <v>1402</v>
      </c>
      <c r="B248" s="17"/>
      <c r="C248" s="17"/>
      <c r="D248" s="17"/>
      <c r="E248" s="17"/>
      <c r="F248" s="17"/>
      <c r="G248" s="17"/>
      <c r="H248" s="17"/>
      <c r="I248" s="17">
        <v>2</v>
      </c>
      <c r="J248" s="17"/>
      <c r="K248" s="54"/>
      <c r="L248" s="140"/>
      <c r="M248" s="49"/>
      <c r="N248" s="141"/>
      <c r="O248" s="21">
        <f>IF(I248=0,"",I248/H247)</f>
        <v>1</v>
      </c>
      <c r="P248" s="22">
        <v>2</v>
      </c>
      <c r="Q248" s="96">
        <f t="shared" si="26"/>
        <v>1</v>
      </c>
      <c r="R248" s="96">
        <f t="shared" si="27"/>
        <v>0</v>
      </c>
      <c r="T248" s="86"/>
    </row>
    <row r="249" spans="1:20" ht="15.75" customHeight="1" x14ac:dyDescent="0.2">
      <c r="A249" s="93">
        <v>1501</v>
      </c>
      <c r="B249" s="17"/>
      <c r="C249" s="17"/>
      <c r="D249" s="17"/>
      <c r="E249" s="17"/>
      <c r="F249" s="17"/>
      <c r="G249" s="17"/>
      <c r="H249" s="17"/>
      <c r="I249" s="17"/>
      <c r="J249" s="17">
        <v>2</v>
      </c>
      <c r="K249" s="54"/>
      <c r="L249" s="140"/>
      <c r="M249" s="49"/>
      <c r="N249" s="141"/>
      <c r="O249" s="24">
        <f>IF(J249=0,"",J249/I248)</f>
        <v>1</v>
      </c>
      <c r="P249" s="22">
        <v>2</v>
      </c>
      <c r="Q249" s="24">
        <f t="shared" si="26"/>
        <v>1</v>
      </c>
      <c r="R249" s="24">
        <f t="shared" si="27"/>
        <v>0</v>
      </c>
      <c r="T249" s="86"/>
    </row>
    <row r="250" spans="1:20" ht="15.75" customHeight="1" x14ac:dyDescent="0.2">
      <c r="A250" s="93">
        <v>1502</v>
      </c>
      <c r="B250" s="17"/>
      <c r="C250" s="17"/>
      <c r="D250" s="17"/>
      <c r="E250" s="17"/>
      <c r="F250" s="17"/>
      <c r="G250" s="17"/>
      <c r="H250" s="17"/>
      <c r="I250" s="17"/>
      <c r="J250" s="17">
        <v>0</v>
      </c>
      <c r="K250" s="54">
        <v>1</v>
      </c>
      <c r="L250" s="140"/>
      <c r="M250" s="49"/>
      <c r="N250" s="142"/>
      <c r="O250" s="49"/>
      <c r="P250" s="22">
        <v>1</v>
      </c>
      <c r="Q250" s="49"/>
      <c r="R250" s="160"/>
      <c r="T250" s="86"/>
    </row>
    <row r="251" spans="1:20" ht="15.75" customHeight="1" x14ac:dyDescent="0.2">
      <c r="A251" s="93">
        <v>1601</v>
      </c>
      <c r="B251" s="17"/>
      <c r="C251" s="17"/>
      <c r="D251" s="17"/>
      <c r="E251" s="17"/>
      <c r="F251" s="17"/>
      <c r="G251" s="17"/>
      <c r="H251" s="17"/>
      <c r="I251" s="17"/>
      <c r="J251" s="17">
        <v>0</v>
      </c>
      <c r="K251" s="54"/>
      <c r="L251" s="140"/>
      <c r="M251" s="49"/>
      <c r="N251" s="142"/>
      <c r="O251" s="143"/>
      <c r="P251" s="51"/>
      <c r="Q251" s="144"/>
      <c r="R251" s="143"/>
      <c r="T251" s="86"/>
    </row>
    <row r="252" spans="1:20" ht="15.75" customHeight="1" x14ac:dyDescent="0.2">
      <c r="A252" s="93">
        <v>1602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54"/>
      <c r="L252" s="140"/>
      <c r="M252" s="49"/>
      <c r="N252" s="142"/>
      <c r="O252" s="143"/>
      <c r="P252" s="51"/>
      <c r="Q252" s="144"/>
      <c r="R252" s="143"/>
      <c r="T252" s="86"/>
    </row>
    <row r="253" spans="1:20" ht="15.75" customHeight="1" x14ac:dyDescent="0.2">
      <c r="A253" s="93">
        <v>1701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54"/>
      <c r="L253" s="140"/>
      <c r="M253" s="49"/>
      <c r="N253" s="142"/>
      <c r="O253" s="143"/>
      <c r="P253" s="51"/>
      <c r="Q253" s="144"/>
      <c r="R253" s="143"/>
      <c r="T253" s="86"/>
    </row>
    <row r="254" spans="1:20" ht="15.75" customHeight="1" x14ac:dyDescent="0.2">
      <c r="A254" s="93">
        <v>1702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54"/>
      <c r="L254" s="140"/>
      <c r="M254" s="49"/>
      <c r="N254" s="142"/>
      <c r="O254" s="49"/>
      <c r="P254" s="142"/>
      <c r="Q254" s="145"/>
      <c r="R254" s="143"/>
      <c r="T254" s="86"/>
    </row>
    <row r="255" spans="1:20" ht="15.75" customHeight="1" x14ac:dyDescent="0.2">
      <c r="A255" s="93">
        <v>1801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54"/>
      <c r="L255" s="140"/>
      <c r="M255" s="49"/>
      <c r="N255" s="142"/>
      <c r="O255" s="98" t="s">
        <v>81</v>
      </c>
      <c r="P255" s="99">
        <v>1</v>
      </c>
      <c r="Q255" s="100">
        <f>IF(SUM(K247:K254)=0,"",SUM(K247:K254))</f>
        <v>1</v>
      </c>
      <c r="R255" s="101" t="s">
        <v>10</v>
      </c>
      <c r="T255" s="86"/>
    </row>
    <row r="256" spans="1:20" ht="15.75" customHeight="1" x14ac:dyDescent="0.2">
      <c r="A256" s="93">
        <v>1802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54"/>
      <c r="L256" s="140"/>
      <c r="M256" s="49"/>
      <c r="N256" s="142"/>
      <c r="O256" s="102" t="s">
        <v>83</v>
      </c>
      <c r="P256" s="32">
        <f>IF(P255/B241=0,"",P255/B241)</f>
        <v>0.2</v>
      </c>
      <c r="Q256" s="103">
        <f>IF(P255/Q255=0,"",P255/Q255)</f>
        <v>1</v>
      </c>
      <c r="R256" s="104" t="s">
        <v>84</v>
      </c>
      <c r="T256" s="86"/>
    </row>
    <row r="257" spans="1:20" ht="15.75" customHeight="1" x14ac:dyDescent="0.2">
      <c r="A257" s="93">
        <v>1901</v>
      </c>
      <c r="B257" s="71"/>
      <c r="C257" s="71"/>
      <c r="D257" s="71"/>
      <c r="E257" s="71"/>
      <c r="F257" s="71"/>
      <c r="G257" s="71"/>
      <c r="H257" s="71"/>
      <c r="I257" s="71"/>
      <c r="J257" s="71"/>
      <c r="K257" s="54"/>
      <c r="L257" s="146"/>
      <c r="M257" s="147"/>
      <c r="N257" s="148"/>
      <c r="O257" s="149"/>
      <c r="P257" s="150"/>
      <c r="Q257" s="150"/>
      <c r="R257" s="151"/>
      <c r="T257" s="86"/>
    </row>
    <row r="258" spans="1:20" ht="18" customHeight="1" x14ac:dyDescent="0.2">
      <c r="A258" s="109"/>
      <c r="B258" s="216" t="s">
        <v>106</v>
      </c>
      <c r="C258" s="216"/>
      <c r="D258" s="216"/>
      <c r="E258" s="216"/>
      <c r="F258" s="216"/>
      <c r="G258" s="216"/>
      <c r="H258" s="216"/>
      <c r="I258" s="216"/>
      <c r="J258" s="216"/>
      <c r="K258" s="70">
        <f>SUM(K241:K254)</f>
        <v>1</v>
      </c>
      <c r="L258" s="105" t="str">
        <f>IF(K249=0,"0%",K249/B241)</f>
        <v>0%</v>
      </c>
      <c r="M258" s="105">
        <f>IF(K258=0,"",K258/B241)</f>
        <v>0.2</v>
      </c>
      <c r="N258" s="105">
        <f>M258-L258</f>
        <v>0.2</v>
      </c>
      <c r="O258" s="85"/>
      <c r="P258" s="81"/>
      <c r="Q258" s="129"/>
      <c r="R258" s="85"/>
      <c r="T258" s="86"/>
    </row>
    <row r="259" spans="1:20" ht="12.75" customHeight="1" x14ac:dyDescent="0.2">
      <c r="T259" s="86"/>
    </row>
    <row r="260" spans="1:20" ht="12.75" customHeight="1" x14ac:dyDescent="0.2"/>
    <row r="261" spans="1:20" ht="26.25" customHeight="1" x14ac:dyDescent="0.2">
      <c r="B261" s="220" t="s">
        <v>94</v>
      </c>
      <c r="C261" s="221"/>
      <c r="D261" s="221"/>
      <c r="E261" s="221"/>
      <c r="F261" s="221"/>
      <c r="G261" s="221"/>
      <c r="H261" s="221"/>
      <c r="I261" s="221"/>
      <c r="J261" s="221"/>
      <c r="K261" s="74" t="s">
        <v>72</v>
      </c>
      <c r="L261" s="85"/>
      <c r="M261" s="85"/>
      <c r="N261" s="81"/>
      <c r="O261" s="85"/>
      <c r="P261" s="81"/>
      <c r="Q261" s="81"/>
      <c r="R261" s="81"/>
    </row>
    <row r="262" spans="1:20" ht="20.25" customHeight="1" x14ac:dyDescent="0.2">
      <c r="A262" s="222" t="s">
        <v>9</v>
      </c>
      <c r="B262" s="223" t="s">
        <v>95</v>
      </c>
      <c r="C262" s="224"/>
      <c r="D262" s="224"/>
      <c r="E262" s="224"/>
      <c r="F262" s="224"/>
      <c r="G262" s="224"/>
      <c r="H262" s="224"/>
      <c r="I262" s="224"/>
      <c r="J262" s="225"/>
      <c r="K262" s="226" t="s">
        <v>10</v>
      </c>
      <c r="L262" s="219" t="s">
        <v>2</v>
      </c>
      <c r="M262" s="219" t="s">
        <v>3</v>
      </c>
      <c r="N262" s="228" t="s">
        <v>4</v>
      </c>
      <c r="O262" s="219" t="s">
        <v>5</v>
      </c>
      <c r="P262" s="217" t="s">
        <v>6</v>
      </c>
      <c r="Q262" s="217" t="s">
        <v>7</v>
      </c>
      <c r="R262" s="219" t="s">
        <v>96</v>
      </c>
    </row>
    <row r="263" spans="1:20" ht="15.75" customHeight="1" x14ac:dyDescent="0.2">
      <c r="A263" s="218"/>
      <c r="B263" s="93" t="s">
        <v>97</v>
      </c>
      <c r="C263" s="93" t="s">
        <v>98</v>
      </c>
      <c r="D263" s="93" t="s">
        <v>99</v>
      </c>
      <c r="E263" s="93" t="s">
        <v>100</v>
      </c>
      <c r="F263" s="93" t="s">
        <v>101</v>
      </c>
      <c r="G263" s="93" t="s">
        <v>102</v>
      </c>
      <c r="H263" s="93" t="s">
        <v>103</v>
      </c>
      <c r="I263" s="93" t="s">
        <v>104</v>
      </c>
      <c r="J263" s="93" t="s">
        <v>105</v>
      </c>
      <c r="K263" s="218"/>
      <c r="L263" s="218"/>
      <c r="M263" s="218"/>
      <c r="N263" s="218"/>
      <c r="O263" s="218"/>
      <c r="P263" s="218"/>
      <c r="Q263" s="218"/>
      <c r="R263" s="218"/>
    </row>
    <row r="264" spans="1:20" ht="15.75" customHeight="1" x14ac:dyDescent="0.2">
      <c r="A264" s="93">
        <v>1102</v>
      </c>
      <c r="B264" s="17">
        <v>27</v>
      </c>
      <c r="C264" s="17"/>
      <c r="D264" s="17"/>
      <c r="E264" s="17"/>
      <c r="F264" s="17"/>
      <c r="G264" s="17"/>
      <c r="H264" s="17"/>
      <c r="I264" s="17"/>
      <c r="J264" s="17"/>
      <c r="K264" s="54"/>
      <c r="L264" s="138"/>
      <c r="M264" s="139"/>
      <c r="N264" s="100"/>
      <c r="O264" s="94"/>
      <c r="P264" s="19">
        <f>B264</f>
        <v>27</v>
      </c>
      <c r="Q264" s="95"/>
      <c r="R264" s="94"/>
    </row>
    <row r="265" spans="1:20" ht="15.75" customHeight="1" x14ac:dyDescent="0.2">
      <c r="A265" s="93">
        <v>1201</v>
      </c>
      <c r="B265" s="17"/>
      <c r="C265" s="17">
        <v>20</v>
      </c>
      <c r="D265" s="17"/>
      <c r="E265" s="17"/>
      <c r="F265" s="17"/>
      <c r="G265" s="17"/>
      <c r="H265" s="17"/>
      <c r="I265" s="17"/>
      <c r="J265" s="17"/>
      <c r="K265" s="54"/>
      <c r="L265" s="140"/>
      <c r="M265" s="49"/>
      <c r="N265" s="141"/>
      <c r="O265" s="21">
        <f>IF(C265=0,"",C265/B264)</f>
        <v>0.7407407407407407</v>
      </c>
      <c r="P265" s="22">
        <v>20</v>
      </c>
      <c r="Q265" s="96">
        <f t="shared" ref="Q265:Q272" si="28">IF(P265=0,"",P265/P264)</f>
        <v>0.7407407407407407</v>
      </c>
      <c r="R265" s="96">
        <f t="shared" ref="R265:R272" si="29">IF(P265=0,"",100%-Q265)</f>
        <v>0.2592592592592593</v>
      </c>
    </row>
    <row r="266" spans="1:20" ht="15.75" customHeight="1" x14ac:dyDescent="0.2">
      <c r="A266" s="93">
        <v>1202</v>
      </c>
      <c r="B266" s="17"/>
      <c r="C266" s="17"/>
      <c r="D266" s="17">
        <v>15</v>
      </c>
      <c r="E266" s="17"/>
      <c r="F266" s="17"/>
      <c r="G266" s="17"/>
      <c r="H266" s="17"/>
      <c r="I266" s="17"/>
      <c r="J266" s="17"/>
      <c r="K266" s="54"/>
      <c r="L266" s="140"/>
      <c r="M266" s="49"/>
      <c r="N266" s="141"/>
      <c r="O266" s="21">
        <f>IF(D266=0,"",D266/C265)</f>
        <v>0.75</v>
      </c>
      <c r="P266" s="22">
        <v>18</v>
      </c>
      <c r="Q266" s="96">
        <f t="shared" si="28"/>
        <v>0.9</v>
      </c>
      <c r="R266" s="96">
        <f t="shared" si="29"/>
        <v>9.9999999999999978E-2</v>
      </c>
      <c r="S266" s="119">
        <f>P266/P264</f>
        <v>0.66666666666666663</v>
      </c>
    </row>
    <row r="267" spans="1:20" ht="15.75" customHeight="1" x14ac:dyDescent="0.2">
      <c r="A267" s="93">
        <v>1301</v>
      </c>
      <c r="B267" s="17"/>
      <c r="C267" s="17"/>
      <c r="D267" s="17"/>
      <c r="E267" s="17">
        <v>14</v>
      </c>
      <c r="F267" s="17"/>
      <c r="G267" s="17"/>
      <c r="H267" s="17"/>
      <c r="I267" s="17"/>
      <c r="J267" s="17"/>
      <c r="K267" s="54"/>
      <c r="L267" s="140"/>
      <c r="M267" s="49"/>
      <c r="N267" s="141"/>
      <c r="O267" s="21">
        <f>IF(E267=0,"",E267/D266)</f>
        <v>0.93333333333333335</v>
      </c>
      <c r="P267" s="22">
        <v>15</v>
      </c>
      <c r="Q267" s="96">
        <f t="shared" si="28"/>
        <v>0.83333333333333337</v>
      </c>
      <c r="R267" s="96">
        <f t="shared" si="29"/>
        <v>0.16666666666666663</v>
      </c>
    </row>
    <row r="268" spans="1:20" ht="15.75" customHeight="1" x14ac:dyDescent="0.2">
      <c r="A268" s="93">
        <v>1302</v>
      </c>
      <c r="B268" s="17"/>
      <c r="C268" s="17"/>
      <c r="D268" s="17"/>
      <c r="E268" s="17"/>
      <c r="F268" s="17">
        <v>14</v>
      </c>
      <c r="G268" s="17"/>
      <c r="H268" s="17"/>
      <c r="I268" s="17"/>
      <c r="J268" s="17"/>
      <c r="K268" s="54"/>
      <c r="L268" s="140"/>
      <c r="M268" s="49"/>
      <c r="N268" s="141"/>
      <c r="O268" s="21">
        <f>IF(F268=0,"",F268/E267)</f>
        <v>1</v>
      </c>
      <c r="P268" s="22">
        <v>15</v>
      </c>
      <c r="Q268" s="96">
        <f t="shared" si="28"/>
        <v>1</v>
      </c>
      <c r="R268" s="96">
        <f t="shared" si="29"/>
        <v>0</v>
      </c>
    </row>
    <row r="269" spans="1:20" ht="15.75" customHeight="1" x14ac:dyDescent="0.2">
      <c r="A269" s="93">
        <v>1401</v>
      </c>
      <c r="B269" s="17"/>
      <c r="C269" s="17"/>
      <c r="D269" s="17"/>
      <c r="E269" s="17"/>
      <c r="F269" s="17"/>
      <c r="G269" s="17">
        <v>12</v>
      </c>
      <c r="H269" s="17"/>
      <c r="I269" s="17"/>
      <c r="J269" s="17"/>
      <c r="K269" s="54"/>
      <c r="L269" s="140"/>
      <c r="M269" s="49"/>
      <c r="N269" s="141"/>
      <c r="O269" s="21">
        <f>IF(G269=0,"",G269/F268)</f>
        <v>0.8571428571428571</v>
      </c>
      <c r="P269" s="22">
        <v>15</v>
      </c>
      <c r="Q269" s="96">
        <f t="shared" si="28"/>
        <v>1</v>
      </c>
      <c r="R269" s="96">
        <f t="shared" si="29"/>
        <v>0</v>
      </c>
    </row>
    <row r="270" spans="1:20" ht="15.75" customHeight="1" x14ac:dyDescent="0.2">
      <c r="A270" s="93">
        <v>1402</v>
      </c>
      <c r="B270" s="17"/>
      <c r="C270" s="17"/>
      <c r="D270" s="17"/>
      <c r="E270" s="17"/>
      <c r="F270" s="17"/>
      <c r="G270" s="17"/>
      <c r="H270" s="17">
        <v>12</v>
      </c>
      <c r="I270" s="17"/>
      <c r="J270" s="17"/>
      <c r="K270" s="54"/>
      <c r="L270" s="140"/>
      <c r="M270" s="49"/>
      <c r="N270" s="141"/>
      <c r="O270" s="21">
        <f>IF(H270=0,"",H270/G269)</f>
        <v>1</v>
      </c>
      <c r="P270" s="22">
        <v>15</v>
      </c>
      <c r="Q270" s="96">
        <f t="shared" si="28"/>
        <v>1</v>
      </c>
      <c r="R270" s="96">
        <f t="shared" si="29"/>
        <v>0</v>
      </c>
    </row>
    <row r="271" spans="1:20" ht="15.75" customHeight="1" x14ac:dyDescent="0.2">
      <c r="A271" s="93">
        <v>1501</v>
      </c>
      <c r="B271" s="17"/>
      <c r="C271" s="17"/>
      <c r="D271" s="17"/>
      <c r="E271" s="17"/>
      <c r="F271" s="17"/>
      <c r="G271" s="17"/>
      <c r="H271" s="17"/>
      <c r="I271" s="17">
        <v>12</v>
      </c>
      <c r="J271" s="17"/>
      <c r="K271" s="54"/>
      <c r="L271" s="140"/>
      <c r="M271" s="49"/>
      <c r="N271" s="141"/>
      <c r="O271" s="21">
        <f>IF(I271=0,"",I271/H270)</f>
        <v>1</v>
      </c>
      <c r="P271" s="22">
        <v>15</v>
      </c>
      <c r="Q271" s="96">
        <f t="shared" si="28"/>
        <v>1</v>
      </c>
      <c r="R271" s="96">
        <f t="shared" si="29"/>
        <v>0</v>
      </c>
    </row>
    <row r="272" spans="1:20" ht="15.75" customHeight="1" x14ac:dyDescent="0.2">
      <c r="A272" s="93">
        <v>1502</v>
      </c>
      <c r="B272" s="17"/>
      <c r="C272" s="17"/>
      <c r="D272" s="17"/>
      <c r="E272" s="17"/>
      <c r="F272" s="17"/>
      <c r="G272" s="17"/>
      <c r="H272" s="17"/>
      <c r="I272" s="17"/>
      <c r="J272" s="17">
        <v>11</v>
      </c>
      <c r="K272" s="54">
        <v>10</v>
      </c>
      <c r="L272" s="140"/>
      <c r="M272" s="49"/>
      <c r="N272" s="141"/>
      <c r="O272" s="24">
        <f>IF(J272=0,"",J272/I271)</f>
        <v>0.91666666666666663</v>
      </c>
      <c r="P272" s="22">
        <v>15</v>
      </c>
      <c r="Q272" s="24">
        <f t="shared" si="28"/>
        <v>1</v>
      </c>
      <c r="R272" s="24">
        <f t="shared" si="29"/>
        <v>0</v>
      </c>
    </row>
    <row r="273" spans="1:18" ht="15.75" customHeight="1" x14ac:dyDescent="0.2">
      <c r="A273" s="93">
        <v>1601</v>
      </c>
      <c r="B273" s="17"/>
      <c r="C273" s="17"/>
      <c r="D273" s="17"/>
      <c r="E273" s="17"/>
      <c r="F273" s="17"/>
      <c r="G273" s="17"/>
      <c r="H273" s="17"/>
      <c r="I273" s="17"/>
      <c r="J273" s="17">
        <v>4</v>
      </c>
      <c r="K273" s="54">
        <v>3</v>
      </c>
      <c r="L273" s="140"/>
      <c r="M273" s="49"/>
      <c r="N273" s="142"/>
      <c r="O273" s="49"/>
      <c r="P273" s="22"/>
      <c r="Q273" s="49"/>
      <c r="R273" s="160"/>
    </row>
    <row r="274" spans="1:18" ht="15.75" customHeight="1" x14ac:dyDescent="0.2">
      <c r="A274" s="93">
        <v>1602</v>
      </c>
      <c r="B274" s="17"/>
      <c r="C274" s="17"/>
      <c r="D274" s="17"/>
      <c r="E274" s="17"/>
      <c r="F274" s="17"/>
      <c r="G274" s="17"/>
      <c r="H274" s="17"/>
      <c r="I274" s="17"/>
      <c r="J274" s="17">
        <v>0</v>
      </c>
      <c r="K274" s="54">
        <v>0</v>
      </c>
      <c r="L274" s="140"/>
      <c r="M274" s="49"/>
      <c r="N274" s="142"/>
      <c r="O274" s="143"/>
      <c r="P274" s="51"/>
      <c r="Q274" s="144"/>
      <c r="R274" s="143"/>
    </row>
    <row r="275" spans="1:18" ht="15.75" customHeight="1" x14ac:dyDescent="0.2">
      <c r="A275" s="93">
        <v>1701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54"/>
      <c r="L275" s="140"/>
      <c r="M275" s="49"/>
      <c r="N275" s="142"/>
      <c r="O275" s="143"/>
      <c r="P275" s="51"/>
      <c r="Q275" s="144"/>
      <c r="R275" s="143"/>
    </row>
    <row r="276" spans="1:18" ht="15.75" customHeight="1" x14ac:dyDescent="0.2">
      <c r="A276" s="93">
        <v>1702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54"/>
      <c r="L276" s="140"/>
      <c r="M276" s="49"/>
      <c r="N276" s="142"/>
      <c r="O276" s="143"/>
      <c r="P276" s="51"/>
      <c r="Q276" s="144"/>
      <c r="R276" s="143"/>
    </row>
    <row r="277" spans="1:18" ht="15.75" customHeight="1" x14ac:dyDescent="0.2">
      <c r="A277" s="93">
        <v>1801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54"/>
      <c r="L277" s="140"/>
      <c r="M277" s="49"/>
      <c r="N277" s="142"/>
      <c r="O277" s="49"/>
      <c r="P277" s="142"/>
      <c r="Q277" s="145"/>
      <c r="R277" s="143"/>
    </row>
    <row r="278" spans="1:18" ht="15.75" customHeight="1" x14ac:dyDescent="0.2">
      <c r="A278" s="93">
        <v>1802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54"/>
      <c r="L278" s="140"/>
      <c r="M278" s="49"/>
      <c r="N278" s="142"/>
      <c r="O278" s="98" t="s">
        <v>81</v>
      </c>
      <c r="P278" s="99">
        <v>13</v>
      </c>
      <c r="Q278" s="100">
        <f>IF(SUM(K270:K277)=0,"",SUM(K270:K277))</f>
        <v>13</v>
      </c>
      <c r="R278" s="101" t="s">
        <v>10</v>
      </c>
    </row>
    <row r="279" spans="1:18" ht="15.75" customHeight="1" x14ac:dyDescent="0.2">
      <c r="A279" s="93">
        <v>1901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54"/>
      <c r="L279" s="140"/>
      <c r="M279" s="49"/>
      <c r="N279" s="142"/>
      <c r="O279" s="102" t="s">
        <v>83</v>
      </c>
      <c r="P279" s="32">
        <f>IF(P278/B264=0,"",P278/B264)</f>
        <v>0.48148148148148145</v>
      </c>
      <c r="Q279" s="103">
        <f>IF(P278/Q278=0,"",P278/Q278)</f>
        <v>1</v>
      </c>
      <c r="R279" s="104" t="s">
        <v>84</v>
      </c>
    </row>
    <row r="280" spans="1:18" ht="15.75" x14ac:dyDescent="0.2">
      <c r="A280" s="93">
        <v>1902</v>
      </c>
      <c r="B280" s="71"/>
      <c r="C280" s="71"/>
      <c r="D280" s="71"/>
      <c r="E280" s="71"/>
      <c r="F280" s="71"/>
      <c r="G280" s="71"/>
      <c r="H280" s="71"/>
      <c r="I280" s="71"/>
      <c r="J280" s="71"/>
      <c r="K280" s="54"/>
      <c r="L280" s="146"/>
      <c r="M280" s="147"/>
      <c r="N280" s="148"/>
      <c r="O280" s="149"/>
      <c r="P280" s="150"/>
      <c r="Q280" s="150"/>
      <c r="R280" s="151"/>
    </row>
    <row r="281" spans="1:18" ht="18" x14ac:dyDescent="0.2">
      <c r="A281" s="109"/>
      <c r="B281" s="216" t="s">
        <v>106</v>
      </c>
      <c r="C281" s="216"/>
      <c r="D281" s="216"/>
      <c r="E281" s="216"/>
      <c r="F281" s="216"/>
      <c r="G281" s="216"/>
      <c r="H281" s="216"/>
      <c r="I281" s="216"/>
      <c r="J281" s="216"/>
      <c r="K281" s="70">
        <f>SUM(K264:K277)</f>
        <v>13</v>
      </c>
      <c r="L281" s="105">
        <f>IF(K272=0,"",K272/B264)</f>
        <v>0.37037037037037035</v>
      </c>
      <c r="M281" s="105">
        <f>IF(K281=0,"",K281/B264)</f>
        <v>0.48148148148148145</v>
      </c>
      <c r="N281" s="105">
        <f>IF(K272=0,"",M281-L281)</f>
        <v>0.1111111111111111</v>
      </c>
      <c r="O281" s="85"/>
      <c r="P281" s="81"/>
      <c r="Q281" s="129"/>
      <c r="R281" s="85"/>
    </row>
    <row r="282" spans="1:18" ht="12.75" customHeight="1" x14ac:dyDescent="0.2"/>
    <row r="283" spans="1:18" ht="12.75" customHeight="1" x14ac:dyDescent="0.2"/>
    <row r="284" spans="1:18" ht="26.25" x14ac:dyDescent="0.2">
      <c r="B284" s="220" t="s">
        <v>94</v>
      </c>
      <c r="C284" s="221"/>
      <c r="D284" s="221"/>
      <c r="E284" s="221"/>
      <c r="F284" s="221"/>
      <c r="G284" s="221"/>
      <c r="H284" s="221"/>
      <c r="I284" s="221"/>
      <c r="J284" s="221"/>
      <c r="K284" s="74" t="s">
        <v>78</v>
      </c>
      <c r="L284" s="85"/>
      <c r="M284" s="85"/>
      <c r="N284" s="81"/>
      <c r="O284" s="85"/>
      <c r="P284" s="81"/>
      <c r="Q284" s="81"/>
      <c r="R284" s="81"/>
    </row>
    <row r="285" spans="1:18" ht="20.25" x14ac:dyDescent="0.2">
      <c r="A285" s="222" t="s">
        <v>9</v>
      </c>
      <c r="B285" s="223" t="s">
        <v>95</v>
      </c>
      <c r="C285" s="224"/>
      <c r="D285" s="224"/>
      <c r="E285" s="224"/>
      <c r="F285" s="224"/>
      <c r="G285" s="224"/>
      <c r="H285" s="224"/>
      <c r="I285" s="224"/>
      <c r="J285" s="225"/>
      <c r="K285" s="226" t="s">
        <v>10</v>
      </c>
      <c r="L285" s="219" t="s">
        <v>2</v>
      </c>
      <c r="M285" s="219" t="s">
        <v>3</v>
      </c>
      <c r="N285" s="228" t="s">
        <v>4</v>
      </c>
      <c r="O285" s="219" t="s">
        <v>5</v>
      </c>
      <c r="P285" s="217" t="s">
        <v>6</v>
      </c>
      <c r="Q285" s="217" t="s">
        <v>7</v>
      </c>
      <c r="R285" s="219" t="s">
        <v>96</v>
      </c>
    </row>
    <row r="286" spans="1:18" ht="15.75" x14ac:dyDescent="0.2">
      <c r="A286" s="218"/>
      <c r="B286" s="93" t="s">
        <v>97</v>
      </c>
      <c r="C286" s="93" t="s">
        <v>98</v>
      </c>
      <c r="D286" s="93" t="s">
        <v>99</v>
      </c>
      <c r="E286" s="93" t="s">
        <v>100</v>
      </c>
      <c r="F286" s="93" t="s">
        <v>101</v>
      </c>
      <c r="G286" s="93" t="s">
        <v>102</v>
      </c>
      <c r="H286" s="93" t="s">
        <v>103</v>
      </c>
      <c r="I286" s="93" t="s">
        <v>104</v>
      </c>
      <c r="J286" s="93" t="s">
        <v>105</v>
      </c>
      <c r="K286" s="218"/>
      <c r="L286" s="218"/>
      <c r="M286" s="218"/>
      <c r="N286" s="218"/>
      <c r="O286" s="218"/>
      <c r="P286" s="218"/>
      <c r="Q286" s="218"/>
      <c r="R286" s="218"/>
    </row>
    <row r="287" spans="1:18" ht="15.75" customHeight="1" x14ac:dyDescent="0.2">
      <c r="A287" s="93">
        <v>1201</v>
      </c>
      <c r="B287" s="17">
        <v>19</v>
      </c>
      <c r="C287" s="17"/>
      <c r="D287" s="17"/>
      <c r="E287" s="17"/>
      <c r="F287" s="17"/>
      <c r="G287" s="17"/>
      <c r="H287" s="17"/>
      <c r="I287" s="17"/>
      <c r="J287" s="17"/>
      <c r="K287" s="54"/>
      <c r="L287" s="138"/>
      <c r="M287" s="139"/>
      <c r="N287" s="100"/>
      <c r="O287" s="94"/>
      <c r="P287" s="19">
        <f>B287</f>
        <v>19</v>
      </c>
      <c r="Q287" s="95"/>
      <c r="R287" s="94"/>
    </row>
    <row r="288" spans="1:18" ht="15.75" customHeight="1" x14ac:dyDescent="0.2">
      <c r="A288" s="93">
        <v>1202</v>
      </c>
      <c r="B288" s="17"/>
      <c r="C288" s="17">
        <v>8</v>
      </c>
      <c r="D288" s="17"/>
      <c r="E288" s="17"/>
      <c r="F288" s="17"/>
      <c r="G288" s="17"/>
      <c r="H288" s="17"/>
      <c r="I288" s="17"/>
      <c r="J288" s="17"/>
      <c r="K288" s="54"/>
      <c r="L288" s="140"/>
      <c r="M288" s="49"/>
      <c r="N288" s="141"/>
      <c r="O288" s="21">
        <f>IF(C288=0,"",C288/B287)</f>
        <v>0.42105263157894735</v>
      </c>
      <c r="P288" s="22">
        <v>8</v>
      </c>
      <c r="Q288" s="96">
        <f t="shared" ref="Q288:Q295" si="30">IF(P288=0,"",P288/P287)</f>
        <v>0.42105263157894735</v>
      </c>
      <c r="R288" s="96">
        <f t="shared" ref="R288:R295" si="31">IF(P288=0,"",100%-Q288)</f>
        <v>0.57894736842105265</v>
      </c>
    </row>
    <row r="289" spans="1:19" ht="15.75" customHeight="1" x14ac:dyDescent="0.2">
      <c r="A289" s="93">
        <v>1301</v>
      </c>
      <c r="B289" s="17"/>
      <c r="C289" s="17"/>
      <c r="D289" s="17">
        <v>5</v>
      </c>
      <c r="E289" s="17"/>
      <c r="F289" s="17"/>
      <c r="G289" s="17"/>
      <c r="H289" s="17"/>
      <c r="I289" s="17"/>
      <c r="J289" s="17"/>
      <c r="K289" s="54"/>
      <c r="L289" s="140"/>
      <c r="M289" s="49"/>
      <c r="N289" s="141"/>
      <c r="O289" s="21">
        <f>IF(D289=0,"",D289/C288)</f>
        <v>0.625</v>
      </c>
      <c r="P289" s="22">
        <v>7</v>
      </c>
      <c r="Q289" s="96">
        <f t="shared" si="30"/>
        <v>0.875</v>
      </c>
      <c r="R289" s="96">
        <f t="shared" si="31"/>
        <v>0.125</v>
      </c>
      <c r="S289" s="119">
        <f>P289/P287</f>
        <v>0.36842105263157893</v>
      </c>
    </row>
    <row r="290" spans="1:19" ht="15.75" customHeight="1" x14ac:dyDescent="0.2">
      <c r="A290" s="93">
        <v>1302</v>
      </c>
      <c r="B290" s="17"/>
      <c r="C290" s="17"/>
      <c r="D290" s="17"/>
      <c r="E290" s="17">
        <v>5</v>
      </c>
      <c r="F290" s="17"/>
      <c r="G290" s="17"/>
      <c r="H290" s="17"/>
      <c r="I290" s="17"/>
      <c r="J290" s="17"/>
      <c r="K290" s="54"/>
      <c r="L290" s="140"/>
      <c r="M290" s="49"/>
      <c r="N290" s="141"/>
      <c r="O290" s="21">
        <f>IF(E290=0,"",E290/D289)</f>
        <v>1</v>
      </c>
      <c r="P290" s="22">
        <v>6</v>
      </c>
      <c r="Q290" s="96">
        <f t="shared" si="30"/>
        <v>0.8571428571428571</v>
      </c>
      <c r="R290" s="96">
        <f t="shared" si="31"/>
        <v>0.1428571428571429</v>
      </c>
    </row>
    <row r="291" spans="1:19" ht="15.75" customHeight="1" x14ac:dyDescent="0.2">
      <c r="A291" s="93">
        <v>1401</v>
      </c>
      <c r="B291" s="17"/>
      <c r="C291" s="17"/>
      <c r="D291" s="17"/>
      <c r="E291" s="17"/>
      <c r="F291" s="17">
        <v>5</v>
      </c>
      <c r="G291" s="17"/>
      <c r="H291" s="17"/>
      <c r="I291" s="17"/>
      <c r="J291" s="17"/>
      <c r="K291" s="54"/>
      <c r="L291" s="140"/>
      <c r="M291" s="49"/>
      <c r="N291" s="141"/>
      <c r="O291" s="21">
        <f>IF(F291=0,"",F291/E290)</f>
        <v>1</v>
      </c>
      <c r="P291" s="22">
        <v>6</v>
      </c>
      <c r="Q291" s="96">
        <f t="shared" si="30"/>
        <v>1</v>
      </c>
      <c r="R291" s="96">
        <f t="shared" si="31"/>
        <v>0</v>
      </c>
    </row>
    <row r="292" spans="1:19" ht="15.75" customHeight="1" x14ac:dyDescent="0.2">
      <c r="A292" s="93">
        <v>1402</v>
      </c>
      <c r="B292" s="17"/>
      <c r="C292" s="17"/>
      <c r="D292" s="17"/>
      <c r="E292" s="17"/>
      <c r="F292" s="17"/>
      <c r="G292" s="17">
        <v>5</v>
      </c>
      <c r="H292" s="17"/>
      <c r="I292" s="17"/>
      <c r="J292" s="17"/>
      <c r="K292" s="54"/>
      <c r="L292" s="140"/>
      <c r="M292" s="49"/>
      <c r="N292" s="141"/>
      <c r="O292" s="21">
        <f>IF(G292=0,"",G292/F291)</f>
        <v>1</v>
      </c>
      <c r="P292" s="22">
        <v>6</v>
      </c>
      <c r="Q292" s="96">
        <f t="shared" si="30"/>
        <v>1</v>
      </c>
      <c r="R292" s="96">
        <f t="shared" si="31"/>
        <v>0</v>
      </c>
    </row>
    <row r="293" spans="1:19" ht="15.75" customHeight="1" x14ac:dyDescent="0.2">
      <c r="A293" s="93">
        <v>1501</v>
      </c>
      <c r="B293" s="17"/>
      <c r="C293" s="17"/>
      <c r="D293" s="17"/>
      <c r="E293" s="17"/>
      <c r="F293" s="17"/>
      <c r="G293" s="17"/>
      <c r="H293" s="17">
        <v>5</v>
      </c>
      <c r="I293" s="17"/>
      <c r="J293" s="17"/>
      <c r="K293" s="54"/>
      <c r="L293" s="140"/>
      <c r="M293" s="49"/>
      <c r="N293" s="141"/>
      <c r="O293" s="21">
        <f>IF(H293=0,"",H293/G292)</f>
        <v>1</v>
      </c>
      <c r="P293" s="22">
        <v>6</v>
      </c>
      <c r="Q293" s="96">
        <f t="shared" si="30"/>
        <v>1</v>
      </c>
      <c r="R293" s="96">
        <f t="shared" si="31"/>
        <v>0</v>
      </c>
    </row>
    <row r="294" spans="1:19" ht="15.75" customHeight="1" x14ac:dyDescent="0.2">
      <c r="A294" s="93">
        <v>1502</v>
      </c>
      <c r="B294" s="17"/>
      <c r="C294" s="17"/>
      <c r="D294" s="17"/>
      <c r="E294" s="17"/>
      <c r="F294" s="17"/>
      <c r="G294" s="17"/>
      <c r="H294" s="17"/>
      <c r="I294" s="17">
        <v>5</v>
      </c>
      <c r="J294" s="17"/>
      <c r="K294" s="54"/>
      <c r="L294" s="140"/>
      <c r="M294" s="49"/>
      <c r="N294" s="141"/>
      <c r="O294" s="21">
        <f>IF(I294=0,"",I294/H293)</f>
        <v>1</v>
      </c>
      <c r="P294" s="22">
        <v>6</v>
      </c>
      <c r="Q294" s="96">
        <f t="shared" si="30"/>
        <v>1</v>
      </c>
      <c r="R294" s="96">
        <f t="shared" si="31"/>
        <v>0</v>
      </c>
    </row>
    <row r="295" spans="1:19" ht="15.75" customHeight="1" x14ac:dyDescent="0.2">
      <c r="A295" s="93">
        <v>1601</v>
      </c>
      <c r="B295" s="17"/>
      <c r="C295" s="17"/>
      <c r="D295" s="17"/>
      <c r="E295" s="17"/>
      <c r="F295" s="17"/>
      <c r="G295" s="17"/>
      <c r="H295" s="17"/>
      <c r="I295" s="17"/>
      <c r="J295" s="17">
        <v>5</v>
      </c>
      <c r="K295" s="54">
        <v>5</v>
      </c>
      <c r="L295" s="140"/>
      <c r="M295" s="49"/>
      <c r="N295" s="141"/>
      <c r="O295" s="24">
        <f>IF(J295=0,"",J295/I294)</f>
        <v>1</v>
      </c>
      <c r="P295" s="22">
        <v>6</v>
      </c>
      <c r="Q295" s="24">
        <f t="shared" si="30"/>
        <v>1</v>
      </c>
      <c r="R295" s="24">
        <f t="shared" si="31"/>
        <v>0</v>
      </c>
    </row>
    <row r="296" spans="1:19" ht="15.75" customHeight="1" x14ac:dyDescent="0.2">
      <c r="A296" s="93">
        <v>1602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54"/>
      <c r="L296" s="140"/>
      <c r="M296" s="49"/>
      <c r="N296" s="142"/>
      <c r="O296" s="49"/>
      <c r="P296" s="22"/>
      <c r="Q296" s="49"/>
      <c r="R296" s="160"/>
    </row>
    <row r="297" spans="1:19" ht="15.75" customHeight="1" x14ac:dyDescent="0.2">
      <c r="A297" s="93">
        <v>1701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54"/>
      <c r="L297" s="140"/>
      <c r="M297" s="49"/>
      <c r="N297" s="142"/>
      <c r="O297" s="143"/>
      <c r="P297" s="51"/>
      <c r="Q297" s="144"/>
      <c r="R297" s="143"/>
    </row>
    <row r="298" spans="1:19" ht="15.75" customHeight="1" x14ac:dyDescent="0.2">
      <c r="A298" s="93">
        <v>1702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54"/>
      <c r="L298" s="140"/>
      <c r="M298" s="49"/>
      <c r="N298" s="142"/>
      <c r="O298" s="143"/>
      <c r="P298" s="51"/>
      <c r="Q298" s="144"/>
      <c r="R298" s="143"/>
    </row>
    <row r="299" spans="1:19" ht="15.75" customHeight="1" x14ac:dyDescent="0.2">
      <c r="A299" s="93">
        <v>1801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54"/>
      <c r="L299" s="140"/>
      <c r="M299" s="49"/>
      <c r="N299" s="142"/>
      <c r="O299" s="143"/>
      <c r="P299" s="51"/>
      <c r="Q299" s="144"/>
      <c r="R299" s="143"/>
    </row>
    <row r="300" spans="1:19" ht="15.75" customHeight="1" x14ac:dyDescent="0.2">
      <c r="A300" s="93">
        <v>1802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54"/>
      <c r="L300" s="140"/>
      <c r="M300" s="49"/>
      <c r="N300" s="142"/>
      <c r="O300" s="49"/>
      <c r="P300" s="142"/>
      <c r="Q300" s="145"/>
      <c r="R300" s="143"/>
    </row>
    <row r="301" spans="1:19" ht="15.75" customHeight="1" x14ac:dyDescent="0.2">
      <c r="A301" s="93">
        <v>1901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54"/>
      <c r="L301" s="140"/>
      <c r="M301" s="49"/>
      <c r="N301" s="142"/>
      <c r="O301" s="98" t="s">
        <v>81</v>
      </c>
      <c r="P301" s="99">
        <v>4</v>
      </c>
      <c r="Q301" s="100">
        <f>IF(SUM(K293:K300)=0,"",SUM(K293:K300))</f>
        <v>5</v>
      </c>
      <c r="R301" s="101" t="s">
        <v>10</v>
      </c>
    </row>
    <row r="302" spans="1:19" ht="15.75" customHeight="1" x14ac:dyDescent="0.2">
      <c r="A302" s="93">
        <v>1902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54"/>
      <c r="L302" s="140"/>
      <c r="M302" s="49"/>
      <c r="N302" s="142"/>
      <c r="O302" s="102" t="s">
        <v>83</v>
      </c>
      <c r="P302" s="32">
        <f>IF(P301/B287=0,"",P301/B287)</f>
        <v>0.21052631578947367</v>
      </c>
      <c r="Q302" s="103">
        <f>IF(P301/Q301=0,"",P301/Q301)</f>
        <v>0.8</v>
      </c>
      <c r="R302" s="104" t="s">
        <v>84</v>
      </c>
    </row>
    <row r="303" spans="1:19" ht="15.75" x14ac:dyDescent="0.2">
      <c r="A303" s="93">
        <v>2001</v>
      </c>
      <c r="B303" s="71"/>
      <c r="C303" s="71"/>
      <c r="D303" s="71"/>
      <c r="E303" s="71"/>
      <c r="F303" s="71"/>
      <c r="G303" s="71"/>
      <c r="H303" s="71"/>
      <c r="I303" s="71"/>
      <c r="J303" s="71"/>
      <c r="K303" s="54"/>
      <c r="L303" s="146"/>
      <c r="M303" s="147"/>
      <c r="N303" s="148"/>
      <c r="O303" s="149"/>
      <c r="P303" s="150"/>
      <c r="Q303" s="150"/>
      <c r="R303" s="151"/>
    </row>
    <row r="304" spans="1:19" ht="18" x14ac:dyDescent="0.2">
      <c r="A304" s="109"/>
      <c r="B304" s="216" t="s">
        <v>106</v>
      </c>
      <c r="C304" s="216"/>
      <c r="D304" s="216"/>
      <c r="E304" s="216"/>
      <c r="F304" s="216"/>
      <c r="G304" s="216"/>
      <c r="H304" s="216"/>
      <c r="I304" s="216"/>
      <c r="J304" s="216"/>
      <c r="K304" s="70">
        <f>SUM(K287:K300)</f>
        <v>5</v>
      </c>
      <c r="L304" s="105">
        <f>IF(K295=0,"",K295/B287)</f>
        <v>0.26315789473684209</v>
      </c>
      <c r="M304" s="105">
        <f>IF(K304=0,"",K304/B287)</f>
        <v>0.26315789473684209</v>
      </c>
      <c r="N304" s="105">
        <f>IF(K295=0,"",M304-L304)</f>
        <v>0</v>
      </c>
      <c r="O304" s="85"/>
      <c r="P304" s="81"/>
      <c r="Q304" s="129"/>
      <c r="R304" s="85"/>
    </row>
    <row r="305" spans="1:19" ht="12.75" customHeight="1" x14ac:dyDescent="0.2"/>
    <row r="306" spans="1:19" ht="12.75" customHeight="1" x14ac:dyDescent="0.2"/>
    <row r="307" spans="1:19" ht="26.25" x14ac:dyDescent="0.2">
      <c r="B307" s="220" t="s">
        <v>94</v>
      </c>
      <c r="C307" s="221"/>
      <c r="D307" s="221"/>
      <c r="E307" s="221"/>
      <c r="F307" s="221"/>
      <c r="G307" s="221"/>
      <c r="H307" s="221"/>
      <c r="I307" s="221"/>
      <c r="J307" s="221"/>
      <c r="K307" s="74" t="s">
        <v>79</v>
      </c>
      <c r="L307" s="85"/>
      <c r="M307" s="85"/>
      <c r="N307" s="81"/>
      <c r="O307" s="85"/>
      <c r="P307" s="81"/>
      <c r="Q307" s="81"/>
      <c r="R307" s="81"/>
    </row>
    <row r="308" spans="1:19" ht="20.25" x14ac:dyDescent="0.2">
      <c r="A308" s="222" t="s">
        <v>9</v>
      </c>
      <c r="B308" s="223" t="s">
        <v>95</v>
      </c>
      <c r="C308" s="224"/>
      <c r="D308" s="224"/>
      <c r="E308" s="224"/>
      <c r="F308" s="224"/>
      <c r="G308" s="224"/>
      <c r="H308" s="224"/>
      <c r="I308" s="224"/>
      <c r="J308" s="225"/>
      <c r="K308" s="226" t="s">
        <v>10</v>
      </c>
      <c r="L308" s="219" t="s">
        <v>2</v>
      </c>
      <c r="M308" s="219" t="s">
        <v>3</v>
      </c>
      <c r="N308" s="228" t="s">
        <v>4</v>
      </c>
      <c r="O308" s="219" t="s">
        <v>5</v>
      </c>
      <c r="P308" s="217" t="s">
        <v>6</v>
      </c>
      <c r="Q308" s="217" t="s">
        <v>7</v>
      </c>
      <c r="R308" s="219" t="s">
        <v>96</v>
      </c>
    </row>
    <row r="309" spans="1:19" ht="15.75" x14ac:dyDescent="0.2">
      <c r="A309" s="218"/>
      <c r="B309" s="93" t="s">
        <v>97</v>
      </c>
      <c r="C309" s="93" t="s">
        <v>98</v>
      </c>
      <c r="D309" s="93" t="s">
        <v>99</v>
      </c>
      <c r="E309" s="93" t="s">
        <v>100</v>
      </c>
      <c r="F309" s="93" t="s">
        <v>101</v>
      </c>
      <c r="G309" s="93" t="s">
        <v>102</v>
      </c>
      <c r="H309" s="93" t="s">
        <v>103</v>
      </c>
      <c r="I309" s="93" t="s">
        <v>104</v>
      </c>
      <c r="J309" s="93" t="s">
        <v>105</v>
      </c>
      <c r="K309" s="218"/>
      <c r="L309" s="218"/>
      <c r="M309" s="218"/>
      <c r="N309" s="218"/>
      <c r="O309" s="218"/>
      <c r="P309" s="218"/>
      <c r="Q309" s="218"/>
      <c r="R309" s="218"/>
    </row>
    <row r="310" spans="1:19" ht="15.75" customHeight="1" x14ac:dyDescent="0.2">
      <c r="A310" s="93" t="s">
        <v>79</v>
      </c>
      <c r="B310" s="17">
        <v>24</v>
      </c>
      <c r="C310" s="17"/>
      <c r="D310" s="17"/>
      <c r="E310" s="17"/>
      <c r="F310" s="17"/>
      <c r="G310" s="17"/>
      <c r="H310" s="17"/>
      <c r="I310" s="17"/>
      <c r="J310" s="17"/>
      <c r="K310" s="54"/>
      <c r="L310" s="138"/>
      <c r="M310" s="139"/>
      <c r="N310" s="100"/>
      <c r="O310" s="94"/>
      <c r="P310" s="19">
        <f>B310</f>
        <v>24</v>
      </c>
      <c r="Q310" s="95"/>
      <c r="R310" s="94"/>
    </row>
    <row r="311" spans="1:19" ht="15.75" customHeight="1" x14ac:dyDescent="0.2">
      <c r="A311" s="93">
        <v>1301</v>
      </c>
      <c r="B311" s="17"/>
      <c r="C311" s="17">
        <v>19</v>
      </c>
      <c r="D311" s="17"/>
      <c r="E311" s="17"/>
      <c r="F311" s="17"/>
      <c r="G311" s="17"/>
      <c r="H311" s="17"/>
      <c r="I311" s="17"/>
      <c r="J311" s="17"/>
      <c r="K311" s="54"/>
      <c r="L311" s="140"/>
      <c r="M311" s="49"/>
      <c r="N311" s="141"/>
      <c r="O311" s="21">
        <f>IF(C311=0,"",C311/B310)</f>
        <v>0.79166666666666663</v>
      </c>
      <c r="P311" s="22">
        <v>19</v>
      </c>
      <c r="Q311" s="96">
        <f t="shared" ref="Q311:Q318" si="32">IF(P311=0,"",P311/P310)</f>
        <v>0.79166666666666663</v>
      </c>
      <c r="R311" s="96">
        <f t="shared" ref="R311:R318" si="33">IF(P311=0,"",100%-Q311)</f>
        <v>0.20833333333333337</v>
      </c>
    </row>
    <row r="312" spans="1:19" ht="15.75" customHeight="1" x14ac:dyDescent="0.2">
      <c r="A312" s="93">
        <v>1302</v>
      </c>
      <c r="B312" s="17"/>
      <c r="C312" s="17"/>
      <c r="D312" s="17">
        <v>15</v>
      </c>
      <c r="E312" s="17"/>
      <c r="F312" s="17"/>
      <c r="G312" s="17"/>
      <c r="H312" s="17"/>
      <c r="I312" s="17"/>
      <c r="J312" s="17"/>
      <c r="K312" s="54"/>
      <c r="L312" s="140"/>
      <c r="M312" s="49"/>
      <c r="N312" s="141"/>
      <c r="O312" s="21">
        <f>IF(D312=0,"",D312/C311)</f>
        <v>0.78947368421052633</v>
      </c>
      <c r="P312" s="22">
        <v>17</v>
      </c>
      <c r="Q312" s="96">
        <f t="shared" si="32"/>
        <v>0.89473684210526316</v>
      </c>
      <c r="R312" s="96">
        <f t="shared" si="33"/>
        <v>0.10526315789473684</v>
      </c>
      <c r="S312" s="119">
        <f>P312/P310</f>
        <v>0.70833333333333337</v>
      </c>
    </row>
    <row r="313" spans="1:19" ht="15.75" customHeight="1" x14ac:dyDescent="0.2">
      <c r="A313" s="93">
        <v>1401</v>
      </c>
      <c r="B313" s="17"/>
      <c r="C313" s="17"/>
      <c r="D313" s="17"/>
      <c r="E313" s="17">
        <v>15</v>
      </c>
      <c r="F313" s="17"/>
      <c r="G313" s="17"/>
      <c r="H313" s="17"/>
      <c r="I313" s="17"/>
      <c r="J313" s="17"/>
      <c r="K313" s="54"/>
      <c r="L313" s="140"/>
      <c r="M313" s="49"/>
      <c r="N313" s="141"/>
      <c r="O313" s="21">
        <f>IF(E313=0,"",E313/D312)</f>
        <v>1</v>
      </c>
      <c r="P313" s="22">
        <v>16</v>
      </c>
      <c r="Q313" s="96">
        <f t="shared" si="32"/>
        <v>0.94117647058823528</v>
      </c>
      <c r="R313" s="96">
        <f t="shared" si="33"/>
        <v>5.8823529411764719E-2</v>
      </c>
    </row>
    <row r="314" spans="1:19" ht="15.75" customHeight="1" x14ac:dyDescent="0.2">
      <c r="A314" s="93">
        <v>1402</v>
      </c>
      <c r="B314" s="17"/>
      <c r="C314" s="17"/>
      <c r="D314" s="17"/>
      <c r="E314" s="17"/>
      <c r="F314" s="17">
        <v>10</v>
      </c>
      <c r="G314" s="17"/>
      <c r="H314" s="17"/>
      <c r="I314" s="17"/>
      <c r="J314" s="17"/>
      <c r="K314" s="54"/>
      <c r="L314" s="140"/>
      <c r="M314" s="49"/>
      <c r="N314" s="141"/>
      <c r="O314" s="21">
        <f>IF(F314=0,"",F314/E313)</f>
        <v>0.66666666666666663</v>
      </c>
      <c r="P314" s="22">
        <v>16</v>
      </c>
      <c r="Q314" s="96">
        <f t="shared" si="32"/>
        <v>1</v>
      </c>
      <c r="R314" s="96">
        <f t="shared" si="33"/>
        <v>0</v>
      </c>
    </row>
    <row r="315" spans="1:19" ht="15.75" customHeight="1" x14ac:dyDescent="0.2">
      <c r="A315" s="93">
        <v>1501</v>
      </c>
      <c r="B315" s="17"/>
      <c r="C315" s="17"/>
      <c r="D315" s="17"/>
      <c r="E315" s="17"/>
      <c r="F315" s="17"/>
      <c r="G315" s="17">
        <v>9</v>
      </c>
      <c r="H315" s="17"/>
      <c r="I315" s="17"/>
      <c r="J315" s="17"/>
      <c r="K315" s="54"/>
      <c r="L315" s="140"/>
      <c r="M315" s="49"/>
      <c r="N315" s="141"/>
      <c r="O315" s="21">
        <f>IF(G315=0,"",G315/F314)</f>
        <v>0.9</v>
      </c>
      <c r="P315" s="22">
        <v>15</v>
      </c>
      <c r="Q315" s="96">
        <f t="shared" si="32"/>
        <v>0.9375</v>
      </c>
      <c r="R315" s="96">
        <f t="shared" si="33"/>
        <v>6.25E-2</v>
      </c>
    </row>
    <row r="316" spans="1:19" ht="15.75" customHeight="1" x14ac:dyDescent="0.2">
      <c r="A316" s="93">
        <v>1502</v>
      </c>
      <c r="B316" s="17"/>
      <c r="C316" s="17"/>
      <c r="D316" s="17"/>
      <c r="E316" s="17"/>
      <c r="F316" s="17"/>
      <c r="G316" s="17"/>
      <c r="H316" s="17">
        <v>7</v>
      </c>
      <c r="I316" s="17"/>
      <c r="J316" s="17"/>
      <c r="K316" s="54"/>
      <c r="L316" s="140"/>
      <c r="M316" s="49"/>
      <c r="N316" s="141"/>
      <c r="O316" s="21">
        <f>IF(H316=0,"",H316/G315)</f>
        <v>0.77777777777777779</v>
      </c>
      <c r="P316" s="22">
        <v>14</v>
      </c>
      <c r="Q316" s="96">
        <f t="shared" si="32"/>
        <v>0.93333333333333335</v>
      </c>
      <c r="R316" s="96">
        <f t="shared" si="33"/>
        <v>6.6666666666666652E-2</v>
      </c>
    </row>
    <row r="317" spans="1:19" ht="15.75" customHeight="1" x14ac:dyDescent="0.2">
      <c r="A317" s="93">
        <v>1601</v>
      </c>
      <c r="B317" s="17"/>
      <c r="C317" s="17"/>
      <c r="D317" s="17"/>
      <c r="E317" s="17"/>
      <c r="F317" s="17"/>
      <c r="G317" s="17"/>
      <c r="H317" s="17"/>
      <c r="I317" s="17">
        <v>6</v>
      </c>
      <c r="J317" s="17"/>
      <c r="K317" s="54"/>
      <c r="L317" s="140"/>
      <c r="M317" s="49"/>
      <c r="N317" s="141"/>
      <c r="O317" s="21">
        <f>IF(I317=0,"",I317/H316)</f>
        <v>0.8571428571428571</v>
      </c>
      <c r="P317" s="22">
        <v>14</v>
      </c>
      <c r="Q317" s="96">
        <f t="shared" si="32"/>
        <v>1</v>
      </c>
      <c r="R317" s="96">
        <f t="shared" si="33"/>
        <v>0</v>
      </c>
    </row>
    <row r="318" spans="1:19" ht="15.75" customHeight="1" x14ac:dyDescent="0.2">
      <c r="A318" s="93">
        <v>1602</v>
      </c>
      <c r="B318" s="17"/>
      <c r="C318" s="17"/>
      <c r="D318" s="17"/>
      <c r="E318" s="17"/>
      <c r="F318" s="17"/>
      <c r="G318" s="17"/>
      <c r="H318" s="17"/>
      <c r="I318" s="17"/>
      <c r="J318" s="17">
        <v>6</v>
      </c>
      <c r="K318" s="54">
        <v>5</v>
      </c>
      <c r="L318" s="140"/>
      <c r="M318" s="49"/>
      <c r="N318" s="141"/>
      <c r="O318" s="24">
        <f>IF(J318=0,"",J318/I317)</f>
        <v>1</v>
      </c>
      <c r="P318" s="22">
        <v>13</v>
      </c>
      <c r="Q318" s="24">
        <f t="shared" si="32"/>
        <v>0.9285714285714286</v>
      </c>
      <c r="R318" s="24">
        <f t="shared" si="33"/>
        <v>7.1428571428571397E-2</v>
      </c>
    </row>
    <row r="319" spans="1:19" ht="15.75" customHeight="1" x14ac:dyDescent="0.2">
      <c r="A319" s="93">
        <v>1701</v>
      </c>
      <c r="B319" s="17"/>
      <c r="C319" s="17"/>
      <c r="D319" s="17"/>
      <c r="E319" s="17"/>
      <c r="F319" s="17"/>
      <c r="G319" s="17"/>
      <c r="H319" s="17"/>
      <c r="I319" s="17"/>
      <c r="J319" s="17">
        <v>4</v>
      </c>
      <c r="K319" s="54">
        <v>3</v>
      </c>
      <c r="L319" s="140"/>
      <c r="M319" s="49"/>
      <c r="N319" s="142"/>
      <c r="O319" s="63"/>
      <c r="P319" s="22">
        <v>8</v>
      </c>
      <c r="Q319" s="63"/>
      <c r="R319" s="97"/>
    </row>
    <row r="320" spans="1:19" ht="15.75" customHeight="1" x14ac:dyDescent="0.2">
      <c r="A320" s="93">
        <v>1702</v>
      </c>
      <c r="B320" s="17"/>
      <c r="C320" s="17"/>
      <c r="D320" s="17"/>
      <c r="E320" s="17"/>
      <c r="F320" s="17"/>
      <c r="G320" s="17"/>
      <c r="H320" s="17"/>
      <c r="I320" s="17"/>
      <c r="J320" s="17">
        <v>2</v>
      </c>
      <c r="K320" s="54">
        <v>2</v>
      </c>
      <c r="L320" s="140"/>
      <c r="M320" s="49"/>
      <c r="N320" s="142"/>
      <c r="O320" s="143"/>
      <c r="P320" s="51">
        <v>4</v>
      </c>
      <c r="Q320" s="144"/>
      <c r="R320" s="143"/>
    </row>
    <row r="321" spans="1:19" ht="15.75" customHeight="1" x14ac:dyDescent="0.2">
      <c r="A321" s="93">
        <v>1801</v>
      </c>
      <c r="B321" s="17"/>
      <c r="C321" s="17"/>
      <c r="D321" s="17"/>
      <c r="E321" s="17"/>
      <c r="F321" s="17"/>
      <c r="G321" s="17"/>
      <c r="H321" s="17"/>
      <c r="I321" s="17"/>
      <c r="J321" s="17">
        <v>2</v>
      </c>
      <c r="K321" s="54"/>
      <c r="L321" s="140"/>
      <c r="M321" s="49"/>
      <c r="N321" s="142"/>
      <c r="O321" s="143"/>
      <c r="P321" s="51">
        <v>2</v>
      </c>
      <c r="Q321" s="144"/>
      <c r="R321" s="143"/>
    </row>
    <row r="322" spans="1:19" ht="15.75" customHeight="1" x14ac:dyDescent="0.2">
      <c r="A322" s="93">
        <v>1802</v>
      </c>
      <c r="B322" s="17"/>
      <c r="C322" s="17"/>
      <c r="D322" s="17"/>
      <c r="E322" s="17"/>
      <c r="F322" s="17"/>
      <c r="G322" s="17"/>
      <c r="H322" s="17"/>
      <c r="I322" s="17"/>
      <c r="J322" s="17">
        <v>1</v>
      </c>
      <c r="K322" s="54">
        <v>2</v>
      </c>
      <c r="L322" s="140"/>
      <c r="M322" s="49"/>
      <c r="N322" s="142"/>
      <c r="O322" s="143"/>
      <c r="P322" s="51">
        <v>2</v>
      </c>
      <c r="Q322" s="144"/>
      <c r="R322" s="143"/>
    </row>
    <row r="323" spans="1:19" ht="15.75" customHeight="1" x14ac:dyDescent="0.2">
      <c r="A323" s="93">
        <v>1901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54"/>
      <c r="L323" s="140"/>
      <c r="M323" s="49"/>
      <c r="N323" s="142"/>
      <c r="O323" s="49"/>
      <c r="P323" s="142"/>
      <c r="Q323" s="145"/>
      <c r="R323" s="143"/>
    </row>
    <row r="324" spans="1:19" ht="15.75" customHeight="1" x14ac:dyDescent="0.2">
      <c r="A324" s="93">
        <v>1902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54"/>
      <c r="L324" s="140"/>
      <c r="M324" s="49"/>
      <c r="N324" s="142"/>
      <c r="O324" s="98" t="s">
        <v>81</v>
      </c>
      <c r="P324" s="99">
        <v>12</v>
      </c>
      <c r="Q324" s="100">
        <f>K327</f>
        <v>12</v>
      </c>
      <c r="R324" s="101" t="s">
        <v>10</v>
      </c>
    </row>
    <row r="325" spans="1:19" ht="15.75" customHeight="1" x14ac:dyDescent="0.2">
      <c r="A325" s="93">
        <v>2001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54"/>
      <c r="L325" s="140"/>
      <c r="M325" s="49"/>
      <c r="N325" s="142"/>
      <c r="O325" s="102" t="s">
        <v>83</v>
      </c>
      <c r="P325" s="32">
        <f>IF(P324/B310=0,"",P324/B310)</f>
        <v>0.5</v>
      </c>
      <c r="Q325" s="103">
        <f>IF(P324/Q324=0,"",P324/Q324)</f>
        <v>1</v>
      </c>
      <c r="R325" s="104" t="s">
        <v>84</v>
      </c>
    </row>
    <row r="326" spans="1:19" ht="15.75" customHeight="1" x14ac:dyDescent="0.2">
      <c r="A326" s="93">
        <v>2002</v>
      </c>
      <c r="B326" s="71"/>
      <c r="C326" s="71"/>
      <c r="D326" s="71"/>
      <c r="E326" s="71"/>
      <c r="F326" s="71"/>
      <c r="G326" s="71"/>
      <c r="H326" s="71"/>
      <c r="I326" s="71"/>
      <c r="J326" s="71"/>
      <c r="K326" s="54"/>
      <c r="L326" s="146"/>
      <c r="M326" s="147"/>
      <c r="N326" s="148"/>
      <c r="O326" s="149"/>
      <c r="P326" s="150"/>
      <c r="Q326" s="150"/>
      <c r="R326" s="151"/>
    </row>
    <row r="327" spans="1:19" ht="18" x14ac:dyDescent="0.2">
      <c r="A327" s="109"/>
      <c r="B327" s="216" t="s">
        <v>106</v>
      </c>
      <c r="C327" s="216"/>
      <c r="D327" s="216"/>
      <c r="E327" s="216"/>
      <c r="F327" s="216"/>
      <c r="G327" s="216"/>
      <c r="H327" s="216"/>
      <c r="I327" s="216"/>
      <c r="J327" s="216"/>
      <c r="K327" s="70">
        <f>SUM(K310:K323)</f>
        <v>12</v>
      </c>
      <c r="L327" s="105">
        <f>IF(K318=0,"",K318/B310)</f>
        <v>0.20833333333333334</v>
      </c>
      <c r="M327" s="105">
        <f>IF(K327=0,"",K327/B310)</f>
        <v>0.5</v>
      </c>
      <c r="N327" s="105">
        <f>IF(K318=0,"",M327-L327)</f>
        <v>0.29166666666666663</v>
      </c>
      <c r="O327" s="85"/>
      <c r="P327" s="81"/>
      <c r="Q327" s="129"/>
      <c r="R327" s="85"/>
    </row>
    <row r="328" spans="1:19" ht="12.75" customHeight="1" x14ac:dyDescent="0.2"/>
    <row r="329" spans="1:19" ht="12.75" customHeight="1" x14ac:dyDescent="0.2">
      <c r="Q329" s="129"/>
      <c r="R329" s="85"/>
    </row>
    <row r="330" spans="1:19" ht="26.25" customHeight="1" x14ac:dyDescent="0.2">
      <c r="B330" s="220" t="s">
        <v>94</v>
      </c>
      <c r="C330" s="221"/>
      <c r="D330" s="221"/>
      <c r="E330" s="221"/>
      <c r="F330" s="221"/>
      <c r="G330" s="221"/>
      <c r="H330" s="221"/>
      <c r="I330" s="221"/>
      <c r="J330" s="221"/>
      <c r="K330" s="74" t="s">
        <v>80</v>
      </c>
      <c r="L330" s="85"/>
      <c r="M330" s="85"/>
      <c r="N330" s="81"/>
      <c r="O330" s="85"/>
      <c r="P330" s="81"/>
      <c r="Q330" s="81"/>
      <c r="R330" s="81"/>
    </row>
    <row r="331" spans="1:19" ht="20.25" customHeight="1" x14ac:dyDescent="0.2">
      <c r="A331" s="222" t="s">
        <v>9</v>
      </c>
      <c r="B331" s="223" t="s">
        <v>95</v>
      </c>
      <c r="C331" s="224"/>
      <c r="D331" s="224"/>
      <c r="E331" s="224"/>
      <c r="F331" s="224"/>
      <c r="G331" s="224"/>
      <c r="H331" s="224"/>
      <c r="I331" s="224"/>
      <c r="J331" s="225"/>
      <c r="K331" s="226" t="s">
        <v>10</v>
      </c>
      <c r="L331" s="219" t="s">
        <v>2</v>
      </c>
      <c r="M331" s="219" t="s">
        <v>3</v>
      </c>
      <c r="N331" s="228" t="s">
        <v>4</v>
      </c>
      <c r="O331" s="219" t="s">
        <v>5</v>
      </c>
      <c r="P331" s="217" t="s">
        <v>6</v>
      </c>
      <c r="Q331" s="217" t="s">
        <v>7</v>
      </c>
      <c r="R331" s="219" t="s">
        <v>96</v>
      </c>
    </row>
    <row r="332" spans="1:19" ht="15.75" customHeight="1" x14ac:dyDescent="0.2">
      <c r="A332" s="218"/>
      <c r="B332" s="93" t="s">
        <v>97</v>
      </c>
      <c r="C332" s="93" t="s">
        <v>98</v>
      </c>
      <c r="D332" s="93" t="s">
        <v>99</v>
      </c>
      <c r="E332" s="93" t="s">
        <v>100</v>
      </c>
      <c r="F332" s="93" t="s">
        <v>101</v>
      </c>
      <c r="G332" s="93" t="s">
        <v>102</v>
      </c>
      <c r="H332" s="93" t="s">
        <v>103</v>
      </c>
      <c r="I332" s="93" t="s">
        <v>104</v>
      </c>
      <c r="J332" s="93" t="s">
        <v>105</v>
      </c>
      <c r="K332" s="218"/>
      <c r="L332" s="218"/>
      <c r="M332" s="218"/>
      <c r="N332" s="218"/>
      <c r="O332" s="218"/>
      <c r="P332" s="218"/>
      <c r="Q332" s="218"/>
      <c r="R332" s="218"/>
    </row>
    <row r="333" spans="1:19" ht="15.75" customHeight="1" x14ac:dyDescent="0.2">
      <c r="A333" s="93">
        <v>1301</v>
      </c>
      <c r="B333" s="17">
        <v>19</v>
      </c>
      <c r="C333" s="17"/>
      <c r="D333" s="17"/>
      <c r="E333" s="17"/>
      <c r="F333" s="17"/>
      <c r="G333" s="17"/>
      <c r="H333" s="17"/>
      <c r="I333" s="17"/>
      <c r="J333" s="17"/>
      <c r="K333" s="54"/>
      <c r="L333" s="138"/>
      <c r="M333" s="139"/>
      <c r="N333" s="100"/>
      <c r="O333" s="94"/>
      <c r="P333" s="19">
        <f>B333</f>
        <v>19</v>
      </c>
      <c r="Q333" s="95"/>
      <c r="R333" s="94"/>
    </row>
    <row r="334" spans="1:19" ht="15.75" customHeight="1" x14ac:dyDescent="0.2">
      <c r="A334" s="93">
        <v>1302</v>
      </c>
      <c r="B334" s="17"/>
      <c r="C334" s="17">
        <v>7</v>
      </c>
      <c r="D334" s="17"/>
      <c r="E334" s="17"/>
      <c r="F334" s="17"/>
      <c r="G334" s="17"/>
      <c r="H334" s="17"/>
      <c r="I334" s="17"/>
      <c r="J334" s="17"/>
      <c r="K334" s="54"/>
      <c r="L334" s="140"/>
      <c r="M334" s="49"/>
      <c r="N334" s="141"/>
      <c r="O334" s="21">
        <f>IF(C334=0,"",C334/B333)</f>
        <v>0.36842105263157893</v>
      </c>
      <c r="P334" s="22">
        <v>7</v>
      </c>
      <c r="Q334" s="96">
        <f t="shared" ref="Q334:Q341" si="34">IF(P334=0,"",P334/P333)</f>
        <v>0.36842105263157893</v>
      </c>
      <c r="R334" s="96">
        <f t="shared" ref="R334:R341" si="35">IF(P334=0,"",100%-Q334)</f>
        <v>0.63157894736842102</v>
      </c>
    </row>
    <row r="335" spans="1:19" ht="15.75" customHeight="1" x14ac:dyDescent="0.2">
      <c r="A335" s="93">
        <v>1401</v>
      </c>
      <c r="B335" s="17"/>
      <c r="C335" s="17"/>
      <c r="D335" s="17">
        <v>6</v>
      </c>
      <c r="E335" s="17"/>
      <c r="F335" s="17"/>
      <c r="G335" s="17"/>
      <c r="H335" s="17"/>
      <c r="I335" s="17"/>
      <c r="J335" s="17"/>
      <c r="K335" s="54"/>
      <c r="L335" s="140"/>
      <c r="M335" s="49"/>
      <c r="N335" s="141"/>
      <c r="O335" s="21">
        <f>IF(D335=0,"",D335/C334)</f>
        <v>0.8571428571428571</v>
      </c>
      <c r="P335" s="22">
        <v>6</v>
      </c>
      <c r="Q335" s="96">
        <f t="shared" si="34"/>
        <v>0.8571428571428571</v>
      </c>
      <c r="R335" s="96">
        <f t="shared" si="35"/>
        <v>0.1428571428571429</v>
      </c>
      <c r="S335" s="119">
        <f>P335/P333</f>
        <v>0.31578947368421051</v>
      </c>
    </row>
    <row r="336" spans="1:19" ht="15.75" customHeight="1" x14ac:dyDescent="0.2">
      <c r="A336" s="93">
        <v>1402</v>
      </c>
      <c r="B336" s="17"/>
      <c r="C336" s="17"/>
      <c r="D336" s="17"/>
      <c r="E336" s="17">
        <v>3</v>
      </c>
      <c r="F336" s="17"/>
      <c r="G336" s="17"/>
      <c r="H336" s="17"/>
      <c r="I336" s="17"/>
      <c r="J336" s="17"/>
      <c r="K336" s="54"/>
      <c r="L336" s="140"/>
      <c r="M336" s="49"/>
      <c r="N336" s="141"/>
      <c r="O336" s="21">
        <f>IF(E336=0,"",E336/D335)</f>
        <v>0.5</v>
      </c>
      <c r="P336" s="22">
        <v>3</v>
      </c>
      <c r="Q336" s="96">
        <f t="shared" si="34"/>
        <v>0.5</v>
      </c>
      <c r="R336" s="96">
        <f t="shared" si="35"/>
        <v>0.5</v>
      </c>
    </row>
    <row r="337" spans="1:18" ht="15.75" customHeight="1" x14ac:dyDescent="0.2">
      <c r="A337" s="93">
        <v>1501</v>
      </c>
      <c r="B337" s="17"/>
      <c r="C337" s="17"/>
      <c r="D337" s="17"/>
      <c r="E337" s="17"/>
      <c r="F337" s="17">
        <v>3</v>
      </c>
      <c r="G337" s="17"/>
      <c r="H337" s="17"/>
      <c r="I337" s="17"/>
      <c r="J337" s="17"/>
      <c r="K337" s="54"/>
      <c r="L337" s="140"/>
      <c r="M337" s="49"/>
      <c r="N337" s="141"/>
      <c r="O337" s="21">
        <f>IF(F337=0,"",F337/E336)</f>
        <v>1</v>
      </c>
      <c r="P337" s="22">
        <v>3</v>
      </c>
      <c r="Q337" s="96">
        <f t="shared" si="34"/>
        <v>1</v>
      </c>
      <c r="R337" s="96">
        <f t="shared" si="35"/>
        <v>0</v>
      </c>
    </row>
    <row r="338" spans="1:18" ht="15.75" customHeight="1" x14ac:dyDescent="0.2">
      <c r="A338" s="93">
        <v>1502</v>
      </c>
      <c r="B338" s="17"/>
      <c r="C338" s="17"/>
      <c r="D338" s="17"/>
      <c r="E338" s="17"/>
      <c r="F338" s="17"/>
      <c r="G338" s="17">
        <v>2</v>
      </c>
      <c r="H338" s="17"/>
      <c r="I338" s="17"/>
      <c r="J338" s="17"/>
      <c r="K338" s="54"/>
      <c r="L338" s="140"/>
      <c r="M338" s="49"/>
      <c r="N338" s="141"/>
      <c r="O338" s="21">
        <f>IF(G338=0,"",G338/F337)</f>
        <v>0.66666666666666663</v>
      </c>
      <c r="P338" s="22">
        <v>3</v>
      </c>
      <c r="Q338" s="96">
        <f t="shared" si="34"/>
        <v>1</v>
      </c>
      <c r="R338" s="96">
        <f t="shared" si="35"/>
        <v>0</v>
      </c>
    </row>
    <row r="339" spans="1:18" ht="15.75" customHeight="1" x14ac:dyDescent="0.2">
      <c r="A339" s="93">
        <v>1601</v>
      </c>
      <c r="B339" s="17"/>
      <c r="C339" s="17"/>
      <c r="D339" s="17"/>
      <c r="E339" s="17"/>
      <c r="F339" s="17"/>
      <c r="G339" s="17"/>
      <c r="H339" s="17">
        <v>2</v>
      </c>
      <c r="I339" s="17"/>
      <c r="J339" s="17"/>
      <c r="K339" s="54"/>
      <c r="L339" s="140"/>
      <c r="M339" s="49"/>
      <c r="N339" s="141"/>
      <c r="O339" s="21">
        <f>IF(H339=0,"",H339/G338)</f>
        <v>1</v>
      </c>
      <c r="P339" s="22">
        <v>3</v>
      </c>
      <c r="Q339" s="96">
        <f t="shared" si="34"/>
        <v>1</v>
      </c>
      <c r="R339" s="96">
        <f t="shared" si="35"/>
        <v>0</v>
      </c>
    </row>
    <row r="340" spans="1:18" ht="15.75" customHeight="1" x14ac:dyDescent="0.2">
      <c r="A340" s="93">
        <v>1602</v>
      </c>
      <c r="B340" s="17"/>
      <c r="C340" s="17"/>
      <c r="D340" s="17"/>
      <c r="E340" s="17"/>
      <c r="F340" s="17"/>
      <c r="G340" s="17"/>
      <c r="H340" s="17"/>
      <c r="I340" s="17">
        <v>1</v>
      </c>
      <c r="J340" s="17"/>
      <c r="K340" s="54">
        <v>1</v>
      </c>
      <c r="L340" s="140"/>
      <c r="M340" s="49"/>
      <c r="N340" s="141"/>
      <c r="O340" s="21">
        <f>IF(I340=0,"",I340/H339)</f>
        <v>0.5</v>
      </c>
      <c r="P340" s="22">
        <v>3</v>
      </c>
      <c r="Q340" s="96">
        <f t="shared" si="34"/>
        <v>1</v>
      </c>
      <c r="R340" s="96">
        <f t="shared" si="35"/>
        <v>0</v>
      </c>
    </row>
    <row r="341" spans="1:18" ht="15.75" customHeight="1" x14ac:dyDescent="0.2">
      <c r="A341" s="93">
        <v>1701</v>
      </c>
      <c r="B341" s="17"/>
      <c r="C341" s="17"/>
      <c r="D341" s="17"/>
      <c r="E341" s="17"/>
      <c r="F341" s="17"/>
      <c r="G341" s="17"/>
      <c r="H341" s="17"/>
      <c r="I341" s="17"/>
      <c r="J341" s="17">
        <v>1</v>
      </c>
      <c r="K341" s="54"/>
      <c r="L341" s="140"/>
      <c r="M341" s="49"/>
      <c r="N341" s="141"/>
      <c r="O341" s="24">
        <f>IF(J341=0,"",J341/I340)</f>
        <v>1</v>
      </c>
      <c r="P341" s="22">
        <v>2</v>
      </c>
      <c r="Q341" s="24">
        <f t="shared" si="34"/>
        <v>0.66666666666666663</v>
      </c>
      <c r="R341" s="24">
        <f t="shared" si="35"/>
        <v>0.33333333333333337</v>
      </c>
    </row>
    <row r="342" spans="1:18" ht="15.75" customHeight="1" x14ac:dyDescent="0.2">
      <c r="A342" s="93">
        <v>1702</v>
      </c>
      <c r="B342" s="17"/>
      <c r="C342" s="17"/>
      <c r="D342" s="17"/>
      <c r="E342" s="17"/>
      <c r="F342" s="17"/>
      <c r="G342" s="17"/>
      <c r="H342" s="17"/>
      <c r="I342" s="17"/>
      <c r="J342" s="17">
        <v>2</v>
      </c>
      <c r="K342" s="54">
        <v>1</v>
      </c>
      <c r="L342" s="140"/>
      <c r="M342" s="49"/>
      <c r="N342" s="142"/>
      <c r="O342" s="49"/>
      <c r="P342" s="22">
        <v>2</v>
      </c>
      <c r="Q342" s="49"/>
      <c r="R342" s="160"/>
    </row>
    <row r="343" spans="1:18" ht="15.75" customHeight="1" x14ac:dyDescent="0.2">
      <c r="A343" s="93">
        <v>1801</v>
      </c>
      <c r="B343" s="17"/>
      <c r="C343" s="17"/>
      <c r="D343" s="17"/>
      <c r="E343" s="17"/>
      <c r="F343" s="17"/>
      <c r="G343" s="17"/>
      <c r="H343" s="17"/>
      <c r="I343" s="17"/>
      <c r="J343" s="17">
        <v>0</v>
      </c>
      <c r="K343" s="54"/>
      <c r="L343" s="140"/>
      <c r="M343" s="49"/>
      <c r="N343" s="142"/>
      <c r="O343" s="143"/>
      <c r="P343" s="51"/>
      <c r="Q343" s="144"/>
      <c r="R343" s="143"/>
    </row>
    <row r="344" spans="1:18" ht="15.75" customHeight="1" x14ac:dyDescent="0.2">
      <c r="A344" s="93">
        <v>1802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54"/>
      <c r="L344" s="140"/>
      <c r="M344" s="49"/>
      <c r="N344" s="142"/>
      <c r="O344" s="143"/>
      <c r="P344" s="51"/>
      <c r="Q344" s="144"/>
      <c r="R344" s="143"/>
    </row>
    <row r="345" spans="1:18" ht="15.75" customHeight="1" x14ac:dyDescent="0.2">
      <c r="A345" s="93">
        <v>1901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54"/>
      <c r="L345" s="140"/>
      <c r="M345" s="49"/>
      <c r="N345" s="142"/>
      <c r="O345" s="143"/>
      <c r="P345" s="51"/>
      <c r="Q345" s="144"/>
      <c r="R345" s="143"/>
    </row>
    <row r="346" spans="1:18" ht="15.75" customHeight="1" x14ac:dyDescent="0.2">
      <c r="A346" s="93">
        <v>1902</v>
      </c>
      <c r="B346" s="17"/>
      <c r="C346" s="17"/>
      <c r="D346" s="17"/>
      <c r="E346" s="17"/>
      <c r="F346" s="17"/>
      <c r="G346" s="17"/>
      <c r="H346" s="17"/>
      <c r="I346" s="17"/>
      <c r="J346" s="17"/>
      <c r="K346" s="54"/>
      <c r="L346" s="140"/>
      <c r="M346" s="49"/>
      <c r="N346" s="142"/>
      <c r="O346" s="49"/>
      <c r="P346" s="142"/>
      <c r="Q346" s="145"/>
      <c r="R346" s="143"/>
    </row>
    <row r="347" spans="1:18" ht="15.75" customHeight="1" x14ac:dyDescent="0.2">
      <c r="A347" s="93">
        <v>2001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54"/>
      <c r="L347" s="140"/>
      <c r="M347" s="49"/>
      <c r="N347" s="142"/>
      <c r="O347" s="98" t="s">
        <v>81</v>
      </c>
      <c r="P347" s="99">
        <v>3</v>
      </c>
      <c r="Q347" s="112">
        <f>IF(SUM(K339:K346)=0,"",SUM(K339:K346))</f>
        <v>2</v>
      </c>
      <c r="R347" s="101" t="s">
        <v>10</v>
      </c>
    </row>
    <row r="348" spans="1:18" ht="15.75" x14ac:dyDescent="0.2">
      <c r="A348" s="93">
        <v>2002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54"/>
      <c r="L348" s="140"/>
      <c r="M348" s="49"/>
      <c r="N348" s="142"/>
      <c r="O348" s="102" t="s">
        <v>83</v>
      </c>
      <c r="P348" s="32">
        <f>IF(P347/B333=0,"",P347/B333)</f>
        <v>0.15789473684210525</v>
      </c>
      <c r="Q348" s="103">
        <f>IF(P347/Q347=0,"",P347/Q347)</f>
        <v>1.5</v>
      </c>
      <c r="R348" s="104" t="s">
        <v>84</v>
      </c>
    </row>
    <row r="349" spans="1:18" ht="15.75" x14ac:dyDescent="0.2">
      <c r="A349" s="93">
        <v>2101</v>
      </c>
      <c r="B349" s="71"/>
      <c r="C349" s="71"/>
      <c r="D349" s="71"/>
      <c r="E349" s="71"/>
      <c r="F349" s="71"/>
      <c r="G349" s="71"/>
      <c r="H349" s="71"/>
      <c r="I349" s="71"/>
      <c r="J349" s="71"/>
      <c r="K349" s="54"/>
      <c r="L349" s="146"/>
      <c r="M349" s="147"/>
      <c r="N349" s="148"/>
      <c r="O349" s="149"/>
      <c r="P349" s="150"/>
      <c r="Q349" s="150"/>
      <c r="R349" s="151"/>
    </row>
    <row r="350" spans="1:18" ht="18" x14ac:dyDescent="0.2">
      <c r="A350" s="109"/>
      <c r="B350" s="216" t="s">
        <v>106</v>
      </c>
      <c r="C350" s="216"/>
      <c r="D350" s="216"/>
      <c r="E350" s="216"/>
      <c r="F350" s="216"/>
      <c r="G350" s="216"/>
      <c r="H350" s="216"/>
      <c r="I350" s="216"/>
      <c r="J350" s="216"/>
      <c r="K350" s="70">
        <f>SUM(K333:K346)</f>
        <v>2</v>
      </c>
      <c r="L350" s="105">
        <f>IF(K340=0,"",K340/B333)</f>
        <v>5.2631578947368418E-2</v>
      </c>
      <c r="M350" s="105">
        <f>IF(K350=0,"",K350/B333)</f>
        <v>0.10526315789473684</v>
      </c>
      <c r="N350" s="105">
        <f>IF(K340=0,"",M350-L350)</f>
        <v>5.2631578947368418E-2</v>
      </c>
      <c r="O350" s="85"/>
      <c r="P350" s="81"/>
      <c r="Q350" s="129"/>
      <c r="R350" s="85"/>
    </row>
    <row r="351" spans="1:18" ht="12.75" customHeight="1" x14ac:dyDescent="0.2">
      <c r="Q351" s="129"/>
      <c r="R351" s="85"/>
    </row>
    <row r="352" spans="1:18" ht="12.75" customHeight="1" x14ac:dyDescent="0.2"/>
    <row r="353" spans="1:19" ht="26.25" x14ac:dyDescent="0.2">
      <c r="B353" s="220" t="s">
        <v>94</v>
      </c>
      <c r="C353" s="221"/>
      <c r="D353" s="221"/>
      <c r="E353" s="221"/>
      <c r="F353" s="221"/>
      <c r="G353" s="221"/>
      <c r="H353" s="221"/>
      <c r="I353" s="221"/>
      <c r="J353" s="221"/>
      <c r="K353" s="74" t="s">
        <v>82</v>
      </c>
      <c r="L353" s="85"/>
      <c r="M353" s="85"/>
      <c r="N353" s="81"/>
      <c r="O353" s="85"/>
      <c r="P353" s="81"/>
      <c r="Q353" s="81"/>
      <c r="R353" s="81"/>
    </row>
    <row r="354" spans="1:19" ht="20.25" x14ac:dyDescent="0.2">
      <c r="A354" s="222" t="s">
        <v>9</v>
      </c>
      <c r="B354" s="223" t="s">
        <v>95</v>
      </c>
      <c r="C354" s="224"/>
      <c r="D354" s="224"/>
      <c r="E354" s="224"/>
      <c r="F354" s="224"/>
      <c r="G354" s="224"/>
      <c r="H354" s="224"/>
      <c r="I354" s="224"/>
      <c r="J354" s="225"/>
      <c r="K354" s="226" t="s">
        <v>10</v>
      </c>
      <c r="L354" s="219" t="s">
        <v>2</v>
      </c>
      <c r="M354" s="219" t="s">
        <v>3</v>
      </c>
      <c r="N354" s="228" t="s">
        <v>4</v>
      </c>
      <c r="O354" s="219" t="s">
        <v>5</v>
      </c>
      <c r="P354" s="217" t="s">
        <v>6</v>
      </c>
      <c r="Q354" s="217" t="s">
        <v>7</v>
      </c>
      <c r="R354" s="219" t="s">
        <v>96</v>
      </c>
    </row>
    <row r="355" spans="1:19" ht="15.75" x14ac:dyDescent="0.2">
      <c r="A355" s="218"/>
      <c r="B355" s="93" t="s">
        <v>97</v>
      </c>
      <c r="C355" s="93" t="s">
        <v>98</v>
      </c>
      <c r="D355" s="93" t="s">
        <v>99</v>
      </c>
      <c r="E355" s="93" t="s">
        <v>100</v>
      </c>
      <c r="F355" s="93" t="s">
        <v>101</v>
      </c>
      <c r="G355" s="93" t="s">
        <v>102</v>
      </c>
      <c r="H355" s="93" t="s">
        <v>103</v>
      </c>
      <c r="I355" s="93" t="s">
        <v>104</v>
      </c>
      <c r="J355" s="93" t="s">
        <v>105</v>
      </c>
      <c r="K355" s="218"/>
      <c r="L355" s="218"/>
      <c r="M355" s="218"/>
      <c r="N355" s="218"/>
      <c r="O355" s="218"/>
      <c r="P355" s="218"/>
      <c r="Q355" s="218"/>
      <c r="R355" s="218"/>
    </row>
    <row r="356" spans="1:19" ht="15.75" customHeight="1" x14ac:dyDescent="0.2">
      <c r="A356" s="93">
        <v>1302</v>
      </c>
      <c r="B356" s="17">
        <v>23</v>
      </c>
      <c r="C356" s="17"/>
      <c r="D356" s="17"/>
      <c r="E356" s="17"/>
      <c r="F356" s="17"/>
      <c r="G356" s="17"/>
      <c r="H356" s="17"/>
      <c r="I356" s="17"/>
      <c r="J356" s="17"/>
      <c r="K356" s="54"/>
      <c r="L356" s="138"/>
      <c r="M356" s="139"/>
      <c r="N356" s="100"/>
      <c r="O356" s="94"/>
      <c r="P356" s="19">
        <f>B356</f>
        <v>23</v>
      </c>
      <c r="Q356" s="95"/>
      <c r="R356" s="94"/>
    </row>
    <row r="357" spans="1:19" ht="15.75" customHeight="1" x14ac:dyDescent="0.2">
      <c r="A357" s="93">
        <v>1401</v>
      </c>
      <c r="B357" s="17"/>
      <c r="C357" s="17">
        <v>16</v>
      </c>
      <c r="D357" s="17"/>
      <c r="E357" s="17"/>
      <c r="F357" s="17"/>
      <c r="G357" s="17"/>
      <c r="H357" s="17"/>
      <c r="I357" s="17"/>
      <c r="J357" s="17"/>
      <c r="K357" s="54"/>
      <c r="L357" s="140"/>
      <c r="M357" s="49"/>
      <c r="N357" s="141"/>
      <c r="O357" s="21">
        <f>IF(C357=0,"",C357/B356)</f>
        <v>0.69565217391304346</v>
      </c>
      <c r="P357" s="22">
        <v>16</v>
      </c>
      <c r="Q357" s="96">
        <f t="shared" ref="Q357:Q364" si="36">IF(P357=0,"",P357/P356)</f>
        <v>0.69565217391304346</v>
      </c>
      <c r="R357" s="96">
        <f t="shared" ref="R357:R364" si="37">IF(P357=0,"",100%-Q357)</f>
        <v>0.30434782608695654</v>
      </c>
    </row>
    <row r="358" spans="1:19" ht="15.75" customHeight="1" x14ac:dyDescent="0.2">
      <c r="A358" s="93">
        <v>1402</v>
      </c>
      <c r="B358" s="17"/>
      <c r="C358" s="17"/>
      <c r="D358" s="17">
        <v>16</v>
      </c>
      <c r="E358" s="17"/>
      <c r="F358" s="17"/>
      <c r="G358" s="17"/>
      <c r="H358" s="17"/>
      <c r="I358" s="17"/>
      <c r="J358" s="17"/>
      <c r="K358" s="54"/>
      <c r="L358" s="140"/>
      <c r="M358" s="49"/>
      <c r="N358" s="141"/>
      <c r="O358" s="21">
        <f>IF(D358=0,"",D358/C357)</f>
        <v>1</v>
      </c>
      <c r="P358" s="22">
        <v>16</v>
      </c>
      <c r="Q358" s="96">
        <f t="shared" si="36"/>
        <v>1</v>
      </c>
      <c r="R358" s="96">
        <f t="shared" si="37"/>
        <v>0</v>
      </c>
      <c r="S358" s="119">
        <f>P358/P356</f>
        <v>0.69565217391304346</v>
      </c>
    </row>
    <row r="359" spans="1:19" ht="15.75" customHeight="1" x14ac:dyDescent="0.2">
      <c r="A359" s="93">
        <v>1501</v>
      </c>
      <c r="B359" s="17"/>
      <c r="C359" s="17"/>
      <c r="D359" s="17"/>
      <c r="E359" s="17">
        <v>15</v>
      </c>
      <c r="F359" s="17"/>
      <c r="G359" s="17"/>
      <c r="H359" s="17"/>
      <c r="I359" s="17"/>
      <c r="J359" s="17"/>
      <c r="K359" s="54"/>
      <c r="L359" s="140"/>
      <c r="M359" s="49"/>
      <c r="N359" s="141"/>
      <c r="O359" s="21">
        <f>IF(E359=0,"",E359/D358)</f>
        <v>0.9375</v>
      </c>
      <c r="P359" s="22">
        <v>16</v>
      </c>
      <c r="Q359" s="96">
        <f t="shared" si="36"/>
        <v>1</v>
      </c>
      <c r="R359" s="96">
        <f t="shared" si="37"/>
        <v>0</v>
      </c>
    </row>
    <row r="360" spans="1:19" ht="15.75" customHeight="1" x14ac:dyDescent="0.2">
      <c r="A360" s="93">
        <v>1502</v>
      </c>
      <c r="B360" s="17"/>
      <c r="C360" s="17"/>
      <c r="D360" s="17"/>
      <c r="E360" s="17"/>
      <c r="F360" s="17">
        <v>11</v>
      </c>
      <c r="G360" s="17"/>
      <c r="H360" s="17"/>
      <c r="I360" s="17"/>
      <c r="J360" s="17"/>
      <c r="K360" s="54"/>
      <c r="L360" s="140"/>
      <c r="M360" s="49"/>
      <c r="N360" s="141"/>
      <c r="O360" s="21">
        <f>IF(F360=0,"",F360/E359)</f>
        <v>0.73333333333333328</v>
      </c>
      <c r="P360" s="22">
        <v>16</v>
      </c>
      <c r="Q360" s="96">
        <f t="shared" si="36"/>
        <v>1</v>
      </c>
      <c r="R360" s="96">
        <f t="shared" si="37"/>
        <v>0</v>
      </c>
    </row>
    <row r="361" spans="1:19" ht="15.75" customHeight="1" x14ac:dyDescent="0.2">
      <c r="A361" s="93">
        <v>1601</v>
      </c>
      <c r="B361" s="17"/>
      <c r="C361" s="17"/>
      <c r="D361" s="17"/>
      <c r="E361" s="17"/>
      <c r="F361" s="17"/>
      <c r="G361" s="17">
        <v>11</v>
      </c>
      <c r="H361" s="17"/>
      <c r="I361" s="17"/>
      <c r="J361" s="17"/>
      <c r="K361" s="54"/>
      <c r="L361" s="140"/>
      <c r="M361" s="49"/>
      <c r="N361" s="141"/>
      <c r="O361" s="21">
        <f>IF(G361=0,"",G361/F360)</f>
        <v>1</v>
      </c>
      <c r="P361" s="22">
        <v>16</v>
      </c>
      <c r="Q361" s="96">
        <f t="shared" si="36"/>
        <v>1</v>
      </c>
      <c r="R361" s="96">
        <f t="shared" si="37"/>
        <v>0</v>
      </c>
    </row>
    <row r="362" spans="1:19" ht="15.75" customHeight="1" x14ac:dyDescent="0.2">
      <c r="A362" s="93">
        <v>1602</v>
      </c>
      <c r="B362" s="17"/>
      <c r="C362" s="17"/>
      <c r="D362" s="17"/>
      <c r="E362" s="17"/>
      <c r="F362" s="17"/>
      <c r="G362" s="17"/>
      <c r="H362" s="17">
        <v>11</v>
      </c>
      <c r="I362" s="17"/>
      <c r="J362" s="17"/>
      <c r="K362" s="54"/>
      <c r="L362" s="140"/>
      <c r="M362" s="49"/>
      <c r="N362" s="141"/>
      <c r="O362" s="21">
        <f>IF(H362=0,"",H362/G361)</f>
        <v>1</v>
      </c>
      <c r="P362" s="22">
        <v>15</v>
      </c>
      <c r="Q362" s="96">
        <f t="shared" si="36"/>
        <v>0.9375</v>
      </c>
      <c r="R362" s="96">
        <f t="shared" si="37"/>
        <v>6.25E-2</v>
      </c>
    </row>
    <row r="363" spans="1:19" ht="15.75" customHeight="1" x14ac:dyDescent="0.2">
      <c r="A363" s="93">
        <v>1701</v>
      </c>
      <c r="B363" s="17"/>
      <c r="C363" s="17"/>
      <c r="D363" s="17"/>
      <c r="E363" s="17"/>
      <c r="F363" s="17"/>
      <c r="G363" s="17"/>
      <c r="H363" s="17"/>
      <c r="I363" s="17">
        <v>10</v>
      </c>
      <c r="J363" s="17"/>
      <c r="K363" s="54"/>
      <c r="L363" s="140"/>
      <c r="M363" s="49"/>
      <c r="N363" s="141"/>
      <c r="O363" s="21">
        <f>IF(I363=0,"",I363/H362)</f>
        <v>0.90909090909090906</v>
      </c>
      <c r="P363" s="22">
        <v>15</v>
      </c>
      <c r="Q363" s="96">
        <f t="shared" si="36"/>
        <v>1</v>
      </c>
      <c r="R363" s="96">
        <f t="shared" si="37"/>
        <v>0</v>
      </c>
    </row>
    <row r="364" spans="1:19" ht="15.75" customHeight="1" x14ac:dyDescent="0.2">
      <c r="A364" s="93">
        <v>1702</v>
      </c>
      <c r="B364" s="17"/>
      <c r="C364" s="17"/>
      <c r="D364" s="17"/>
      <c r="E364" s="17"/>
      <c r="F364" s="17"/>
      <c r="G364" s="17"/>
      <c r="H364" s="17"/>
      <c r="I364" s="17"/>
      <c r="J364" s="17">
        <v>8</v>
      </c>
      <c r="K364" s="54">
        <v>8</v>
      </c>
      <c r="L364" s="140"/>
      <c r="M364" s="49"/>
      <c r="N364" s="141"/>
      <c r="O364" s="24">
        <f>IF(J364=0,"",J364/I363)</f>
        <v>0.8</v>
      </c>
      <c r="P364" s="22">
        <v>15</v>
      </c>
      <c r="Q364" s="24">
        <f t="shared" si="36"/>
        <v>1</v>
      </c>
      <c r="R364" s="24">
        <f t="shared" si="37"/>
        <v>0</v>
      </c>
    </row>
    <row r="365" spans="1:19" ht="15.75" customHeight="1" x14ac:dyDescent="0.2">
      <c r="A365" s="93">
        <v>1801</v>
      </c>
      <c r="B365" s="17"/>
      <c r="C365" s="17"/>
      <c r="D365" s="17"/>
      <c r="E365" s="17"/>
      <c r="F365" s="17"/>
      <c r="G365" s="17"/>
      <c r="H365" s="17"/>
      <c r="I365" s="17"/>
      <c r="J365" s="17">
        <v>6</v>
      </c>
      <c r="K365" s="54"/>
      <c r="L365" s="140"/>
      <c r="M365" s="49"/>
      <c r="N365" s="142"/>
      <c r="O365" s="63"/>
      <c r="P365" s="22">
        <v>7</v>
      </c>
      <c r="Q365" s="63"/>
      <c r="R365" s="97"/>
    </row>
    <row r="366" spans="1:19" ht="15.75" customHeight="1" x14ac:dyDescent="0.2">
      <c r="A366" s="93">
        <v>1802</v>
      </c>
      <c r="B366" s="17"/>
      <c r="C366" s="17"/>
      <c r="D366" s="17"/>
      <c r="E366" s="17"/>
      <c r="F366" s="17"/>
      <c r="G366" s="17"/>
      <c r="H366" s="17"/>
      <c r="I366" s="17"/>
      <c r="J366" s="17">
        <v>3</v>
      </c>
      <c r="K366" s="54">
        <v>4</v>
      </c>
      <c r="L366" s="140"/>
      <c r="M366" s="49"/>
      <c r="N366" s="142"/>
      <c r="O366" s="143"/>
      <c r="P366" s="51">
        <v>4</v>
      </c>
      <c r="Q366" s="144"/>
      <c r="R366" s="143"/>
    </row>
    <row r="367" spans="1:19" ht="15.75" customHeight="1" x14ac:dyDescent="0.2">
      <c r="A367" s="93">
        <v>1901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54"/>
      <c r="L367" s="140"/>
      <c r="M367" s="49"/>
      <c r="N367" s="142"/>
      <c r="O367" s="143"/>
      <c r="P367" s="51"/>
      <c r="Q367" s="144"/>
      <c r="R367" s="143"/>
    </row>
    <row r="368" spans="1:19" ht="15.75" customHeight="1" x14ac:dyDescent="0.2">
      <c r="A368" s="93">
        <v>1902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54"/>
      <c r="L368" s="140"/>
      <c r="M368" s="49"/>
      <c r="N368" s="142"/>
      <c r="O368" s="143"/>
      <c r="P368" s="51"/>
      <c r="Q368" s="144"/>
      <c r="R368" s="143"/>
    </row>
    <row r="369" spans="1:19" ht="15.75" customHeight="1" x14ac:dyDescent="0.2">
      <c r="A369" s="93">
        <v>2001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54"/>
      <c r="L369" s="140"/>
      <c r="M369" s="49"/>
      <c r="N369" s="142"/>
      <c r="O369" s="49"/>
      <c r="P369" s="142"/>
      <c r="Q369" s="145"/>
      <c r="R369" s="143"/>
    </row>
    <row r="370" spans="1:19" ht="15.75" customHeight="1" x14ac:dyDescent="0.2">
      <c r="A370" s="93">
        <v>2002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54"/>
      <c r="L370" s="140"/>
      <c r="M370" s="49"/>
      <c r="N370" s="142"/>
      <c r="O370" s="98" t="s">
        <v>81</v>
      </c>
      <c r="P370" s="99">
        <v>15</v>
      </c>
      <c r="Q370" s="112">
        <f>IF(SUM(K362:K369)=0,"",SUM(K362:K369))</f>
        <v>12</v>
      </c>
      <c r="R370" s="101" t="s">
        <v>10</v>
      </c>
    </row>
    <row r="371" spans="1:19" ht="15.75" customHeight="1" x14ac:dyDescent="0.2">
      <c r="A371" s="93">
        <v>2101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54"/>
      <c r="L371" s="140"/>
      <c r="M371" s="49"/>
      <c r="N371" s="142"/>
      <c r="O371" s="102" t="s">
        <v>83</v>
      </c>
      <c r="P371" s="32">
        <f>IF(P370/B356=0,"",P370/B356)</f>
        <v>0.65217391304347827</v>
      </c>
      <c r="Q371" s="113">
        <f>IF(P370/Q370=0,"",P370/Q370)</f>
        <v>1.25</v>
      </c>
      <c r="R371" s="104" t="s">
        <v>84</v>
      </c>
    </row>
    <row r="372" spans="1:19" ht="15.75" customHeight="1" x14ac:dyDescent="0.2">
      <c r="A372" s="93">
        <v>2102</v>
      </c>
      <c r="B372" s="71"/>
      <c r="C372" s="71"/>
      <c r="D372" s="71"/>
      <c r="E372" s="71"/>
      <c r="F372" s="71"/>
      <c r="G372" s="71"/>
      <c r="H372" s="71"/>
      <c r="I372" s="71"/>
      <c r="J372" s="71"/>
      <c r="K372" s="54"/>
      <c r="L372" s="146"/>
      <c r="M372" s="147"/>
      <c r="N372" s="148"/>
      <c r="O372" s="149"/>
      <c r="P372" s="150"/>
      <c r="Q372" s="150"/>
      <c r="R372" s="151"/>
    </row>
    <row r="373" spans="1:19" ht="18" x14ac:dyDescent="0.2">
      <c r="A373" s="109"/>
      <c r="B373" s="216" t="s">
        <v>106</v>
      </c>
      <c r="C373" s="216"/>
      <c r="D373" s="216"/>
      <c r="E373" s="216"/>
      <c r="F373" s="216"/>
      <c r="G373" s="216"/>
      <c r="H373" s="216"/>
      <c r="I373" s="216"/>
      <c r="J373" s="216"/>
      <c r="K373" s="70">
        <f>SUM(K356:K369)</f>
        <v>12</v>
      </c>
      <c r="L373" s="105">
        <f>IF(K364=0,"",K364/B356)</f>
        <v>0.34782608695652173</v>
      </c>
      <c r="M373" s="105">
        <f>IF(K373=0,"",K373/B356)</f>
        <v>0.52173913043478259</v>
      </c>
      <c r="N373" s="105">
        <f>IF(K364=0,"",M373-L373)</f>
        <v>0.17391304347826086</v>
      </c>
      <c r="O373" s="85"/>
      <c r="P373" s="81"/>
      <c r="Q373" s="129"/>
      <c r="R373" s="85"/>
    </row>
    <row r="374" spans="1:19" ht="12.75" customHeight="1" x14ac:dyDescent="0.2"/>
    <row r="375" spans="1:19" ht="12.75" customHeight="1" x14ac:dyDescent="0.2"/>
    <row r="376" spans="1:19" ht="26.25" x14ac:dyDescent="0.2">
      <c r="B376" s="220" t="s">
        <v>94</v>
      </c>
      <c r="C376" s="221"/>
      <c r="D376" s="221"/>
      <c r="E376" s="221"/>
      <c r="F376" s="221"/>
      <c r="G376" s="221"/>
      <c r="H376" s="221"/>
      <c r="I376" s="221"/>
      <c r="J376" s="221"/>
      <c r="K376" s="74" t="s">
        <v>85</v>
      </c>
      <c r="L376" s="85"/>
      <c r="M376" s="85"/>
      <c r="N376" s="81"/>
      <c r="O376" s="85"/>
      <c r="P376" s="81"/>
      <c r="Q376" s="81"/>
      <c r="R376" s="81"/>
    </row>
    <row r="377" spans="1:19" ht="20.25" x14ac:dyDescent="0.2">
      <c r="A377" s="222" t="s">
        <v>9</v>
      </c>
      <c r="B377" s="223" t="s">
        <v>95</v>
      </c>
      <c r="C377" s="224"/>
      <c r="D377" s="224"/>
      <c r="E377" s="224"/>
      <c r="F377" s="224"/>
      <c r="G377" s="224"/>
      <c r="H377" s="224"/>
      <c r="I377" s="224"/>
      <c r="J377" s="225"/>
      <c r="K377" s="226" t="s">
        <v>10</v>
      </c>
      <c r="L377" s="219" t="s">
        <v>2</v>
      </c>
      <c r="M377" s="219" t="s">
        <v>3</v>
      </c>
      <c r="N377" s="228" t="s">
        <v>4</v>
      </c>
      <c r="O377" s="219" t="s">
        <v>5</v>
      </c>
      <c r="P377" s="217" t="s">
        <v>6</v>
      </c>
      <c r="Q377" s="217" t="s">
        <v>7</v>
      </c>
      <c r="R377" s="219" t="s">
        <v>96</v>
      </c>
    </row>
    <row r="378" spans="1:19" ht="15.75" x14ac:dyDescent="0.2">
      <c r="A378" s="218"/>
      <c r="B378" s="93" t="s">
        <v>97</v>
      </c>
      <c r="C378" s="93" t="s">
        <v>98</v>
      </c>
      <c r="D378" s="93" t="s">
        <v>99</v>
      </c>
      <c r="E378" s="93" t="s">
        <v>100</v>
      </c>
      <c r="F378" s="93" t="s">
        <v>101</v>
      </c>
      <c r="G378" s="93" t="s">
        <v>102</v>
      </c>
      <c r="H378" s="93" t="s">
        <v>103</v>
      </c>
      <c r="I378" s="93" t="s">
        <v>104</v>
      </c>
      <c r="J378" s="93" t="s">
        <v>105</v>
      </c>
      <c r="K378" s="218"/>
      <c r="L378" s="218"/>
      <c r="M378" s="218"/>
      <c r="N378" s="218"/>
      <c r="O378" s="218"/>
      <c r="P378" s="218"/>
      <c r="Q378" s="218"/>
      <c r="R378" s="218"/>
    </row>
    <row r="379" spans="1:19" ht="15.75" customHeight="1" x14ac:dyDescent="0.2">
      <c r="A379" s="93" t="s">
        <v>85</v>
      </c>
      <c r="B379" s="17">
        <v>8</v>
      </c>
      <c r="C379" s="17"/>
      <c r="D379" s="17"/>
      <c r="E379" s="17"/>
      <c r="F379" s="17"/>
      <c r="G379" s="17"/>
      <c r="H379" s="17"/>
      <c r="I379" s="17"/>
      <c r="J379" s="17"/>
      <c r="K379" s="54"/>
      <c r="L379" s="138"/>
      <c r="M379" s="139"/>
      <c r="N379" s="100"/>
      <c r="O379" s="94"/>
      <c r="P379" s="19">
        <f>B379</f>
        <v>8</v>
      </c>
      <c r="Q379" s="95"/>
      <c r="R379" s="94"/>
    </row>
    <row r="380" spans="1:19" ht="15.75" customHeight="1" x14ac:dyDescent="0.2">
      <c r="A380" s="93" t="s">
        <v>86</v>
      </c>
      <c r="B380" s="17"/>
      <c r="C380" s="17">
        <v>1</v>
      </c>
      <c r="D380" s="17"/>
      <c r="E380" s="17"/>
      <c r="F380" s="17"/>
      <c r="G380" s="17"/>
      <c r="H380" s="17"/>
      <c r="I380" s="17"/>
      <c r="J380" s="17"/>
      <c r="K380" s="54"/>
      <c r="L380" s="140"/>
      <c r="M380" s="49"/>
      <c r="N380" s="141"/>
      <c r="O380" s="21">
        <f>IF(C380=0,"",C380/B379)</f>
        <v>0.125</v>
      </c>
      <c r="P380" s="22">
        <v>1</v>
      </c>
      <c r="Q380" s="96">
        <f t="shared" ref="Q380:Q384" si="38">IF(P380=0,"",P380/P379)</f>
        <v>0.125</v>
      </c>
      <c r="R380" s="96">
        <f t="shared" ref="R380:R384" si="39">IF(P380=0,"",100%-Q380)</f>
        <v>0.875</v>
      </c>
    </row>
    <row r="381" spans="1:19" ht="15.75" customHeight="1" x14ac:dyDescent="0.2">
      <c r="A381" s="93">
        <v>1501</v>
      </c>
      <c r="B381" s="17"/>
      <c r="C381" s="17"/>
      <c r="D381" s="17">
        <v>1</v>
      </c>
      <c r="E381" s="17"/>
      <c r="F381" s="17"/>
      <c r="G381" s="17"/>
      <c r="H381" s="17"/>
      <c r="I381" s="17"/>
      <c r="J381" s="17"/>
      <c r="K381" s="54"/>
      <c r="L381" s="140"/>
      <c r="M381" s="49"/>
      <c r="N381" s="141"/>
      <c r="O381" s="21">
        <f>IF(D381=0,"",D381/C380)</f>
        <v>1</v>
      </c>
      <c r="P381" s="22">
        <v>1</v>
      </c>
      <c r="Q381" s="96">
        <f t="shared" si="38"/>
        <v>1</v>
      </c>
      <c r="R381" s="96">
        <f t="shared" si="39"/>
        <v>0</v>
      </c>
      <c r="S381" s="119">
        <f>P381/P379</f>
        <v>0.125</v>
      </c>
    </row>
    <row r="382" spans="1:19" ht="15.75" customHeight="1" x14ac:dyDescent="0.2">
      <c r="A382" s="93">
        <v>1502</v>
      </c>
      <c r="B382" s="17"/>
      <c r="C382" s="17"/>
      <c r="D382" s="17"/>
      <c r="E382" s="17">
        <v>0</v>
      </c>
      <c r="F382" s="17"/>
      <c r="G382" s="17"/>
      <c r="H382" s="17"/>
      <c r="I382" s="17"/>
      <c r="J382" s="17"/>
      <c r="K382" s="54"/>
      <c r="L382" s="140"/>
      <c r="M382" s="49"/>
      <c r="N382" s="141"/>
      <c r="O382" s="21">
        <v>0</v>
      </c>
      <c r="P382" s="22">
        <v>1</v>
      </c>
      <c r="Q382" s="96">
        <f t="shared" si="38"/>
        <v>1</v>
      </c>
      <c r="R382" s="96">
        <f t="shared" si="39"/>
        <v>0</v>
      </c>
    </row>
    <row r="383" spans="1:19" ht="15.75" customHeight="1" x14ac:dyDescent="0.2">
      <c r="A383" s="93">
        <v>1601</v>
      </c>
      <c r="B383" s="17"/>
      <c r="C383" s="17"/>
      <c r="D383" s="17"/>
      <c r="E383" s="17"/>
      <c r="F383" s="17">
        <v>0</v>
      </c>
      <c r="G383" s="17"/>
      <c r="H383" s="17"/>
      <c r="I383" s="17"/>
      <c r="J383" s="17"/>
      <c r="K383" s="54"/>
      <c r="L383" s="140"/>
      <c r="M383" s="49"/>
      <c r="N383" s="141"/>
      <c r="O383" s="21">
        <v>0</v>
      </c>
      <c r="P383" s="22">
        <v>1</v>
      </c>
      <c r="Q383" s="96">
        <f t="shared" si="38"/>
        <v>1</v>
      </c>
      <c r="R383" s="96">
        <f t="shared" si="39"/>
        <v>0</v>
      </c>
    </row>
    <row r="384" spans="1:19" ht="15.75" customHeight="1" x14ac:dyDescent="0.2">
      <c r="A384" s="93">
        <v>1602</v>
      </c>
      <c r="B384" s="17"/>
      <c r="C384" s="17"/>
      <c r="D384" s="17"/>
      <c r="E384" s="17"/>
      <c r="F384" s="17"/>
      <c r="G384" s="17">
        <v>0</v>
      </c>
      <c r="H384" s="17"/>
      <c r="I384" s="17"/>
      <c r="J384" s="17"/>
      <c r="K384" s="54"/>
      <c r="L384" s="140"/>
      <c r="M384" s="49"/>
      <c r="N384" s="141"/>
      <c r="O384" s="21">
        <v>0</v>
      </c>
      <c r="P384" s="22">
        <v>1</v>
      </c>
      <c r="Q384" s="96">
        <f t="shared" si="38"/>
        <v>1</v>
      </c>
      <c r="R384" s="96">
        <f t="shared" si="39"/>
        <v>0</v>
      </c>
    </row>
    <row r="385" spans="1:18" ht="15.75" customHeight="1" x14ac:dyDescent="0.2">
      <c r="A385" s="93" t="s">
        <v>110</v>
      </c>
      <c r="B385" s="17"/>
      <c r="C385" s="17"/>
      <c r="D385" s="17"/>
      <c r="E385" s="17"/>
      <c r="F385" s="17"/>
      <c r="G385" s="17"/>
      <c r="H385" s="17">
        <v>0</v>
      </c>
      <c r="I385" s="17"/>
      <c r="J385" s="17"/>
      <c r="K385" s="54"/>
      <c r="L385" s="140"/>
      <c r="M385" s="49"/>
      <c r="N385" s="141"/>
      <c r="O385" s="21">
        <v>0</v>
      </c>
      <c r="P385" s="22">
        <v>0</v>
      </c>
      <c r="Q385" s="96">
        <v>0</v>
      </c>
      <c r="R385" s="96">
        <v>0</v>
      </c>
    </row>
    <row r="386" spans="1:18" ht="15.75" customHeight="1" x14ac:dyDescent="0.2">
      <c r="A386" s="93">
        <v>1702</v>
      </c>
      <c r="B386" s="17"/>
      <c r="C386" s="17"/>
      <c r="D386" s="17"/>
      <c r="E386" s="17"/>
      <c r="F386" s="17"/>
      <c r="G386" s="17"/>
      <c r="H386" s="17"/>
      <c r="I386" s="17">
        <v>0</v>
      </c>
      <c r="J386" s="17"/>
      <c r="K386" s="54"/>
      <c r="L386" s="140"/>
      <c r="M386" s="49"/>
      <c r="N386" s="141"/>
      <c r="O386" s="21">
        <v>0</v>
      </c>
      <c r="P386" s="22">
        <v>0</v>
      </c>
      <c r="Q386" s="96">
        <v>0</v>
      </c>
      <c r="R386" s="96">
        <v>0</v>
      </c>
    </row>
    <row r="387" spans="1:18" ht="15.75" customHeight="1" x14ac:dyDescent="0.2">
      <c r="A387" s="93">
        <v>1801</v>
      </c>
      <c r="B387" s="17"/>
      <c r="C387" s="17"/>
      <c r="D387" s="17"/>
      <c r="E387" s="17"/>
      <c r="F387" s="17"/>
      <c r="G387" s="17"/>
      <c r="H387" s="17"/>
      <c r="I387" s="17"/>
      <c r="J387" s="17">
        <v>0</v>
      </c>
      <c r="K387" s="54">
        <v>0</v>
      </c>
      <c r="L387" s="140"/>
      <c r="M387" s="49"/>
      <c r="N387" s="141"/>
      <c r="O387" s="24">
        <v>0</v>
      </c>
      <c r="P387" s="22">
        <v>0</v>
      </c>
      <c r="Q387" s="24">
        <v>0</v>
      </c>
      <c r="R387" s="24">
        <v>0</v>
      </c>
    </row>
    <row r="388" spans="1:18" ht="15.75" customHeight="1" x14ac:dyDescent="0.2">
      <c r="A388" s="93">
        <v>1802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54"/>
      <c r="L388" s="140"/>
      <c r="M388" s="49"/>
      <c r="N388" s="142"/>
      <c r="O388" s="49"/>
      <c r="P388" s="22"/>
      <c r="Q388" s="49"/>
      <c r="R388" s="160"/>
    </row>
    <row r="389" spans="1:18" ht="15.75" customHeight="1" x14ac:dyDescent="0.2">
      <c r="A389" s="93">
        <v>1901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54"/>
      <c r="L389" s="140"/>
      <c r="M389" s="49"/>
      <c r="N389" s="142"/>
      <c r="O389" s="143"/>
      <c r="P389" s="51"/>
      <c r="Q389" s="144"/>
      <c r="R389" s="143"/>
    </row>
    <row r="390" spans="1:18" ht="15.75" customHeight="1" x14ac:dyDescent="0.2">
      <c r="A390" s="93">
        <v>1902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54"/>
      <c r="L390" s="140"/>
      <c r="M390" s="49"/>
      <c r="N390" s="142"/>
      <c r="O390" s="143"/>
      <c r="P390" s="51"/>
      <c r="Q390" s="144"/>
      <c r="R390" s="143"/>
    </row>
    <row r="391" spans="1:18" ht="15.75" customHeight="1" x14ac:dyDescent="0.2">
      <c r="A391" s="93">
        <v>2001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54"/>
      <c r="L391" s="140"/>
      <c r="M391" s="49"/>
      <c r="N391" s="142"/>
      <c r="O391" s="143"/>
      <c r="P391" s="51"/>
      <c r="Q391" s="144"/>
      <c r="R391" s="143"/>
    </row>
    <row r="392" spans="1:18" ht="15.75" customHeight="1" x14ac:dyDescent="0.2">
      <c r="A392" s="93">
        <v>2002</v>
      </c>
      <c r="B392" s="17"/>
      <c r="C392" s="17"/>
      <c r="D392" s="17"/>
      <c r="E392" s="17"/>
      <c r="F392" s="17"/>
      <c r="G392" s="17"/>
      <c r="H392" s="17"/>
      <c r="I392" s="17"/>
      <c r="J392" s="17"/>
      <c r="K392" s="54"/>
      <c r="L392" s="140"/>
      <c r="M392" s="49"/>
      <c r="N392" s="142"/>
      <c r="O392" s="49"/>
      <c r="P392" s="142"/>
      <c r="Q392" s="145"/>
      <c r="R392" s="143"/>
    </row>
    <row r="393" spans="1:18" ht="15.75" customHeight="1" x14ac:dyDescent="0.2">
      <c r="A393" s="93">
        <v>2101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54"/>
      <c r="L393" s="140"/>
      <c r="M393" s="49"/>
      <c r="N393" s="142"/>
      <c r="O393" s="98" t="s">
        <v>81</v>
      </c>
      <c r="P393" s="99">
        <v>0</v>
      </c>
      <c r="Q393" s="100">
        <f>K396</f>
        <v>0</v>
      </c>
      <c r="R393" s="101" t="s">
        <v>10</v>
      </c>
    </row>
    <row r="394" spans="1:18" ht="15.75" customHeight="1" x14ac:dyDescent="0.2">
      <c r="A394" s="93">
        <v>2102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54"/>
      <c r="L394" s="140"/>
      <c r="M394" s="49"/>
      <c r="N394" s="142"/>
      <c r="O394" s="102" t="s">
        <v>83</v>
      </c>
      <c r="P394" s="32">
        <v>0</v>
      </c>
      <c r="Q394" s="103">
        <v>0</v>
      </c>
      <c r="R394" s="104" t="s">
        <v>84</v>
      </c>
    </row>
    <row r="395" spans="1:18" ht="15.75" customHeight="1" x14ac:dyDescent="0.2">
      <c r="A395" s="93">
        <v>2201</v>
      </c>
      <c r="B395" s="71"/>
      <c r="C395" s="71"/>
      <c r="D395" s="71"/>
      <c r="E395" s="71"/>
      <c r="F395" s="71"/>
      <c r="G395" s="71"/>
      <c r="H395" s="71"/>
      <c r="I395" s="71"/>
      <c r="J395" s="71"/>
      <c r="K395" s="54"/>
      <c r="L395" s="146"/>
      <c r="M395" s="147"/>
      <c r="N395" s="148"/>
      <c r="O395" s="149"/>
      <c r="P395" s="150"/>
      <c r="Q395" s="150"/>
      <c r="R395" s="151"/>
    </row>
    <row r="396" spans="1:18" ht="18" x14ac:dyDescent="0.2">
      <c r="A396" s="109"/>
      <c r="B396" s="216" t="s">
        <v>106</v>
      </c>
      <c r="C396" s="216"/>
      <c r="D396" s="216"/>
      <c r="E396" s="216"/>
      <c r="F396" s="216"/>
      <c r="G396" s="216"/>
      <c r="H396" s="216"/>
      <c r="I396" s="216"/>
      <c r="J396" s="216"/>
      <c r="K396" s="70">
        <f>SUM(K379:K392)</f>
        <v>0</v>
      </c>
      <c r="L396" s="105">
        <v>0</v>
      </c>
      <c r="M396" s="105">
        <v>0</v>
      </c>
      <c r="N396" s="105">
        <v>1</v>
      </c>
      <c r="O396" s="85"/>
      <c r="P396" s="81"/>
      <c r="Q396" s="129"/>
      <c r="R396" s="85"/>
    </row>
    <row r="397" spans="1:18" ht="12.75" customHeight="1" x14ac:dyDescent="0.2"/>
    <row r="398" spans="1:18" ht="12.75" customHeight="1" x14ac:dyDescent="0.2"/>
    <row r="399" spans="1:18" ht="26.25" x14ac:dyDescent="0.2">
      <c r="B399" s="220" t="s">
        <v>94</v>
      </c>
      <c r="C399" s="221"/>
      <c r="D399" s="221"/>
      <c r="E399" s="221"/>
      <c r="F399" s="221"/>
      <c r="G399" s="221"/>
      <c r="H399" s="221"/>
      <c r="I399" s="221"/>
      <c r="J399" s="221"/>
      <c r="K399" s="74" t="s">
        <v>86</v>
      </c>
      <c r="L399" s="85"/>
      <c r="M399" s="85"/>
      <c r="N399" s="81"/>
      <c r="O399" s="85"/>
      <c r="P399" s="81"/>
      <c r="Q399" s="81"/>
      <c r="R399" s="81"/>
    </row>
    <row r="400" spans="1:18" ht="20.25" x14ac:dyDescent="0.2">
      <c r="A400" s="222" t="s">
        <v>9</v>
      </c>
      <c r="B400" s="223" t="s">
        <v>95</v>
      </c>
      <c r="C400" s="224"/>
      <c r="D400" s="224"/>
      <c r="E400" s="224"/>
      <c r="F400" s="224"/>
      <c r="G400" s="224"/>
      <c r="H400" s="224"/>
      <c r="I400" s="224"/>
      <c r="J400" s="225"/>
      <c r="K400" s="226" t="s">
        <v>10</v>
      </c>
      <c r="L400" s="219" t="s">
        <v>2</v>
      </c>
      <c r="M400" s="219" t="s">
        <v>3</v>
      </c>
      <c r="N400" s="228" t="s">
        <v>4</v>
      </c>
      <c r="O400" s="219" t="s">
        <v>5</v>
      </c>
      <c r="P400" s="217" t="s">
        <v>6</v>
      </c>
      <c r="Q400" s="217" t="s">
        <v>7</v>
      </c>
      <c r="R400" s="219" t="s">
        <v>96</v>
      </c>
    </row>
    <row r="401" spans="1:19" ht="15.75" x14ac:dyDescent="0.2">
      <c r="A401" s="218"/>
      <c r="B401" s="93" t="s">
        <v>97</v>
      </c>
      <c r="C401" s="93" t="s">
        <v>98</v>
      </c>
      <c r="D401" s="93" t="s">
        <v>99</v>
      </c>
      <c r="E401" s="93" t="s">
        <v>100</v>
      </c>
      <c r="F401" s="93" t="s">
        <v>101</v>
      </c>
      <c r="G401" s="93" t="s">
        <v>102</v>
      </c>
      <c r="H401" s="93" t="s">
        <v>103</v>
      </c>
      <c r="I401" s="93" t="s">
        <v>104</v>
      </c>
      <c r="J401" s="93" t="s">
        <v>105</v>
      </c>
      <c r="K401" s="218"/>
      <c r="L401" s="218"/>
      <c r="M401" s="218"/>
      <c r="N401" s="218"/>
      <c r="O401" s="218"/>
      <c r="P401" s="218"/>
      <c r="Q401" s="218"/>
      <c r="R401" s="218"/>
    </row>
    <row r="402" spans="1:19" ht="15.75" customHeight="1" x14ac:dyDescent="0.2">
      <c r="A402" s="93">
        <v>1402</v>
      </c>
      <c r="B402" s="17">
        <v>25</v>
      </c>
      <c r="C402" s="17"/>
      <c r="D402" s="17"/>
      <c r="E402" s="17"/>
      <c r="F402" s="17"/>
      <c r="G402" s="17"/>
      <c r="H402" s="17"/>
      <c r="I402" s="17"/>
      <c r="J402" s="17"/>
      <c r="K402" s="54"/>
      <c r="L402" s="138"/>
      <c r="M402" s="139"/>
      <c r="N402" s="100"/>
      <c r="O402" s="94"/>
      <c r="P402" s="19">
        <f>B402</f>
        <v>25</v>
      </c>
      <c r="Q402" s="95"/>
      <c r="R402" s="94"/>
    </row>
    <row r="403" spans="1:19" ht="15.75" customHeight="1" x14ac:dyDescent="0.2">
      <c r="A403" s="93">
        <v>1501</v>
      </c>
      <c r="B403" s="17"/>
      <c r="C403" s="17">
        <v>14</v>
      </c>
      <c r="D403" s="17"/>
      <c r="E403" s="17"/>
      <c r="F403" s="17"/>
      <c r="G403" s="17"/>
      <c r="H403" s="17"/>
      <c r="I403" s="17"/>
      <c r="J403" s="17"/>
      <c r="K403" s="54"/>
      <c r="L403" s="140"/>
      <c r="M403" s="49"/>
      <c r="N403" s="141"/>
      <c r="O403" s="21">
        <f>IF(C403=0,"",C403/B402)</f>
        <v>0.56000000000000005</v>
      </c>
      <c r="P403" s="22">
        <v>14</v>
      </c>
      <c r="Q403" s="96">
        <f t="shared" ref="Q403:Q410" si="40">IF(P403=0,"",P403/P402)</f>
        <v>0.56000000000000005</v>
      </c>
      <c r="R403" s="96">
        <f t="shared" ref="R403:R410" si="41">IF(P403=0,"",100%-Q403)</f>
        <v>0.43999999999999995</v>
      </c>
    </row>
    <row r="404" spans="1:19" ht="15.75" customHeight="1" x14ac:dyDescent="0.2">
      <c r="A404" s="93">
        <v>1502</v>
      </c>
      <c r="B404" s="17"/>
      <c r="C404" s="17"/>
      <c r="D404" s="17">
        <v>10</v>
      </c>
      <c r="E404" s="17"/>
      <c r="F404" s="17"/>
      <c r="G404" s="17"/>
      <c r="H404" s="17"/>
      <c r="I404" s="17"/>
      <c r="J404" s="17"/>
      <c r="K404" s="54"/>
      <c r="L404" s="140"/>
      <c r="M404" s="49"/>
      <c r="N404" s="141"/>
      <c r="O404" s="21">
        <f>IF(D404=0,"",D404/C403)</f>
        <v>0.7142857142857143</v>
      </c>
      <c r="P404" s="22">
        <v>10</v>
      </c>
      <c r="Q404" s="96">
        <f t="shared" si="40"/>
        <v>0.7142857142857143</v>
      </c>
      <c r="R404" s="96">
        <f t="shared" si="41"/>
        <v>0.2857142857142857</v>
      </c>
      <c r="S404" s="119">
        <f>P404/P402</f>
        <v>0.4</v>
      </c>
    </row>
    <row r="405" spans="1:19" ht="15.75" customHeight="1" x14ac:dyDescent="0.2">
      <c r="A405" s="93">
        <v>1601</v>
      </c>
      <c r="B405" s="17"/>
      <c r="C405" s="17"/>
      <c r="D405" s="17"/>
      <c r="E405" s="17">
        <v>9</v>
      </c>
      <c r="F405" s="17"/>
      <c r="G405" s="17"/>
      <c r="H405" s="17"/>
      <c r="I405" s="17"/>
      <c r="J405" s="17"/>
      <c r="K405" s="54"/>
      <c r="L405" s="140"/>
      <c r="M405" s="49"/>
      <c r="N405" s="141"/>
      <c r="O405" s="21">
        <f>IF(E405=0,"",E405/D404)</f>
        <v>0.9</v>
      </c>
      <c r="P405" s="22">
        <v>10</v>
      </c>
      <c r="Q405" s="96">
        <f t="shared" si="40"/>
        <v>1</v>
      </c>
      <c r="R405" s="96">
        <f t="shared" si="41"/>
        <v>0</v>
      </c>
    </row>
    <row r="406" spans="1:19" ht="15.75" customHeight="1" x14ac:dyDescent="0.2">
      <c r="A406" s="93">
        <v>1602</v>
      </c>
      <c r="B406" s="17"/>
      <c r="C406" s="17"/>
      <c r="D406" s="17"/>
      <c r="E406" s="17"/>
      <c r="F406" s="17">
        <v>8</v>
      </c>
      <c r="G406" s="17"/>
      <c r="H406" s="17"/>
      <c r="I406" s="17"/>
      <c r="J406" s="17"/>
      <c r="K406" s="54"/>
      <c r="L406" s="140"/>
      <c r="M406" s="49"/>
      <c r="N406" s="141"/>
      <c r="O406" s="21">
        <f>IF(F406=0,"",F406/E405)</f>
        <v>0.88888888888888884</v>
      </c>
      <c r="P406" s="22">
        <v>8</v>
      </c>
      <c r="Q406" s="96">
        <f t="shared" si="40"/>
        <v>0.8</v>
      </c>
      <c r="R406" s="96">
        <f t="shared" si="41"/>
        <v>0.19999999999999996</v>
      </c>
    </row>
    <row r="407" spans="1:19" ht="15.75" customHeight="1" x14ac:dyDescent="0.2">
      <c r="A407" s="93">
        <v>1701</v>
      </c>
      <c r="B407" s="17"/>
      <c r="C407" s="17"/>
      <c r="D407" s="17"/>
      <c r="E407" s="17"/>
      <c r="F407" s="17"/>
      <c r="G407" s="17">
        <v>7</v>
      </c>
      <c r="H407" s="17"/>
      <c r="I407" s="17"/>
      <c r="J407" s="17"/>
      <c r="K407" s="54"/>
      <c r="L407" s="140"/>
      <c r="M407" s="49"/>
      <c r="N407" s="141"/>
      <c r="O407" s="21">
        <f>IF(G407=0,"",G407/F406)</f>
        <v>0.875</v>
      </c>
      <c r="P407" s="22">
        <v>7</v>
      </c>
      <c r="Q407" s="96">
        <f t="shared" si="40"/>
        <v>0.875</v>
      </c>
      <c r="R407" s="96">
        <f t="shared" si="41"/>
        <v>0.125</v>
      </c>
    </row>
    <row r="408" spans="1:19" ht="15.75" customHeight="1" x14ac:dyDescent="0.2">
      <c r="A408" s="93">
        <v>1702</v>
      </c>
      <c r="B408" s="17"/>
      <c r="C408" s="17"/>
      <c r="D408" s="17"/>
      <c r="E408" s="17"/>
      <c r="F408" s="17"/>
      <c r="G408" s="17"/>
      <c r="H408" s="17">
        <v>7</v>
      </c>
      <c r="I408" s="17"/>
      <c r="J408" s="17"/>
      <c r="K408" s="54"/>
      <c r="L408" s="140"/>
      <c r="M408" s="49"/>
      <c r="N408" s="141"/>
      <c r="O408" s="21">
        <f>IF(H408=0,"",H408/G407)</f>
        <v>1</v>
      </c>
      <c r="P408" s="22">
        <v>7</v>
      </c>
      <c r="Q408" s="96">
        <f t="shared" si="40"/>
        <v>1</v>
      </c>
      <c r="R408" s="96">
        <f t="shared" si="41"/>
        <v>0</v>
      </c>
    </row>
    <row r="409" spans="1:19" ht="15.75" customHeight="1" x14ac:dyDescent="0.2">
      <c r="A409" s="93">
        <v>1801</v>
      </c>
      <c r="B409" s="17"/>
      <c r="C409" s="17"/>
      <c r="D409" s="17"/>
      <c r="E409" s="17"/>
      <c r="F409" s="17"/>
      <c r="G409" s="17"/>
      <c r="H409" s="17"/>
      <c r="I409" s="17">
        <v>7</v>
      </c>
      <c r="J409" s="17"/>
      <c r="K409" s="54"/>
      <c r="L409" s="140"/>
      <c r="M409" s="49"/>
      <c r="N409" s="141"/>
      <c r="O409" s="21">
        <f>IF(I409=0,"",I409/H408)</f>
        <v>1</v>
      </c>
      <c r="P409" s="22">
        <v>7</v>
      </c>
      <c r="Q409" s="96">
        <f t="shared" si="40"/>
        <v>1</v>
      </c>
      <c r="R409" s="96">
        <f t="shared" si="41"/>
        <v>0</v>
      </c>
    </row>
    <row r="410" spans="1:19" ht="15.75" customHeight="1" x14ac:dyDescent="0.2">
      <c r="A410" s="93">
        <v>1802</v>
      </c>
      <c r="B410" s="17"/>
      <c r="C410" s="17"/>
      <c r="D410" s="17"/>
      <c r="E410" s="17"/>
      <c r="F410" s="17"/>
      <c r="G410" s="17"/>
      <c r="H410" s="17"/>
      <c r="I410" s="17"/>
      <c r="J410" s="17">
        <v>7</v>
      </c>
      <c r="K410" s="54">
        <v>7</v>
      </c>
      <c r="L410" s="140"/>
      <c r="M410" s="49"/>
      <c r="N410" s="141"/>
      <c r="O410" s="24">
        <f>IF(J410=0,"",J410/I409)</f>
        <v>1</v>
      </c>
      <c r="P410" s="22">
        <v>7</v>
      </c>
      <c r="Q410" s="24">
        <f t="shared" si="40"/>
        <v>1</v>
      </c>
      <c r="R410" s="24">
        <f t="shared" si="41"/>
        <v>0</v>
      </c>
    </row>
    <row r="411" spans="1:19" ht="15.75" customHeight="1" x14ac:dyDescent="0.2">
      <c r="A411" s="93">
        <v>1901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54"/>
      <c r="L411" s="140"/>
      <c r="M411" s="49"/>
      <c r="N411" s="142"/>
      <c r="O411" s="49"/>
      <c r="P411" s="22"/>
      <c r="Q411" s="49"/>
      <c r="R411" s="160"/>
    </row>
    <row r="412" spans="1:19" ht="15.75" customHeight="1" x14ac:dyDescent="0.2">
      <c r="A412" s="93">
        <v>1902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54"/>
      <c r="L412" s="140"/>
      <c r="M412" s="49"/>
      <c r="N412" s="142"/>
      <c r="O412" s="143"/>
      <c r="P412" s="51"/>
      <c r="Q412" s="144"/>
      <c r="R412" s="143"/>
    </row>
    <row r="413" spans="1:19" ht="15.75" customHeight="1" x14ac:dyDescent="0.2">
      <c r="A413" s="93">
        <v>2001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54"/>
      <c r="L413" s="140"/>
      <c r="M413" s="49"/>
      <c r="N413" s="142"/>
      <c r="O413" s="143"/>
      <c r="P413" s="51"/>
      <c r="Q413" s="144"/>
      <c r="R413" s="143"/>
    </row>
    <row r="414" spans="1:19" ht="15.75" customHeight="1" x14ac:dyDescent="0.2">
      <c r="A414" s="93">
        <v>2002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54"/>
      <c r="L414" s="140"/>
      <c r="M414" s="49"/>
      <c r="N414" s="142"/>
      <c r="O414" s="143"/>
      <c r="P414" s="51"/>
      <c r="Q414" s="144"/>
      <c r="R414" s="143"/>
    </row>
    <row r="415" spans="1:19" ht="15.75" customHeight="1" x14ac:dyDescent="0.2">
      <c r="A415" s="93">
        <v>2101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54"/>
      <c r="L415" s="140"/>
      <c r="M415" s="49"/>
      <c r="N415" s="142"/>
      <c r="O415" s="49"/>
      <c r="P415" s="142"/>
      <c r="Q415" s="145"/>
      <c r="R415" s="143"/>
    </row>
    <row r="416" spans="1:19" ht="15.75" customHeight="1" x14ac:dyDescent="0.2">
      <c r="A416" s="93">
        <v>2102</v>
      </c>
      <c r="B416" s="17"/>
      <c r="C416" s="17"/>
      <c r="D416" s="17"/>
      <c r="E416" s="17"/>
      <c r="F416" s="17"/>
      <c r="G416" s="17"/>
      <c r="H416" s="17"/>
      <c r="I416" s="17"/>
      <c r="J416" s="17"/>
      <c r="K416" s="54"/>
      <c r="L416" s="140"/>
      <c r="M416" s="49"/>
      <c r="N416" s="142"/>
      <c r="O416" s="98" t="s">
        <v>81</v>
      </c>
      <c r="P416" s="99">
        <v>7</v>
      </c>
      <c r="Q416" s="100">
        <f>IF(SUM(K408:K415)=0,"",SUM(K408:K415))</f>
        <v>7</v>
      </c>
      <c r="R416" s="101" t="s">
        <v>10</v>
      </c>
    </row>
    <row r="417" spans="1:19" ht="15.75" customHeight="1" x14ac:dyDescent="0.2">
      <c r="A417" s="93">
        <v>2201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54"/>
      <c r="L417" s="140"/>
      <c r="M417" s="49"/>
      <c r="N417" s="142"/>
      <c r="O417" s="102" t="s">
        <v>83</v>
      </c>
      <c r="P417" s="32">
        <f>P416/B402</f>
        <v>0.28000000000000003</v>
      </c>
      <c r="Q417" s="103">
        <f>P416/Q416</f>
        <v>1</v>
      </c>
      <c r="R417" s="104" t="s">
        <v>84</v>
      </c>
    </row>
    <row r="418" spans="1:19" ht="15.75" customHeight="1" x14ac:dyDescent="0.2">
      <c r="A418" s="93">
        <v>2202</v>
      </c>
      <c r="B418" s="71"/>
      <c r="C418" s="71"/>
      <c r="D418" s="71"/>
      <c r="E418" s="71"/>
      <c r="F418" s="71"/>
      <c r="G418" s="71"/>
      <c r="H418" s="71"/>
      <c r="I418" s="71"/>
      <c r="J418" s="71"/>
      <c r="K418" s="54"/>
      <c r="L418" s="146"/>
      <c r="M418" s="147"/>
      <c r="N418" s="148"/>
      <c r="O418" s="149"/>
      <c r="P418" s="150"/>
      <c r="Q418" s="150"/>
      <c r="R418" s="151"/>
    </row>
    <row r="419" spans="1:19" ht="18" customHeight="1" x14ac:dyDescent="0.2">
      <c r="A419" s="109"/>
      <c r="B419" s="216" t="s">
        <v>106</v>
      </c>
      <c r="C419" s="216"/>
      <c r="D419" s="216"/>
      <c r="E419" s="216"/>
      <c r="F419" s="216"/>
      <c r="G419" s="216"/>
      <c r="H419" s="216"/>
      <c r="I419" s="216"/>
      <c r="J419" s="216"/>
      <c r="K419" s="70">
        <f>SUM(K402:K415)</f>
        <v>7</v>
      </c>
      <c r="L419" s="105">
        <f>IF(K410=0,"",K410/B402)</f>
        <v>0.28000000000000003</v>
      </c>
      <c r="M419" s="105">
        <f>IF(K419=0,"",K419/B402)</f>
        <v>0.28000000000000003</v>
      </c>
      <c r="N419" s="105">
        <f>IF(K410=0,"",M419-L419)</f>
        <v>0</v>
      </c>
      <c r="O419" s="85"/>
      <c r="P419" s="81"/>
      <c r="Q419" s="129"/>
      <c r="R419" s="85"/>
    </row>
    <row r="420" spans="1:19" ht="12.75" customHeight="1" x14ac:dyDescent="0.2"/>
    <row r="421" spans="1:19" ht="12.75" customHeight="1" x14ac:dyDescent="0.2"/>
    <row r="422" spans="1:19" ht="26.25" customHeight="1" x14ac:dyDescent="0.2">
      <c r="B422" s="220" t="s">
        <v>94</v>
      </c>
      <c r="C422" s="221"/>
      <c r="D422" s="221"/>
      <c r="E422" s="221"/>
      <c r="F422" s="221"/>
      <c r="G422" s="221"/>
      <c r="H422" s="221"/>
      <c r="I422" s="221"/>
      <c r="J422" s="221"/>
      <c r="K422" s="74" t="s">
        <v>91</v>
      </c>
      <c r="L422" s="85"/>
      <c r="M422" s="85"/>
      <c r="N422" s="81"/>
      <c r="O422" s="85"/>
      <c r="P422" s="81"/>
      <c r="Q422" s="81"/>
      <c r="R422" s="81"/>
    </row>
    <row r="423" spans="1:19" ht="20.25" customHeight="1" x14ac:dyDescent="0.2">
      <c r="A423" s="222" t="s">
        <v>9</v>
      </c>
      <c r="B423" s="223" t="s">
        <v>95</v>
      </c>
      <c r="C423" s="224"/>
      <c r="D423" s="224"/>
      <c r="E423" s="224"/>
      <c r="F423" s="224"/>
      <c r="G423" s="224"/>
      <c r="H423" s="224"/>
      <c r="I423" s="224"/>
      <c r="J423" s="225"/>
      <c r="K423" s="226" t="s">
        <v>10</v>
      </c>
      <c r="L423" s="219" t="s">
        <v>2</v>
      </c>
      <c r="M423" s="219" t="s">
        <v>3</v>
      </c>
      <c r="N423" s="228" t="s">
        <v>4</v>
      </c>
      <c r="O423" s="219" t="s">
        <v>5</v>
      </c>
      <c r="P423" s="217" t="s">
        <v>6</v>
      </c>
      <c r="Q423" s="217" t="s">
        <v>7</v>
      </c>
      <c r="R423" s="219" t="s">
        <v>96</v>
      </c>
    </row>
    <row r="424" spans="1:19" ht="15.75" customHeight="1" x14ac:dyDescent="0.2">
      <c r="A424" s="218"/>
      <c r="B424" s="93" t="s">
        <v>97</v>
      </c>
      <c r="C424" s="93" t="s">
        <v>98</v>
      </c>
      <c r="D424" s="93" t="s">
        <v>99</v>
      </c>
      <c r="E424" s="93" t="s">
        <v>100</v>
      </c>
      <c r="F424" s="93" t="s">
        <v>101</v>
      </c>
      <c r="G424" s="93" t="s">
        <v>102</v>
      </c>
      <c r="H424" s="93" t="s">
        <v>103</v>
      </c>
      <c r="I424" s="93" t="s">
        <v>104</v>
      </c>
      <c r="J424" s="93" t="s">
        <v>105</v>
      </c>
      <c r="K424" s="218"/>
      <c r="L424" s="218"/>
      <c r="M424" s="218"/>
      <c r="N424" s="218"/>
      <c r="O424" s="218"/>
      <c r="P424" s="218"/>
      <c r="Q424" s="218"/>
      <c r="R424" s="218"/>
    </row>
    <row r="425" spans="1:19" ht="15.75" customHeight="1" x14ac:dyDescent="0.2">
      <c r="A425" s="93">
        <v>1501</v>
      </c>
      <c r="B425" s="17">
        <v>13</v>
      </c>
      <c r="C425" s="17"/>
      <c r="D425" s="17"/>
      <c r="E425" s="17"/>
      <c r="F425" s="17"/>
      <c r="G425" s="17"/>
      <c r="H425" s="17"/>
      <c r="I425" s="17"/>
      <c r="J425" s="17"/>
      <c r="K425" s="54"/>
      <c r="L425" s="138"/>
      <c r="M425" s="139"/>
      <c r="N425" s="100"/>
      <c r="O425" s="94"/>
      <c r="P425" s="19">
        <f>B425</f>
        <v>13</v>
      </c>
      <c r="Q425" s="95"/>
      <c r="R425" s="94"/>
    </row>
    <row r="426" spans="1:19" ht="15.75" customHeight="1" x14ac:dyDescent="0.2">
      <c r="A426" s="93">
        <v>1502</v>
      </c>
      <c r="B426" s="17"/>
      <c r="C426" s="17">
        <v>8</v>
      </c>
      <c r="D426" s="17"/>
      <c r="E426" s="17"/>
      <c r="F426" s="17"/>
      <c r="G426" s="17"/>
      <c r="H426" s="17"/>
      <c r="I426" s="17"/>
      <c r="J426" s="17"/>
      <c r="K426" s="54"/>
      <c r="L426" s="140"/>
      <c r="M426" s="49"/>
      <c r="N426" s="141"/>
      <c r="O426" s="21">
        <f>IF(C426=0,"",C426/B425)</f>
        <v>0.61538461538461542</v>
      </c>
      <c r="P426" s="22">
        <v>8</v>
      </c>
      <c r="Q426" s="96">
        <f t="shared" ref="Q426:Q433" si="42">IF(P426=0,"",P426/P425)</f>
        <v>0.61538461538461542</v>
      </c>
      <c r="R426" s="96">
        <f t="shared" ref="R426:R433" si="43">IF(P426=0,"",100%-Q426)</f>
        <v>0.38461538461538458</v>
      </c>
    </row>
    <row r="427" spans="1:19" ht="15.75" customHeight="1" x14ac:dyDescent="0.2">
      <c r="A427" s="93">
        <v>1601</v>
      </c>
      <c r="B427" s="17"/>
      <c r="C427" s="17"/>
      <c r="D427" s="17">
        <v>3</v>
      </c>
      <c r="E427" s="17"/>
      <c r="F427" s="17"/>
      <c r="G427" s="17"/>
      <c r="H427" s="17"/>
      <c r="I427" s="17"/>
      <c r="J427" s="17"/>
      <c r="K427" s="54"/>
      <c r="L427" s="140"/>
      <c r="M427" s="49"/>
      <c r="N427" s="141"/>
      <c r="O427" s="21">
        <f>IF(D427=0,"",D427/C426)</f>
        <v>0.375</v>
      </c>
      <c r="P427" s="22">
        <v>8</v>
      </c>
      <c r="Q427" s="96">
        <f t="shared" si="42"/>
        <v>1</v>
      </c>
      <c r="R427" s="96">
        <f t="shared" si="43"/>
        <v>0</v>
      </c>
      <c r="S427" s="119">
        <f>P427/P425</f>
        <v>0.61538461538461542</v>
      </c>
    </row>
    <row r="428" spans="1:19" ht="15.75" customHeight="1" x14ac:dyDescent="0.2">
      <c r="A428" s="93">
        <v>1602</v>
      </c>
      <c r="B428" s="17"/>
      <c r="C428" s="17"/>
      <c r="D428" s="17"/>
      <c r="E428" s="17">
        <v>3</v>
      </c>
      <c r="F428" s="17"/>
      <c r="G428" s="17"/>
      <c r="H428" s="17"/>
      <c r="I428" s="17"/>
      <c r="J428" s="17"/>
      <c r="K428" s="54"/>
      <c r="L428" s="140"/>
      <c r="M428" s="49"/>
      <c r="N428" s="141"/>
      <c r="O428" s="21">
        <f>IF(E428=0,"",E428/D427)</f>
        <v>1</v>
      </c>
      <c r="P428" s="22">
        <v>7</v>
      </c>
      <c r="Q428" s="96">
        <f t="shared" si="42"/>
        <v>0.875</v>
      </c>
      <c r="R428" s="96">
        <f t="shared" si="43"/>
        <v>0.125</v>
      </c>
    </row>
    <row r="429" spans="1:19" ht="15.75" customHeight="1" x14ac:dyDescent="0.2">
      <c r="A429" s="93">
        <v>1701</v>
      </c>
      <c r="B429" s="17"/>
      <c r="C429" s="17"/>
      <c r="D429" s="17"/>
      <c r="E429" s="17"/>
      <c r="F429" s="17">
        <v>3</v>
      </c>
      <c r="G429" s="17"/>
      <c r="H429" s="17"/>
      <c r="I429" s="17"/>
      <c r="J429" s="17"/>
      <c r="K429" s="54"/>
      <c r="L429" s="140"/>
      <c r="M429" s="49"/>
      <c r="N429" s="141"/>
      <c r="O429" s="21">
        <f>IF(F429=0,"",F429/E428)</f>
        <v>1</v>
      </c>
      <c r="P429" s="22">
        <v>7</v>
      </c>
      <c r="Q429" s="96">
        <f t="shared" si="42"/>
        <v>1</v>
      </c>
      <c r="R429" s="96">
        <f t="shared" si="43"/>
        <v>0</v>
      </c>
    </row>
    <row r="430" spans="1:19" ht="15.75" customHeight="1" x14ac:dyDescent="0.2">
      <c r="A430" s="93">
        <v>1702</v>
      </c>
      <c r="B430" s="17"/>
      <c r="C430" s="17"/>
      <c r="D430" s="17"/>
      <c r="E430" s="17"/>
      <c r="F430" s="17"/>
      <c r="G430" s="17">
        <v>3</v>
      </c>
      <c r="H430" s="17"/>
      <c r="I430" s="17"/>
      <c r="J430" s="17"/>
      <c r="K430" s="54"/>
      <c r="L430" s="140"/>
      <c r="M430" s="49"/>
      <c r="N430" s="141"/>
      <c r="O430" s="21">
        <f>IF(G430=0,"",G430/F429)</f>
        <v>1</v>
      </c>
      <c r="P430" s="22">
        <v>4</v>
      </c>
      <c r="Q430" s="96">
        <f t="shared" si="42"/>
        <v>0.5714285714285714</v>
      </c>
      <c r="R430" s="96">
        <f t="shared" si="43"/>
        <v>0.4285714285714286</v>
      </c>
    </row>
    <row r="431" spans="1:19" ht="15.75" customHeight="1" x14ac:dyDescent="0.2">
      <c r="A431" s="93">
        <v>1801</v>
      </c>
      <c r="B431" s="17"/>
      <c r="C431" s="17"/>
      <c r="D431" s="17"/>
      <c r="E431" s="17"/>
      <c r="F431" s="17"/>
      <c r="G431" s="17"/>
      <c r="H431" s="17">
        <v>3</v>
      </c>
      <c r="I431" s="17"/>
      <c r="J431" s="17"/>
      <c r="K431" s="54"/>
      <c r="L431" s="140"/>
      <c r="M431" s="49"/>
      <c r="N431" s="141"/>
      <c r="O431" s="21">
        <f>IF(H431=0,"",H431/G430)</f>
        <v>1</v>
      </c>
      <c r="P431" s="22">
        <v>4</v>
      </c>
      <c r="Q431" s="96">
        <f t="shared" si="42"/>
        <v>1</v>
      </c>
      <c r="R431" s="96">
        <f t="shared" si="43"/>
        <v>0</v>
      </c>
    </row>
    <row r="432" spans="1:19" ht="15.75" customHeight="1" x14ac:dyDescent="0.2">
      <c r="A432" s="93">
        <v>1802</v>
      </c>
      <c r="B432" s="17"/>
      <c r="C432" s="17"/>
      <c r="D432" s="17"/>
      <c r="E432" s="17"/>
      <c r="F432" s="17"/>
      <c r="G432" s="17"/>
      <c r="H432" s="17"/>
      <c r="I432" s="17">
        <v>3</v>
      </c>
      <c r="J432" s="17"/>
      <c r="K432" s="54"/>
      <c r="L432" s="140"/>
      <c r="M432" s="49"/>
      <c r="N432" s="141"/>
      <c r="O432" s="21">
        <f>IF(I432=0,"",I432/H431)</f>
        <v>1</v>
      </c>
      <c r="P432" s="22">
        <v>4</v>
      </c>
      <c r="Q432" s="96">
        <f t="shared" si="42"/>
        <v>1</v>
      </c>
      <c r="R432" s="96">
        <f t="shared" si="43"/>
        <v>0</v>
      </c>
    </row>
    <row r="433" spans="1:18" ht="15.75" customHeight="1" x14ac:dyDescent="0.2">
      <c r="A433" s="93">
        <v>1901</v>
      </c>
      <c r="B433" s="17"/>
      <c r="C433" s="17"/>
      <c r="D433" s="17"/>
      <c r="E433" s="17"/>
      <c r="F433" s="17"/>
      <c r="G433" s="17"/>
      <c r="H433" s="17"/>
      <c r="I433" s="17"/>
      <c r="J433" s="17">
        <v>1</v>
      </c>
      <c r="K433" s="54">
        <v>1</v>
      </c>
      <c r="L433" s="140"/>
      <c r="M433" s="49"/>
      <c r="N433" s="141"/>
      <c r="O433" s="24">
        <f>IF(J433=0,"",J433/I432)</f>
        <v>0.33333333333333331</v>
      </c>
      <c r="P433" s="22">
        <v>3</v>
      </c>
      <c r="Q433" s="24">
        <f t="shared" si="42"/>
        <v>0.75</v>
      </c>
      <c r="R433" s="24">
        <f t="shared" si="43"/>
        <v>0.25</v>
      </c>
    </row>
    <row r="434" spans="1:18" ht="15.75" customHeight="1" x14ac:dyDescent="0.2">
      <c r="A434" s="93">
        <v>1902</v>
      </c>
      <c r="B434" s="17"/>
      <c r="C434" s="17"/>
      <c r="D434" s="17"/>
      <c r="E434" s="17"/>
      <c r="F434" s="17"/>
      <c r="G434" s="17"/>
      <c r="H434" s="17"/>
      <c r="I434" s="17"/>
      <c r="J434" s="17">
        <v>2</v>
      </c>
      <c r="K434" s="54">
        <v>2</v>
      </c>
      <c r="L434" s="140"/>
      <c r="M434" s="49"/>
      <c r="N434" s="142"/>
      <c r="O434" s="49"/>
      <c r="P434" s="22">
        <v>3</v>
      </c>
      <c r="Q434" s="49"/>
      <c r="R434" s="160"/>
    </row>
    <row r="435" spans="1:18" ht="15.75" customHeight="1" x14ac:dyDescent="0.2">
      <c r="A435" s="93">
        <v>2001</v>
      </c>
      <c r="B435" s="17"/>
      <c r="C435" s="17"/>
      <c r="D435" s="17"/>
      <c r="E435" s="17"/>
      <c r="F435" s="17"/>
      <c r="G435" s="17"/>
      <c r="H435" s="17"/>
      <c r="I435" s="17"/>
      <c r="J435" s="17">
        <v>1</v>
      </c>
      <c r="K435" s="54">
        <v>1</v>
      </c>
      <c r="L435" s="140"/>
      <c r="M435" s="49"/>
      <c r="N435" s="142"/>
      <c r="O435" s="143"/>
      <c r="P435" s="51">
        <v>1</v>
      </c>
      <c r="Q435" s="144"/>
      <c r="R435" s="143"/>
    </row>
    <row r="436" spans="1:18" ht="15.75" customHeight="1" x14ac:dyDescent="0.2">
      <c r="A436" s="93">
        <v>2002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54"/>
      <c r="L436" s="140"/>
      <c r="M436" s="49"/>
      <c r="N436" s="142"/>
      <c r="O436" s="143"/>
      <c r="P436" s="51"/>
      <c r="Q436" s="144"/>
      <c r="R436" s="143"/>
    </row>
    <row r="437" spans="1:18" ht="15.75" customHeight="1" x14ac:dyDescent="0.2">
      <c r="A437" s="93">
        <v>2101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54"/>
      <c r="L437" s="140"/>
      <c r="M437" s="49"/>
      <c r="N437" s="142"/>
      <c r="O437" s="143"/>
      <c r="P437" s="51"/>
      <c r="Q437" s="144"/>
      <c r="R437" s="143"/>
    </row>
    <row r="438" spans="1:18" ht="15.75" customHeight="1" x14ac:dyDescent="0.2">
      <c r="A438" s="93">
        <v>2102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54"/>
      <c r="L438" s="140"/>
      <c r="M438" s="49"/>
      <c r="N438" s="142"/>
      <c r="O438" s="49"/>
      <c r="P438" s="142"/>
      <c r="Q438" s="145"/>
      <c r="R438" s="143"/>
    </row>
    <row r="439" spans="1:18" ht="15.75" customHeight="1" x14ac:dyDescent="0.2">
      <c r="A439" s="93">
        <v>2201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54"/>
      <c r="L439" s="140"/>
      <c r="M439" s="49"/>
      <c r="N439" s="142"/>
      <c r="O439" s="98" t="s">
        <v>81</v>
      </c>
      <c r="P439" s="99">
        <v>4</v>
      </c>
      <c r="Q439" s="100">
        <f>IF(SUM(K431:K438)=0,"",SUM(K431:K438))</f>
        <v>4</v>
      </c>
      <c r="R439" s="101" t="s">
        <v>10</v>
      </c>
    </row>
    <row r="440" spans="1:18" ht="15.75" customHeight="1" x14ac:dyDescent="0.2">
      <c r="A440" s="93">
        <v>2202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54"/>
      <c r="L440" s="140"/>
      <c r="M440" s="49"/>
      <c r="N440" s="142"/>
      <c r="O440" s="102" t="s">
        <v>83</v>
      </c>
      <c r="P440" s="32">
        <f>P439/B425</f>
        <v>0.30769230769230771</v>
      </c>
      <c r="Q440" s="103">
        <f>P439/Q439</f>
        <v>1</v>
      </c>
      <c r="R440" s="104" t="s">
        <v>84</v>
      </c>
    </row>
    <row r="441" spans="1:18" ht="15.75" customHeight="1" x14ac:dyDescent="0.2">
      <c r="A441" s="93">
        <v>2301</v>
      </c>
      <c r="B441" s="71"/>
      <c r="C441" s="71"/>
      <c r="D441" s="71"/>
      <c r="E441" s="71"/>
      <c r="F441" s="71"/>
      <c r="G441" s="71"/>
      <c r="H441" s="71"/>
      <c r="I441" s="71"/>
      <c r="J441" s="71"/>
      <c r="K441" s="54"/>
      <c r="L441" s="146"/>
      <c r="M441" s="147"/>
      <c r="N441" s="148"/>
      <c r="O441" s="149"/>
      <c r="P441" s="150"/>
      <c r="Q441" s="150"/>
      <c r="R441" s="151"/>
    </row>
    <row r="442" spans="1:18" ht="18" x14ac:dyDescent="0.2">
      <c r="A442" s="109"/>
      <c r="B442" s="216" t="s">
        <v>106</v>
      </c>
      <c r="C442" s="216"/>
      <c r="D442" s="216"/>
      <c r="E442" s="216"/>
      <c r="F442" s="216"/>
      <c r="G442" s="216"/>
      <c r="H442" s="216"/>
      <c r="I442" s="216"/>
      <c r="J442" s="216"/>
      <c r="K442" s="70">
        <f>SUM(K425:K438)</f>
        <v>4</v>
      </c>
      <c r="L442" s="105">
        <f>IF(K433=0,"",K433/B425)</f>
        <v>7.6923076923076927E-2</v>
      </c>
      <c r="M442" s="105">
        <f>IF(K442=0,"",K442/B425)</f>
        <v>0.30769230769230771</v>
      </c>
      <c r="N442" s="105">
        <f>IF(K433=0,"",M442-L442)</f>
        <v>0.23076923076923078</v>
      </c>
      <c r="O442" s="85"/>
      <c r="P442" s="81"/>
      <c r="Q442" s="129"/>
      <c r="R442" s="85"/>
    </row>
    <row r="443" spans="1:18" ht="12.75" customHeight="1" x14ac:dyDescent="0.2"/>
    <row r="444" spans="1:18" ht="12.75" customHeight="1" x14ac:dyDescent="0.2"/>
    <row r="445" spans="1:18" ht="26.25" x14ac:dyDescent="0.2">
      <c r="B445" s="220" t="s">
        <v>94</v>
      </c>
      <c r="C445" s="221"/>
      <c r="D445" s="221"/>
      <c r="E445" s="221"/>
      <c r="F445" s="221"/>
      <c r="G445" s="221"/>
      <c r="H445" s="221"/>
      <c r="I445" s="221"/>
      <c r="J445" s="221"/>
      <c r="K445" s="74" t="s">
        <v>107</v>
      </c>
      <c r="L445" s="85"/>
      <c r="M445" s="85"/>
      <c r="N445" s="81"/>
      <c r="O445" s="85"/>
      <c r="P445" s="81"/>
      <c r="Q445" s="81"/>
      <c r="R445" s="81"/>
    </row>
    <row r="446" spans="1:18" ht="20.25" x14ac:dyDescent="0.2">
      <c r="A446" s="222" t="s">
        <v>9</v>
      </c>
      <c r="B446" s="223" t="s">
        <v>95</v>
      </c>
      <c r="C446" s="224"/>
      <c r="D446" s="224"/>
      <c r="E446" s="224"/>
      <c r="F446" s="224"/>
      <c r="G446" s="224"/>
      <c r="H446" s="224"/>
      <c r="I446" s="224"/>
      <c r="J446" s="225"/>
      <c r="K446" s="226" t="s">
        <v>10</v>
      </c>
      <c r="L446" s="219" t="s">
        <v>2</v>
      </c>
      <c r="M446" s="219" t="s">
        <v>3</v>
      </c>
      <c r="N446" s="228" t="s">
        <v>4</v>
      </c>
      <c r="O446" s="219" t="s">
        <v>5</v>
      </c>
      <c r="P446" s="217" t="s">
        <v>6</v>
      </c>
      <c r="Q446" s="217" t="s">
        <v>7</v>
      </c>
      <c r="R446" s="219" t="s">
        <v>96</v>
      </c>
    </row>
    <row r="447" spans="1:18" ht="15.75" x14ac:dyDescent="0.2">
      <c r="A447" s="218"/>
      <c r="B447" s="93" t="s">
        <v>97</v>
      </c>
      <c r="C447" s="93" t="s">
        <v>98</v>
      </c>
      <c r="D447" s="93" t="s">
        <v>99</v>
      </c>
      <c r="E447" s="93" t="s">
        <v>100</v>
      </c>
      <c r="F447" s="93" t="s">
        <v>101</v>
      </c>
      <c r="G447" s="93" t="s">
        <v>102</v>
      </c>
      <c r="H447" s="93" t="s">
        <v>103</v>
      </c>
      <c r="I447" s="93" t="s">
        <v>104</v>
      </c>
      <c r="J447" s="93" t="s">
        <v>105</v>
      </c>
      <c r="K447" s="218"/>
      <c r="L447" s="218"/>
      <c r="M447" s="218"/>
      <c r="N447" s="218"/>
      <c r="O447" s="218"/>
      <c r="P447" s="218"/>
      <c r="Q447" s="218"/>
      <c r="R447" s="218"/>
    </row>
    <row r="448" spans="1:18" ht="15.75" customHeight="1" x14ac:dyDescent="0.2">
      <c r="A448" s="93">
        <v>1502</v>
      </c>
      <c r="B448" s="17">
        <v>50</v>
      </c>
      <c r="C448" s="17"/>
      <c r="D448" s="17"/>
      <c r="E448" s="17"/>
      <c r="F448" s="17"/>
      <c r="G448" s="17"/>
      <c r="H448" s="17"/>
      <c r="I448" s="17"/>
      <c r="J448" s="17"/>
      <c r="K448" s="54"/>
      <c r="L448" s="138"/>
      <c r="M448" s="139"/>
      <c r="N448" s="100"/>
      <c r="O448" s="94"/>
      <c r="P448" s="19">
        <f>B448</f>
        <v>50</v>
      </c>
      <c r="Q448" s="95"/>
      <c r="R448" s="94"/>
    </row>
    <row r="449" spans="1:19" ht="15.75" customHeight="1" x14ac:dyDescent="0.2">
      <c r="A449" s="93">
        <v>1601</v>
      </c>
      <c r="B449" s="17"/>
      <c r="C449" s="17">
        <v>25</v>
      </c>
      <c r="D449" s="17"/>
      <c r="E449" s="17"/>
      <c r="F449" s="17"/>
      <c r="G449" s="17"/>
      <c r="H449" s="17"/>
      <c r="I449" s="17"/>
      <c r="J449" s="17"/>
      <c r="K449" s="54"/>
      <c r="L449" s="140"/>
      <c r="M449" s="49"/>
      <c r="N449" s="141"/>
      <c r="O449" s="21">
        <f>IF(C449=0,"",C449/B448)</f>
        <v>0.5</v>
      </c>
      <c r="P449" s="22">
        <v>38</v>
      </c>
      <c r="Q449" s="96">
        <f t="shared" ref="Q449:Q456" si="44">IF(P449=0,"",P449/P448)</f>
        <v>0.76</v>
      </c>
      <c r="R449" s="96">
        <f t="shared" ref="R449:R456" si="45">IF(P449=0,"",100%-Q449)</f>
        <v>0.24</v>
      </c>
    </row>
    <row r="450" spans="1:19" ht="15.75" customHeight="1" x14ac:dyDescent="0.2">
      <c r="A450" s="93">
        <v>1602</v>
      </c>
      <c r="B450" s="17"/>
      <c r="C450" s="17"/>
      <c r="D450" s="17">
        <v>15</v>
      </c>
      <c r="E450" s="17"/>
      <c r="F450" s="17"/>
      <c r="G450" s="17"/>
      <c r="H450" s="17"/>
      <c r="I450" s="17"/>
      <c r="J450" s="17"/>
      <c r="K450" s="54"/>
      <c r="L450" s="140"/>
      <c r="M450" s="49"/>
      <c r="N450" s="141"/>
      <c r="O450" s="21">
        <f>IF(D450=0,"",D450/C449)</f>
        <v>0.6</v>
      </c>
      <c r="P450" s="22">
        <v>25</v>
      </c>
      <c r="Q450" s="96">
        <f t="shared" si="44"/>
        <v>0.65789473684210531</v>
      </c>
      <c r="R450" s="96">
        <f t="shared" si="45"/>
        <v>0.34210526315789469</v>
      </c>
      <c r="S450" s="119">
        <f>P450/P448</f>
        <v>0.5</v>
      </c>
    </row>
    <row r="451" spans="1:19" ht="15.75" customHeight="1" x14ac:dyDescent="0.2">
      <c r="A451" s="93">
        <v>1701</v>
      </c>
      <c r="B451" s="17"/>
      <c r="C451" s="17"/>
      <c r="D451" s="17"/>
      <c r="E451" s="17">
        <v>14</v>
      </c>
      <c r="F451" s="17"/>
      <c r="G451" s="17"/>
      <c r="H451" s="17"/>
      <c r="I451" s="17"/>
      <c r="J451" s="17"/>
      <c r="K451" s="54"/>
      <c r="L451" s="140"/>
      <c r="M451" s="49"/>
      <c r="N451" s="141"/>
      <c r="O451" s="21">
        <f>IF(E451=0,"",E451/D450)</f>
        <v>0.93333333333333335</v>
      </c>
      <c r="P451" s="22">
        <v>22</v>
      </c>
      <c r="Q451" s="96">
        <f t="shared" si="44"/>
        <v>0.88</v>
      </c>
      <c r="R451" s="96">
        <f t="shared" si="45"/>
        <v>0.12</v>
      </c>
    </row>
    <row r="452" spans="1:19" ht="15.75" customHeight="1" x14ac:dyDescent="0.2">
      <c r="A452" s="93">
        <v>1702</v>
      </c>
      <c r="B452" s="17"/>
      <c r="C452" s="17"/>
      <c r="D452" s="17"/>
      <c r="E452" s="17"/>
      <c r="F452" s="17">
        <v>11</v>
      </c>
      <c r="G452" s="17"/>
      <c r="H452" s="17"/>
      <c r="I452" s="17"/>
      <c r="J452" s="17"/>
      <c r="K452" s="54"/>
      <c r="L452" s="140"/>
      <c r="M452" s="49"/>
      <c r="N452" s="141"/>
      <c r="O452" s="21">
        <f>IF(F452=0,"",F452/E451)</f>
        <v>0.7857142857142857</v>
      </c>
      <c r="P452" s="22">
        <v>18</v>
      </c>
      <c r="Q452" s="96">
        <f t="shared" si="44"/>
        <v>0.81818181818181823</v>
      </c>
      <c r="R452" s="96">
        <f t="shared" si="45"/>
        <v>0.18181818181818177</v>
      </c>
    </row>
    <row r="453" spans="1:19" ht="15.75" customHeight="1" x14ac:dyDescent="0.2">
      <c r="A453" s="93">
        <v>1801</v>
      </c>
      <c r="B453" s="17"/>
      <c r="C453" s="17"/>
      <c r="D453" s="17"/>
      <c r="E453" s="17"/>
      <c r="F453" s="17"/>
      <c r="G453" s="17">
        <v>11</v>
      </c>
      <c r="H453" s="17"/>
      <c r="I453" s="17"/>
      <c r="J453" s="17"/>
      <c r="K453" s="54"/>
      <c r="L453" s="140"/>
      <c r="M453" s="49"/>
      <c r="N453" s="141"/>
      <c r="O453" s="21">
        <f>IF(G453=0,"",G453/F452)</f>
        <v>1</v>
      </c>
      <c r="P453" s="22">
        <v>17</v>
      </c>
      <c r="Q453" s="96">
        <f t="shared" si="44"/>
        <v>0.94444444444444442</v>
      </c>
      <c r="R453" s="96">
        <f t="shared" si="45"/>
        <v>5.555555555555558E-2</v>
      </c>
    </row>
    <row r="454" spans="1:19" ht="15.75" customHeight="1" x14ac:dyDescent="0.2">
      <c r="A454" s="93">
        <v>1802</v>
      </c>
      <c r="B454" s="17"/>
      <c r="C454" s="17"/>
      <c r="D454" s="17"/>
      <c r="E454" s="17"/>
      <c r="F454" s="17"/>
      <c r="G454" s="17"/>
      <c r="H454" s="17">
        <v>11</v>
      </c>
      <c r="I454" s="17"/>
      <c r="J454" s="17"/>
      <c r="K454" s="54"/>
      <c r="L454" s="140"/>
      <c r="M454" s="49"/>
      <c r="N454" s="141"/>
      <c r="O454" s="21">
        <f>IF(H454=0,"",H454/G453)</f>
        <v>1</v>
      </c>
      <c r="P454" s="22">
        <v>13</v>
      </c>
      <c r="Q454" s="96">
        <f t="shared" si="44"/>
        <v>0.76470588235294112</v>
      </c>
      <c r="R454" s="96">
        <f t="shared" si="45"/>
        <v>0.23529411764705888</v>
      </c>
    </row>
    <row r="455" spans="1:19" ht="15.75" customHeight="1" x14ac:dyDescent="0.2">
      <c r="A455" s="93">
        <v>1901</v>
      </c>
      <c r="B455" s="17"/>
      <c r="C455" s="17"/>
      <c r="D455" s="17"/>
      <c r="E455" s="17"/>
      <c r="F455" s="17"/>
      <c r="G455" s="17"/>
      <c r="H455" s="17"/>
      <c r="I455" s="17">
        <v>11</v>
      </c>
      <c r="J455" s="17"/>
      <c r="K455" s="54"/>
      <c r="L455" s="140"/>
      <c r="M455" s="49"/>
      <c r="N455" s="141"/>
      <c r="O455" s="21">
        <f>IF(I455=0,"",I455/H454)</f>
        <v>1</v>
      </c>
      <c r="P455" s="22">
        <v>13</v>
      </c>
      <c r="Q455" s="96">
        <f t="shared" si="44"/>
        <v>1</v>
      </c>
      <c r="R455" s="96">
        <f t="shared" si="45"/>
        <v>0</v>
      </c>
    </row>
    <row r="456" spans="1:19" ht="15.75" customHeight="1" x14ac:dyDescent="0.2">
      <c r="A456" s="93">
        <v>1902</v>
      </c>
      <c r="B456" s="17"/>
      <c r="C456" s="17"/>
      <c r="D456" s="17"/>
      <c r="E456" s="17"/>
      <c r="F456" s="17"/>
      <c r="G456" s="17"/>
      <c r="H456" s="17"/>
      <c r="I456" s="17"/>
      <c r="J456" s="17">
        <v>11</v>
      </c>
      <c r="K456" s="54">
        <v>2</v>
      </c>
      <c r="L456" s="140"/>
      <c r="M456" s="49"/>
      <c r="N456" s="141"/>
      <c r="O456" s="24">
        <f>IF(J456=0,"",J456/I455)</f>
        <v>1</v>
      </c>
      <c r="P456" s="22">
        <v>13</v>
      </c>
      <c r="Q456" s="24">
        <f t="shared" si="44"/>
        <v>1</v>
      </c>
      <c r="R456" s="24">
        <f t="shared" si="45"/>
        <v>0</v>
      </c>
    </row>
    <row r="457" spans="1:19" ht="15.75" customHeight="1" x14ac:dyDescent="0.2">
      <c r="A457" s="93">
        <v>2001</v>
      </c>
      <c r="B457" s="17"/>
      <c r="C457" s="17"/>
      <c r="D457" s="17"/>
      <c r="E457" s="17"/>
      <c r="F457" s="17"/>
      <c r="G457" s="17"/>
      <c r="H457" s="17"/>
      <c r="I457" s="17"/>
      <c r="J457" s="17">
        <v>10</v>
      </c>
      <c r="K457" s="54">
        <v>8</v>
      </c>
      <c r="L457" s="140"/>
      <c r="M457" s="49"/>
      <c r="N457" s="142"/>
      <c r="O457" s="49"/>
      <c r="P457" s="22">
        <v>11</v>
      </c>
      <c r="Q457" s="49"/>
      <c r="R457" s="160"/>
    </row>
    <row r="458" spans="1:19" ht="15.75" customHeight="1" x14ac:dyDescent="0.2">
      <c r="A458" s="93">
        <v>2002</v>
      </c>
      <c r="B458" s="17"/>
      <c r="C458" s="17"/>
      <c r="D458" s="17"/>
      <c r="E458" s="17"/>
      <c r="F458" s="17"/>
      <c r="G458" s="17"/>
      <c r="H458" s="17"/>
      <c r="I458" s="17"/>
      <c r="J458" s="17">
        <v>2</v>
      </c>
      <c r="K458" s="54">
        <v>2</v>
      </c>
      <c r="L458" s="140"/>
      <c r="M458" s="49"/>
      <c r="N458" s="142"/>
      <c r="O458" s="143"/>
      <c r="P458" s="51">
        <v>3</v>
      </c>
      <c r="Q458" s="144"/>
      <c r="R458" s="143"/>
    </row>
    <row r="459" spans="1:19" ht="15.75" customHeight="1" x14ac:dyDescent="0.2">
      <c r="A459" s="93">
        <v>2101</v>
      </c>
      <c r="B459" s="17"/>
      <c r="C459" s="17"/>
      <c r="D459" s="17"/>
      <c r="E459" s="17"/>
      <c r="F459" s="17"/>
      <c r="G459" s="17"/>
      <c r="H459" s="17"/>
      <c r="I459" s="17"/>
      <c r="J459" s="17">
        <v>1</v>
      </c>
      <c r="K459" s="54"/>
      <c r="L459" s="140"/>
      <c r="M459" s="49"/>
      <c r="N459" s="142"/>
      <c r="O459" s="143"/>
      <c r="P459" s="51">
        <v>1</v>
      </c>
      <c r="Q459" s="144"/>
      <c r="R459" s="143"/>
    </row>
    <row r="460" spans="1:19" ht="15.75" customHeight="1" x14ac:dyDescent="0.2">
      <c r="A460" s="93">
        <v>2102</v>
      </c>
      <c r="B460" s="17"/>
      <c r="C460" s="17"/>
      <c r="D460" s="17"/>
      <c r="E460" s="17"/>
      <c r="F460" s="17"/>
      <c r="G460" s="17"/>
      <c r="H460" s="17"/>
      <c r="I460" s="17"/>
      <c r="J460" s="17">
        <v>1</v>
      </c>
      <c r="K460" s="54"/>
      <c r="L460" s="140"/>
      <c r="M460" s="49"/>
      <c r="N460" s="142"/>
      <c r="O460" s="143"/>
      <c r="P460" s="72">
        <v>1</v>
      </c>
      <c r="Q460" s="144"/>
      <c r="R460" s="143"/>
    </row>
    <row r="461" spans="1:19" ht="15.75" customHeight="1" x14ac:dyDescent="0.2">
      <c r="A461" s="93">
        <v>2201</v>
      </c>
      <c r="B461" s="17"/>
      <c r="C461" s="17"/>
      <c r="D461" s="17"/>
      <c r="E461" s="17"/>
      <c r="F461" s="17"/>
      <c r="G461" s="17"/>
      <c r="H461" s="17"/>
      <c r="I461" s="17"/>
      <c r="J461" s="17">
        <v>1</v>
      </c>
      <c r="K461" s="54">
        <v>1</v>
      </c>
      <c r="L461" s="140"/>
      <c r="M461" s="49"/>
      <c r="N461" s="142"/>
      <c r="O461" s="49"/>
      <c r="P461" s="73">
        <v>1</v>
      </c>
      <c r="Q461" s="145"/>
      <c r="R461" s="143"/>
    </row>
    <row r="462" spans="1:19" ht="15.75" customHeight="1" x14ac:dyDescent="0.2">
      <c r="A462" s="93">
        <v>2202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54"/>
      <c r="L462" s="140"/>
      <c r="M462" s="49"/>
      <c r="N462" s="142"/>
      <c r="O462" s="98" t="s">
        <v>81</v>
      </c>
      <c r="P462" s="106">
        <v>12</v>
      </c>
      <c r="Q462" s="100">
        <f>IF(SUM(K454:K461)=0,"",SUM(K454:K461))</f>
        <v>13</v>
      </c>
      <c r="R462" s="101" t="s">
        <v>10</v>
      </c>
    </row>
    <row r="463" spans="1:19" ht="15.75" customHeight="1" x14ac:dyDescent="0.2">
      <c r="A463" s="93">
        <v>2301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54"/>
      <c r="L463" s="140"/>
      <c r="M463" s="49"/>
      <c r="N463" s="142"/>
      <c r="O463" s="102" t="s">
        <v>83</v>
      </c>
      <c r="P463" s="32">
        <f>IF(P462/B448=0,"",P462/B448)</f>
        <v>0.24</v>
      </c>
      <c r="Q463" s="103">
        <f>IF(P462/Q462=0,"",P462/Q462)</f>
        <v>0.92307692307692313</v>
      </c>
      <c r="R463" s="104" t="s">
        <v>84</v>
      </c>
    </row>
    <row r="464" spans="1:19" ht="15.75" customHeight="1" x14ac:dyDescent="0.2">
      <c r="A464" s="93">
        <v>2302</v>
      </c>
      <c r="B464" s="71"/>
      <c r="C464" s="71"/>
      <c r="D464" s="71"/>
      <c r="E464" s="71"/>
      <c r="F464" s="71"/>
      <c r="G464" s="71"/>
      <c r="H464" s="71"/>
      <c r="I464" s="71"/>
      <c r="J464" s="71"/>
      <c r="K464" s="54"/>
      <c r="L464" s="146"/>
      <c r="M464" s="147"/>
      <c r="N464" s="148"/>
      <c r="O464" s="149"/>
      <c r="P464" s="150"/>
      <c r="Q464" s="150"/>
      <c r="R464" s="151"/>
    </row>
    <row r="465" spans="1:19" ht="18" x14ac:dyDescent="0.2">
      <c r="A465" s="109"/>
      <c r="B465" s="216" t="s">
        <v>106</v>
      </c>
      <c r="C465" s="216"/>
      <c r="D465" s="216"/>
      <c r="E465" s="216"/>
      <c r="F465" s="216"/>
      <c r="G465" s="216"/>
      <c r="H465" s="216"/>
      <c r="I465" s="216"/>
      <c r="J465" s="216"/>
      <c r="K465" s="70">
        <f>SUM(K448:K461)</f>
        <v>13</v>
      </c>
      <c r="L465" s="105">
        <f>IF(K456=0,"",K456/B448)</f>
        <v>0.04</v>
      </c>
      <c r="M465" s="105">
        <f>IF(K465=0,"",K465/B448)</f>
        <v>0.26</v>
      </c>
      <c r="N465" s="105">
        <f>IF(K456=0,"",M465-L465)</f>
        <v>0.22</v>
      </c>
      <c r="O465" s="85"/>
      <c r="P465" s="81"/>
      <c r="Q465" s="129"/>
      <c r="R465" s="85"/>
    </row>
    <row r="466" spans="1:19" ht="12.75" customHeight="1" x14ac:dyDescent="0.2"/>
    <row r="467" spans="1:19" ht="12.75" customHeight="1" x14ac:dyDescent="0.2"/>
    <row r="468" spans="1:19" ht="26.25" x14ac:dyDescent="0.2">
      <c r="B468" s="220" t="s">
        <v>94</v>
      </c>
      <c r="C468" s="221"/>
      <c r="D468" s="221"/>
      <c r="E468" s="221"/>
      <c r="F468" s="221"/>
      <c r="G468" s="221"/>
      <c r="H468" s="221"/>
      <c r="I468" s="221"/>
      <c r="J468" s="221"/>
      <c r="K468" s="74" t="s">
        <v>108</v>
      </c>
      <c r="L468" s="85"/>
      <c r="M468" s="85"/>
      <c r="N468" s="81"/>
      <c r="O468" s="85"/>
      <c r="P468" s="81"/>
      <c r="Q468" s="81"/>
      <c r="R468" s="81"/>
    </row>
    <row r="469" spans="1:19" ht="20.25" x14ac:dyDescent="0.2">
      <c r="A469" s="222" t="s">
        <v>9</v>
      </c>
      <c r="B469" s="223" t="s">
        <v>95</v>
      </c>
      <c r="C469" s="224"/>
      <c r="D469" s="224"/>
      <c r="E469" s="224"/>
      <c r="F469" s="224"/>
      <c r="G469" s="224"/>
      <c r="H469" s="224"/>
      <c r="I469" s="224"/>
      <c r="J469" s="225"/>
      <c r="K469" s="226" t="s">
        <v>10</v>
      </c>
      <c r="L469" s="219" t="s">
        <v>2</v>
      </c>
      <c r="M469" s="219" t="s">
        <v>3</v>
      </c>
      <c r="N469" s="228" t="s">
        <v>4</v>
      </c>
      <c r="O469" s="219" t="s">
        <v>5</v>
      </c>
      <c r="P469" s="217" t="s">
        <v>6</v>
      </c>
      <c r="Q469" s="217" t="s">
        <v>7</v>
      </c>
      <c r="R469" s="219" t="s">
        <v>96</v>
      </c>
    </row>
    <row r="470" spans="1:19" ht="15.75" x14ac:dyDescent="0.2">
      <c r="A470" s="218"/>
      <c r="B470" s="93" t="s">
        <v>97</v>
      </c>
      <c r="C470" s="93" t="s">
        <v>98</v>
      </c>
      <c r="D470" s="93" t="s">
        <v>99</v>
      </c>
      <c r="E470" s="93" t="s">
        <v>100</v>
      </c>
      <c r="F470" s="93" t="s">
        <v>101</v>
      </c>
      <c r="G470" s="93" t="s">
        <v>102</v>
      </c>
      <c r="H470" s="93" t="s">
        <v>103</v>
      </c>
      <c r="I470" s="93" t="s">
        <v>104</v>
      </c>
      <c r="J470" s="93" t="s">
        <v>105</v>
      </c>
      <c r="K470" s="218"/>
      <c r="L470" s="218"/>
      <c r="M470" s="218"/>
      <c r="N470" s="218"/>
      <c r="O470" s="218"/>
      <c r="P470" s="218"/>
      <c r="Q470" s="218"/>
      <c r="R470" s="218"/>
    </row>
    <row r="471" spans="1:19" ht="15.75" customHeight="1" x14ac:dyDescent="0.2">
      <c r="A471" s="93">
        <v>1601</v>
      </c>
      <c r="B471" s="17">
        <v>14</v>
      </c>
      <c r="C471" s="17"/>
      <c r="D471" s="17"/>
      <c r="E471" s="17"/>
      <c r="F471" s="17"/>
      <c r="G471" s="17"/>
      <c r="H471" s="17"/>
      <c r="I471" s="17"/>
      <c r="J471" s="17"/>
      <c r="K471" s="54"/>
      <c r="L471" s="138"/>
      <c r="M471" s="139"/>
      <c r="N471" s="100"/>
      <c r="O471" s="94"/>
      <c r="P471" s="19">
        <f>B471</f>
        <v>14</v>
      </c>
      <c r="Q471" s="95"/>
      <c r="R471" s="94"/>
    </row>
    <row r="472" spans="1:19" ht="15.75" customHeight="1" x14ac:dyDescent="0.2">
      <c r="A472" s="93">
        <v>1602</v>
      </c>
      <c r="B472" s="17"/>
      <c r="C472" s="17">
        <v>10</v>
      </c>
      <c r="D472" s="17"/>
      <c r="E472" s="17"/>
      <c r="F472" s="17"/>
      <c r="G472" s="17"/>
      <c r="H472" s="17"/>
      <c r="I472" s="17"/>
      <c r="J472" s="17"/>
      <c r="K472" s="54"/>
      <c r="L472" s="140"/>
      <c r="M472" s="49"/>
      <c r="N472" s="141"/>
      <c r="O472" s="21">
        <f>IF(C472=0,"",C472/B471)</f>
        <v>0.7142857142857143</v>
      </c>
      <c r="P472" s="22">
        <v>10</v>
      </c>
      <c r="Q472" s="96">
        <f t="shared" ref="Q472:Q479" si="46">IF(P472=0,"",P472/P471)</f>
        <v>0.7142857142857143</v>
      </c>
      <c r="R472" s="96">
        <f t="shared" ref="R472:R479" si="47">IF(P472=0,"",100%-Q472)</f>
        <v>0.2857142857142857</v>
      </c>
    </row>
    <row r="473" spans="1:19" ht="15.75" customHeight="1" x14ac:dyDescent="0.2">
      <c r="A473" s="93">
        <v>1701</v>
      </c>
      <c r="B473" s="17"/>
      <c r="C473" s="17"/>
      <c r="D473" s="17">
        <v>7</v>
      </c>
      <c r="E473" s="17"/>
      <c r="F473" s="17"/>
      <c r="G473" s="17"/>
      <c r="H473" s="17"/>
      <c r="I473" s="17"/>
      <c r="J473" s="17"/>
      <c r="K473" s="54"/>
      <c r="L473" s="140"/>
      <c r="M473" s="49"/>
      <c r="N473" s="141"/>
      <c r="O473" s="21">
        <f>IF(D473=0,"",D473/C472)</f>
        <v>0.7</v>
      </c>
      <c r="P473" s="22">
        <v>9</v>
      </c>
      <c r="Q473" s="96">
        <f t="shared" si="46"/>
        <v>0.9</v>
      </c>
      <c r="R473" s="96">
        <f t="shared" si="47"/>
        <v>9.9999999999999978E-2</v>
      </c>
      <c r="S473" s="119">
        <f>P473/P471</f>
        <v>0.6428571428571429</v>
      </c>
    </row>
    <row r="474" spans="1:19" ht="15.75" customHeight="1" x14ac:dyDescent="0.2">
      <c r="A474" s="93">
        <v>1702</v>
      </c>
      <c r="B474" s="17"/>
      <c r="C474" s="17"/>
      <c r="D474" s="17"/>
      <c r="E474" s="17">
        <v>6</v>
      </c>
      <c r="F474" s="17"/>
      <c r="G474" s="17"/>
      <c r="H474" s="17"/>
      <c r="I474" s="17"/>
      <c r="J474" s="17"/>
      <c r="K474" s="54"/>
      <c r="L474" s="140"/>
      <c r="M474" s="49"/>
      <c r="N474" s="141"/>
      <c r="O474" s="21">
        <f>IF(E474=0,"",E474/D473)</f>
        <v>0.8571428571428571</v>
      </c>
      <c r="P474" s="22">
        <v>7</v>
      </c>
      <c r="Q474" s="96">
        <f t="shared" si="46"/>
        <v>0.77777777777777779</v>
      </c>
      <c r="R474" s="96">
        <f t="shared" si="47"/>
        <v>0.22222222222222221</v>
      </c>
    </row>
    <row r="475" spans="1:19" ht="15.75" customHeight="1" x14ac:dyDescent="0.2">
      <c r="A475" s="93">
        <v>1801</v>
      </c>
      <c r="B475" s="17"/>
      <c r="C475" s="17"/>
      <c r="D475" s="17"/>
      <c r="E475" s="17"/>
      <c r="F475" s="17">
        <v>5</v>
      </c>
      <c r="G475" s="17"/>
      <c r="H475" s="17"/>
      <c r="I475" s="17"/>
      <c r="J475" s="17"/>
      <c r="K475" s="54"/>
      <c r="L475" s="140"/>
      <c r="M475" s="49"/>
      <c r="N475" s="141"/>
      <c r="O475" s="21">
        <f>IF(F475=0,"",F475/E474)</f>
        <v>0.83333333333333337</v>
      </c>
      <c r="P475" s="22">
        <v>7</v>
      </c>
      <c r="Q475" s="96">
        <f t="shared" si="46"/>
        <v>1</v>
      </c>
      <c r="R475" s="96">
        <f t="shared" si="47"/>
        <v>0</v>
      </c>
    </row>
    <row r="476" spans="1:19" ht="15.75" customHeight="1" x14ac:dyDescent="0.2">
      <c r="A476" s="93">
        <v>1802</v>
      </c>
      <c r="B476" s="17"/>
      <c r="C476" s="17"/>
      <c r="D476" s="17"/>
      <c r="E476" s="17"/>
      <c r="F476" s="17"/>
      <c r="G476" s="17">
        <v>5</v>
      </c>
      <c r="H476" s="17"/>
      <c r="I476" s="17"/>
      <c r="J476" s="17"/>
      <c r="K476" s="54"/>
      <c r="L476" s="140"/>
      <c r="M476" s="49"/>
      <c r="N476" s="141"/>
      <c r="O476" s="21">
        <f>IF(G476=0,"",G476/F475)</f>
        <v>1</v>
      </c>
      <c r="P476" s="22">
        <v>6</v>
      </c>
      <c r="Q476" s="96">
        <f t="shared" si="46"/>
        <v>0.8571428571428571</v>
      </c>
      <c r="R476" s="96">
        <f t="shared" si="47"/>
        <v>0.1428571428571429</v>
      </c>
    </row>
    <row r="477" spans="1:19" ht="15.75" customHeight="1" x14ac:dyDescent="0.2">
      <c r="A477" s="93">
        <v>1901</v>
      </c>
      <c r="B477" s="17"/>
      <c r="C477" s="17"/>
      <c r="D477" s="17"/>
      <c r="E477" s="17"/>
      <c r="F477" s="17"/>
      <c r="G477" s="17"/>
      <c r="H477" s="17">
        <v>5</v>
      </c>
      <c r="I477" s="17"/>
      <c r="J477" s="17"/>
      <c r="K477" s="54"/>
      <c r="L477" s="140"/>
      <c r="M477" s="49"/>
      <c r="N477" s="141"/>
      <c r="O477" s="21">
        <f>IF(H477=0,"",H477/G476)</f>
        <v>1</v>
      </c>
      <c r="P477" s="22">
        <v>5</v>
      </c>
      <c r="Q477" s="96">
        <f t="shared" si="46"/>
        <v>0.83333333333333337</v>
      </c>
      <c r="R477" s="96">
        <f t="shared" si="47"/>
        <v>0.16666666666666663</v>
      </c>
    </row>
    <row r="478" spans="1:19" ht="15.75" customHeight="1" x14ac:dyDescent="0.2">
      <c r="A478" s="93">
        <v>1902</v>
      </c>
      <c r="B478" s="17"/>
      <c r="C478" s="17"/>
      <c r="D478" s="17"/>
      <c r="E478" s="17"/>
      <c r="F478" s="17"/>
      <c r="G478" s="17"/>
      <c r="H478" s="17"/>
      <c r="I478" s="17">
        <v>5</v>
      </c>
      <c r="J478" s="17"/>
      <c r="K478" s="54"/>
      <c r="L478" s="140"/>
      <c r="M478" s="49"/>
      <c r="N478" s="141"/>
      <c r="O478" s="21">
        <f>IF(I478=0,"",I478/H477)</f>
        <v>1</v>
      </c>
      <c r="P478" s="22">
        <v>5</v>
      </c>
      <c r="Q478" s="96">
        <f t="shared" si="46"/>
        <v>1</v>
      </c>
      <c r="R478" s="96">
        <f t="shared" si="47"/>
        <v>0</v>
      </c>
    </row>
    <row r="479" spans="1:19" ht="15.75" customHeight="1" x14ac:dyDescent="0.2">
      <c r="A479" s="93">
        <v>2001</v>
      </c>
      <c r="B479" s="17"/>
      <c r="C479" s="17"/>
      <c r="D479" s="17"/>
      <c r="E479" s="17"/>
      <c r="F479" s="17"/>
      <c r="G479" s="17"/>
      <c r="H479" s="17"/>
      <c r="I479" s="17"/>
      <c r="J479" s="17">
        <v>4</v>
      </c>
      <c r="K479" s="54">
        <v>4</v>
      </c>
      <c r="L479" s="140"/>
      <c r="M479" s="49"/>
      <c r="N479" s="141"/>
      <c r="O479" s="24">
        <f>IF(J479=0,"",J479/I478)</f>
        <v>0.8</v>
      </c>
      <c r="P479" s="22">
        <v>5</v>
      </c>
      <c r="Q479" s="24">
        <f t="shared" si="46"/>
        <v>1</v>
      </c>
      <c r="R479" s="24">
        <f t="shared" si="47"/>
        <v>0</v>
      </c>
    </row>
    <row r="480" spans="1:19" ht="15.75" customHeight="1" x14ac:dyDescent="0.2">
      <c r="A480" s="93">
        <v>2002</v>
      </c>
      <c r="B480" s="17"/>
      <c r="C480" s="17"/>
      <c r="D480" s="17"/>
      <c r="E480" s="17"/>
      <c r="F480" s="17"/>
      <c r="G480" s="17"/>
      <c r="H480" s="17"/>
      <c r="I480" s="17"/>
      <c r="J480" s="17">
        <v>1</v>
      </c>
      <c r="K480" s="54">
        <v>1</v>
      </c>
      <c r="L480" s="140"/>
      <c r="M480" s="49"/>
      <c r="N480" s="142"/>
      <c r="O480" s="49"/>
      <c r="P480" s="22">
        <v>1</v>
      </c>
      <c r="Q480" s="49"/>
      <c r="R480" s="160"/>
    </row>
    <row r="481" spans="1:20" ht="15.75" customHeight="1" x14ac:dyDescent="0.2">
      <c r="A481" s="93">
        <v>2101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54"/>
      <c r="L481" s="140"/>
      <c r="M481" s="49"/>
      <c r="N481" s="142"/>
      <c r="O481" s="143"/>
      <c r="P481" s="51"/>
      <c r="Q481" s="144"/>
      <c r="R481" s="143"/>
    </row>
    <row r="482" spans="1:20" ht="15.75" customHeight="1" x14ac:dyDescent="0.2">
      <c r="A482" s="93">
        <v>2102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54"/>
      <c r="L482" s="140"/>
      <c r="M482" s="49"/>
      <c r="N482" s="142"/>
      <c r="O482" s="143"/>
      <c r="P482" s="51"/>
      <c r="Q482" s="144"/>
      <c r="R482" s="143"/>
    </row>
    <row r="483" spans="1:20" ht="15.75" customHeight="1" x14ac:dyDescent="0.2">
      <c r="A483" s="93">
        <v>2201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54"/>
      <c r="L483" s="140"/>
      <c r="M483" s="49"/>
      <c r="N483" s="142"/>
      <c r="O483" s="143"/>
      <c r="P483" s="51"/>
      <c r="Q483" s="144"/>
      <c r="R483" s="143"/>
    </row>
    <row r="484" spans="1:20" ht="15.75" customHeight="1" x14ac:dyDescent="0.2">
      <c r="A484" s="93">
        <v>2202</v>
      </c>
      <c r="B484" s="17"/>
      <c r="C484" s="17"/>
      <c r="D484" s="17"/>
      <c r="E484" s="17"/>
      <c r="F484" s="17"/>
      <c r="G484" s="17"/>
      <c r="H484" s="17"/>
      <c r="I484" s="17"/>
      <c r="J484" s="17"/>
      <c r="K484" s="54"/>
      <c r="L484" s="140"/>
      <c r="M484" s="49"/>
      <c r="N484" s="142"/>
      <c r="O484" s="49"/>
      <c r="P484" s="142"/>
      <c r="Q484" s="145"/>
      <c r="R484" s="143"/>
    </row>
    <row r="485" spans="1:20" ht="15.75" customHeight="1" x14ac:dyDescent="0.2">
      <c r="A485" s="93">
        <v>2301</v>
      </c>
      <c r="B485" s="17"/>
      <c r="C485" s="17"/>
      <c r="D485" s="17"/>
      <c r="E485" s="17"/>
      <c r="F485" s="17"/>
      <c r="G485" s="17"/>
      <c r="H485" s="17"/>
      <c r="I485" s="17"/>
      <c r="J485" s="17"/>
      <c r="K485" s="54"/>
      <c r="L485" s="140"/>
      <c r="M485" s="49"/>
      <c r="N485" s="142"/>
      <c r="O485" s="98" t="s">
        <v>81</v>
      </c>
      <c r="P485" s="99">
        <v>4</v>
      </c>
      <c r="Q485" s="100">
        <f>IF(SUM(K477:K484)=0,"",SUM(K477:K484))</f>
        <v>5</v>
      </c>
      <c r="R485" s="101" t="s">
        <v>10</v>
      </c>
    </row>
    <row r="486" spans="1:20" ht="15.75" customHeight="1" x14ac:dyDescent="0.2">
      <c r="A486" s="93">
        <v>2302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54"/>
      <c r="L486" s="140"/>
      <c r="M486" s="49"/>
      <c r="N486" s="142"/>
      <c r="O486" s="102" t="s">
        <v>83</v>
      </c>
      <c r="P486" s="32">
        <f>IF(P485/B471=0,"",P485/B471)</f>
        <v>0.2857142857142857</v>
      </c>
      <c r="Q486" s="103">
        <f>IF(P485/Q485=0,"",P485/Q485)</f>
        <v>0.8</v>
      </c>
      <c r="R486" s="104" t="s">
        <v>84</v>
      </c>
    </row>
    <row r="487" spans="1:20" ht="15.75" customHeight="1" x14ac:dyDescent="0.2">
      <c r="A487" s="93">
        <v>2401</v>
      </c>
      <c r="B487" s="71"/>
      <c r="C487" s="71"/>
      <c r="D487" s="71"/>
      <c r="E487" s="71"/>
      <c r="F487" s="71"/>
      <c r="G487" s="71"/>
      <c r="H487" s="71"/>
      <c r="I487" s="71"/>
      <c r="J487" s="71"/>
      <c r="K487" s="54"/>
      <c r="L487" s="146"/>
      <c r="M487" s="147"/>
      <c r="N487" s="148"/>
      <c r="O487" s="149"/>
      <c r="P487" s="150"/>
      <c r="Q487" s="150"/>
      <c r="R487" s="151"/>
    </row>
    <row r="488" spans="1:20" ht="18" x14ac:dyDescent="0.2">
      <c r="A488" s="109"/>
      <c r="B488" s="216" t="s">
        <v>106</v>
      </c>
      <c r="C488" s="216"/>
      <c r="D488" s="216"/>
      <c r="E488" s="216"/>
      <c r="F488" s="216"/>
      <c r="G488" s="216"/>
      <c r="H488" s="216"/>
      <c r="I488" s="216"/>
      <c r="J488" s="216"/>
      <c r="K488" s="70">
        <f>SUM(K471:K484)</f>
        <v>5</v>
      </c>
      <c r="L488" s="105">
        <f>IF(K479=0,"",K479/B471)</f>
        <v>0.2857142857142857</v>
      </c>
      <c r="M488" s="105">
        <f>IF(K488=0,"",K488/B471)</f>
        <v>0.35714285714285715</v>
      </c>
      <c r="N488" s="105">
        <f>IF(K479=0,"",M488-L488)</f>
        <v>7.1428571428571452E-2</v>
      </c>
      <c r="O488" s="85"/>
      <c r="P488" s="81"/>
      <c r="Q488" s="129"/>
      <c r="R488" s="85"/>
    </row>
    <row r="489" spans="1:20" ht="12.75" customHeight="1" x14ac:dyDescent="0.2"/>
    <row r="490" spans="1:20" ht="12.75" customHeight="1" x14ac:dyDescent="0.2"/>
    <row r="491" spans="1:20" ht="26.25" x14ac:dyDescent="0.2">
      <c r="A491" s="130"/>
      <c r="B491" s="220" t="s">
        <v>94</v>
      </c>
      <c r="C491" s="221"/>
      <c r="D491" s="221"/>
      <c r="E491" s="221"/>
      <c r="F491" s="221"/>
      <c r="G491" s="221"/>
      <c r="H491" s="221"/>
      <c r="I491" s="221"/>
      <c r="J491" s="221"/>
      <c r="K491" s="74" t="s">
        <v>109</v>
      </c>
      <c r="L491" s="85"/>
      <c r="M491" s="85"/>
      <c r="N491" s="81"/>
      <c r="O491" s="85"/>
      <c r="P491" s="81"/>
      <c r="Q491" s="81"/>
      <c r="R491" s="81"/>
    </row>
    <row r="492" spans="1:20" ht="20.25" x14ac:dyDescent="0.2">
      <c r="A492" s="222" t="s">
        <v>9</v>
      </c>
      <c r="B492" s="223" t="s">
        <v>95</v>
      </c>
      <c r="C492" s="224"/>
      <c r="D492" s="224"/>
      <c r="E492" s="224"/>
      <c r="F492" s="224"/>
      <c r="G492" s="224"/>
      <c r="H492" s="224"/>
      <c r="I492" s="224"/>
      <c r="J492" s="225"/>
      <c r="K492" s="226" t="s">
        <v>10</v>
      </c>
      <c r="L492" s="219" t="s">
        <v>2</v>
      </c>
      <c r="M492" s="219" t="s">
        <v>3</v>
      </c>
      <c r="N492" s="228" t="s">
        <v>4</v>
      </c>
      <c r="O492" s="219" t="s">
        <v>5</v>
      </c>
      <c r="P492" s="217" t="s">
        <v>6</v>
      </c>
      <c r="Q492" s="217" t="s">
        <v>7</v>
      </c>
      <c r="R492" s="219" t="s">
        <v>96</v>
      </c>
    </row>
    <row r="493" spans="1:20" ht="15.75" x14ac:dyDescent="0.2">
      <c r="A493" s="218"/>
      <c r="B493" s="93" t="s">
        <v>97</v>
      </c>
      <c r="C493" s="93" t="s">
        <v>98</v>
      </c>
      <c r="D493" s="93" t="s">
        <v>99</v>
      </c>
      <c r="E493" s="93" t="s">
        <v>100</v>
      </c>
      <c r="F493" s="93" t="s">
        <v>101</v>
      </c>
      <c r="G493" s="93" t="s">
        <v>102</v>
      </c>
      <c r="H493" s="93" t="s">
        <v>103</v>
      </c>
      <c r="I493" s="93" t="s">
        <v>104</v>
      </c>
      <c r="J493" s="93" t="s">
        <v>105</v>
      </c>
      <c r="K493" s="218"/>
      <c r="L493" s="218"/>
      <c r="M493" s="218"/>
      <c r="N493" s="218"/>
      <c r="O493" s="218"/>
      <c r="P493" s="218"/>
      <c r="Q493" s="218"/>
      <c r="R493" s="218"/>
    </row>
    <row r="494" spans="1:20" ht="15.75" customHeight="1" x14ac:dyDescent="0.2">
      <c r="A494" s="93">
        <v>1602</v>
      </c>
      <c r="B494" s="17">
        <v>35</v>
      </c>
      <c r="C494" s="17"/>
      <c r="D494" s="17"/>
      <c r="E494" s="17"/>
      <c r="F494" s="17"/>
      <c r="G494" s="17"/>
      <c r="H494" s="17"/>
      <c r="I494" s="17"/>
      <c r="J494" s="17"/>
      <c r="K494" s="54"/>
      <c r="L494" s="138"/>
      <c r="M494" s="139"/>
      <c r="N494" s="100"/>
      <c r="O494" s="94"/>
      <c r="P494" s="19">
        <f>B494</f>
        <v>35</v>
      </c>
      <c r="Q494" s="95"/>
      <c r="R494" s="94"/>
    </row>
    <row r="495" spans="1:20" ht="15.75" customHeight="1" x14ac:dyDescent="0.2">
      <c r="A495" s="93">
        <v>1701</v>
      </c>
      <c r="B495" s="17"/>
      <c r="C495" s="17">
        <v>18</v>
      </c>
      <c r="D495" s="17"/>
      <c r="E495" s="17"/>
      <c r="F495" s="17"/>
      <c r="G495" s="17"/>
      <c r="H495" s="17"/>
      <c r="I495" s="17"/>
      <c r="J495" s="17"/>
      <c r="K495" s="54"/>
      <c r="L495" s="140"/>
      <c r="M495" s="49"/>
      <c r="N495" s="141"/>
      <c r="O495" s="21">
        <f>IF(C495=0,"",C495/B494)</f>
        <v>0.51428571428571423</v>
      </c>
      <c r="P495" s="22">
        <v>18</v>
      </c>
      <c r="Q495" s="96">
        <f t="shared" ref="Q495:Q502" si="48">IF(P495=0,"",P495/P494)</f>
        <v>0.51428571428571423</v>
      </c>
      <c r="R495" s="96">
        <f t="shared" ref="R495:R502" si="49">IF(P495=0,"",100%-Q495)</f>
        <v>0.48571428571428577</v>
      </c>
    </row>
    <row r="496" spans="1:20" ht="15.75" customHeight="1" x14ac:dyDescent="0.2">
      <c r="A496" s="93">
        <v>1702</v>
      </c>
      <c r="B496" s="17"/>
      <c r="C496" s="17"/>
      <c r="D496" s="17">
        <v>8</v>
      </c>
      <c r="E496" s="17"/>
      <c r="F496" s="17"/>
      <c r="G496" s="17"/>
      <c r="H496" s="17"/>
      <c r="I496" s="17"/>
      <c r="J496" s="17"/>
      <c r="K496" s="54"/>
      <c r="L496" s="140"/>
      <c r="M496" s="49"/>
      <c r="N496" s="141"/>
      <c r="O496" s="21">
        <f>IF(D496=0,"",D496/C495)</f>
        <v>0.44444444444444442</v>
      </c>
      <c r="P496" s="22">
        <v>8</v>
      </c>
      <c r="Q496" s="96">
        <f t="shared" si="48"/>
        <v>0.44444444444444442</v>
      </c>
      <c r="R496" s="96">
        <f t="shared" si="49"/>
        <v>0.55555555555555558</v>
      </c>
      <c r="T496" s="119"/>
    </row>
    <row r="497" spans="1:18" ht="15.75" customHeight="1" x14ac:dyDescent="0.2">
      <c r="A497" s="93">
        <v>1801</v>
      </c>
      <c r="B497" s="17"/>
      <c r="C497" s="17"/>
      <c r="D497" s="17"/>
      <c r="E497" s="17">
        <v>8</v>
      </c>
      <c r="F497" s="17"/>
      <c r="G497" s="17"/>
      <c r="H497" s="17"/>
      <c r="I497" s="17"/>
      <c r="J497" s="17"/>
      <c r="K497" s="54"/>
      <c r="L497" s="140"/>
      <c r="M497" s="49"/>
      <c r="N497" s="141"/>
      <c r="O497" s="21">
        <f>IF(E497=0,"",E497/D496)</f>
        <v>1</v>
      </c>
      <c r="P497" s="22">
        <v>8</v>
      </c>
      <c r="Q497" s="96">
        <f t="shared" si="48"/>
        <v>1</v>
      </c>
      <c r="R497" s="96">
        <f t="shared" si="49"/>
        <v>0</v>
      </c>
    </row>
    <row r="498" spans="1:18" ht="15.75" customHeight="1" x14ac:dyDescent="0.2">
      <c r="A498" s="93">
        <v>1802</v>
      </c>
      <c r="B498" s="17"/>
      <c r="C498" s="17"/>
      <c r="D498" s="17"/>
      <c r="E498" s="17"/>
      <c r="F498" s="17">
        <v>7</v>
      </c>
      <c r="G498" s="17"/>
      <c r="H498" s="17"/>
      <c r="I498" s="17"/>
      <c r="J498" s="17"/>
      <c r="K498" s="54"/>
      <c r="L498" s="140"/>
      <c r="M498" s="49"/>
      <c r="N498" s="141"/>
      <c r="O498" s="21">
        <f>IF(F498=0,"",F498/E497)</f>
        <v>0.875</v>
      </c>
      <c r="P498" s="22">
        <v>8</v>
      </c>
      <c r="Q498" s="96">
        <f t="shared" si="48"/>
        <v>1</v>
      </c>
      <c r="R498" s="96">
        <f t="shared" si="49"/>
        <v>0</v>
      </c>
    </row>
    <row r="499" spans="1:18" ht="15.75" customHeight="1" x14ac:dyDescent="0.2">
      <c r="A499" s="93">
        <v>1901</v>
      </c>
      <c r="B499" s="17"/>
      <c r="C499" s="17"/>
      <c r="D499" s="17"/>
      <c r="E499" s="17"/>
      <c r="F499" s="17"/>
      <c r="G499" s="17">
        <v>6</v>
      </c>
      <c r="H499" s="17"/>
      <c r="I499" s="17"/>
      <c r="J499" s="17"/>
      <c r="K499" s="54"/>
      <c r="L499" s="140"/>
      <c r="M499" s="49"/>
      <c r="N499" s="141"/>
      <c r="O499" s="21">
        <f>IF(G499=0,"",G499/F498)</f>
        <v>0.8571428571428571</v>
      </c>
      <c r="P499" s="22">
        <v>8</v>
      </c>
      <c r="Q499" s="96">
        <f t="shared" si="48"/>
        <v>1</v>
      </c>
      <c r="R499" s="96">
        <f t="shared" si="49"/>
        <v>0</v>
      </c>
    </row>
    <row r="500" spans="1:18" ht="15.75" x14ac:dyDescent="0.2">
      <c r="A500" s="93">
        <v>1902</v>
      </c>
      <c r="B500" s="17"/>
      <c r="C500" s="17"/>
      <c r="D500" s="17"/>
      <c r="E500" s="17"/>
      <c r="F500" s="17"/>
      <c r="G500" s="17"/>
      <c r="H500" s="17">
        <v>6</v>
      </c>
      <c r="I500" s="17"/>
      <c r="J500" s="17"/>
      <c r="K500" s="54"/>
      <c r="L500" s="140"/>
      <c r="M500" s="49"/>
      <c r="N500" s="141"/>
      <c r="O500" s="21">
        <f>IF(H500=0,"",H500/G499)</f>
        <v>1</v>
      </c>
      <c r="P500" s="22">
        <v>7</v>
      </c>
      <c r="Q500" s="96">
        <f t="shared" si="48"/>
        <v>0.875</v>
      </c>
      <c r="R500" s="96">
        <f t="shared" si="49"/>
        <v>0.125</v>
      </c>
    </row>
    <row r="501" spans="1:18" ht="15.75" customHeight="1" x14ac:dyDescent="0.2">
      <c r="A501" s="93">
        <v>2001</v>
      </c>
      <c r="B501" s="17"/>
      <c r="C501" s="17"/>
      <c r="D501" s="17"/>
      <c r="E501" s="17"/>
      <c r="F501" s="17"/>
      <c r="G501" s="17"/>
      <c r="H501" s="17"/>
      <c r="I501" s="17">
        <v>6</v>
      </c>
      <c r="J501" s="17"/>
      <c r="K501" s="54"/>
      <c r="L501" s="140"/>
      <c r="M501" s="49"/>
      <c r="N501" s="141"/>
      <c r="O501" s="21">
        <f>IF(I501=0,"",I501/H500)</f>
        <v>1</v>
      </c>
      <c r="P501" s="22">
        <v>7</v>
      </c>
      <c r="Q501" s="96">
        <f t="shared" si="48"/>
        <v>1</v>
      </c>
      <c r="R501" s="96">
        <f t="shared" si="49"/>
        <v>0</v>
      </c>
    </row>
    <row r="502" spans="1:18" ht="15.75" customHeight="1" x14ac:dyDescent="0.2">
      <c r="A502" s="93">
        <v>2002</v>
      </c>
      <c r="B502" s="17"/>
      <c r="C502" s="17"/>
      <c r="D502" s="17"/>
      <c r="E502" s="17"/>
      <c r="F502" s="17"/>
      <c r="G502" s="17"/>
      <c r="H502" s="17"/>
      <c r="I502" s="17"/>
      <c r="J502" s="17">
        <v>5</v>
      </c>
      <c r="K502" s="54">
        <v>5</v>
      </c>
      <c r="L502" s="140"/>
      <c r="M502" s="49"/>
      <c r="N502" s="141"/>
      <c r="O502" s="24">
        <f>IF(J502=0,"",J502/I501)</f>
        <v>0.83333333333333337</v>
      </c>
      <c r="P502" s="22">
        <v>7</v>
      </c>
      <c r="Q502" s="24">
        <f t="shared" si="48"/>
        <v>1</v>
      </c>
      <c r="R502" s="24">
        <f t="shared" si="49"/>
        <v>0</v>
      </c>
    </row>
    <row r="503" spans="1:18" ht="15.75" customHeight="1" x14ac:dyDescent="0.2">
      <c r="A503" s="93">
        <v>2101</v>
      </c>
      <c r="B503" s="17"/>
      <c r="C503" s="17"/>
      <c r="D503" s="17"/>
      <c r="E503" s="17"/>
      <c r="F503" s="17"/>
      <c r="G503" s="17"/>
      <c r="H503" s="17"/>
      <c r="I503" s="17"/>
      <c r="J503" s="17">
        <v>2</v>
      </c>
      <c r="K503" s="54">
        <v>2</v>
      </c>
      <c r="L503" s="140"/>
      <c r="M503" s="49"/>
      <c r="N503" s="142"/>
      <c r="O503" s="63"/>
      <c r="P503" s="22">
        <v>2</v>
      </c>
      <c r="Q503" s="63"/>
      <c r="R503" s="97"/>
    </row>
    <row r="504" spans="1:18" ht="15.75" customHeight="1" x14ac:dyDescent="0.2">
      <c r="A504" s="93">
        <v>2102</v>
      </c>
      <c r="B504" s="17"/>
      <c r="C504" s="17"/>
      <c r="D504" s="17"/>
      <c r="E504" s="17"/>
      <c r="F504" s="17"/>
      <c r="G504" s="17"/>
      <c r="H504" s="17"/>
      <c r="I504" s="17"/>
      <c r="J504" s="17">
        <v>1</v>
      </c>
      <c r="K504" s="54">
        <v>1</v>
      </c>
      <c r="L504" s="140"/>
      <c r="M504" s="49"/>
      <c r="N504" s="142"/>
      <c r="O504" s="143"/>
      <c r="P504" s="51">
        <v>1</v>
      </c>
      <c r="Q504" s="144"/>
      <c r="R504" s="143"/>
    </row>
    <row r="505" spans="1:18" ht="15.75" customHeight="1" x14ac:dyDescent="0.2">
      <c r="A505" s="93">
        <v>2201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54"/>
      <c r="L505" s="140"/>
      <c r="M505" s="49"/>
      <c r="N505" s="142"/>
      <c r="O505" s="143"/>
      <c r="P505" s="51"/>
      <c r="Q505" s="144"/>
      <c r="R505" s="143"/>
    </row>
    <row r="506" spans="1:18" ht="15.75" customHeight="1" x14ac:dyDescent="0.2">
      <c r="A506" s="93">
        <v>2202</v>
      </c>
      <c r="B506" s="17"/>
      <c r="C506" s="17"/>
      <c r="D506" s="17"/>
      <c r="E506" s="17"/>
      <c r="F506" s="17"/>
      <c r="G506" s="17"/>
      <c r="H506" s="17"/>
      <c r="I506" s="17"/>
      <c r="J506" s="17"/>
      <c r="K506" s="54"/>
      <c r="L506" s="140"/>
      <c r="M506" s="49"/>
      <c r="N506" s="142"/>
      <c r="O506" s="143"/>
      <c r="P506" s="51"/>
      <c r="Q506" s="144"/>
      <c r="R506" s="143"/>
    </row>
    <row r="507" spans="1:18" ht="15.75" customHeight="1" x14ac:dyDescent="0.2">
      <c r="A507" s="93">
        <v>2301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54"/>
      <c r="L507" s="140"/>
      <c r="M507" s="49"/>
      <c r="N507" s="142"/>
      <c r="O507" s="49"/>
      <c r="P507" s="142"/>
      <c r="Q507" s="145"/>
      <c r="R507" s="143"/>
    </row>
    <row r="508" spans="1:18" ht="15.75" customHeight="1" x14ac:dyDescent="0.2">
      <c r="A508" s="93">
        <v>2302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54"/>
      <c r="L508" s="140"/>
      <c r="M508" s="49"/>
      <c r="N508" s="142"/>
      <c r="O508" s="98" t="s">
        <v>81</v>
      </c>
      <c r="P508" s="99">
        <v>5</v>
      </c>
      <c r="Q508" s="100">
        <f>IF(SUM(K500:K507)=0,"",SUM(K500:K507))</f>
        <v>8</v>
      </c>
      <c r="R508" s="101" t="s">
        <v>10</v>
      </c>
    </row>
    <row r="509" spans="1:18" ht="15.75" customHeight="1" x14ac:dyDescent="0.2">
      <c r="A509" s="93">
        <v>2401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54"/>
      <c r="L509" s="140"/>
      <c r="M509" s="49"/>
      <c r="N509" s="142"/>
      <c r="O509" s="102" t="s">
        <v>83</v>
      </c>
      <c r="P509" s="32">
        <f>IF(P508/B494=0,"",P508/B494)</f>
        <v>0.14285714285714285</v>
      </c>
      <c r="Q509" s="103">
        <f>IF(P508/Q508=0,"",P508/Q508)</f>
        <v>0.625</v>
      </c>
      <c r="R509" s="104" t="s">
        <v>84</v>
      </c>
    </row>
    <row r="510" spans="1:18" ht="15.75" customHeight="1" x14ac:dyDescent="0.2">
      <c r="A510" s="93">
        <v>2402</v>
      </c>
      <c r="B510" s="71"/>
      <c r="C510" s="71"/>
      <c r="D510" s="71"/>
      <c r="E510" s="71"/>
      <c r="F510" s="71"/>
      <c r="G510" s="71"/>
      <c r="H510" s="71"/>
      <c r="I510" s="71"/>
      <c r="J510" s="71"/>
      <c r="K510" s="54"/>
      <c r="L510" s="146"/>
      <c r="M510" s="147"/>
      <c r="N510" s="148"/>
      <c r="O510" s="149"/>
      <c r="P510" s="150"/>
      <c r="Q510" s="150"/>
      <c r="R510" s="151"/>
    </row>
    <row r="511" spans="1:18" ht="18" x14ac:dyDescent="0.2">
      <c r="A511" s="109"/>
      <c r="B511" s="216" t="s">
        <v>106</v>
      </c>
      <c r="C511" s="216"/>
      <c r="D511" s="216"/>
      <c r="E511" s="216"/>
      <c r="F511" s="216"/>
      <c r="G511" s="216"/>
      <c r="H511" s="216"/>
      <c r="I511" s="216"/>
      <c r="J511" s="216"/>
      <c r="K511" s="70">
        <f>SUM(K494:K507)</f>
        <v>8</v>
      </c>
      <c r="L511" s="105">
        <f>IF(K502=0,"",K502/B494)</f>
        <v>0.14285714285714285</v>
      </c>
      <c r="M511" s="105">
        <f>IF(K511=0,"",K511/B494)</f>
        <v>0.22857142857142856</v>
      </c>
      <c r="N511" s="105">
        <f>IF(K502=0,"",M511-L511)</f>
        <v>8.5714285714285715E-2</v>
      </c>
      <c r="O511" s="85"/>
      <c r="P511" s="81"/>
      <c r="Q511" s="129"/>
      <c r="R511" s="85"/>
    </row>
    <row r="512" spans="1:18" ht="12.75" customHeight="1" x14ac:dyDescent="0.2"/>
    <row r="513" spans="1:20" ht="12.75" customHeight="1" x14ac:dyDescent="0.2"/>
    <row r="514" spans="1:20" ht="26.25" x14ac:dyDescent="0.2">
      <c r="A514" s="130"/>
      <c r="B514" s="220" t="s">
        <v>94</v>
      </c>
      <c r="C514" s="221"/>
      <c r="D514" s="221"/>
      <c r="E514" s="221"/>
      <c r="F514" s="221"/>
      <c r="G514" s="221"/>
      <c r="H514" s="221"/>
      <c r="I514" s="221"/>
      <c r="J514" s="221"/>
      <c r="K514" s="74" t="s">
        <v>110</v>
      </c>
      <c r="L514" s="85"/>
      <c r="M514" s="85"/>
      <c r="N514" s="81"/>
      <c r="O514" s="85"/>
      <c r="P514" s="81"/>
      <c r="Q514" s="81"/>
      <c r="R514" s="81"/>
    </row>
    <row r="515" spans="1:20" ht="20.25" x14ac:dyDescent="0.2">
      <c r="A515" s="222" t="s">
        <v>9</v>
      </c>
      <c r="B515" s="223" t="s">
        <v>95</v>
      </c>
      <c r="C515" s="224"/>
      <c r="D515" s="224"/>
      <c r="E515" s="224"/>
      <c r="F515" s="224"/>
      <c r="G515" s="224"/>
      <c r="H515" s="224"/>
      <c r="I515" s="224"/>
      <c r="J515" s="225"/>
      <c r="K515" s="226" t="s">
        <v>10</v>
      </c>
      <c r="L515" s="219" t="s">
        <v>2</v>
      </c>
      <c r="M515" s="219" t="s">
        <v>3</v>
      </c>
      <c r="N515" s="228" t="s">
        <v>4</v>
      </c>
      <c r="O515" s="219" t="s">
        <v>5</v>
      </c>
      <c r="P515" s="217" t="s">
        <v>6</v>
      </c>
      <c r="Q515" s="217" t="s">
        <v>7</v>
      </c>
      <c r="R515" s="219" t="s">
        <v>96</v>
      </c>
    </row>
    <row r="516" spans="1:20" ht="15.75" x14ac:dyDescent="0.2">
      <c r="A516" s="218"/>
      <c r="B516" s="93" t="s">
        <v>97</v>
      </c>
      <c r="C516" s="93" t="s">
        <v>98</v>
      </c>
      <c r="D516" s="93" t="s">
        <v>99</v>
      </c>
      <c r="E516" s="93" t="s">
        <v>100</v>
      </c>
      <c r="F516" s="93" t="s">
        <v>101</v>
      </c>
      <c r="G516" s="93" t="s">
        <v>102</v>
      </c>
      <c r="H516" s="93" t="s">
        <v>103</v>
      </c>
      <c r="I516" s="93" t="s">
        <v>104</v>
      </c>
      <c r="J516" s="93" t="s">
        <v>105</v>
      </c>
      <c r="K516" s="218"/>
      <c r="L516" s="218"/>
      <c r="M516" s="218"/>
      <c r="N516" s="218"/>
      <c r="O516" s="218"/>
      <c r="P516" s="218"/>
      <c r="Q516" s="218"/>
      <c r="R516" s="218"/>
    </row>
    <row r="517" spans="1:20" ht="15.75" customHeight="1" x14ac:dyDescent="0.2">
      <c r="A517" s="93">
        <v>1701</v>
      </c>
      <c r="B517" s="17">
        <v>15</v>
      </c>
      <c r="C517" s="17"/>
      <c r="D517" s="17"/>
      <c r="E517" s="17"/>
      <c r="F517" s="17"/>
      <c r="G517" s="17"/>
      <c r="H517" s="17"/>
      <c r="I517" s="17"/>
      <c r="J517" s="17"/>
      <c r="K517" s="54"/>
      <c r="L517" s="138"/>
      <c r="M517" s="139"/>
      <c r="N517" s="100"/>
      <c r="O517" s="94"/>
      <c r="P517" s="19">
        <f>B517</f>
        <v>15</v>
      </c>
      <c r="Q517" s="95"/>
      <c r="R517" s="94"/>
    </row>
    <row r="518" spans="1:20" ht="15.75" customHeight="1" x14ac:dyDescent="0.2">
      <c r="A518" s="93">
        <v>1702</v>
      </c>
      <c r="B518" s="17"/>
      <c r="C518" s="17">
        <v>10</v>
      </c>
      <c r="D518" s="17"/>
      <c r="E518" s="17"/>
      <c r="F518" s="17"/>
      <c r="G518" s="17"/>
      <c r="H518" s="17"/>
      <c r="I518" s="17"/>
      <c r="J518" s="17"/>
      <c r="K518" s="54"/>
      <c r="L518" s="140"/>
      <c r="M518" s="49"/>
      <c r="N518" s="141"/>
      <c r="O518" s="21">
        <f>IF(C518=0,"",C518/B517)</f>
        <v>0.66666666666666663</v>
      </c>
      <c r="P518" s="22">
        <v>10</v>
      </c>
      <c r="Q518" s="96">
        <f t="shared" ref="Q518:Q525" si="50">IF(P518=0,"",P518/P517)</f>
        <v>0.66666666666666663</v>
      </c>
      <c r="R518" s="96">
        <f t="shared" ref="R518:R525" si="51">IF(P518=0,"",100%-Q518)</f>
        <v>0.33333333333333337</v>
      </c>
    </row>
    <row r="519" spans="1:20" ht="15.75" customHeight="1" x14ac:dyDescent="0.2">
      <c r="A519" s="93">
        <v>1801</v>
      </c>
      <c r="B519" s="17"/>
      <c r="C519" s="17"/>
      <c r="D519" s="17">
        <v>9</v>
      </c>
      <c r="E519" s="17"/>
      <c r="F519" s="17"/>
      <c r="G519" s="17"/>
      <c r="H519" s="17"/>
      <c r="I519" s="17"/>
      <c r="J519" s="17"/>
      <c r="K519" s="54"/>
      <c r="L519" s="140"/>
      <c r="M519" s="49"/>
      <c r="N519" s="141"/>
      <c r="O519" s="21">
        <f>IF(D519=0,"",D519/C518)</f>
        <v>0.9</v>
      </c>
      <c r="P519" s="22">
        <v>10</v>
      </c>
      <c r="Q519" s="96">
        <f t="shared" si="50"/>
        <v>1</v>
      </c>
      <c r="R519" s="96">
        <f t="shared" si="51"/>
        <v>0</v>
      </c>
      <c r="T519" s="119"/>
    </row>
    <row r="520" spans="1:20" ht="15.75" customHeight="1" x14ac:dyDescent="0.2">
      <c r="A520" s="93">
        <v>1802</v>
      </c>
      <c r="B520" s="17"/>
      <c r="C520" s="17"/>
      <c r="D520" s="17"/>
      <c r="E520" s="17">
        <v>9</v>
      </c>
      <c r="F520" s="17"/>
      <c r="G520" s="17"/>
      <c r="H520" s="17"/>
      <c r="I520" s="17"/>
      <c r="J520" s="17"/>
      <c r="K520" s="54"/>
      <c r="L520" s="140"/>
      <c r="M520" s="49"/>
      <c r="N520" s="141"/>
      <c r="O520" s="21">
        <f>IF(E520=0,"",E520/D519)</f>
        <v>1</v>
      </c>
      <c r="P520" s="22">
        <v>10</v>
      </c>
      <c r="Q520" s="96">
        <f t="shared" si="50"/>
        <v>1</v>
      </c>
      <c r="R520" s="96">
        <f t="shared" si="51"/>
        <v>0</v>
      </c>
    </row>
    <row r="521" spans="1:20" ht="15.75" customHeight="1" x14ac:dyDescent="0.2">
      <c r="A521" s="93">
        <v>1901</v>
      </c>
      <c r="B521" s="17"/>
      <c r="C521" s="17"/>
      <c r="D521" s="17"/>
      <c r="E521" s="17"/>
      <c r="F521" s="17">
        <v>8</v>
      </c>
      <c r="G521" s="17"/>
      <c r="H521" s="17"/>
      <c r="I521" s="17"/>
      <c r="J521" s="17"/>
      <c r="K521" s="54"/>
      <c r="L521" s="140"/>
      <c r="M521" s="49"/>
      <c r="N521" s="141"/>
      <c r="O521" s="21">
        <f>IF(F521=0,"",F521/E520)</f>
        <v>0.88888888888888884</v>
      </c>
      <c r="P521" s="22">
        <v>10</v>
      </c>
      <c r="Q521" s="96">
        <f t="shared" si="50"/>
        <v>1</v>
      </c>
      <c r="R521" s="96">
        <f t="shared" si="51"/>
        <v>0</v>
      </c>
    </row>
    <row r="522" spans="1:20" ht="15.75" customHeight="1" x14ac:dyDescent="0.2">
      <c r="A522" s="93">
        <v>1902</v>
      </c>
      <c r="B522" s="17"/>
      <c r="C522" s="17"/>
      <c r="D522" s="17"/>
      <c r="E522" s="17"/>
      <c r="F522" s="17"/>
      <c r="G522" s="17">
        <v>8</v>
      </c>
      <c r="H522" s="17"/>
      <c r="I522" s="17"/>
      <c r="J522" s="17"/>
      <c r="K522" s="54"/>
      <c r="L522" s="140"/>
      <c r="M522" s="49"/>
      <c r="N522" s="141"/>
      <c r="O522" s="21">
        <f>IF(G522=0,"",G522/F521)</f>
        <v>1</v>
      </c>
      <c r="P522" s="22">
        <v>9</v>
      </c>
      <c r="Q522" s="96">
        <f t="shared" si="50"/>
        <v>0.9</v>
      </c>
      <c r="R522" s="96">
        <f t="shared" si="51"/>
        <v>9.9999999999999978E-2</v>
      </c>
    </row>
    <row r="523" spans="1:20" ht="15.75" customHeight="1" x14ac:dyDescent="0.2">
      <c r="A523" s="93">
        <v>2001</v>
      </c>
      <c r="B523" s="17"/>
      <c r="C523" s="17"/>
      <c r="D523" s="17"/>
      <c r="E523" s="17"/>
      <c r="F523" s="17"/>
      <c r="G523" s="17"/>
      <c r="H523" s="17">
        <v>8</v>
      </c>
      <c r="I523" s="17"/>
      <c r="J523" s="17"/>
      <c r="K523" s="54"/>
      <c r="L523" s="140"/>
      <c r="M523" s="49"/>
      <c r="N523" s="141"/>
      <c r="O523" s="21">
        <f>IF(H523=0,"",H523/G522)</f>
        <v>1</v>
      </c>
      <c r="P523" s="22">
        <v>9</v>
      </c>
      <c r="Q523" s="96">
        <f t="shared" si="50"/>
        <v>1</v>
      </c>
      <c r="R523" s="96">
        <f t="shared" si="51"/>
        <v>0</v>
      </c>
    </row>
    <row r="524" spans="1:20" ht="15.75" customHeight="1" x14ac:dyDescent="0.2">
      <c r="A524" s="93">
        <v>2002</v>
      </c>
      <c r="B524" s="17"/>
      <c r="C524" s="17"/>
      <c r="D524" s="17"/>
      <c r="E524" s="17"/>
      <c r="F524" s="17"/>
      <c r="G524" s="17"/>
      <c r="H524" s="17"/>
      <c r="I524" s="17">
        <v>8</v>
      </c>
      <c r="J524" s="17"/>
      <c r="K524" s="54"/>
      <c r="L524" s="140"/>
      <c r="M524" s="49"/>
      <c r="N524" s="141"/>
      <c r="O524" s="21">
        <f>IF(I524=0,"",I524/H523)</f>
        <v>1</v>
      </c>
      <c r="P524" s="22">
        <v>9</v>
      </c>
      <c r="Q524" s="96">
        <f t="shared" si="50"/>
        <v>1</v>
      </c>
      <c r="R524" s="96">
        <f t="shared" si="51"/>
        <v>0</v>
      </c>
    </row>
    <row r="525" spans="1:20" ht="15.75" customHeight="1" x14ac:dyDescent="0.2">
      <c r="A525" s="93">
        <v>2101</v>
      </c>
      <c r="B525" s="17"/>
      <c r="C525" s="17"/>
      <c r="D525" s="17"/>
      <c r="E525" s="17"/>
      <c r="F525" s="17"/>
      <c r="G525" s="17"/>
      <c r="H525" s="17"/>
      <c r="I525" s="17"/>
      <c r="J525" s="17">
        <v>7</v>
      </c>
      <c r="K525" s="54">
        <v>5</v>
      </c>
      <c r="L525" s="140"/>
      <c r="M525" s="49"/>
      <c r="N525" s="141"/>
      <c r="O525" s="24">
        <f>IF(J525=0,"",J525/I524)</f>
        <v>0.875</v>
      </c>
      <c r="P525" s="22">
        <v>8</v>
      </c>
      <c r="Q525" s="24">
        <f t="shared" si="50"/>
        <v>0.88888888888888884</v>
      </c>
      <c r="R525" s="24">
        <f t="shared" si="51"/>
        <v>0.11111111111111116</v>
      </c>
    </row>
    <row r="526" spans="1:20" ht="15.75" customHeight="1" x14ac:dyDescent="0.2">
      <c r="A526" s="93">
        <v>2102</v>
      </c>
      <c r="B526" s="17"/>
      <c r="C526" s="17"/>
      <c r="D526" s="17"/>
      <c r="E526" s="17"/>
      <c r="F526" s="17"/>
      <c r="G526" s="17"/>
      <c r="H526" s="17"/>
      <c r="I526" s="17"/>
      <c r="J526" s="17">
        <v>2</v>
      </c>
      <c r="K526" s="54">
        <v>2</v>
      </c>
      <c r="L526" s="140"/>
      <c r="M526" s="49"/>
      <c r="N526" s="142"/>
      <c r="O526" s="63"/>
      <c r="P526" s="22">
        <v>2</v>
      </c>
      <c r="Q526" s="63"/>
      <c r="R526" s="97"/>
    </row>
    <row r="527" spans="1:20" ht="15.75" customHeight="1" x14ac:dyDescent="0.2">
      <c r="A527" s="93">
        <v>2201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54"/>
      <c r="L527" s="140"/>
      <c r="M527" s="49"/>
      <c r="N527" s="142"/>
      <c r="O527" s="143"/>
      <c r="P527" s="51"/>
      <c r="Q527" s="144"/>
      <c r="R527" s="143"/>
    </row>
    <row r="528" spans="1:20" ht="15.75" customHeight="1" x14ac:dyDescent="0.2">
      <c r="A528" s="93">
        <v>2202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54"/>
      <c r="L528" s="140"/>
      <c r="M528" s="49"/>
      <c r="N528" s="142"/>
      <c r="O528" s="143"/>
      <c r="P528" s="51"/>
      <c r="Q528" s="144"/>
      <c r="R528" s="143"/>
    </row>
    <row r="529" spans="1:21" ht="15.75" customHeight="1" x14ac:dyDescent="0.2">
      <c r="A529" s="93">
        <v>2301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54"/>
      <c r="L529" s="140"/>
      <c r="M529" s="49"/>
      <c r="N529" s="142"/>
      <c r="O529" s="143"/>
      <c r="P529" s="51"/>
      <c r="Q529" s="144"/>
      <c r="R529" s="143"/>
    </row>
    <row r="530" spans="1:21" ht="15.75" customHeight="1" x14ac:dyDescent="0.2">
      <c r="A530" s="93">
        <v>2302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54"/>
      <c r="L530" s="140"/>
      <c r="M530" s="49"/>
      <c r="N530" s="142"/>
      <c r="O530" s="49"/>
      <c r="P530" s="142"/>
      <c r="Q530" s="145"/>
      <c r="R530" s="143"/>
    </row>
    <row r="531" spans="1:21" ht="15.75" customHeight="1" x14ac:dyDescent="0.2">
      <c r="A531" s="93">
        <v>2401</v>
      </c>
      <c r="B531" s="17"/>
      <c r="C531" s="17"/>
      <c r="D531" s="17"/>
      <c r="E531" s="17"/>
      <c r="F531" s="17"/>
      <c r="G531" s="17"/>
      <c r="H531" s="17"/>
      <c r="I531" s="17"/>
      <c r="J531" s="17"/>
      <c r="K531" s="54"/>
      <c r="L531" s="140"/>
      <c r="M531" s="49"/>
      <c r="N531" s="142"/>
      <c r="O531" s="98" t="s">
        <v>81</v>
      </c>
      <c r="P531" s="99">
        <v>9</v>
      </c>
      <c r="Q531" s="112">
        <f>IF(SUM(K523:K530)=0,"",SUM(K523:K530))</f>
        <v>7</v>
      </c>
      <c r="R531" s="101" t="s">
        <v>10</v>
      </c>
    </row>
    <row r="532" spans="1:21" ht="15.75" customHeight="1" x14ac:dyDescent="0.2">
      <c r="A532" s="93">
        <v>2402</v>
      </c>
      <c r="B532" s="17"/>
      <c r="C532" s="17"/>
      <c r="D532" s="17"/>
      <c r="E532" s="17"/>
      <c r="F532" s="17"/>
      <c r="G532" s="17"/>
      <c r="H532" s="17"/>
      <c r="I532" s="17"/>
      <c r="J532" s="17"/>
      <c r="K532" s="54"/>
      <c r="L532" s="140"/>
      <c r="M532" s="49"/>
      <c r="N532" s="142"/>
      <c r="O532" s="102" t="s">
        <v>83</v>
      </c>
      <c r="P532" s="32">
        <f>IF(P531/B517=0,"",P531/B517)</f>
        <v>0.6</v>
      </c>
      <c r="Q532" s="113">
        <f>IF(P531/Q531=0,"",P531/Q531)</f>
        <v>1.2857142857142858</v>
      </c>
      <c r="R532" s="104" t="s">
        <v>84</v>
      </c>
    </row>
    <row r="533" spans="1:21" ht="15.75" customHeight="1" x14ac:dyDescent="0.2">
      <c r="A533" s="93">
        <v>2501</v>
      </c>
      <c r="B533" s="71"/>
      <c r="C533" s="71"/>
      <c r="D533" s="71"/>
      <c r="E533" s="71"/>
      <c r="F533" s="71"/>
      <c r="G533" s="71"/>
      <c r="H533" s="71"/>
      <c r="I533" s="71"/>
      <c r="J533" s="71"/>
      <c r="K533" s="54"/>
      <c r="L533" s="146"/>
      <c r="M533" s="147"/>
      <c r="N533" s="148"/>
      <c r="O533" s="149"/>
      <c r="P533" s="150"/>
      <c r="Q533" s="150"/>
      <c r="R533" s="151"/>
    </row>
    <row r="534" spans="1:21" ht="18" x14ac:dyDescent="0.2">
      <c r="A534" s="109"/>
      <c r="B534" s="216" t="s">
        <v>106</v>
      </c>
      <c r="C534" s="216"/>
      <c r="D534" s="216"/>
      <c r="E534" s="216"/>
      <c r="F534" s="216"/>
      <c r="G534" s="216"/>
      <c r="H534" s="216"/>
      <c r="I534" s="216"/>
      <c r="J534" s="216"/>
      <c r="K534" s="70">
        <f>SUM(K517:K530)</f>
        <v>7</v>
      </c>
      <c r="L534" s="105">
        <f>IF(K525=0,"",K525/B517)</f>
        <v>0.33333333333333331</v>
      </c>
      <c r="M534" s="105">
        <f>IF(K534=0,"",K534/B517)</f>
        <v>0.46666666666666667</v>
      </c>
      <c r="N534" s="105">
        <f>IF(K525=0,"",M534-L534)</f>
        <v>0.13333333333333336</v>
      </c>
      <c r="O534" s="85"/>
      <c r="P534" s="81"/>
      <c r="Q534" s="129"/>
      <c r="R534" s="85"/>
    </row>
    <row r="535" spans="1:21" ht="12.75" customHeight="1" x14ac:dyDescent="0.2"/>
    <row r="536" spans="1:21" ht="12.75" customHeight="1" x14ac:dyDescent="0.2"/>
    <row r="537" spans="1:21" ht="26.25" x14ac:dyDescent="0.2">
      <c r="B537" s="220" t="s">
        <v>94</v>
      </c>
      <c r="C537" s="221"/>
      <c r="D537" s="221"/>
      <c r="E537" s="221"/>
      <c r="F537" s="221"/>
      <c r="G537" s="221"/>
      <c r="H537" s="221"/>
      <c r="I537" s="221"/>
      <c r="J537" s="221"/>
      <c r="K537" s="74" t="s">
        <v>111</v>
      </c>
      <c r="L537" s="85"/>
      <c r="M537" s="85"/>
      <c r="N537" s="81"/>
      <c r="O537" s="85"/>
      <c r="P537" s="81"/>
      <c r="Q537" s="81"/>
      <c r="R537" s="81"/>
      <c r="U537" s="152"/>
    </row>
    <row r="538" spans="1:21" ht="20.25" x14ac:dyDescent="0.2">
      <c r="A538" s="222" t="s">
        <v>9</v>
      </c>
      <c r="B538" s="223" t="s">
        <v>95</v>
      </c>
      <c r="C538" s="224"/>
      <c r="D538" s="224"/>
      <c r="E538" s="224"/>
      <c r="F538" s="224"/>
      <c r="G538" s="224"/>
      <c r="H538" s="224"/>
      <c r="I538" s="224"/>
      <c r="J538" s="225"/>
      <c r="K538" s="226" t="s">
        <v>10</v>
      </c>
      <c r="L538" s="219" t="s">
        <v>2</v>
      </c>
      <c r="M538" s="219" t="s">
        <v>3</v>
      </c>
      <c r="N538" s="228" t="s">
        <v>4</v>
      </c>
      <c r="O538" s="219" t="s">
        <v>5</v>
      </c>
      <c r="P538" s="217" t="s">
        <v>6</v>
      </c>
      <c r="Q538" s="217" t="s">
        <v>7</v>
      </c>
      <c r="R538" s="219" t="s">
        <v>96</v>
      </c>
    </row>
    <row r="539" spans="1:21" ht="15.75" x14ac:dyDescent="0.2">
      <c r="A539" s="218"/>
      <c r="B539" s="93" t="s">
        <v>97</v>
      </c>
      <c r="C539" s="93" t="s">
        <v>98</v>
      </c>
      <c r="D539" s="93" t="s">
        <v>99</v>
      </c>
      <c r="E539" s="93" t="s">
        <v>100</v>
      </c>
      <c r="F539" s="93" t="s">
        <v>101</v>
      </c>
      <c r="G539" s="93" t="s">
        <v>102</v>
      </c>
      <c r="H539" s="93" t="s">
        <v>103</v>
      </c>
      <c r="I539" s="93" t="s">
        <v>104</v>
      </c>
      <c r="J539" s="93" t="s">
        <v>105</v>
      </c>
      <c r="K539" s="218"/>
      <c r="L539" s="218"/>
      <c r="M539" s="218"/>
      <c r="N539" s="218"/>
      <c r="O539" s="218"/>
      <c r="P539" s="218"/>
      <c r="Q539" s="218"/>
      <c r="R539" s="218"/>
    </row>
    <row r="540" spans="1:21" ht="15.75" customHeight="1" x14ac:dyDescent="0.2">
      <c r="A540" s="93">
        <v>1702</v>
      </c>
      <c r="B540" s="17">
        <v>46</v>
      </c>
      <c r="C540" s="17"/>
      <c r="D540" s="17"/>
      <c r="E540" s="17"/>
      <c r="F540" s="17"/>
      <c r="G540" s="17"/>
      <c r="H540" s="17"/>
      <c r="I540" s="17"/>
      <c r="J540" s="17"/>
      <c r="K540" s="54"/>
      <c r="L540" s="138"/>
      <c r="M540" s="139"/>
      <c r="N540" s="100"/>
      <c r="O540" s="94"/>
      <c r="P540" s="19">
        <f>B540</f>
        <v>46</v>
      </c>
      <c r="Q540" s="95"/>
      <c r="R540" s="94"/>
    </row>
    <row r="541" spans="1:21" ht="15.75" customHeight="1" x14ac:dyDescent="0.2">
      <c r="A541" s="93">
        <v>1801</v>
      </c>
      <c r="B541" s="17"/>
      <c r="C541" s="17">
        <v>33</v>
      </c>
      <c r="D541" s="17"/>
      <c r="E541" s="17"/>
      <c r="F541" s="17"/>
      <c r="G541" s="17"/>
      <c r="H541" s="17"/>
      <c r="I541" s="17"/>
      <c r="J541" s="17"/>
      <c r="K541" s="54"/>
      <c r="L541" s="140"/>
      <c r="M541" s="49"/>
      <c r="N541" s="141"/>
      <c r="O541" s="21">
        <f>IF(C541=0,"",C541/B540)</f>
        <v>0.71739130434782605</v>
      </c>
      <c r="P541" s="22">
        <v>33</v>
      </c>
      <c r="Q541" s="96">
        <f t="shared" ref="Q541:Q548" si="52">IF(P541=0,"",P541/P540)</f>
        <v>0.71739130434782605</v>
      </c>
      <c r="R541" s="96">
        <f t="shared" ref="R541:R548" si="53">IF(P541=0,"",100%-Q541)</f>
        <v>0.28260869565217395</v>
      </c>
    </row>
    <row r="542" spans="1:21" ht="15.75" customHeight="1" x14ac:dyDescent="0.2">
      <c r="A542" s="93">
        <v>1802</v>
      </c>
      <c r="B542" s="17"/>
      <c r="C542" s="17"/>
      <c r="D542" s="17">
        <v>28</v>
      </c>
      <c r="E542" s="17"/>
      <c r="F542" s="17"/>
      <c r="G542" s="17"/>
      <c r="H542" s="17"/>
      <c r="I542" s="17"/>
      <c r="J542" s="17"/>
      <c r="K542" s="54"/>
      <c r="L542" s="140"/>
      <c r="M542" s="49"/>
      <c r="N542" s="141"/>
      <c r="O542" s="21">
        <f>IF(D542=0,"",D542/C541)</f>
        <v>0.84848484848484851</v>
      </c>
      <c r="P542" s="22">
        <v>30</v>
      </c>
      <c r="Q542" s="96">
        <f t="shared" si="52"/>
        <v>0.90909090909090906</v>
      </c>
      <c r="R542" s="96">
        <f t="shared" si="53"/>
        <v>9.0909090909090939E-2</v>
      </c>
      <c r="S542" s="119">
        <f>P542/P540</f>
        <v>0.65217391304347827</v>
      </c>
    </row>
    <row r="543" spans="1:21" ht="15.75" customHeight="1" x14ac:dyDescent="0.2">
      <c r="A543" s="93">
        <v>1901</v>
      </c>
      <c r="B543" s="17"/>
      <c r="C543" s="17"/>
      <c r="D543" s="17"/>
      <c r="E543" s="17">
        <v>26</v>
      </c>
      <c r="F543" s="17"/>
      <c r="G543" s="17"/>
      <c r="H543" s="17"/>
      <c r="I543" s="17"/>
      <c r="J543" s="17"/>
      <c r="K543" s="54"/>
      <c r="L543" s="140"/>
      <c r="M543" s="49"/>
      <c r="N543" s="141"/>
      <c r="O543" s="21">
        <f>IF(E543=0,"",E543/D542)</f>
        <v>0.9285714285714286</v>
      </c>
      <c r="P543" s="22">
        <v>27</v>
      </c>
      <c r="Q543" s="96">
        <f t="shared" si="52"/>
        <v>0.9</v>
      </c>
      <c r="R543" s="96">
        <f t="shared" si="53"/>
        <v>9.9999999999999978E-2</v>
      </c>
    </row>
    <row r="544" spans="1:21" ht="15.75" customHeight="1" x14ac:dyDescent="0.2">
      <c r="A544" s="93">
        <v>1902</v>
      </c>
      <c r="B544" s="17"/>
      <c r="C544" s="17"/>
      <c r="D544" s="17"/>
      <c r="E544" s="17"/>
      <c r="F544" s="17">
        <v>23</v>
      </c>
      <c r="G544" s="17"/>
      <c r="H544" s="17"/>
      <c r="I544" s="17"/>
      <c r="J544" s="17"/>
      <c r="K544" s="54"/>
      <c r="L544" s="140"/>
      <c r="M544" s="49"/>
      <c r="N544" s="141"/>
      <c r="O544" s="21">
        <f>IF(F544=0,"",F544/E543)</f>
        <v>0.88461538461538458</v>
      </c>
      <c r="P544" s="22">
        <v>27</v>
      </c>
      <c r="Q544" s="96">
        <f t="shared" si="52"/>
        <v>1</v>
      </c>
      <c r="R544" s="96">
        <f t="shared" si="53"/>
        <v>0</v>
      </c>
    </row>
    <row r="545" spans="1:18" ht="15.75" customHeight="1" x14ac:dyDescent="0.2">
      <c r="A545" s="93">
        <v>2001</v>
      </c>
      <c r="B545" s="17"/>
      <c r="C545" s="17"/>
      <c r="D545" s="17"/>
      <c r="E545" s="17"/>
      <c r="F545" s="17"/>
      <c r="G545" s="17">
        <v>21</v>
      </c>
      <c r="H545" s="17"/>
      <c r="I545" s="17"/>
      <c r="J545" s="17"/>
      <c r="K545" s="54"/>
      <c r="L545" s="140"/>
      <c r="M545" s="49"/>
      <c r="N545" s="141"/>
      <c r="O545" s="21">
        <f>IF(G545=0,"",G545/F544)</f>
        <v>0.91304347826086951</v>
      </c>
      <c r="P545" s="22">
        <v>27</v>
      </c>
      <c r="Q545" s="96">
        <f t="shared" si="52"/>
        <v>1</v>
      </c>
      <c r="R545" s="96">
        <f t="shared" si="53"/>
        <v>0</v>
      </c>
    </row>
    <row r="546" spans="1:18" ht="15.75" customHeight="1" x14ac:dyDescent="0.2">
      <c r="A546" s="93">
        <v>2002</v>
      </c>
      <c r="B546" s="17"/>
      <c r="C546" s="17"/>
      <c r="D546" s="17"/>
      <c r="E546" s="17"/>
      <c r="F546" s="17"/>
      <c r="G546" s="17"/>
      <c r="H546" s="17">
        <v>20</v>
      </c>
      <c r="I546" s="17"/>
      <c r="J546" s="17"/>
      <c r="K546" s="54"/>
      <c r="L546" s="140"/>
      <c r="M546" s="49"/>
      <c r="N546" s="141"/>
      <c r="O546" s="21">
        <f>IF(H546=0,"",H546/G545)</f>
        <v>0.95238095238095233</v>
      </c>
      <c r="P546" s="22">
        <v>27</v>
      </c>
      <c r="Q546" s="96">
        <f t="shared" si="52"/>
        <v>1</v>
      </c>
      <c r="R546" s="96">
        <f t="shared" si="53"/>
        <v>0</v>
      </c>
    </row>
    <row r="547" spans="1:18" ht="15.75" customHeight="1" x14ac:dyDescent="0.2">
      <c r="A547" s="93">
        <v>2101</v>
      </c>
      <c r="B547" s="17"/>
      <c r="C547" s="17"/>
      <c r="D547" s="17"/>
      <c r="E547" s="17"/>
      <c r="F547" s="17"/>
      <c r="G547" s="17"/>
      <c r="H547" s="17"/>
      <c r="I547" s="17">
        <v>16</v>
      </c>
      <c r="J547" s="17"/>
      <c r="K547" s="54"/>
      <c r="L547" s="140"/>
      <c r="M547" s="49"/>
      <c r="N547" s="141"/>
      <c r="O547" s="21">
        <f>IF(I547=0,"",I547/H546)</f>
        <v>0.8</v>
      </c>
      <c r="P547" s="22">
        <v>27</v>
      </c>
      <c r="Q547" s="96">
        <f t="shared" si="52"/>
        <v>1</v>
      </c>
      <c r="R547" s="96">
        <f t="shared" si="53"/>
        <v>0</v>
      </c>
    </row>
    <row r="548" spans="1:18" ht="15.75" customHeight="1" x14ac:dyDescent="0.2">
      <c r="A548" s="93">
        <v>2102</v>
      </c>
      <c r="B548" s="17"/>
      <c r="C548" s="17"/>
      <c r="D548" s="17"/>
      <c r="E548" s="17"/>
      <c r="F548" s="17"/>
      <c r="G548" s="17"/>
      <c r="H548" s="17"/>
      <c r="I548" s="17"/>
      <c r="J548" s="17">
        <v>15</v>
      </c>
      <c r="K548" s="54">
        <v>15</v>
      </c>
      <c r="L548" s="140"/>
      <c r="M548" s="49"/>
      <c r="N548" s="141"/>
      <c r="O548" s="24">
        <f>IF(J548=0,"",J548/I547)</f>
        <v>0.9375</v>
      </c>
      <c r="P548" s="22">
        <v>27</v>
      </c>
      <c r="Q548" s="24">
        <f t="shared" si="52"/>
        <v>1</v>
      </c>
      <c r="R548" s="24">
        <f t="shared" si="53"/>
        <v>0</v>
      </c>
    </row>
    <row r="549" spans="1:18" ht="15.75" customHeight="1" x14ac:dyDescent="0.2">
      <c r="A549" s="93">
        <v>2201</v>
      </c>
      <c r="B549" s="17"/>
      <c r="C549" s="17"/>
      <c r="D549" s="17"/>
      <c r="E549" s="17"/>
      <c r="F549" s="17"/>
      <c r="G549" s="17"/>
      <c r="H549" s="17"/>
      <c r="I549" s="17"/>
      <c r="J549" s="17">
        <v>11</v>
      </c>
      <c r="K549" s="54">
        <v>11</v>
      </c>
      <c r="L549" s="140"/>
      <c r="M549" s="49"/>
      <c r="N549" s="142"/>
      <c r="O549" s="49"/>
      <c r="P549" s="22">
        <v>12</v>
      </c>
      <c r="Q549" s="49"/>
      <c r="R549" s="160"/>
    </row>
    <row r="550" spans="1:18" ht="15.75" customHeight="1" x14ac:dyDescent="0.2">
      <c r="A550" s="93">
        <v>2202</v>
      </c>
      <c r="B550" s="17"/>
      <c r="C550" s="17"/>
      <c r="D550" s="17"/>
      <c r="E550" s="17"/>
      <c r="F550" s="17"/>
      <c r="G550" s="17"/>
      <c r="H550" s="17"/>
      <c r="I550" s="17"/>
      <c r="J550" s="17">
        <v>1</v>
      </c>
      <c r="K550" s="54"/>
      <c r="L550" s="140"/>
      <c r="M550" s="49"/>
      <c r="N550" s="142"/>
      <c r="O550" s="143"/>
      <c r="P550" s="51">
        <v>1</v>
      </c>
      <c r="Q550" s="144"/>
      <c r="R550" s="143"/>
    </row>
    <row r="551" spans="1:18" ht="15.75" customHeight="1" x14ac:dyDescent="0.2">
      <c r="A551" s="93">
        <v>2301</v>
      </c>
      <c r="B551" s="17"/>
      <c r="C551" s="17"/>
      <c r="D551" s="17"/>
      <c r="E551" s="17"/>
      <c r="F551" s="17"/>
      <c r="G551" s="17"/>
      <c r="H551" s="17"/>
      <c r="I551" s="17"/>
      <c r="J551" s="17">
        <v>1</v>
      </c>
      <c r="K551" s="54"/>
      <c r="L551" s="140"/>
      <c r="M551" s="49"/>
      <c r="N551" s="142"/>
      <c r="O551" s="143"/>
      <c r="P551" s="51">
        <v>1</v>
      </c>
      <c r="Q551" s="144"/>
      <c r="R551" s="143"/>
    </row>
    <row r="552" spans="1:18" ht="15.75" customHeight="1" x14ac:dyDescent="0.2">
      <c r="A552" s="93">
        <v>2302</v>
      </c>
      <c r="B552" s="17"/>
      <c r="C552" s="17"/>
      <c r="D552" s="17"/>
      <c r="E552" s="17"/>
      <c r="F552" s="17"/>
      <c r="G552" s="17"/>
      <c r="H552" s="17"/>
      <c r="I552" s="17"/>
      <c r="J552" s="17">
        <v>1</v>
      </c>
      <c r="K552" s="54">
        <v>1</v>
      </c>
      <c r="L552" s="140"/>
      <c r="M552" s="49"/>
      <c r="N552" s="142"/>
      <c r="O552" s="143"/>
      <c r="P552" s="51">
        <v>1</v>
      </c>
      <c r="Q552" s="144"/>
      <c r="R552" s="143"/>
    </row>
    <row r="553" spans="1:18" ht="15.75" customHeight="1" x14ac:dyDescent="0.2">
      <c r="A553" s="93">
        <v>2401</v>
      </c>
      <c r="B553" s="17"/>
      <c r="C553" s="17"/>
      <c r="D553" s="17"/>
      <c r="E553" s="17"/>
      <c r="F553" s="17"/>
      <c r="G553" s="17"/>
      <c r="H553" s="17"/>
      <c r="I553" s="17"/>
      <c r="J553" s="17"/>
      <c r="K553" s="54"/>
      <c r="L553" s="140"/>
      <c r="M553" s="49"/>
      <c r="N553" s="142"/>
      <c r="O553" s="49"/>
      <c r="P553" s="142"/>
      <c r="Q553" s="145"/>
      <c r="R553" s="143"/>
    </row>
    <row r="554" spans="1:18" ht="15.75" customHeight="1" x14ac:dyDescent="0.2">
      <c r="A554" s="93">
        <v>2402</v>
      </c>
      <c r="B554" s="17"/>
      <c r="C554" s="17"/>
      <c r="D554" s="17"/>
      <c r="E554" s="17"/>
      <c r="F554" s="17"/>
      <c r="G554" s="17"/>
      <c r="H554" s="17"/>
      <c r="I554" s="17"/>
      <c r="J554" s="17"/>
      <c r="K554" s="54"/>
      <c r="L554" s="140"/>
      <c r="M554" s="49"/>
      <c r="N554" s="142"/>
      <c r="O554" s="98" t="s">
        <v>81</v>
      </c>
      <c r="P554" s="99">
        <v>26</v>
      </c>
      <c r="Q554" s="100">
        <f>IF(SUM(K546:K553)=0,"",SUM(K546:K553))</f>
        <v>27</v>
      </c>
      <c r="R554" s="101" t="s">
        <v>10</v>
      </c>
    </row>
    <row r="555" spans="1:18" ht="15.75" customHeight="1" x14ac:dyDescent="0.2">
      <c r="A555" s="93">
        <v>2501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54"/>
      <c r="L555" s="140"/>
      <c r="M555" s="49"/>
      <c r="N555" s="142"/>
      <c r="O555" s="102" t="s">
        <v>83</v>
      </c>
      <c r="P555" s="32">
        <f>IF(P554/B540=0,"",P554/B540)</f>
        <v>0.56521739130434778</v>
      </c>
      <c r="Q555" s="103">
        <f>IF(P554/Q554=0,"",P554/Q554)</f>
        <v>0.96296296296296291</v>
      </c>
      <c r="R555" s="104" t="s">
        <v>84</v>
      </c>
    </row>
    <row r="556" spans="1:18" ht="15.75" x14ac:dyDescent="0.2">
      <c r="A556" s="93">
        <v>2502</v>
      </c>
      <c r="B556" s="71"/>
      <c r="C556" s="71"/>
      <c r="D556" s="71"/>
      <c r="E556" s="71"/>
      <c r="F556" s="71"/>
      <c r="G556" s="71"/>
      <c r="H556" s="71"/>
      <c r="I556" s="71"/>
      <c r="J556" s="71"/>
      <c r="K556" s="54"/>
      <c r="L556" s="146"/>
      <c r="M556" s="147"/>
      <c r="N556" s="148"/>
      <c r="O556" s="149"/>
      <c r="P556" s="150"/>
      <c r="Q556" s="150"/>
      <c r="R556" s="151"/>
    </row>
    <row r="557" spans="1:18" ht="18" customHeight="1" x14ac:dyDescent="0.2">
      <c r="A557" s="109"/>
      <c r="B557" s="216" t="s">
        <v>106</v>
      </c>
      <c r="C557" s="216"/>
      <c r="D557" s="216"/>
      <c r="E557" s="216"/>
      <c r="F557" s="216"/>
      <c r="G557" s="216"/>
      <c r="H557" s="216"/>
      <c r="I557" s="216"/>
      <c r="J557" s="216"/>
      <c r="K557" s="70">
        <f>SUM(K540:K553)</f>
        <v>27</v>
      </c>
      <c r="L557" s="105">
        <f>IF(K548=0,"",K548/B540)</f>
        <v>0.32608695652173914</v>
      </c>
      <c r="M557" s="105">
        <f>IF(K557=0,"",K557/B540)</f>
        <v>0.58695652173913049</v>
      </c>
      <c r="N557" s="105">
        <f>IF(K548=0,"",M557-L557)</f>
        <v>0.26086956521739135</v>
      </c>
      <c r="O557" s="85"/>
      <c r="P557" s="81"/>
      <c r="Q557" s="129"/>
      <c r="R557" s="85"/>
    </row>
    <row r="558" spans="1:18" ht="12.75" customHeight="1" x14ac:dyDescent="0.2"/>
    <row r="559" spans="1:18" ht="12.75" customHeight="1" x14ac:dyDescent="0.2"/>
    <row r="560" spans="1:18" ht="26.25" x14ac:dyDescent="0.2">
      <c r="B560" s="220" t="s">
        <v>94</v>
      </c>
      <c r="C560" s="221"/>
      <c r="D560" s="221"/>
      <c r="E560" s="221"/>
      <c r="F560" s="221"/>
      <c r="G560" s="221"/>
      <c r="H560" s="221"/>
      <c r="I560" s="221"/>
      <c r="J560" s="221"/>
      <c r="K560" s="74" t="s">
        <v>112</v>
      </c>
      <c r="L560" s="85"/>
      <c r="M560" s="85"/>
      <c r="N560" s="81"/>
      <c r="O560" s="85"/>
      <c r="P560" s="81"/>
      <c r="Q560" s="81"/>
      <c r="R560" s="81"/>
    </row>
    <row r="561" spans="1:19" ht="20.25" x14ac:dyDescent="0.2">
      <c r="A561" s="222" t="s">
        <v>9</v>
      </c>
      <c r="B561" s="223" t="s">
        <v>95</v>
      </c>
      <c r="C561" s="224"/>
      <c r="D561" s="224"/>
      <c r="E561" s="224"/>
      <c r="F561" s="224"/>
      <c r="G561" s="224"/>
      <c r="H561" s="224"/>
      <c r="I561" s="224"/>
      <c r="J561" s="225"/>
      <c r="K561" s="226" t="s">
        <v>10</v>
      </c>
      <c r="L561" s="219" t="s">
        <v>2</v>
      </c>
      <c r="M561" s="219" t="s">
        <v>3</v>
      </c>
      <c r="N561" s="228" t="s">
        <v>4</v>
      </c>
      <c r="O561" s="219" t="s">
        <v>5</v>
      </c>
      <c r="P561" s="217" t="s">
        <v>6</v>
      </c>
      <c r="Q561" s="217" t="s">
        <v>7</v>
      </c>
      <c r="R561" s="219" t="s">
        <v>96</v>
      </c>
    </row>
    <row r="562" spans="1:19" ht="15.75" x14ac:dyDescent="0.2">
      <c r="A562" s="218"/>
      <c r="B562" s="93" t="s">
        <v>97</v>
      </c>
      <c r="C562" s="93" t="s">
        <v>98</v>
      </c>
      <c r="D562" s="93" t="s">
        <v>99</v>
      </c>
      <c r="E562" s="93" t="s">
        <v>100</v>
      </c>
      <c r="F562" s="93" t="s">
        <v>101</v>
      </c>
      <c r="G562" s="93" t="s">
        <v>102</v>
      </c>
      <c r="H562" s="93" t="s">
        <v>103</v>
      </c>
      <c r="I562" s="93" t="s">
        <v>104</v>
      </c>
      <c r="J562" s="93" t="s">
        <v>105</v>
      </c>
      <c r="K562" s="218"/>
      <c r="L562" s="218"/>
      <c r="M562" s="218"/>
      <c r="N562" s="218"/>
      <c r="O562" s="218"/>
      <c r="P562" s="218"/>
      <c r="Q562" s="218"/>
      <c r="R562" s="218"/>
    </row>
    <row r="563" spans="1:19" ht="15.75" customHeight="1" x14ac:dyDescent="0.2">
      <c r="A563" s="93">
        <v>1801</v>
      </c>
      <c r="B563" s="17">
        <v>10</v>
      </c>
      <c r="C563" s="17"/>
      <c r="D563" s="17"/>
      <c r="E563" s="17"/>
      <c r="F563" s="17"/>
      <c r="G563" s="17"/>
      <c r="H563" s="17"/>
      <c r="I563" s="17"/>
      <c r="J563" s="17"/>
      <c r="K563" s="54"/>
      <c r="L563" s="138"/>
      <c r="M563" s="139"/>
      <c r="N563" s="100"/>
      <c r="O563" s="94"/>
      <c r="P563" s="19">
        <f>B563</f>
        <v>10</v>
      </c>
      <c r="Q563" s="95"/>
      <c r="R563" s="94"/>
    </row>
    <row r="564" spans="1:19" ht="15.75" customHeight="1" x14ac:dyDescent="0.2">
      <c r="A564" s="93">
        <v>1802</v>
      </c>
      <c r="B564" s="17"/>
      <c r="C564" s="17">
        <v>8</v>
      </c>
      <c r="D564" s="17"/>
      <c r="E564" s="17"/>
      <c r="F564" s="17"/>
      <c r="G564" s="17"/>
      <c r="H564" s="17"/>
      <c r="I564" s="17"/>
      <c r="J564" s="17"/>
      <c r="K564" s="54"/>
      <c r="L564" s="140"/>
      <c r="M564" s="49"/>
      <c r="N564" s="141"/>
      <c r="O564" s="21">
        <f>IF(C564=0,"",C564/B563)</f>
        <v>0.8</v>
      </c>
      <c r="P564" s="22">
        <v>8</v>
      </c>
      <c r="Q564" s="96">
        <f t="shared" ref="Q564:Q571" si="54">IF(P564=0,"",P564/P563)</f>
        <v>0.8</v>
      </c>
      <c r="R564" s="96">
        <f t="shared" ref="R564:R571" si="55">IF(P564=0,"",100%-Q564)</f>
        <v>0.19999999999999996</v>
      </c>
    </row>
    <row r="565" spans="1:19" ht="15.75" customHeight="1" x14ac:dyDescent="0.2">
      <c r="A565" s="93">
        <v>1901</v>
      </c>
      <c r="B565" s="17"/>
      <c r="C565" s="17"/>
      <c r="D565" s="17">
        <v>6</v>
      </c>
      <c r="E565" s="17"/>
      <c r="F565" s="17"/>
      <c r="G565" s="17"/>
      <c r="H565" s="17"/>
      <c r="I565" s="17"/>
      <c r="J565" s="17"/>
      <c r="K565" s="54"/>
      <c r="L565" s="140"/>
      <c r="M565" s="49"/>
      <c r="N565" s="141"/>
      <c r="O565" s="21">
        <f>IF(D565=0,"",D565/C564)</f>
        <v>0.75</v>
      </c>
      <c r="P565" s="22">
        <v>7</v>
      </c>
      <c r="Q565" s="96">
        <f t="shared" si="54"/>
        <v>0.875</v>
      </c>
      <c r="R565" s="96">
        <f t="shared" si="55"/>
        <v>0.125</v>
      </c>
      <c r="S565" s="153">
        <f>P565/P563</f>
        <v>0.7</v>
      </c>
    </row>
    <row r="566" spans="1:19" ht="15.75" customHeight="1" x14ac:dyDescent="0.2">
      <c r="A566" s="93">
        <v>1902</v>
      </c>
      <c r="B566" s="17"/>
      <c r="C566" s="17"/>
      <c r="D566" s="17"/>
      <c r="E566" s="17">
        <v>3</v>
      </c>
      <c r="F566" s="17"/>
      <c r="G566" s="17"/>
      <c r="H566" s="17"/>
      <c r="I566" s="17"/>
      <c r="J566" s="17"/>
      <c r="K566" s="54"/>
      <c r="L566" s="140"/>
      <c r="M566" s="49"/>
      <c r="N566" s="141"/>
      <c r="O566" s="21">
        <f>IF(E566=0,"",E566/D565)</f>
        <v>0.5</v>
      </c>
      <c r="P566" s="22">
        <v>7</v>
      </c>
      <c r="Q566" s="96">
        <f t="shared" si="54"/>
        <v>1</v>
      </c>
      <c r="R566" s="96">
        <f t="shared" si="55"/>
        <v>0</v>
      </c>
    </row>
    <row r="567" spans="1:19" ht="15.75" customHeight="1" x14ac:dyDescent="0.2">
      <c r="A567" s="93">
        <v>2001</v>
      </c>
      <c r="B567" s="17"/>
      <c r="C567" s="17"/>
      <c r="D567" s="17"/>
      <c r="E567" s="17"/>
      <c r="F567" s="17">
        <v>3</v>
      </c>
      <c r="G567" s="17"/>
      <c r="H567" s="17"/>
      <c r="I567" s="17"/>
      <c r="J567" s="17"/>
      <c r="K567" s="54"/>
      <c r="L567" s="140"/>
      <c r="M567" s="49"/>
      <c r="N567" s="141"/>
      <c r="O567" s="21">
        <f>IF(F567=0,"",F567/E566)</f>
        <v>1</v>
      </c>
      <c r="P567" s="22">
        <v>6</v>
      </c>
      <c r="Q567" s="96">
        <f t="shared" si="54"/>
        <v>0.8571428571428571</v>
      </c>
      <c r="R567" s="96">
        <f t="shared" si="55"/>
        <v>0.1428571428571429</v>
      </c>
    </row>
    <row r="568" spans="1:19" ht="15.75" customHeight="1" x14ac:dyDescent="0.2">
      <c r="A568" s="93">
        <v>2002</v>
      </c>
      <c r="B568" s="17"/>
      <c r="C568" s="17"/>
      <c r="D568" s="17"/>
      <c r="E568" s="17"/>
      <c r="F568" s="17"/>
      <c r="G568" s="17">
        <v>3</v>
      </c>
      <c r="H568" s="17"/>
      <c r="I568" s="17"/>
      <c r="J568" s="17"/>
      <c r="K568" s="54"/>
      <c r="L568" s="140"/>
      <c r="M568" s="49"/>
      <c r="N568" s="141"/>
      <c r="O568" s="21">
        <f>IF(G568=0,"",G568/F567)</f>
        <v>1</v>
      </c>
      <c r="P568" s="22">
        <v>6</v>
      </c>
      <c r="Q568" s="96">
        <f t="shared" si="54"/>
        <v>1</v>
      </c>
      <c r="R568" s="96">
        <f t="shared" si="55"/>
        <v>0</v>
      </c>
    </row>
    <row r="569" spans="1:19" ht="15.75" customHeight="1" x14ac:dyDescent="0.2">
      <c r="A569" s="93">
        <v>2101</v>
      </c>
      <c r="B569" s="17"/>
      <c r="C569" s="17"/>
      <c r="D569" s="17"/>
      <c r="E569" s="17"/>
      <c r="F569" s="17"/>
      <c r="G569" s="17"/>
      <c r="H569" s="17">
        <v>2</v>
      </c>
      <c r="I569" s="17"/>
      <c r="J569" s="17"/>
      <c r="K569" s="54"/>
      <c r="L569" s="140"/>
      <c r="M569" s="49"/>
      <c r="N569" s="141"/>
      <c r="O569" s="21">
        <f>IF(H569=0,"",H569/G568)</f>
        <v>0.66666666666666663</v>
      </c>
      <c r="P569" s="22">
        <v>6</v>
      </c>
      <c r="Q569" s="96">
        <f t="shared" si="54"/>
        <v>1</v>
      </c>
      <c r="R569" s="96">
        <f t="shared" si="55"/>
        <v>0</v>
      </c>
    </row>
    <row r="570" spans="1:19" ht="15.75" customHeight="1" x14ac:dyDescent="0.2">
      <c r="A570" s="93">
        <v>2102</v>
      </c>
      <c r="B570" s="17"/>
      <c r="C570" s="17"/>
      <c r="D570" s="17"/>
      <c r="E570" s="17"/>
      <c r="F570" s="17"/>
      <c r="G570" s="17"/>
      <c r="H570" s="17"/>
      <c r="I570" s="17">
        <v>2</v>
      </c>
      <c r="J570" s="17"/>
      <c r="K570" s="54"/>
      <c r="L570" s="140"/>
      <c r="M570" s="49"/>
      <c r="N570" s="141"/>
      <c r="O570" s="21">
        <f>IF(I570=0,"",I570/H569)</f>
        <v>1</v>
      </c>
      <c r="P570" s="22">
        <v>5</v>
      </c>
      <c r="Q570" s="96">
        <f t="shared" si="54"/>
        <v>0.83333333333333337</v>
      </c>
      <c r="R570" s="96">
        <f t="shared" si="55"/>
        <v>0.16666666666666663</v>
      </c>
    </row>
    <row r="571" spans="1:19" ht="15.75" customHeight="1" x14ac:dyDescent="0.2">
      <c r="A571" s="93">
        <v>2201</v>
      </c>
      <c r="B571" s="17"/>
      <c r="C571" s="17"/>
      <c r="D571" s="17"/>
      <c r="E571" s="17"/>
      <c r="F571" s="17"/>
      <c r="G571" s="17"/>
      <c r="H571" s="17"/>
      <c r="I571" s="17"/>
      <c r="J571" s="17">
        <v>1</v>
      </c>
      <c r="K571" s="54">
        <v>1</v>
      </c>
      <c r="L571" s="140"/>
      <c r="M571" s="49"/>
      <c r="N571" s="141"/>
      <c r="O571" s="24">
        <f>IF(J571=0,"",J571/I570)</f>
        <v>0.5</v>
      </c>
      <c r="P571" s="22">
        <v>5</v>
      </c>
      <c r="Q571" s="24">
        <f t="shared" si="54"/>
        <v>1</v>
      </c>
      <c r="R571" s="24">
        <f t="shared" si="55"/>
        <v>0</v>
      </c>
    </row>
    <row r="572" spans="1:19" ht="15.75" customHeight="1" x14ac:dyDescent="0.2">
      <c r="A572" s="93">
        <v>2202</v>
      </c>
      <c r="B572" s="17"/>
      <c r="C572" s="17"/>
      <c r="D572" s="17"/>
      <c r="E572" s="17"/>
      <c r="F572" s="17"/>
      <c r="G572" s="17"/>
      <c r="H572" s="17"/>
      <c r="I572" s="17"/>
      <c r="J572" s="17">
        <v>1</v>
      </c>
      <c r="K572" s="54">
        <v>1</v>
      </c>
      <c r="L572" s="140"/>
      <c r="M572" s="49"/>
      <c r="N572" s="142"/>
      <c r="O572" s="49"/>
      <c r="P572" s="22">
        <v>4</v>
      </c>
      <c r="Q572" s="49"/>
      <c r="R572" s="160"/>
    </row>
    <row r="573" spans="1:19" ht="15.75" customHeight="1" x14ac:dyDescent="0.2">
      <c r="A573" s="93">
        <v>2301</v>
      </c>
      <c r="B573" s="17"/>
      <c r="C573" s="17"/>
      <c r="D573" s="17"/>
      <c r="E573" s="17"/>
      <c r="F573" s="17"/>
      <c r="G573" s="17"/>
      <c r="H573" s="17"/>
      <c r="I573" s="17"/>
      <c r="J573" s="17">
        <v>1</v>
      </c>
      <c r="K573" s="54">
        <v>1</v>
      </c>
      <c r="L573" s="140"/>
      <c r="M573" s="49"/>
      <c r="N573" s="142"/>
      <c r="O573" s="143"/>
      <c r="P573" s="51">
        <v>1</v>
      </c>
      <c r="Q573" s="144"/>
      <c r="R573" s="143"/>
    </row>
    <row r="574" spans="1:19" ht="15.75" customHeight="1" x14ac:dyDescent="0.2">
      <c r="A574" s="93">
        <v>2302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54"/>
      <c r="L574" s="140"/>
      <c r="M574" s="49"/>
      <c r="N574" s="142"/>
      <c r="O574" s="143"/>
      <c r="P574" s="51"/>
      <c r="Q574" s="144"/>
      <c r="R574" s="143"/>
    </row>
    <row r="575" spans="1:19" ht="15.75" customHeight="1" x14ac:dyDescent="0.2">
      <c r="A575" s="93">
        <v>2401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54"/>
      <c r="L575" s="140"/>
      <c r="M575" s="49"/>
      <c r="N575" s="142"/>
      <c r="O575" s="143"/>
      <c r="P575" s="51"/>
      <c r="Q575" s="144"/>
      <c r="R575" s="143"/>
    </row>
    <row r="576" spans="1:19" ht="15.75" customHeight="1" x14ac:dyDescent="0.2">
      <c r="A576" s="93">
        <v>2402</v>
      </c>
      <c r="B576" s="17"/>
      <c r="C576" s="17"/>
      <c r="D576" s="17"/>
      <c r="E576" s="17"/>
      <c r="F576" s="17"/>
      <c r="G576" s="17"/>
      <c r="H576" s="17"/>
      <c r="I576" s="17"/>
      <c r="J576" s="17"/>
      <c r="K576" s="54"/>
      <c r="L576" s="140"/>
      <c r="M576" s="49"/>
      <c r="N576" s="142"/>
      <c r="O576" s="49"/>
      <c r="P576" s="142"/>
      <c r="Q576" s="145"/>
      <c r="R576" s="143"/>
    </row>
    <row r="577" spans="1:23" ht="15.75" customHeight="1" x14ac:dyDescent="0.2">
      <c r="A577" s="93">
        <v>2501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54"/>
      <c r="L577" s="140"/>
      <c r="M577" s="49"/>
      <c r="N577" s="142"/>
      <c r="O577" s="98" t="s">
        <v>81</v>
      </c>
      <c r="P577" s="99">
        <v>3</v>
      </c>
      <c r="Q577" s="100">
        <f>IF(SUM(K569:K576)=0,"",SUM(K569:K576))</f>
        <v>3</v>
      </c>
      <c r="R577" s="101" t="s">
        <v>10</v>
      </c>
    </row>
    <row r="578" spans="1:23" ht="15.75" customHeight="1" x14ac:dyDescent="0.2">
      <c r="A578" s="93">
        <v>2502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54"/>
      <c r="L578" s="140"/>
      <c r="M578" s="49"/>
      <c r="N578" s="142"/>
      <c r="O578" s="102" t="s">
        <v>83</v>
      </c>
      <c r="P578" s="32">
        <f>IF(P577/B563=0,"",P577/B563)</f>
        <v>0.3</v>
      </c>
      <c r="Q578" s="103">
        <f>IF(P577/Q577=0,"",P577/Q577)</f>
        <v>1</v>
      </c>
      <c r="R578" s="104" t="s">
        <v>84</v>
      </c>
    </row>
    <row r="579" spans="1:23" ht="15.75" customHeight="1" x14ac:dyDescent="0.2">
      <c r="A579" s="93">
        <v>2601</v>
      </c>
      <c r="B579" s="71"/>
      <c r="C579" s="71"/>
      <c r="D579" s="71"/>
      <c r="E579" s="71"/>
      <c r="F579" s="71"/>
      <c r="G579" s="71"/>
      <c r="H579" s="71"/>
      <c r="I579" s="71"/>
      <c r="J579" s="71"/>
      <c r="K579" s="54"/>
      <c r="L579" s="146"/>
      <c r="M579" s="147"/>
      <c r="N579" s="148"/>
      <c r="O579" s="149"/>
      <c r="P579" s="150"/>
      <c r="Q579" s="150"/>
      <c r="R579" s="151"/>
    </row>
    <row r="580" spans="1:23" ht="18" x14ac:dyDescent="0.2">
      <c r="A580" s="109"/>
      <c r="B580" s="216" t="s">
        <v>106</v>
      </c>
      <c r="C580" s="216"/>
      <c r="D580" s="216"/>
      <c r="E580" s="216"/>
      <c r="F580" s="216"/>
      <c r="G580" s="216"/>
      <c r="H580" s="216"/>
      <c r="I580" s="216"/>
      <c r="J580" s="216"/>
      <c r="K580" s="70">
        <f>SUM(K563:K576)</f>
        <v>3</v>
      </c>
      <c r="L580" s="105">
        <f>IF(K571=0,"",K571/B563)</f>
        <v>0.1</v>
      </c>
      <c r="M580" s="105">
        <f>IF(K580=0,"",K580/B563)</f>
        <v>0.3</v>
      </c>
      <c r="N580" s="105">
        <f>IF(K571=0,"",M580-L580)</f>
        <v>0.19999999999999998</v>
      </c>
      <c r="O580" s="85"/>
      <c r="P580" s="81"/>
      <c r="Q580" s="129"/>
      <c r="R580" s="85"/>
    </row>
    <row r="581" spans="1:23" ht="12.75" customHeight="1" x14ac:dyDescent="0.2"/>
    <row r="582" spans="1:23" ht="12.75" customHeight="1" x14ac:dyDescent="0.2"/>
    <row r="583" spans="1:23" ht="26.25" x14ac:dyDescent="0.2">
      <c r="B583" s="220" t="s">
        <v>94</v>
      </c>
      <c r="C583" s="221"/>
      <c r="D583" s="221"/>
      <c r="E583" s="221"/>
      <c r="F583" s="221"/>
      <c r="G583" s="221"/>
      <c r="H583" s="221"/>
      <c r="I583" s="221"/>
      <c r="J583" s="221"/>
      <c r="K583" s="74" t="s">
        <v>113</v>
      </c>
      <c r="L583" s="85"/>
      <c r="M583" s="85"/>
      <c r="N583" s="81"/>
      <c r="O583" s="85"/>
      <c r="P583" s="81"/>
      <c r="Q583" s="81"/>
      <c r="R583" s="81"/>
    </row>
    <row r="584" spans="1:23" ht="20.25" x14ac:dyDescent="0.2">
      <c r="A584" s="222" t="s">
        <v>9</v>
      </c>
      <c r="B584" s="223" t="s">
        <v>95</v>
      </c>
      <c r="C584" s="224"/>
      <c r="D584" s="224"/>
      <c r="E584" s="224"/>
      <c r="F584" s="224"/>
      <c r="G584" s="224"/>
      <c r="H584" s="224"/>
      <c r="I584" s="224"/>
      <c r="J584" s="225"/>
      <c r="K584" s="226" t="s">
        <v>10</v>
      </c>
      <c r="L584" s="219" t="s">
        <v>2</v>
      </c>
      <c r="M584" s="219" t="s">
        <v>3</v>
      </c>
      <c r="N584" s="228" t="s">
        <v>4</v>
      </c>
      <c r="O584" s="219" t="s">
        <v>5</v>
      </c>
      <c r="P584" s="217" t="s">
        <v>6</v>
      </c>
      <c r="Q584" s="217" t="s">
        <v>7</v>
      </c>
      <c r="R584" s="219" t="s">
        <v>96</v>
      </c>
    </row>
    <row r="585" spans="1:23" ht="15.75" x14ac:dyDescent="0.2">
      <c r="A585" s="218"/>
      <c r="B585" s="93" t="s">
        <v>97</v>
      </c>
      <c r="C585" s="93" t="s">
        <v>98</v>
      </c>
      <c r="D585" s="93" t="s">
        <v>99</v>
      </c>
      <c r="E585" s="93" t="s">
        <v>100</v>
      </c>
      <c r="F585" s="93" t="s">
        <v>101</v>
      </c>
      <c r="G585" s="93" t="s">
        <v>102</v>
      </c>
      <c r="H585" s="93" t="s">
        <v>103</v>
      </c>
      <c r="I585" s="93" t="s">
        <v>104</v>
      </c>
      <c r="J585" s="93" t="s">
        <v>105</v>
      </c>
      <c r="K585" s="218"/>
      <c r="L585" s="218"/>
      <c r="M585" s="218"/>
      <c r="N585" s="218"/>
      <c r="O585" s="218"/>
      <c r="P585" s="218"/>
      <c r="Q585" s="218"/>
      <c r="R585" s="218"/>
    </row>
    <row r="586" spans="1:23" ht="15.75" customHeight="1" x14ac:dyDescent="0.2">
      <c r="A586" s="93">
        <v>1802</v>
      </c>
      <c r="B586" s="17">
        <v>43</v>
      </c>
      <c r="C586" s="17"/>
      <c r="D586" s="17"/>
      <c r="E586" s="17"/>
      <c r="F586" s="17"/>
      <c r="G586" s="17"/>
      <c r="H586" s="17"/>
      <c r="I586" s="17"/>
      <c r="J586" s="17"/>
      <c r="K586" s="54"/>
      <c r="L586" s="138"/>
      <c r="M586" s="139"/>
      <c r="N586" s="100"/>
      <c r="O586" s="94"/>
      <c r="P586" s="19">
        <f>B586</f>
        <v>43</v>
      </c>
      <c r="Q586" s="95"/>
      <c r="R586" s="94"/>
    </row>
    <row r="587" spans="1:23" ht="15.75" customHeight="1" x14ac:dyDescent="0.2">
      <c r="A587" s="93">
        <v>1901</v>
      </c>
      <c r="B587" s="17"/>
      <c r="C587" s="17">
        <v>37</v>
      </c>
      <c r="D587" s="17"/>
      <c r="E587" s="17"/>
      <c r="F587" s="17"/>
      <c r="G587" s="17"/>
      <c r="H587" s="17"/>
      <c r="I587" s="17"/>
      <c r="J587" s="17"/>
      <c r="K587" s="54"/>
      <c r="L587" s="140"/>
      <c r="M587" s="49"/>
      <c r="N587" s="141"/>
      <c r="O587" s="21">
        <f>IF(C587=0,"",C587/B586)</f>
        <v>0.86046511627906974</v>
      </c>
      <c r="P587" s="22">
        <v>37</v>
      </c>
      <c r="Q587" s="96">
        <f t="shared" ref="Q587:Q594" si="56">IF(P587=0,"",P587/P586)</f>
        <v>0.86046511627906974</v>
      </c>
      <c r="R587" s="96">
        <f t="shared" ref="R587:R594" si="57">IF(P587=0,"",100%-Q587)</f>
        <v>0.13953488372093026</v>
      </c>
    </row>
    <row r="588" spans="1:23" ht="15.75" customHeight="1" x14ac:dyDescent="0.2">
      <c r="A588" s="93">
        <v>1902</v>
      </c>
      <c r="B588" s="17"/>
      <c r="C588" s="17"/>
      <c r="D588" s="17">
        <v>33</v>
      </c>
      <c r="E588" s="17"/>
      <c r="F588" s="17"/>
      <c r="G588" s="17"/>
      <c r="H588" s="17"/>
      <c r="I588" s="17"/>
      <c r="J588" s="17"/>
      <c r="K588" s="54"/>
      <c r="L588" s="140"/>
      <c r="M588" s="49"/>
      <c r="N588" s="141"/>
      <c r="O588" s="21">
        <f>IF(D588=0,"",D588/C587)</f>
        <v>0.89189189189189189</v>
      </c>
      <c r="P588" s="22">
        <v>35</v>
      </c>
      <c r="Q588" s="96">
        <f t="shared" si="56"/>
        <v>0.94594594594594594</v>
      </c>
      <c r="R588" s="96">
        <f t="shared" si="57"/>
        <v>5.4054054054054057E-2</v>
      </c>
      <c r="S588" s="155">
        <f>P588/P586</f>
        <v>0.81395348837209303</v>
      </c>
      <c r="W588" s="154"/>
    </row>
    <row r="589" spans="1:23" ht="15.75" customHeight="1" x14ac:dyDescent="0.2">
      <c r="A589" s="93">
        <v>2001</v>
      </c>
      <c r="B589" s="17"/>
      <c r="C589" s="17"/>
      <c r="D589" s="17"/>
      <c r="E589" s="17">
        <v>28</v>
      </c>
      <c r="F589" s="17"/>
      <c r="G589" s="17"/>
      <c r="H589" s="17"/>
      <c r="I589" s="17"/>
      <c r="J589" s="17"/>
      <c r="K589" s="54"/>
      <c r="L589" s="140"/>
      <c r="M589" s="49"/>
      <c r="N589" s="141"/>
      <c r="O589" s="21">
        <f>IF(E589=0,"",E589/D588)</f>
        <v>0.84848484848484851</v>
      </c>
      <c r="P589" s="22">
        <v>32</v>
      </c>
      <c r="Q589" s="96">
        <f t="shared" si="56"/>
        <v>0.91428571428571426</v>
      </c>
      <c r="R589" s="96">
        <f t="shared" si="57"/>
        <v>8.5714285714285743E-2</v>
      </c>
    </row>
    <row r="590" spans="1:23" ht="15.75" customHeight="1" x14ac:dyDescent="0.2">
      <c r="A590" s="93">
        <v>2002</v>
      </c>
      <c r="B590" s="17"/>
      <c r="C590" s="17"/>
      <c r="D590" s="17"/>
      <c r="E590" s="17"/>
      <c r="F590" s="17">
        <v>23</v>
      </c>
      <c r="G590" s="17"/>
      <c r="H590" s="17"/>
      <c r="I590" s="17"/>
      <c r="J590" s="17"/>
      <c r="K590" s="54"/>
      <c r="L590" s="140"/>
      <c r="M590" s="49"/>
      <c r="N590" s="141"/>
      <c r="O590" s="21">
        <f>IF(F590=0,"",F590/E589)</f>
        <v>0.8214285714285714</v>
      </c>
      <c r="P590" s="22">
        <v>32</v>
      </c>
      <c r="Q590" s="96">
        <f t="shared" si="56"/>
        <v>1</v>
      </c>
      <c r="R590" s="96">
        <f t="shared" si="57"/>
        <v>0</v>
      </c>
    </row>
    <row r="591" spans="1:23" ht="15.75" customHeight="1" x14ac:dyDescent="0.2">
      <c r="A591" s="93">
        <v>2101</v>
      </c>
      <c r="B591" s="17"/>
      <c r="C591" s="17"/>
      <c r="D591" s="17"/>
      <c r="E591" s="17"/>
      <c r="F591" s="17"/>
      <c r="G591" s="17">
        <v>20</v>
      </c>
      <c r="H591" s="17"/>
      <c r="I591" s="17"/>
      <c r="J591" s="17"/>
      <c r="K591" s="54"/>
      <c r="L591" s="140"/>
      <c r="M591" s="49"/>
      <c r="N591" s="141"/>
      <c r="O591" s="21">
        <f>IF(G591=0,"",G591/F590)</f>
        <v>0.86956521739130432</v>
      </c>
      <c r="P591" s="22">
        <v>30</v>
      </c>
      <c r="Q591" s="96">
        <f t="shared" si="56"/>
        <v>0.9375</v>
      </c>
      <c r="R591" s="96">
        <f t="shared" si="57"/>
        <v>6.25E-2</v>
      </c>
    </row>
    <row r="592" spans="1:23" ht="15.75" customHeight="1" x14ac:dyDescent="0.2">
      <c r="A592" s="93">
        <v>2102</v>
      </c>
      <c r="B592" s="17"/>
      <c r="C592" s="17"/>
      <c r="D592" s="17"/>
      <c r="E592" s="17"/>
      <c r="F592" s="17"/>
      <c r="G592" s="17"/>
      <c r="H592" s="17">
        <v>15</v>
      </c>
      <c r="I592" s="17"/>
      <c r="J592" s="17"/>
      <c r="K592" s="54"/>
      <c r="L592" s="140"/>
      <c r="M592" s="49"/>
      <c r="N592" s="141"/>
      <c r="O592" s="21">
        <f>IF(H592=0,"",H592/G591)</f>
        <v>0.75</v>
      </c>
      <c r="P592" s="22">
        <v>30</v>
      </c>
      <c r="Q592" s="96">
        <f t="shared" si="56"/>
        <v>1</v>
      </c>
      <c r="R592" s="96">
        <f t="shared" si="57"/>
        <v>0</v>
      </c>
    </row>
    <row r="593" spans="1:18" ht="15.75" customHeight="1" x14ac:dyDescent="0.2">
      <c r="A593" s="93">
        <v>2201</v>
      </c>
      <c r="B593" s="17"/>
      <c r="C593" s="17"/>
      <c r="D593" s="17"/>
      <c r="E593" s="17"/>
      <c r="F593" s="17"/>
      <c r="G593" s="17"/>
      <c r="H593" s="17"/>
      <c r="I593" s="17">
        <v>14</v>
      </c>
      <c r="J593" s="17"/>
      <c r="K593" s="54"/>
      <c r="L593" s="140"/>
      <c r="M593" s="49"/>
      <c r="N593" s="141"/>
      <c r="O593" s="21">
        <f>IF(I593=0,"",I593/H592)</f>
        <v>0.93333333333333335</v>
      </c>
      <c r="P593" s="22">
        <v>29</v>
      </c>
      <c r="Q593" s="96">
        <f t="shared" si="56"/>
        <v>0.96666666666666667</v>
      </c>
      <c r="R593" s="96">
        <f t="shared" si="57"/>
        <v>3.3333333333333326E-2</v>
      </c>
    </row>
    <row r="594" spans="1:18" ht="15.75" customHeight="1" x14ac:dyDescent="0.2">
      <c r="A594" s="93">
        <v>2202</v>
      </c>
      <c r="B594" s="17"/>
      <c r="C594" s="17"/>
      <c r="D594" s="17"/>
      <c r="E594" s="17"/>
      <c r="F594" s="17"/>
      <c r="G594" s="17"/>
      <c r="H594" s="17"/>
      <c r="I594" s="17"/>
      <c r="J594" s="17">
        <v>7</v>
      </c>
      <c r="K594" s="54">
        <v>7</v>
      </c>
      <c r="L594" s="140"/>
      <c r="M594" s="49"/>
      <c r="N594" s="141"/>
      <c r="O594" s="24">
        <f>IF(J594=0,"",J594/I593)</f>
        <v>0.5</v>
      </c>
      <c r="P594" s="22">
        <v>26</v>
      </c>
      <c r="Q594" s="24">
        <f t="shared" si="56"/>
        <v>0.89655172413793105</v>
      </c>
      <c r="R594" s="24">
        <f t="shared" si="57"/>
        <v>0.10344827586206895</v>
      </c>
    </row>
    <row r="595" spans="1:18" ht="15.75" customHeight="1" x14ac:dyDescent="0.2">
      <c r="A595" s="93">
        <v>2301</v>
      </c>
      <c r="B595" s="17"/>
      <c r="C595" s="17"/>
      <c r="D595" s="17"/>
      <c r="E595" s="17"/>
      <c r="F595" s="17"/>
      <c r="G595" s="17"/>
      <c r="H595" s="17"/>
      <c r="I595" s="17"/>
      <c r="J595" s="17">
        <v>11</v>
      </c>
      <c r="K595" s="54">
        <v>11</v>
      </c>
      <c r="L595" s="140"/>
      <c r="M595" s="49"/>
      <c r="N595" s="142"/>
      <c r="O595" s="49"/>
      <c r="P595" s="22">
        <v>19</v>
      </c>
      <c r="Q595" s="49"/>
      <c r="R595" s="160"/>
    </row>
    <row r="596" spans="1:18" ht="15.75" customHeight="1" x14ac:dyDescent="0.2">
      <c r="A596" s="93">
        <v>2302</v>
      </c>
      <c r="B596" s="17"/>
      <c r="C596" s="17"/>
      <c r="D596" s="17"/>
      <c r="E596" s="17"/>
      <c r="F596" s="17"/>
      <c r="G596" s="17"/>
      <c r="H596" s="17"/>
      <c r="I596" s="17"/>
      <c r="J596" s="17">
        <v>5</v>
      </c>
      <c r="K596" s="54">
        <v>5</v>
      </c>
      <c r="L596" s="140"/>
      <c r="M596" s="49"/>
      <c r="N596" s="142"/>
      <c r="O596" s="143"/>
      <c r="P596" s="51">
        <v>8</v>
      </c>
      <c r="Q596" s="144"/>
      <c r="R596" s="143"/>
    </row>
    <row r="597" spans="1:18" ht="15.75" customHeight="1" x14ac:dyDescent="0.2">
      <c r="A597" s="93">
        <v>2401</v>
      </c>
      <c r="B597" s="17"/>
      <c r="C597" s="17"/>
      <c r="D597" s="17"/>
      <c r="E597" s="17"/>
      <c r="F597" s="17"/>
      <c r="G597" s="17"/>
      <c r="H597" s="17"/>
      <c r="I597" s="17"/>
      <c r="J597" s="17">
        <v>3</v>
      </c>
      <c r="K597" s="54">
        <v>3</v>
      </c>
      <c r="L597" s="140"/>
      <c r="M597" s="49"/>
      <c r="N597" s="142"/>
      <c r="O597" s="143"/>
      <c r="P597" s="51">
        <v>3</v>
      </c>
      <c r="Q597" s="144"/>
      <c r="R597" s="143"/>
    </row>
    <row r="598" spans="1:18" ht="15.75" customHeight="1" x14ac:dyDescent="0.2">
      <c r="A598" s="93">
        <v>2402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54"/>
      <c r="L598" s="140"/>
      <c r="M598" s="49"/>
      <c r="N598" s="142"/>
      <c r="O598" s="49"/>
      <c r="P598" s="142"/>
      <c r="Q598" s="145"/>
      <c r="R598" s="143"/>
    </row>
    <row r="599" spans="1:18" ht="15.75" customHeight="1" x14ac:dyDescent="0.2">
      <c r="A599" s="93">
        <v>2501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54"/>
      <c r="L599" s="140"/>
      <c r="M599" s="49"/>
      <c r="N599" s="142"/>
      <c r="O599" s="98" t="s">
        <v>81</v>
      </c>
      <c r="P599" s="99">
        <v>22</v>
      </c>
      <c r="Q599" s="100">
        <f>IF(SUM(K592:K598)=0,"",SUM(K592:K598))</f>
        <v>26</v>
      </c>
      <c r="R599" s="101" t="s">
        <v>10</v>
      </c>
    </row>
    <row r="600" spans="1:18" ht="15.75" customHeight="1" x14ac:dyDescent="0.2">
      <c r="A600" s="93">
        <v>2502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54"/>
      <c r="L600" s="140"/>
      <c r="M600" s="49"/>
      <c r="N600" s="142"/>
      <c r="O600" s="102" t="s">
        <v>83</v>
      </c>
      <c r="P600" s="32">
        <f>IF(P599/B586=0,"",P599/B586)</f>
        <v>0.51162790697674421</v>
      </c>
      <c r="Q600" s="103">
        <f>IF(P599/Q599=0,"",P599/Q599)</f>
        <v>0.84615384615384615</v>
      </c>
      <c r="R600" s="104" t="s">
        <v>84</v>
      </c>
    </row>
    <row r="601" spans="1:18" ht="15.75" customHeight="1" x14ac:dyDescent="0.2">
      <c r="A601" s="93">
        <v>2601</v>
      </c>
      <c r="B601" s="71"/>
      <c r="C601" s="71"/>
      <c r="D601" s="71"/>
      <c r="E601" s="71"/>
      <c r="F601" s="71"/>
      <c r="G601" s="71"/>
      <c r="H601" s="71"/>
      <c r="I601" s="71"/>
      <c r="J601" s="71"/>
      <c r="K601" s="54"/>
      <c r="L601" s="146"/>
      <c r="M601" s="147"/>
      <c r="N601" s="148"/>
      <c r="O601" s="149"/>
      <c r="P601" s="150"/>
      <c r="Q601" s="150"/>
      <c r="R601" s="151"/>
    </row>
    <row r="602" spans="1:18" ht="18" x14ac:dyDescent="0.2">
      <c r="A602" s="109"/>
      <c r="B602" s="216" t="s">
        <v>106</v>
      </c>
      <c r="C602" s="216"/>
      <c r="D602" s="216"/>
      <c r="E602" s="216"/>
      <c r="F602" s="216"/>
      <c r="G602" s="216"/>
      <c r="H602" s="216"/>
      <c r="I602" s="216"/>
      <c r="J602" s="216"/>
      <c r="K602" s="70">
        <f>SUM(K586:K598)</f>
        <v>26</v>
      </c>
      <c r="L602" s="105">
        <f>IF(K594=0,"",K594/B586)</f>
        <v>0.16279069767441862</v>
      </c>
      <c r="M602" s="105">
        <f>IF(K602=0,"",K602/B586)</f>
        <v>0.60465116279069764</v>
      </c>
      <c r="N602" s="105">
        <f>IF(K594=0,"",M602-L602)</f>
        <v>0.44186046511627902</v>
      </c>
      <c r="O602" s="85"/>
      <c r="P602" s="81"/>
      <c r="Q602" s="129"/>
      <c r="R602" s="85"/>
    </row>
    <row r="603" spans="1:18" ht="12.75" customHeight="1" x14ac:dyDescent="0.2"/>
    <row r="604" spans="1:18" ht="12.75" customHeight="1" x14ac:dyDescent="0.2"/>
    <row r="605" spans="1:18" ht="26.25" x14ac:dyDescent="0.2">
      <c r="B605" s="220" t="s">
        <v>94</v>
      </c>
      <c r="C605" s="221"/>
      <c r="D605" s="221"/>
      <c r="E605" s="221"/>
      <c r="F605" s="221"/>
      <c r="G605" s="221"/>
      <c r="H605" s="221"/>
      <c r="I605" s="221"/>
      <c r="J605" s="221"/>
      <c r="K605" s="74" t="s">
        <v>114</v>
      </c>
      <c r="L605" s="85"/>
      <c r="M605" s="85"/>
      <c r="N605" s="81"/>
      <c r="O605" s="85"/>
      <c r="P605" s="81"/>
      <c r="Q605" s="81"/>
      <c r="R605" s="81"/>
    </row>
    <row r="606" spans="1:18" ht="20.25" x14ac:dyDescent="0.2">
      <c r="A606" s="222" t="s">
        <v>9</v>
      </c>
      <c r="B606" s="223" t="s">
        <v>95</v>
      </c>
      <c r="C606" s="224"/>
      <c r="D606" s="224"/>
      <c r="E606" s="224"/>
      <c r="F606" s="224"/>
      <c r="G606" s="224"/>
      <c r="H606" s="224"/>
      <c r="I606" s="224"/>
      <c r="J606" s="225"/>
      <c r="K606" s="226" t="s">
        <v>10</v>
      </c>
      <c r="L606" s="219" t="s">
        <v>2</v>
      </c>
      <c r="M606" s="219" t="s">
        <v>3</v>
      </c>
      <c r="N606" s="228" t="s">
        <v>4</v>
      </c>
      <c r="O606" s="219" t="s">
        <v>5</v>
      </c>
      <c r="P606" s="217" t="s">
        <v>6</v>
      </c>
      <c r="Q606" s="217" t="s">
        <v>7</v>
      </c>
      <c r="R606" s="219" t="s">
        <v>96</v>
      </c>
    </row>
    <row r="607" spans="1:18" ht="15.75" x14ac:dyDescent="0.2">
      <c r="A607" s="218"/>
      <c r="B607" s="93" t="s">
        <v>97</v>
      </c>
      <c r="C607" s="93" t="s">
        <v>98</v>
      </c>
      <c r="D607" s="93" t="s">
        <v>99</v>
      </c>
      <c r="E607" s="93" t="s">
        <v>100</v>
      </c>
      <c r="F607" s="93" t="s">
        <v>101</v>
      </c>
      <c r="G607" s="93" t="s">
        <v>102</v>
      </c>
      <c r="H607" s="93" t="s">
        <v>103</v>
      </c>
      <c r="I607" s="93" t="s">
        <v>104</v>
      </c>
      <c r="J607" s="93" t="s">
        <v>105</v>
      </c>
      <c r="K607" s="218"/>
      <c r="L607" s="218"/>
      <c r="M607" s="218"/>
      <c r="N607" s="218"/>
      <c r="O607" s="218"/>
      <c r="P607" s="218"/>
      <c r="Q607" s="218"/>
      <c r="R607" s="218"/>
    </row>
    <row r="608" spans="1:18" ht="15.75" customHeight="1" x14ac:dyDescent="0.2">
      <c r="A608" s="93">
        <v>1901</v>
      </c>
      <c r="B608" s="17">
        <v>22</v>
      </c>
      <c r="C608" s="17"/>
      <c r="D608" s="17"/>
      <c r="E608" s="17"/>
      <c r="F608" s="17"/>
      <c r="G608" s="17"/>
      <c r="H608" s="17"/>
      <c r="I608" s="17"/>
      <c r="J608" s="17"/>
      <c r="K608" s="54"/>
      <c r="L608" s="138"/>
      <c r="M608" s="139"/>
      <c r="N608" s="100"/>
      <c r="O608" s="94"/>
      <c r="P608" s="19">
        <f>B608</f>
        <v>22</v>
      </c>
      <c r="Q608" s="95"/>
      <c r="R608" s="94"/>
    </row>
    <row r="609" spans="1:19" ht="15.75" customHeight="1" x14ac:dyDescent="0.2">
      <c r="A609" s="93">
        <v>1902</v>
      </c>
      <c r="B609" s="17"/>
      <c r="C609" s="17">
        <v>18</v>
      </c>
      <c r="D609" s="17"/>
      <c r="E609" s="17"/>
      <c r="F609" s="17"/>
      <c r="G609" s="17"/>
      <c r="H609" s="17"/>
      <c r="I609" s="17"/>
      <c r="J609" s="17"/>
      <c r="K609" s="54"/>
      <c r="L609" s="140"/>
      <c r="M609" s="49"/>
      <c r="N609" s="141"/>
      <c r="O609" s="21">
        <f>IF(C609=0,"",C609/B608)</f>
        <v>0.81818181818181823</v>
      </c>
      <c r="P609" s="22">
        <v>18</v>
      </c>
      <c r="Q609" s="96">
        <f t="shared" ref="Q609:Q616" si="58">IF(P609=0,"",P609/P608)</f>
        <v>0.81818181818181823</v>
      </c>
      <c r="R609" s="96">
        <f t="shared" ref="R609:R616" si="59">IF(P609=0,"",100%-Q609)</f>
        <v>0.18181818181818177</v>
      </c>
    </row>
    <row r="610" spans="1:19" ht="15.75" customHeight="1" x14ac:dyDescent="0.2">
      <c r="A610" s="93">
        <v>2001</v>
      </c>
      <c r="B610" s="17"/>
      <c r="C610" s="17"/>
      <c r="D610" s="17">
        <v>13</v>
      </c>
      <c r="E610" s="17"/>
      <c r="F610" s="17"/>
      <c r="G610" s="17"/>
      <c r="H610" s="17"/>
      <c r="I610" s="17"/>
      <c r="J610" s="17"/>
      <c r="K610" s="54"/>
      <c r="L610" s="140"/>
      <c r="M610" s="49"/>
      <c r="N610" s="141"/>
      <c r="O610" s="21">
        <f>IF(D610=0,"",D610/C609)</f>
        <v>0.72222222222222221</v>
      </c>
      <c r="P610" s="22">
        <v>17</v>
      </c>
      <c r="Q610" s="96">
        <f t="shared" si="58"/>
        <v>0.94444444444444442</v>
      </c>
      <c r="R610" s="96">
        <f t="shared" si="59"/>
        <v>5.555555555555558E-2</v>
      </c>
      <c r="S610" s="155">
        <f>P610/P608</f>
        <v>0.77272727272727271</v>
      </c>
    </row>
    <row r="611" spans="1:19" ht="15.75" customHeight="1" x14ac:dyDescent="0.2">
      <c r="A611" s="93">
        <v>2002</v>
      </c>
      <c r="B611" s="17"/>
      <c r="C611" s="17"/>
      <c r="D611" s="17"/>
      <c r="E611" s="17">
        <v>13</v>
      </c>
      <c r="F611" s="17"/>
      <c r="G611" s="17"/>
      <c r="H611" s="17"/>
      <c r="I611" s="17"/>
      <c r="J611" s="17"/>
      <c r="K611" s="54"/>
      <c r="L611" s="140"/>
      <c r="M611" s="49"/>
      <c r="N611" s="141"/>
      <c r="O611" s="21">
        <f>IF(E611=0,"",E611/D610)</f>
        <v>1</v>
      </c>
      <c r="P611" s="22">
        <v>17</v>
      </c>
      <c r="Q611" s="96">
        <f t="shared" si="58"/>
        <v>1</v>
      </c>
      <c r="R611" s="96">
        <f t="shared" si="59"/>
        <v>0</v>
      </c>
    </row>
    <row r="612" spans="1:19" ht="15.75" customHeight="1" x14ac:dyDescent="0.2">
      <c r="A612" s="93">
        <v>2101</v>
      </c>
      <c r="B612" s="17"/>
      <c r="C612" s="17"/>
      <c r="D612" s="17"/>
      <c r="E612" s="17"/>
      <c r="F612" s="17">
        <v>10</v>
      </c>
      <c r="G612" s="17"/>
      <c r="H612" s="17"/>
      <c r="I612" s="17"/>
      <c r="J612" s="17"/>
      <c r="K612" s="54"/>
      <c r="L612" s="140"/>
      <c r="M612" s="49"/>
      <c r="N612" s="141"/>
      <c r="O612" s="21">
        <f>IF(F612=0,"",F612/E611)</f>
        <v>0.76923076923076927</v>
      </c>
      <c r="P612" s="22">
        <v>15</v>
      </c>
      <c r="Q612" s="96">
        <f t="shared" si="58"/>
        <v>0.88235294117647056</v>
      </c>
      <c r="R612" s="96">
        <f t="shared" si="59"/>
        <v>0.11764705882352944</v>
      </c>
    </row>
    <row r="613" spans="1:19" ht="15.75" customHeight="1" x14ac:dyDescent="0.2">
      <c r="A613" s="93">
        <v>2102</v>
      </c>
      <c r="B613" s="17"/>
      <c r="C613" s="17"/>
      <c r="D613" s="17"/>
      <c r="E613" s="17"/>
      <c r="F613" s="17"/>
      <c r="G613" s="17">
        <v>7</v>
      </c>
      <c r="H613" s="17"/>
      <c r="I613" s="17"/>
      <c r="J613" s="17"/>
      <c r="K613" s="54"/>
      <c r="L613" s="140"/>
      <c r="M613" s="49"/>
      <c r="N613" s="141"/>
      <c r="O613" s="21">
        <f>IF(G613=0,"",G613/F612)</f>
        <v>0.7</v>
      </c>
      <c r="P613" s="22">
        <v>14</v>
      </c>
      <c r="Q613" s="96">
        <f t="shared" si="58"/>
        <v>0.93333333333333335</v>
      </c>
      <c r="R613" s="96">
        <f t="shared" si="59"/>
        <v>6.6666666666666652E-2</v>
      </c>
    </row>
    <row r="614" spans="1:19" ht="15.75" customHeight="1" x14ac:dyDescent="0.2">
      <c r="A614" s="93">
        <v>2201</v>
      </c>
      <c r="B614" s="17"/>
      <c r="C614" s="17"/>
      <c r="D614" s="17"/>
      <c r="E614" s="17"/>
      <c r="F614" s="17"/>
      <c r="G614" s="17"/>
      <c r="H614" s="17">
        <v>7</v>
      </c>
      <c r="I614" s="17"/>
      <c r="J614" s="17"/>
      <c r="K614" s="54"/>
      <c r="L614" s="140"/>
      <c r="M614" s="49"/>
      <c r="N614" s="141"/>
      <c r="O614" s="21">
        <f>IF(H614=0,"",H614/G613)</f>
        <v>1</v>
      </c>
      <c r="P614" s="22">
        <v>12</v>
      </c>
      <c r="Q614" s="96">
        <f t="shared" si="58"/>
        <v>0.8571428571428571</v>
      </c>
      <c r="R614" s="96">
        <f t="shared" si="59"/>
        <v>0.1428571428571429</v>
      </c>
    </row>
    <row r="615" spans="1:19" ht="15.75" customHeight="1" x14ac:dyDescent="0.2">
      <c r="A615" s="93">
        <v>2202</v>
      </c>
      <c r="B615" s="17"/>
      <c r="C615" s="17"/>
      <c r="D615" s="17"/>
      <c r="E615" s="17"/>
      <c r="F615" s="17"/>
      <c r="G615" s="17"/>
      <c r="H615" s="17"/>
      <c r="I615" s="17">
        <v>6</v>
      </c>
      <c r="J615" s="17"/>
      <c r="K615" s="54"/>
      <c r="L615" s="140"/>
      <c r="M615" s="49"/>
      <c r="N615" s="141"/>
      <c r="O615" s="21">
        <f>IF(I615=0,"",I615/H614)</f>
        <v>0.8571428571428571</v>
      </c>
      <c r="P615" s="22">
        <v>12</v>
      </c>
      <c r="Q615" s="96">
        <f t="shared" si="58"/>
        <v>1</v>
      </c>
      <c r="R615" s="96">
        <f t="shared" si="59"/>
        <v>0</v>
      </c>
    </row>
    <row r="616" spans="1:19" ht="15.75" customHeight="1" x14ac:dyDescent="0.2">
      <c r="A616" s="93">
        <v>2301</v>
      </c>
      <c r="B616" s="17"/>
      <c r="C616" s="17"/>
      <c r="D616" s="17"/>
      <c r="E616" s="17"/>
      <c r="F616" s="17"/>
      <c r="G616" s="17"/>
      <c r="H616" s="17"/>
      <c r="I616" s="17"/>
      <c r="J616" s="17">
        <v>4</v>
      </c>
      <c r="K616" s="54">
        <v>4</v>
      </c>
      <c r="L616" s="140"/>
      <c r="M616" s="49"/>
      <c r="N616" s="141"/>
      <c r="O616" s="24">
        <f>IF(J616=0,"",J616/I615)</f>
        <v>0.66666666666666663</v>
      </c>
      <c r="P616" s="22">
        <v>12</v>
      </c>
      <c r="Q616" s="24">
        <f t="shared" si="58"/>
        <v>1</v>
      </c>
      <c r="R616" s="24">
        <f t="shared" si="59"/>
        <v>0</v>
      </c>
    </row>
    <row r="617" spans="1:19" ht="15.75" customHeight="1" x14ac:dyDescent="0.2">
      <c r="A617" s="93">
        <v>2302</v>
      </c>
      <c r="B617" s="17"/>
      <c r="C617" s="17"/>
      <c r="D617" s="17"/>
      <c r="E617" s="17"/>
      <c r="F617" s="17"/>
      <c r="G617" s="17"/>
      <c r="H617" s="17"/>
      <c r="I617" s="17"/>
      <c r="J617" s="17">
        <v>2</v>
      </c>
      <c r="K617" s="54">
        <v>2</v>
      </c>
      <c r="L617" s="140"/>
      <c r="M617" s="49"/>
      <c r="N617" s="142"/>
      <c r="O617" s="49"/>
      <c r="P617" s="22">
        <v>8</v>
      </c>
      <c r="Q617" s="49"/>
      <c r="R617" s="160"/>
    </row>
    <row r="618" spans="1:19" ht="15.75" customHeight="1" x14ac:dyDescent="0.2">
      <c r="A618" s="93">
        <v>2401</v>
      </c>
      <c r="B618" s="17"/>
      <c r="C618" s="17"/>
      <c r="D618" s="17"/>
      <c r="E618" s="17"/>
      <c r="F618" s="17"/>
      <c r="G618" s="17"/>
      <c r="H618" s="17"/>
      <c r="I618" s="17"/>
      <c r="J618" s="17">
        <v>5</v>
      </c>
      <c r="K618" s="54">
        <v>5</v>
      </c>
      <c r="L618" s="140"/>
      <c r="M618" s="49"/>
      <c r="N618" s="142"/>
      <c r="O618" s="143"/>
      <c r="P618" s="51">
        <v>6</v>
      </c>
      <c r="Q618" s="144"/>
      <c r="R618" s="143"/>
    </row>
    <row r="619" spans="1:19" ht="15.75" customHeight="1" x14ac:dyDescent="0.2">
      <c r="A619" s="93">
        <v>2402</v>
      </c>
      <c r="B619" s="17"/>
      <c r="C619" s="17"/>
      <c r="D619" s="17"/>
      <c r="E619" s="17"/>
      <c r="F619" s="17"/>
      <c r="G619" s="17"/>
      <c r="H619" s="17"/>
      <c r="I619" s="17"/>
      <c r="J619" s="17">
        <v>1</v>
      </c>
      <c r="K619" s="54"/>
      <c r="L619" s="140"/>
      <c r="M619" s="49"/>
      <c r="N619" s="142"/>
      <c r="O619" s="143"/>
      <c r="P619" s="51">
        <v>1</v>
      </c>
      <c r="Q619" s="144"/>
      <c r="R619" s="143"/>
    </row>
    <row r="620" spans="1:19" ht="15.75" customHeight="1" x14ac:dyDescent="0.2">
      <c r="A620" s="93">
        <v>2501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54"/>
      <c r="L620" s="140"/>
      <c r="M620" s="49"/>
      <c r="N620" s="142"/>
      <c r="O620" s="49"/>
      <c r="P620" s="142"/>
      <c r="Q620" s="145"/>
      <c r="R620" s="143"/>
    </row>
    <row r="621" spans="1:19" ht="15.75" customHeight="1" x14ac:dyDescent="0.2">
      <c r="A621" s="93">
        <v>2502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54"/>
      <c r="L621" s="140"/>
      <c r="M621" s="49"/>
      <c r="N621" s="142"/>
      <c r="O621" s="98" t="s">
        <v>81</v>
      </c>
      <c r="P621" s="99">
        <v>5</v>
      </c>
      <c r="Q621" s="100">
        <f>IF(SUM(K614:K620)=0,"",SUM(K614:K620))</f>
        <v>11</v>
      </c>
      <c r="R621" s="101" t="s">
        <v>10</v>
      </c>
    </row>
    <row r="622" spans="1:19" ht="15.75" customHeight="1" x14ac:dyDescent="0.2">
      <c r="A622" s="93">
        <v>2601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54"/>
      <c r="L622" s="140"/>
      <c r="M622" s="49"/>
      <c r="N622" s="142"/>
      <c r="O622" s="102" t="s">
        <v>83</v>
      </c>
      <c r="P622" s="32">
        <f>IF(P621/B608=0,"",P621/B608)</f>
        <v>0.22727272727272727</v>
      </c>
      <c r="Q622" s="103">
        <f>IF(P621/Q621=0,"",P621/Q621)</f>
        <v>0.45454545454545453</v>
      </c>
      <c r="R622" s="104" t="s">
        <v>84</v>
      </c>
    </row>
    <row r="623" spans="1:19" ht="15.75" customHeight="1" x14ac:dyDescent="0.2">
      <c r="A623" s="93">
        <v>2602</v>
      </c>
      <c r="B623" s="71"/>
      <c r="C623" s="71"/>
      <c r="D623" s="71"/>
      <c r="E623" s="71"/>
      <c r="F623" s="71"/>
      <c r="G623" s="71"/>
      <c r="H623" s="71"/>
      <c r="I623" s="71"/>
      <c r="J623" s="71"/>
      <c r="K623" s="54"/>
      <c r="L623" s="146"/>
      <c r="M623" s="147"/>
      <c r="N623" s="148"/>
      <c r="O623" s="149"/>
      <c r="P623" s="150"/>
      <c r="Q623" s="150"/>
      <c r="R623" s="151"/>
    </row>
    <row r="624" spans="1:19" ht="18" customHeight="1" x14ac:dyDescent="0.2">
      <c r="A624" s="109"/>
      <c r="B624" s="216" t="s">
        <v>106</v>
      </c>
      <c r="C624" s="216"/>
      <c r="D624" s="216"/>
      <c r="E624" s="216"/>
      <c r="F624" s="216"/>
      <c r="G624" s="216"/>
      <c r="H624" s="216"/>
      <c r="I624" s="216"/>
      <c r="J624" s="216"/>
      <c r="K624" s="70">
        <f>SUM(K608:K620)</f>
        <v>11</v>
      </c>
      <c r="L624" s="105">
        <f>IF(K616=0,"",K616/B608)</f>
        <v>0.18181818181818182</v>
      </c>
      <c r="M624" s="105">
        <f>IF(K624=0,"",K624/B608)</f>
        <v>0.5</v>
      </c>
      <c r="N624" s="105">
        <f>IF(K616=0,"",M624-L624)</f>
        <v>0.31818181818181818</v>
      </c>
      <c r="O624" s="85"/>
      <c r="P624" s="81"/>
      <c r="Q624" s="129"/>
      <c r="R624" s="85"/>
    </row>
    <row r="625" spans="1:19" ht="12.75" customHeight="1" x14ac:dyDescent="0.2"/>
    <row r="626" spans="1:19" ht="12.75" customHeight="1" x14ac:dyDescent="0.2"/>
    <row r="627" spans="1:19" ht="26.25" x14ac:dyDescent="0.2">
      <c r="B627" s="220" t="s">
        <v>94</v>
      </c>
      <c r="C627" s="221"/>
      <c r="D627" s="221"/>
      <c r="E627" s="221"/>
      <c r="F627" s="221"/>
      <c r="G627" s="221"/>
      <c r="H627" s="221"/>
      <c r="I627" s="221"/>
      <c r="J627" s="221"/>
      <c r="K627" s="74" t="s">
        <v>115</v>
      </c>
      <c r="L627" s="85"/>
      <c r="M627" s="85"/>
      <c r="N627" s="81"/>
      <c r="O627" s="85"/>
      <c r="P627" s="81"/>
      <c r="Q627" s="81"/>
      <c r="R627" s="81"/>
    </row>
    <row r="628" spans="1:19" ht="20.25" x14ac:dyDescent="0.2">
      <c r="A628" s="222" t="s">
        <v>9</v>
      </c>
      <c r="B628" s="223" t="s">
        <v>95</v>
      </c>
      <c r="C628" s="224"/>
      <c r="D628" s="224"/>
      <c r="E628" s="224"/>
      <c r="F628" s="224"/>
      <c r="G628" s="224"/>
      <c r="H628" s="224"/>
      <c r="I628" s="224"/>
      <c r="J628" s="225"/>
      <c r="K628" s="226" t="s">
        <v>10</v>
      </c>
      <c r="L628" s="219" t="s">
        <v>2</v>
      </c>
      <c r="M628" s="219" t="s">
        <v>3</v>
      </c>
      <c r="N628" s="228" t="s">
        <v>4</v>
      </c>
      <c r="O628" s="219" t="s">
        <v>5</v>
      </c>
      <c r="P628" s="217" t="s">
        <v>6</v>
      </c>
      <c r="Q628" s="217" t="s">
        <v>7</v>
      </c>
      <c r="R628" s="219" t="s">
        <v>96</v>
      </c>
    </row>
    <row r="629" spans="1:19" ht="15.75" x14ac:dyDescent="0.2">
      <c r="A629" s="218"/>
      <c r="B629" s="93" t="s">
        <v>97</v>
      </c>
      <c r="C629" s="93" t="s">
        <v>98</v>
      </c>
      <c r="D629" s="93" t="s">
        <v>99</v>
      </c>
      <c r="E629" s="93" t="s">
        <v>100</v>
      </c>
      <c r="F629" s="93" t="s">
        <v>101</v>
      </c>
      <c r="G629" s="93" t="s">
        <v>102</v>
      </c>
      <c r="H629" s="93" t="s">
        <v>103</v>
      </c>
      <c r="I629" s="93" t="s">
        <v>104</v>
      </c>
      <c r="J629" s="93" t="s">
        <v>105</v>
      </c>
      <c r="K629" s="218"/>
      <c r="L629" s="218"/>
      <c r="M629" s="218"/>
      <c r="N629" s="218"/>
      <c r="O629" s="218"/>
      <c r="P629" s="218"/>
      <c r="Q629" s="218"/>
      <c r="R629" s="218"/>
    </row>
    <row r="630" spans="1:19" ht="15.75" customHeight="1" x14ac:dyDescent="0.2">
      <c r="A630" s="93">
        <v>1902</v>
      </c>
      <c r="B630" s="17">
        <v>47</v>
      </c>
      <c r="C630" s="17"/>
      <c r="D630" s="17"/>
      <c r="E630" s="17"/>
      <c r="F630" s="17"/>
      <c r="G630" s="17"/>
      <c r="H630" s="17"/>
      <c r="I630" s="17"/>
      <c r="J630" s="17"/>
      <c r="K630" s="54"/>
      <c r="L630" s="138"/>
      <c r="M630" s="139"/>
      <c r="N630" s="100"/>
      <c r="O630" s="94"/>
      <c r="P630" s="19">
        <f>B630</f>
        <v>47</v>
      </c>
      <c r="Q630" s="95"/>
      <c r="R630" s="94"/>
    </row>
    <row r="631" spans="1:19" ht="15.75" customHeight="1" x14ac:dyDescent="0.2">
      <c r="A631" s="93">
        <v>2001</v>
      </c>
      <c r="B631" s="17"/>
      <c r="C631" s="17">
        <v>43</v>
      </c>
      <c r="D631" s="17"/>
      <c r="E631" s="17"/>
      <c r="F631" s="17"/>
      <c r="G631" s="17"/>
      <c r="H631" s="17"/>
      <c r="I631" s="17"/>
      <c r="J631" s="17"/>
      <c r="K631" s="54"/>
      <c r="L631" s="140"/>
      <c r="M631" s="49"/>
      <c r="N631" s="141"/>
      <c r="O631" s="21">
        <f>IF(C631=0,"",C631/B630)</f>
        <v>0.91489361702127658</v>
      </c>
      <c r="P631" s="22">
        <v>44</v>
      </c>
      <c r="Q631" s="96">
        <f t="shared" ref="Q631:Q638" si="60">IF(P631=0,"",P631/P630)</f>
        <v>0.93617021276595747</v>
      </c>
      <c r="R631" s="96">
        <f t="shared" ref="R631:R638" si="61">IF(P631=0,"",100%-Q631)</f>
        <v>6.3829787234042534E-2</v>
      </c>
    </row>
    <row r="632" spans="1:19" ht="15.75" customHeight="1" x14ac:dyDescent="0.2">
      <c r="A632" s="93">
        <v>2002</v>
      </c>
      <c r="B632" s="17"/>
      <c r="C632" s="17"/>
      <c r="D632" s="17">
        <v>42</v>
      </c>
      <c r="E632" s="17"/>
      <c r="F632" s="17"/>
      <c r="G632" s="17"/>
      <c r="H632" s="17"/>
      <c r="I632" s="17"/>
      <c r="J632" s="17"/>
      <c r="K632" s="54"/>
      <c r="L632" s="140"/>
      <c r="M632" s="49"/>
      <c r="N632" s="141"/>
      <c r="O632" s="21">
        <f>IF(D632=0,"",D632/C631)</f>
        <v>0.97674418604651159</v>
      </c>
      <c r="P632" s="22">
        <v>42</v>
      </c>
      <c r="Q632" s="96">
        <f t="shared" si="60"/>
        <v>0.95454545454545459</v>
      </c>
      <c r="R632" s="96">
        <f t="shared" si="61"/>
        <v>4.5454545454545414E-2</v>
      </c>
      <c r="S632" s="155">
        <f>P632/P630</f>
        <v>0.8936170212765957</v>
      </c>
    </row>
    <row r="633" spans="1:19" ht="15.75" customHeight="1" x14ac:dyDescent="0.2">
      <c r="A633" s="93">
        <v>2101</v>
      </c>
      <c r="B633" s="17"/>
      <c r="C633" s="17"/>
      <c r="D633" s="17"/>
      <c r="E633" s="17">
        <v>41</v>
      </c>
      <c r="F633" s="17"/>
      <c r="G633" s="17"/>
      <c r="H633" s="17"/>
      <c r="I633" s="17"/>
      <c r="J633" s="17"/>
      <c r="K633" s="54"/>
      <c r="L633" s="140"/>
      <c r="M633" s="49"/>
      <c r="N633" s="141"/>
      <c r="O633" s="21">
        <f>IF(E633=0,"",E633/D632)</f>
        <v>0.97619047619047616</v>
      </c>
      <c r="P633" s="22">
        <v>42</v>
      </c>
      <c r="Q633" s="96">
        <f t="shared" si="60"/>
        <v>1</v>
      </c>
      <c r="R633" s="96">
        <f t="shared" si="61"/>
        <v>0</v>
      </c>
    </row>
    <row r="634" spans="1:19" ht="15.75" customHeight="1" x14ac:dyDescent="0.2">
      <c r="A634" s="93">
        <v>2102</v>
      </c>
      <c r="B634" s="17"/>
      <c r="C634" s="17"/>
      <c r="D634" s="17"/>
      <c r="E634" s="17"/>
      <c r="F634" s="17">
        <v>36</v>
      </c>
      <c r="G634" s="17"/>
      <c r="H634" s="17"/>
      <c r="I634" s="17"/>
      <c r="J634" s="17"/>
      <c r="K634" s="54"/>
      <c r="L634" s="140"/>
      <c r="M634" s="49"/>
      <c r="N634" s="141"/>
      <c r="O634" s="21">
        <f>IF(F634=0,"",F634/E633)</f>
        <v>0.87804878048780488</v>
      </c>
      <c r="P634" s="22">
        <v>40</v>
      </c>
      <c r="Q634" s="96">
        <f t="shared" si="60"/>
        <v>0.95238095238095233</v>
      </c>
      <c r="R634" s="96">
        <f t="shared" si="61"/>
        <v>4.7619047619047672E-2</v>
      </c>
    </row>
    <row r="635" spans="1:19" ht="15.75" customHeight="1" x14ac:dyDescent="0.2">
      <c r="A635" s="93">
        <v>2201</v>
      </c>
      <c r="B635" s="17"/>
      <c r="C635" s="17"/>
      <c r="D635" s="17"/>
      <c r="E635" s="17"/>
      <c r="F635" s="17"/>
      <c r="G635" s="17">
        <v>34</v>
      </c>
      <c r="H635" s="17"/>
      <c r="I635" s="17"/>
      <c r="J635" s="17"/>
      <c r="K635" s="54"/>
      <c r="L635" s="140"/>
      <c r="M635" s="49"/>
      <c r="N635" s="141"/>
      <c r="O635" s="21">
        <f>IF(G635=0,"",G635/F634)</f>
        <v>0.94444444444444442</v>
      </c>
      <c r="P635" s="22">
        <v>40</v>
      </c>
      <c r="Q635" s="96">
        <f t="shared" si="60"/>
        <v>1</v>
      </c>
      <c r="R635" s="96">
        <f t="shared" si="61"/>
        <v>0</v>
      </c>
    </row>
    <row r="636" spans="1:19" ht="15.75" customHeight="1" x14ac:dyDescent="0.2">
      <c r="A636" s="93">
        <v>2202</v>
      </c>
      <c r="B636" s="17"/>
      <c r="C636" s="17"/>
      <c r="D636" s="17"/>
      <c r="E636" s="17"/>
      <c r="F636" s="17"/>
      <c r="G636" s="17"/>
      <c r="H636" s="17">
        <v>26</v>
      </c>
      <c r="I636" s="17"/>
      <c r="J636" s="17"/>
      <c r="K636" s="54"/>
      <c r="L636" s="140"/>
      <c r="M636" s="49"/>
      <c r="N636" s="141"/>
      <c r="O636" s="21">
        <f>IF(H636=0,"",H636/G635)</f>
        <v>0.76470588235294112</v>
      </c>
      <c r="P636" s="22">
        <v>36</v>
      </c>
      <c r="Q636" s="96">
        <f t="shared" si="60"/>
        <v>0.9</v>
      </c>
      <c r="R636" s="96">
        <f t="shared" si="61"/>
        <v>9.9999999999999978E-2</v>
      </c>
    </row>
    <row r="637" spans="1:19" ht="15.75" customHeight="1" x14ac:dyDescent="0.2">
      <c r="A637" s="93">
        <v>2301</v>
      </c>
      <c r="B637" s="17"/>
      <c r="C637" s="17"/>
      <c r="D637" s="17"/>
      <c r="E637" s="17"/>
      <c r="F637" s="17"/>
      <c r="G637" s="17"/>
      <c r="H637" s="17"/>
      <c r="I637" s="17">
        <v>22</v>
      </c>
      <c r="J637" s="17"/>
      <c r="K637" s="54"/>
      <c r="L637" s="140"/>
      <c r="M637" s="49"/>
      <c r="N637" s="141"/>
      <c r="O637" s="21">
        <f>IF(I637=0,"",I637/H636)</f>
        <v>0.84615384615384615</v>
      </c>
      <c r="P637" s="22">
        <v>36</v>
      </c>
      <c r="Q637" s="96">
        <f t="shared" si="60"/>
        <v>1</v>
      </c>
      <c r="R637" s="96">
        <f t="shared" si="61"/>
        <v>0</v>
      </c>
    </row>
    <row r="638" spans="1:19" ht="15.75" customHeight="1" x14ac:dyDescent="0.2">
      <c r="A638" s="93">
        <v>2302</v>
      </c>
      <c r="B638" s="17"/>
      <c r="C638" s="17"/>
      <c r="D638" s="17"/>
      <c r="E638" s="17"/>
      <c r="F638" s="17"/>
      <c r="G638" s="17"/>
      <c r="H638" s="17"/>
      <c r="I638" s="17"/>
      <c r="J638" s="17">
        <v>18</v>
      </c>
      <c r="K638" s="54">
        <v>18</v>
      </c>
      <c r="L638" s="140"/>
      <c r="M638" s="49"/>
      <c r="N638" s="141"/>
      <c r="O638" s="24">
        <f>IF(J638=0,"",J638/I637)</f>
        <v>0.81818181818181823</v>
      </c>
      <c r="P638" s="22">
        <v>33</v>
      </c>
      <c r="Q638" s="24">
        <f t="shared" si="60"/>
        <v>0.91666666666666663</v>
      </c>
      <c r="R638" s="24">
        <f t="shared" si="61"/>
        <v>8.333333333333337E-2</v>
      </c>
    </row>
    <row r="639" spans="1:19" ht="15.75" customHeight="1" x14ac:dyDescent="0.2">
      <c r="A639" s="93">
        <v>2401</v>
      </c>
      <c r="B639" s="17"/>
      <c r="C639" s="17"/>
      <c r="D639" s="17"/>
      <c r="E639" s="17"/>
      <c r="F639" s="17"/>
      <c r="G639" s="17"/>
      <c r="H639" s="17"/>
      <c r="I639" s="17"/>
      <c r="J639" s="17">
        <v>12</v>
      </c>
      <c r="K639" s="54">
        <v>11</v>
      </c>
      <c r="L639" s="140"/>
      <c r="M639" s="49"/>
      <c r="N639" s="142"/>
      <c r="O639" s="49"/>
      <c r="P639" s="22">
        <v>16</v>
      </c>
      <c r="Q639" s="49"/>
      <c r="R639" s="160"/>
    </row>
    <row r="640" spans="1:19" ht="15.75" customHeight="1" x14ac:dyDescent="0.2">
      <c r="A640" s="93">
        <v>2402</v>
      </c>
      <c r="B640" s="17"/>
      <c r="C640" s="17"/>
      <c r="D640" s="17"/>
      <c r="E640" s="17"/>
      <c r="F640" s="17"/>
      <c r="G640" s="17"/>
      <c r="H640" s="17"/>
      <c r="I640" s="17"/>
      <c r="J640" s="17">
        <v>3</v>
      </c>
      <c r="K640" s="54">
        <v>3</v>
      </c>
      <c r="L640" s="140"/>
      <c r="M640" s="49"/>
      <c r="N640" s="142"/>
      <c r="O640" s="143"/>
      <c r="P640" s="51">
        <v>6</v>
      </c>
      <c r="Q640" s="144"/>
      <c r="R640" s="143"/>
    </row>
    <row r="641" spans="1:19" ht="15.75" customHeight="1" x14ac:dyDescent="0.2">
      <c r="A641" s="93">
        <v>2501</v>
      </c>
      <c r="B641" s="17"/>
      <c r="C641" s="17"/>
      <c r="D641" s="17"/>
      <c r="E641" s="17"/>
      <c r="F641" s="17"/>
      <c r="G641" s="17"/>
      <c r="H641" s="17"/>
      <c r="I641" s="17"/>
      <c r="J641" s="17">
        <v>2</v>
      </c>
      <c r="K641" s="54">
        <v>2</v>
      </c>
      <c r="L641" s="140"/>
      <c r="M641" s="49"/>
      <c r="N641" s="142"/>
      <c r="O641" s="143"/>
      <c r="P641" s="51">
        <v>4</v>
      </c>
      <c r="Q641" s="144"/>
      <c r="R641" s="143"/>
    </row>
    <row r="642" spans="1:19" ht="15.75" customHeight="1" x14ac:dyDescent="0.2">
      <c r="A642" s="93">
        <v>2502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54"/>
      <c r="L642" s="140"/>
      <c r="M642" s="49"/>
      <c r="N642" s="142"/>
      <c r="O642" s="49"/>
      <c r="P642" s="142"/>
      <c r="Q642" s="145"/>
      <c r="R642" s="143"/>
    </row>
    <row r="643" spans="1:19" ht="15.75" customHeight="1" x14ac:dyDescent="0.2">
      <c r="A643" s="93">
        <v>2601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54"/>
      <c r="L643" s="140"/>
      <c r="M643" s="49"/>
      <c r="N643" s="142"/>
      <c r="O643" s="98" t="s">
        <v>81</v>
      </c>
      <c r="P643" s="99">
        <v>6</v>
      </c>
      <c r="Q643" s="100">
        <f>IF(SUM(K636:K642)=0,"",SUM(K636:K642))</f>
        <v>34</v>
      </c>
      <c r="R643" s="101" t="s">
        <v>10</v>
      </c>
    </row>
    <row r="644" spans="1:19" ht="15.75" customHeight="1" x14ac:dyDescent="0.2">
      <c r="A644" s="93">
        <v>2602</v>
      </c>
      <c r="B644" s="17"/>
      <c r="C644" s="17"/>
      <c r="D644" s="17"/>
      <c r="E644" s="17"/>
      <c r="F644" s="17"/>
      <c r="G644" s="17"/>
      <c r="H644" s="17"/>
      <c r="I644" s="17"/>
      <c r="J644" s="17"/>
      <c r="K644" s="54"/>
      <c r="L644" s="140"/>
      <c r="M644" s="49"/>
      <c r="N644" s="142"/>
      <c r="O644" s="102" t="s">
        <v>83</v>
      </c>
      <c r="P644" s="32">
        <f>IF(P643/B630=0,"",P643/B630)</f>
        <v>0.1276595744680851</v>
      </c>
      <c r="Q644" s="103">
        <f>IF(P643/Q643=0,"",P643/Q643)</f>
        <v>0.17647058823529413</v>
      </c>
      <c r="R644" s="104" t="s">
        <v>84</v>
      </c>
    </row>
    <row r="645" spans="1:19" ht="15.75" customHeight="1" x14ac:dyDescent="0.2">
      <c r="A645" s="93">
        <v>2701</v>
      </c>
      <c r="B645" s="71"/>
      <c r="C645" s="71"/>
      <c r="D645" s="71"/>
      <c r="E645" s="71"/>
      <c r="F645" s="71"/>
      <c r="G645" s="71"/>
      <c r="H645" s="71"/>
      <c r="I645" s="71"/>
      <c r="J645" s="71"/>
      <c r="K645" s="54"/>
      <c r="L645" s="146"/>
      <c r="M645" s="147"/>
      <c r="N645" s="148"/>
      <c r="O645" s="149"/>
      <c r="P645" s="150"/>
      <c r="Q645" s="150"/>
      <c r="R645" s="151"/>
    </row>
    <row r="646" spans="1:19" ht="18" customHeight="1" x14ac:dyDescent="0.2">
      <c r="A646" s="109"/>
      <c r="B646" s="216" t="s">
        <v>106</v>
      </c>
      <c r="C646" s="216"/>
      <c r="D646" s="216"/>
      <c r="E646" s="216"/>
      <c r="F646" s="216"/>
      <c r="G646" s="216"/>
      <c r="H646" s="216"/>
      <c r="I646" s="216"/>
      <c r="J646" s="216"/>
      <c r="K646" s="70">
        <f>SUM(K630:K642)</f>
        <v>34</v>
      </c>
      <c r="L646" s="105">
        <f>IF(K638=0,"",K638/B630)</f>
        <v>0.38297872340425532</v>
      </c>
      <c r="M646" s="105">
        <f>IF(K646=0,"",K646/B630)</f>
        <v>0.72340425531914898</v>
      </c>
      <c r="N646" s="105">
        <f>IF(K638=0,"",M646-L646)</f>
        <v>0.34042553191489366</v>
      </c>
      <c r="O646" s="85"/>
      <c r="P646" s="81"/>
      <c r="Q646" s="129"/>
      <c r="R646" s="85"/>
    </row>
    <row r="647" spans="1:19" ht="12.75" customHeight="1" x14ac:dyDescent="0.2"/>
    <row r="648" spans="1:19" ht="12.75" customHeight="1" x14ac:dyDescent="0.2"/>
    <row r="649" spans="1:19" ht="26.25" x14ac:dyDescent="0.2">
      <c r="B649" s="220" t="s">
        <v>94</v>
      </c>
      <c r="C649" s="221"/>
      <c r="D649" s="221"/>
      <c r="E649" s="221"/>
      <c r="F649" s="221"/>
      <c r="G649" s="221"/>
      <c r="H649" s="221"/>
      <c r="I649" s="221"/>
      <c r="J649" s="221"/>
      <c r="K649" s="74" t="s">
        <v>116</v>
      </c>
      <c r="L649" s="85"/>
      <c r="M649" s="85"/>
      <c r="N649" s="81"/>
      <c r="O649" s="85"/>
      <c r="P649" s="81"/>
      <c r="Q649" s="81"/>
      <c r="R649" s="81"/>
    </row>
    <row r="650" spans="1:19" ht="20.25" x14ac:dyDescent="0.2">
      <c r="A650" s="222" t="s">
        <v>9</v>
      </c>
      <c r="B650" s="223" t="s">
        <v>95</v>
      </c>
      <c r="C650" s="224"/>
      <c r="D650" s="224"/>
      <c r="E650" s="224"/>
      <c r="F650" s="224"/>
      <c r="G650" s="224"/>
      <c r="H650" s="224"/>
      <c r="I650" s="224"/>
      <c r="J650" s="225"/>
      <c r="K650" s="226" t="s">
        <v>10</v>
      </c>
      <c r="L650" s="219" t="s">
        <v>2</v>
      </c>
      <c r="M650" s="219" t="s">
        <v>3</v>
      </c>
      <c r="N650" s="228" t="s">
        <v>4</v>
      </c>
      <c r="O650" s="219" t="s">
        <v>5</v>
      </c>
      <c r="P650" s="217" t="s">
        <v>6</v>
      </c>
      <c r="Q650" s="217" t="s">
        <v>7</v>
      </c>
      <c r="R650" s="219" t="s">
        <v>96</v>
      </c>
    </row>
    <row r="651" spans="1:19" ht="15.75" x14ac:dyDescent="0.2">
      <c r="A651" s="218"/>
      <c r="B651" s="93" t="s">
        <v>97</v>
      </c>
      <c r="C651" s="93" t="s">
        <v>98</v>
      </c>
      <c r="D651" s="93" t="s">
        <v>99</v>
      </c>
      <c r="E651" s="93" t="s">
        <v>100</v>
      </c>
      <c r="F651" s="93" t="s">
        <v>101</v>
      </c>
      <c r="G651" s="93" t="s">
        <v>102</v>
      </c>
      <c r="H651" s="93" t="s">
        <v>103</v>
      </c>
      <c r="I651" s="93" t="s">
        <v>104</v>
      </c>
      <c r="J651" s="93" t="s">
        <v>105</v>
      </c>
      <c r="K651" s="218"/>
      <c r="L651" s="218"/>
      <c r="M651" s="218"/>
      <c r="N651" s="218"/>
      <c r="O651" s="218"/>
      <c r="P651" s="218"/>
      <c r="Q651" s="218"/>
      <c r="R651" s="218"/>
    </row>
    <row r="652" spans="1:19" ht="15.75" customHeight="1" x14ac:dyDescent="0.2">
      <c r="A652" s="93">
        <v>2001</v>
      </c>
      <c r="B652" s="17">
        <v>12</v>
      </c>
      <c r="C652" s="17"/>
      <c r="D652" s="17"/>
      <c r="E652" s="17"/>
      <c r="F652" s="17"/>
      <c r="G652" s="17"/>
      <c r="H652" s="17"/>
      <c r="I652" s="17"/>
      <c r="J652" s="17"/>
      <c r="K652" s="54"/>
      <c r="L652" s="138"/>
      <c r="M652" s="139"/>
      <c r="N652" s="100"/>
      <c r="O652" s="94"/>
      <c r="P652" s="19">
        <f>B652</f>
        <v>12</v>
      </c>
      <c r="Q652" s="95"/>
      <c r="R652" s="94"/>
    </row>
    <row r="653" spans="1:19" ht="15.75" customHeight="1" x14ac:dyDescent="0.2">
      <c r="A653" s="93">
        <v>2002</v>
      </c>
      <c r="B653" s="17"/>
      <c r="C653" s="17">
        <v>12</v>
      </c>
      <c r="D653" s="17"/>
      <c r="E653" s="17"/>
      <c r="F653" s="17"/>
      <c r="G653" s="17"/>
      <c r="H653" s="17"/>
      <c r="I653" s="17"/>
      <c r="J653" s="17"/>
      <c r="K653" s="54"/>
      <c r="L653" s="140"/>
      <c r="M653" s="49"/>
      <c r="N653" s="141"/>
      <c r="O653" s="21">
        <f>IF(C653=0,"",C653/B652)</f>
        <v>1</v>
      </c>
      <c r="P653" s="22">
        <v>12</v>
      </c>
      <c r="Q653" s="96">
        <f t="shared" ref="Q653:Q660" si="62">IF(P653=0,"",P653/P652)</f>
        <v>1</v>
      </c>
      <c r="R653" s="96">
        <f t="shared" ref="R653:R660" si="63">IF(P653=0,"",100%-Q653)</f>
        <v>0</v>
      </c>
    </row>
    <row r="654" spans="1:19" ht="15.75" customHeight="1" x14ac:dyDescent="0.2">
      <c r="A654" s="93">
        <v>2101</v>
      </c>
      <c r="B654" s="17"/>
      <c r="C654" s="17"/>
      <c r="D654" s="17">
        <v>10</v>
      </c>
      <c r="E654" s="17"/>
      <c r="F654" s="17"/>
      <c r="G654" s="17"/>
      <c r="H654" s="17"/>
      <c r="I654" s="17"/>
      <c r="J654" s="17"/>
      <c r="K654" s="54"/>
      <c r="L654" s="140"/>
      <c r="M654" s="49"/>
      <c r="N654" s="141"/>
      <c r="O654" s="21">
        <f>IF(D654=0,"",D654/C653)</f>
        <v>0.83333333333333337</v>
      </c>
      <c r="P654" s="22">
        <v>10</v>
      </c>
      <c r="Q654" s="96">
        <f t="shared" si="62"/>
        <v>0.83333333333333337</v>
      </c>
      <c r="R654" s="96">
        <f t="shared" si="63"/>
        <v>0.16666666666666663</v>
      </c>
      <c r="S654" s="155">
        <f>P654/P652</f>
        <v>0.83333333333333337</v>
      </c>
    </row>
    <row r="655" spans="1:19" ht="15.75" customHeight="1" x14ac:dyDescent="0.2">
      <c r="A655" s="93">
        <v>2102</v>
      </c>
      <c r="B655" s="17"/>
      <c r="C655" s="17"/>
      <c r="D655" s="17"/>
      <c r="E655" s="17">
        <v>8</v>
      </c>
      <c r="F655" s="17"/>
      <c r="G655" s="17"/>
      <c r="H655" s="17"/>
      <c r="I655" s="17"/>
      <c r="J655" s="17"/>
      <c r="K655" s="54"/>
      <c r="L655" s="140"/>
      <c r="M655" s="49"/>
      <c r="N655" s="141"/>
      <c r="O655" s="21">
        <f>IF(E655=0,"",E655/D654)</f>
        <v>0.8</v>
      </c>
      <c r="P655" s="22">
        <v>8</v>
      </c>
      <c r="Q655" s="96">
        <f t="shared" si="62"/>
        <v>0.8</v>
      </c>
      <c r="R655" s="96">
        <f t="shared" si="63"/>
        <v>0.19999999999999996</v>
      </c>
    </row>
    <row r="656" spans="1:19" ht="15.75" customHeight="1" x14ac:dyDescent="0.2">
      <c r="A656" s="93">
        <v>2201</v>
      </c>
      <c r="B656" s="17"/>
      <c r="C656" s="17"/>
      <c r="D656" s="17"/>
      <c r="E656" s="17"/>
      <c r="F656" s="17">
        <v>7</v>
      </c>
      <c r="G656" s="17"/>
      <c r="H656" s="17"/>
      <c r="I656" s="17"/>
      <c r="J656" s="17"/>
      <c r="K656" s="54"/>
      <c r="L656" s="140"/>
      <c r="M656" s="49"/>
      <c r="N656" s="141"/>
      <c r="O656" s="21">
        <f>IF(F656=0,"",F656/E655)</f>
        <v>0.875</v>
      </c>
      <c r="P656" s="22">
        <v>8</v>
      </c>
      <c r="Q656" s="96">
        <f t="shared" si="62"/>
        <v>1</v>
      </c>
      <c r="R656" s="96">
        <f t="shared" si="63"/>
        <v>0</v>
      </c>
    </row>
    <row r="657" spans="1:18" ht="15.75" customHeight="1" x14ac:dyDescent="0.2">
      <c r="A657" s="93">
        <v>2202</v>
      </c>
      <c r="B657" s="17"/>
      <c r="C657" s="17"/>
      <c r="D657" s="17"/>
      <c r="E657" s="17"/>
      <c r="F657" s="17"/>
      <c r="G657" s="17">
        <v>7</v>
      </c>
      <c r="H657" s="17"/>
      <c r="I657" s="17"/>
      <c r="J657" s="17"/>
      <c r="K657" s="54"/>
      <c r="L657" s="140"/>
      <c r="M657" s="49"/>
      <c r="N657" s="141"/>
      <c r="O657" s="21">
        <f>IF(G657=0,"",G657/F656)</f>
        <v>1</v>
      </c>
      <c r="P657" s="22">
        <v>8</v>
      </c>
      <c r="Q657" s="96">
        <f t="shared" si="62"/>
        <v>1</v>
      </c>
      <c r="R657" s="96">
        <f t="shared" si="63"/>
        <v>0</v>
      </c>
    </row>
    <row r="658" spans="1:18" ht="15.75" customHeight="1" x14ac:dyDescent="0.2">
      <c r="A658" s="93">
        <v>2301</v>
      </c>
      <c r="B658" s="17"/>
      <c r="C658" s="17"/>
      <c r="D658" s="17"/>
      <c r="E658" s="17"/>
      <c r="F658" s="17"/>
      <c r="G658" s="17"/>
      <c r="H658" s="17">
        <v>7</v>
      </c>
      <c r="I658" s="17"/>
      <c r="J658" s="17"/>
      <c r="K658" s="54"/>
      <c r="L658" s="140"/>
      <c r="M658" s="49"/>
      <c r="N658" s="141"/>
      <c r="O658" s="21">
        <f>IF(H658=0,"",H658/G657)</f>
        <v>1</v>
      </c>
      <c r="P658" s="22">
        <v>8</v>
      </c>
      <c r="Q658" s="96">
        <f t="shared" si="62"/>
        <v>1</v>
      </c>
      <c r="R658" s="96">
        <f t="shared" si="63"/>
        <v>0</v>
      </c>
    </row>
    <row r="659" spans="1:18" ht="15.75" customHeight="1" x14ac:dyDescent="0.2">
      <c r="A659" s="93">
        <v>2302</v>
      </c>
      <c r="B659" s="17"/>
      <c r="C659" s="17"/>
      <c r="D659" s="17"/>
      <c r="E659" s="17"/>
      <c r="F659" s="17"/>
      <c r="G659" s="17"/>
      <c r="H659" s="17"/>
      <c r="I659" s="17">
        <v>6</v>
      </c>
      <c r="J659" s="17"/>
      <c r="K659" s="54"/>
      <c r="L659" s="140"/>
      <c r="M659" s="49"/>
      <c r="N659" s="141"/>
      <c r="O659" s="21">
        <f>IF(I659=0,"",I659/H658)</f>
        <v>0.8571428571428571</v>
      </c>
      <c r="P659" s="22">
        <v>7</v>
      </c>
      <c r="Q659" s="96">
        <f t="shared" si="62"/>
        <v>0.875</v>
      </c>
      <c r="R659" s="96">
        <f t="shared" si="63"/>
        <v>0.125</v>
      </c>
    </row>
    <row r="660" spans="1:18" ht="15.75" customHeight="1" x14ac:dyDescent="0.2">
      <c r="A660" s="93">
        <v>2401</v>
      </c>
      <c r="B660" s="17"/>
      <c r="C660" s="17"/>
      <c r="D660" s="17"/>
      <c r="E660" s="17"/>
      <c r="F660" s="17"/>
      <c r="G660" s="17"/>
      <c r="H660" s="17"/>
      <c r="I660" s="17"/>
      <c r="J660" s="17">
        <v>5</v>
      </c>
      <c r="K660" s="54">
        <v>5</v>
      </c>
      <c r="L660" s="140"/>
      <c r="M660" s="49"/>
      <c r="N660" s="141"/>
      <c r="O660" s="24">
        <f>IF(J660=0,"",J660/I659)</f>
        <v>0.83333333333333337</v>
      </c>
      <c r="P660" s="22">
        <v>7</v>
      </c>
      <c r="Q660" s="24">
        <f t="shared" si="62"/>
        <v>1</v>
      </c>
      <c r="R660" s="24">
        <f t="shared" si="63"/>
        <v>0</v>
      </c>
    </row>
    <row r="661" spans="1:18" ht="15.75" customHeight="1" x14ac:dyDescent="0.2">
      <c r="A661" s="93">
        <v>2402</v>
      </c>
      <c r="B661" s="17"/>
      <c r="C661" s="17"/>
      <c r="D661" s="17"/>
      <c r="E661" s="17"/>
      <c r="F661" s="17"/>
      <c r="G661" s="17"/>
      <c r="H661" s="17"/>
      <c r="I661" s="17"/>
      <c r="J661" s="17">
        <v>2</v>
      </c>
      <c r="K661" s="54"/>
      <c r="L661" s="140"/>
      <c r="M661" s="49"/>
      <c r="N661" s="142"/>
      <c r="O661" s="49"/>
      <c r="P661" s="22">
        <v>3</v>
      </c>
      <c r="Q661" s="49"/>
      <c r="R661" s="160"/>
    </row>
    <row r="662" spans="1:18" ht="15.75" customHeight="1" x14ac:dyDescent="0.2">
      <c r="A662" s="93">
        <v>2501</v>
      </c>
      <c r="B662" s="17"/>
      <c r="C662" s="17"/>
      <c r="D662" s="17"/>
      <c r="E662" s="17"/>
      <c r="F662" s="17"/>
      <c r="G662" s="17"/>
      <c r="H662" s="17"/>
      <c r="I662" s="17"/>
      <c r="J662" s="17">
        <v>2</v>
      </c>
      <c r="K662" s="54">
        <v>1</v>
      </c>
      <c r="L662" s="140"/>
      <c r="M662" s="49"/>
      <c r="N662" s="142"/>
      <c r="O662" s="143"/>
      <c r="P662" s="51">
        <v>3</v>
      </c>
      <c r="Q662" s="144"/>
      <c r="R662" s="143"/>
    </row>
    <row r="663" spans="1:18" ht="15.75" customHeight="1" x14ac:dyDescent="0.2">
      <c r="A663" s="93">
        <v>2502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54"/>
      <c r="L663" s="140"/>
      <c r="M663" s="49"/>
      <c r="N663" s="142"/>
      <c r="O663" s="143"/>
      <c r="P663" s="51"/>
      <c r="Q663" s="144"/>
      <c r="R663" s="143"/>
    </row>
    <row r="664" spans="1:18" ht="15.75" customHeight="1" x14ac:dyDescent="0.2">
      <c r="A664" s="93">
        <v>2601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54"/>
      <c r="L664" s="140"/>
      <c r="M664" s="49"/>
      <c r="N664" s="142"/>
      <c r="O664" s="49"/>
      <c r="P664" s="142"/>
      <c r="Q664" s="145"/>
      <c r="R664" s="143"/>
    </row>
    <row r="665" spans="1:18" ht="15.75" customHeight="1" x14ac:dyDescent="0.2">
      <c r="A665" s="93">
        <v>2602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54"/>
      <c r="L665" s="140"/>
      <c r="M665" s="49"/>
      <c r="N665" s="142"/>
      <c r="O665" s="98" t="s">
        <v>81</v>
      </c>
      <c r="P665" s="99"/>
      <c r="Q665" s="100">
        <f>IF(SUM(K658:K664)=0,"",SUM(K658:K664))</f>
        <v>6</v>
      </c>
      <c r="R665" s="101" t="s">
        <v>10</v>
      </c>
    </row>
    <row r="666" spans="1:18" ht="15.75" customHeight="1" x14ac:dyDescent="0.2">
      <c r="A666" s="93">
        <v>2701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54"/>
      <c r="L666" s="140"/>
      <c r="M666" s="49"/>
      <c r="N666" s="142"/>
      <c r="O666" s="102" t="s">
        <v>83</v>
      </c>
      <c r="P666" s="32" t="str">
        <f>IF(P665/B652=0,"",P665/B652)</f>
        <v/>
      </c>
      <c r="Q666" s="103" t="str">
        <f>IF(P665/Q665=0,"",P665/Q665)</f>
        <v/>
      </c>
      <c r="R666" s="104" t="s">
        <v>84</v>
      </c>
    </row>
    <row r="667" spans="1:18" ht="15.75" customHeight="1" x14ac:dyDescent="0.2">
      <c r="A667" s="93">
        <v>2702</v>
      </c>
      <c r="B667" s="71"/>
      <c r="C667" s="71"/>
      <c r="D667" s="71"/>
      <c r="E667" s="71"/>
      <c r="F667" s="71"/>
      <c r="G667" s="71"/>
      <c r="H667" s="71"/>
      <c r="I667" s="71"/>
      <c r="J667" s="71"/>
      <c r="K667" s="54"/>
      <c r="L667" s="146"/>
      <c r="M667" s="147"/>
      <c r="N667" s="148"/>
      <c r="O667" s="149"/>
      <c r="P667" s="150"/>
      <c r="Q667" s="150"/>
      <c r="R667" s="151"/>
    </row>
    <row r="668" spans="1:18" ht="18" customHeight="1" x14ac:dyDescent="0.2">
      <c r="A668" s="109"/>
      <c r="B668" s="216" t="s">
        <v>106</v>
      </c>
      <c r="C668" s="216"/>
      <c r="D668" s="216"/>
      <c r="E668" s="216"/>
      <c r="F668" s="216"/>
      <c r="G668" s="216"/>
      <c r="H668" s="216"/>
      <c r="I668" s="216"/>
      <c r="J668" s="216"/>
      <c r="K668" s="70">
        <f>SUM(K652:K664)</f>
        <v>6</v>
      </c>
      <c r="L668" s="105">
        <f>IF(K660=0,"",K660/B652)</f>
        <v>0.41666666666666669</v>
      </c>
      <c r="M668" s="105">
        <f>IF(K668=0,"",K668/B652)</f>
        <v>0.5</v>
      </c>
      <c r="N668" s="105">
        <f>IF(K660=0,"",M668-L668)</f>
        <v>8.3333333333333315E-2</v>
      </c>
      <c r="O668" s="85"/>
      <c r="P668" s="81"/>
      <c r="Q668" s="129"/>
      <c r="R668" s="85"/>
    </row>
    <row r="669" spans="1:18" ht="12.75" customHeight="1" x14ac:dyDescent="0.2"/>
    <row r="670" spans="1:18" ht="12.75" customHeight="1" x14ac:dyDescent="0.2"/>
    <row r="671" spans="1:18" ht="26.25" x14ac:dyDescent="0.2">
      <c r="B671" s="220" t="s">
        <v>94</v>
      </c>
      <c r="C671" s="221"/>
      <c r="D671" s="221"/>
      <c r="E671" s="221"/>
      <c r="F671" s="221"/>
      <c r="G671" s="221"/>
      <c r="H671" s="221"/>
      <c r="I671" s="221"/>
      <c r="J671" s="221"/>
      <c r="K671" s="74" t="s">
        <v>117</v>
      </c>
      <c r="L671" s="85"/>
      <c r="M671" s="85"/>
      <c r="N671" s="81"/>
      <c r="O671" s="85"/>
      <c r="P671" s="81"/>
      <c r="Q671" s="81"/>
      <c r="R671" s="81"/>
    </row>
    <row r="672" spans="1:18" ht="20.25" x14ac:dyDescent="0.2">
      <c r="A672" s="222" t="s">
        <v>9</v>
      </c>
      <c r="B672" s="223" t="s">
        <v>95</v>
      </c>
      <c r="C672" s="224"/>
      <c r="D672" s="224"/>
      <c r="E672" s="224"/>
      <c r="F672" s="224"/>
      <c r="G672" s="224"/>
      <c r="H672" s="224"/>
      <c r="I672" s="224"/>
      <c r="J672" s="225"/>
      <c r="K672" s="226" t="s">
        <v>10</v>
      </c>
      <c r="L672" s="219" t="s">
        <v>2</v>
      </c>
      <c r="M672" s="219" t="s">
        <v>3</v>
      </c>
      <c r="N672" s="228" t="s">
        <v>4</v>
      </c>
      <c r="O672" s="219" t="s">
        <v>5</v>
      </c>
      <c r="P672" s="217" t="s">
        <v>6</v>
      </c>
      <c r="Q672" s="217" t="s">
        <v>7</v>
      </c>
      <c r="R672" s="219" t="s">
        <v>96</v>
      </c>
    </row>
    <row r="673" spans="1:19" ht="15.75" x14ac:dyDescent="0.2">
      <c r="A673" s="218"/>
      <c r="B673" s="93" t="s">
        <v>97</v>
      </c>
      <c r="C673" s="93" t="s">
        <v>98</v>
      </c>
      <c r="D673" s="93" t="s">
        <v>99</v>
      </c>
      <c r="E673" s="93" t="s">
        <v>100</v>
      </c>
      <c r="F673" s="93" t="s">
        <v>101</v>
      </c>
      <c r="G673" s="93" t="s">
        <v>102</v>
      </c>
      <c r="H673" s="93" t="s">
        <v>103</v>
      </c>
      <c r="I673" s="93" t="s">
        <v>104</v>
      </c>
      <c r="J673" s="93" t="s">
        <v>105</v>
      </c>
      <c r="K673" s="218"/>
      <c r="L673" s="218"/>
      <c r="M673" s="218"/>
      <c r="N673" s="218"/>
      <c r="O673" s="218"/>
      <c r="P673" s="218"/>
      <c r="Q673" s="218"/>
      <c r="R673" s="218"/>
    </row>
    <row r="674" spans="1:19" ht="15.75" customHeight="1" x14ac:dyDescent="0.2">
      <c r="A674" s="93">
        <v>2002</v>
      </c>
      <c r="B674" s="17">
        <v>50</v>
      </c>
      <c r="C674" s="17"/>
      <c r="D674" s="17"/>
      <c r="E674" s="17"/>
      <c r="F674" s="17"/>
      <c r="G674" s="17"/>
      <c r="H674" s="17"/>
      <c r="I674" s="17"/>
      <c r="J674" s="17"/>
      <c r="K674" s="54"/>
      <c r="L674" s="138"/>
      <c r="M674" s="139"/>
      <c r="N674" s="100"/>
      <c r="O674" s="94"/>
      <c r="P674" s="19">
        <f>B674</f>
        <v>50</v>
      </c>
      <c r="Q674" s="95"/>
      <c r="R674" s="94"/>
    </row>
    <row r="675" spans="1:19" ht="15.75" customHeight="1" x14ac:dyDescent="0.2">
      <c r="A675" s="93">
        <v>2101</v>
      </c>
      <c r="B675" s="17"/>
      <c r="C675" s="17">
        <v>37</v>
      </c>
      <c r="D675" s="17"/>
      <c r="E675" s="17"/>
      <c r="F675" s="17"/>
      <c r="G675" s="17"/>
      <c r="H675" s="17"/>
      <c r="I675" s="17"/>
      <c r="J675" s="17"/>
      <c r="K675" s="54"/>
      <c r="L675" s="140"/>
      <c r="M675" s="49"/>
      <c r="N675" s="141"/>
      <c r="O675" s="21">
        <f>IF(C675=0,"",C675/B674)</f>
        <v>0.74</v>
      </c>
      <c r="P675" s="22">
        <v>37</v>
      </c>
      <c r="Q675" s="96">
        <f t="shared" ref="Q675:Q682" si="64">IF(P675=0,"",P675/P674)</f>
        <v>0.74</v>
      </c>
      <c r="R675" s="96">
        <f t="shared" ref="R675:R682" si="65">IF(P675=0,"",100%-Q675)</f>
        <v>0.26</v>
      </c>
    </row>
    <row r="676" spans="1:19" ht="15.75" customHeight="1" x14ac:dyDescent="0.2">
      <c r="A676" s="93">
        <v>2102</v>
      </c>
      <c r="B676" s="17"/>
      <c r="C676" s="17"/>
      <c r="D676" s="17">
        <v>28</v>
      </c>
      <c r="E676" s="17"/>
      <c r="F676" s="17"/>
      <c r="G676" s="17"/>
      <c r="H676" s="17"/>
      <c r="I676" s="17"/>
      <c r="J676" s="17"/>
      <c r="K676" s="54"/>
      <c r="L676" s="140"/>
      <c r="M676" s="49"/>
      <c r="N676" s="141"/>
      <c r="O676" s="21">
        <f>IF(D676=0,"",D676/C675)</f>
        <v>0.7567567567567568</v>
      </c>
      <c r="P676" s="22">
        <v>30</v>
      </c>
      <c r="Q676" s="96">
        <f t="shared" si="64"/>
        <v>0.81081081081081086</v>
      </c>
      <c r="R676" s="96">
        <f t="shared" si="65"/>
        <v>0.18918918918918914</v>
      </c>
      <c r="S676" s="155">
        <f>P676/P674</f>
        <v>0.6</v>
      </c>
    </row>
    <row r="677" spans="1:19" ht="15.75" customHeight="1" x14ac:dyDescent="0.2">
      <c r="A677" s="93">
        <v>2201</v>
      </c>
      <c r="B677" s="17"/>
      <c r="C677" s="17"/>
      <c r="D677" s="17"/>
      <c r="E677" s="17">
        <v>23</v>
      </c>
      <c r="F677" s="17"/>
      <c r="G677" s="17"/>
      <c r="H677" s="17"/>
      <c r="I677" s="17"/>
      <c r="J677" s="17"/>
      <c r="K677" s="54"/>
      <c r="L677" s="140"/>
      <c r="M677" s="49"/>
      <c r="N677" s="141"/>
      <c r="O677" s="21">
        <f>IF(E677=0,"",E677/D676)</f>
        <v>0.8214285714285714</v>
      </c>
      <c r="P677" s="22">
        <v>27</v>
      </c>
      <c r="Q677" s="96">
        <f t="shared" si="64"/>
        <v>0.9</v>
      </c>
      <c r="R677" s="96">
        <f t="shared" si="65"/>
        <v>9.9999999999999978E-2</v>
      </c>
    </row>
    <row r="678" spans="1:19" ht="15.75" customHeight="1" x14ac:dyDescent="0.2">
      <c r="A678" s="93">
        <v>2202</v>
      </c>
      <c r="B678" s="17"/>
      <c r="C678" s="17"/>
      <c r="D678" s="17"/>
      <c r="E678" s="17"/>
      <c r="F678" s="17">
        <v>18</v>
      </c>
      <c r="G678" s="17"/>
      <c r="H678" s="17"/>
      <c r="I678" s="17"/>
      <c r="J678" s="17"/>
      <c r="K678" s="54"/>
      <c r="L678" s="140"/>
      <c r="M678" s="49"/>
      <c r="N678" s="141"/>
      <c r="O678" s="21">
        <f>IF(F678=0,"",F678/E677)</f>
        <v>0.78260869565217395</v>
      </c>
      <c r="P678" s="22">
        <v>25</v>
      </c>
      <c r="Q678" s="96">
        <f t="shared" si="64"/>
        <v>0.92592592592592593</v>
      </c>
      <c r="R678" s="96">
        <f t="shared" si="65"/>
        <v>7.407407407407407E-2</v>
      </c>
    </row>
    <row r="679" spans="1:19" ht="15.75" customHeight="1" x14ac:dyDescent="0.2">
      <c r="A679" s="93">
        <v>2301</v>
      </c>
      <c r="B679" s="17"/>
      <c r="C679" s="17"/>
      <c r="D679" s="17"/>
      <c r="E679" s="17"/>
      <c r="F679" s="17"/>
      <c r="G679" s="17">
        <v>18</v>
      </c>
      <c r="H679" s="17"/>
      <c r="I679" s="17"/>
      <c r="J679" s="17"/>
      <c r="K679" s="54"/>
      <c r="L679" s="140"/>
      <c r="M679" s="49"/>
      <c r="N679" s="141"/>
      <c r="O679" s="21">
        <f>IF(G679=0,"",G679/F678)</f>
        <v>1</v>
      </c>
      <c r="P679" s="22">
        <v>25</v>
      </c>
      <c r="Q679" s="96">
        <f t="shared" si="64"/>
        <v>1</v>
      </c>
      <c r="R679" s="96">
        <f t="shared" si="65"/>
        <v>0</v>
      </c>
    </row>
    <row r="680" spans="1:19" ht="15.75" customHeight="1" x14ac:dyDescent="0.2">
      <c r="A680" s="93">
        <v>2302</v>
      </c>
      <c r="B680" s="17"/>
      <c r="C680" s="17"/>
      <c r="D680" s="17"/>
      <c r="E680" s="17"/>
      <c r="F680" s="17"/>
      <c r="G680" s="17"/>
      <c r="H680" s="17">
        <v>18</v>
      </c>
      <c r="I680" s="17"/>
      <c r="J680" s="17"/>
      <c r="K680" s="54"/>
      <c r="L680" s="140"/>
      <c r="M680" s="49"/>
      <c r="N680" s="141"/>
      <c r="O680" s="21">
        <f>IF(H680=0,"",H680/G679)</f>
        <v>1</v>
      </c>
      <c r="P680" s="22">
        <v>23</v>
      </c>
      <c r="Q680" s="96">
        <f t="shared" si="64"/>
        <v>0.92</v>
      </c>
      <c r="R680" s="96">
        <f t="shared" si="65"/>
        <v>7.999999999999996E-2</v>
      </c>
    </row>
    <row r="681" spans="1:19" ht="15.75" customHeight="1" x14ac:dyDescent="0.2">
      <c r="A681" s="93">
        <v>2401</v>
      </c>
      <c r="B681" s="17"/>
      <c r="C681" s="17"/>
      <c r="D681" s="17"/>
      <c r="E681" s="17"/>
      <c r="F681" s="17"/>
      <c r="G681" s="17"/>
      <c r="H681" s="17"/>
      <c r="I681" s="17">
        <v>18</v>
      </c>
      <c r="J681" s="17"/>
      <c r="K681" s="54"/>
      <c r="L681" s="140"/>
      <c r="M681" s="49"/>
      <c r="N681" s="141"/>
      <c r="O681" s="21">
        <f>IF(I681=0,"",I681/H680)</f>
        <v>1</v>
      </c>
      <c r="P681" s="22">
        <v>21</v>
      </c>
      <c r="Q681" s="96">
        <f t="shared" si="64"/>
        <v>0.91304347826086951</v>
      </c>
      <c r="R681" s="96">
        <f t="shared" si="65"/>
        <v>8.6956521739130488E-2</v>
      </c>
    </row>
    <row r="682" spans="1:19" ht="15.75" customHeight="1" x14ac:dyDescent="0.2">
      <c r="A682" s="93">
        <v>2402</v>
      </c>
      <c r="B682" s="17"/>
      <c r="C682" s="17"/>
      <c r="D682" s="17"/>
      <c r="E682" s="17"/>
      <c r="F682" s="17"/>
      <c r="G682" s="17"/>
      <c r="H682" s="17"/>
      <c r="I682" s="17"/>
      <c r="J682" s="17">
        <v>11</v>
      </c>
      <c r="K682" s="54">
        <v>11</v>
      </c>
      <c r="L682" s="140"/>
      <c r="M682" s="49"/>
      <c r="N682" s="141"/>
      <c r="O682" s="24">
        <f>IF(J682=0,"",J682/I681)</f>
        <v>0.61111111111111116</v>
      </c>
      <c r="P682" s="22">
        <v>20</v>
      </c>
      <c r="Q682" s="24">
        <f t="shared" si="64"/>
        <v>0.95238095238095233</v>
      </c>
      <c r="R682" s="24">
        <f t="shared" si="65"/>
        <v>4.7619047619047672E-2</v>
      </c>
    </row>
    <row r="683" spans="1:19" ht="15.75" customHeight="1" x14ac:dyDescent="0.2">
      <c r="A683" s="93">
        <v>2501</v>
      </c>
      <c r="B683" s="17"/>
      <c r="C683" s="17"/>
      <c r="D683" s="17"/>
      <c r="E683" s="17"/>
      <c r="F683" s="17"/>
      <c r="G683" s="17"/>
      <c r="H683" s="17"/>
      <c r="I683" s="17"/>
      <c r="J683" s="17">
        <v>5</v>
      </c>
      <c r="K683" s="54">
        <v>5</v>
      </c>
      <c r="L683" s="140"/>
      <c r="M683" s="49"/>
      <c r="N683" s="142"/>
      <c r="O683" s="49"/>
      <c r="P683" s="22">
        <v>9</v>
      </c>
      <c r="Q683" s="49"/>
      <c r="R683" s="160"/>
    </row>
    <row r="684" spans="1:19" ht="15.75" customHeight="1" x14ac:dyDescent="0.2">
      <c r="A684" s="93">
        <v>2502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54"/>
      <c r="L684" s="140"/>
      <c r="M684" s="49"/>
      <c r="N684" s="142"/>
      <c r="O684" s="143"/>
      <c r="P684" s="51"/>
      <c r="Q684" s="144"/>
      <c r="R684" s="143"/>
    </row>
    <row r="685" spans="1:19" ht="15.75" customHeight="1" x14ac:dyDescent="0.2">
      <c r="A685" s="93">
        <v>2601</v>
      </c>
      <c r="B685" s="17"/>
      <c r="C685" s="17"/>
      <c r="D685" s="17"/>
      <c r="E685" s="17"/>
      <c r="F685" s="17"/>
      <c r="G685" s="17"/>
      <c r="H685" s="17"/>
      <c r="I685" s="17"/>
      <c r="J685" s="17"/>
      <c r="K685" s="54"/>
      <c r="L685" s="140"/>
      <c r="M685" s="49"/>
      <c r="N685" s="142"/>
      <c r="O685" s="143"/>
      <c r="P685" s="51"/>
      <c r="Q685" s="144"/>
      <c r="R685" s="143"/>
    </row>
    <row r="686" spans="1:19" ht="15.75" customHeight="1" x14ac:dyDescent="0.2">
      <c r="A686" s="93">
        <v>2602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54"/>
      <c r="L686" s="140"/>
      <c r="M686" s="49"/>
      <c r="N686" s="142"/>
      <c r="O686" s="49"/>
      <c r="P686" s="142"/>
      <c r="Q686" s="145"/>
      <c r="R686" s="143"/>
    </row>
    <row r="687" spans="1:19" ht="15.75" customHeight="1" x14ac:dyDescent="0.2">
      <c r="A687" s="93">
        <v>2701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54"/>
      <c r="L687" s="140"/>
      <c r="M687" s="49"/>
      <c r="N687" s="142"/>
      <c r="O687" s="98" t="s">
        <v>81</v>
      </c>
      <c r="P687" s="99"/>
      <c r="Q687" s="100">
        <f>IF(SUM(K680:K686)=0,"",SUM(K680:K686))</f>
        <v>16</v>
      </c>
      <c r="R687" s="101" t="s">
        <v>10</v>
      </c>
    </row>
    <row r="688" spans="1:19" ht="15.75" customHeight="1" x14ac:dyDescent="0.2">
      <c r="A688" s="93">
        <v>2702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54"/>
      <c r="L688" s="140"/>
      <c r="M688" s="49"/>
      <c r="N688" s="142"/>
      <c r="O688" s="102" t="s">
        <v>83</v>
      </c>
      <c r="P688" s="32" t="str">
        <f>IF(P687/B674=0,"",P687/B674)</f>
        <v/>
      </c>
      <c r="Q688" s="103" t="str">
        <f>IF(P687/Q687=0,"",P687/Q687)</f>
        <v/>
      </c>
      <c r="R688" s="104" t="s">
        <v>84</v>
      </c>
    </row>
    <row r="689" spans="1:19" ht="15.75" x14ac:dyDescent="0.2">
      <c r="A689" s="93">
        <v>2801</v>
      </c>
      <c r="B689" s="71"/>
      <c r="C689" s="71"/>
      <c r="D689" s="71"/>
      <c r="E689" s="71"/>
      <c r="F689" s="71"/>
      <c r="G689" s="71"/>
      <c r="H689" s="71"/>
      <c r="I689" s="71"/>
      <c r="J689" s="71"/>
      <c r="K689" s="54"/>
      <c r="L689" s="146"/>
      <c r="M689" s="147"/>
      <c r="N689" s="148"/>
      <c r="O689" s="149"/>
      <c r="P689" s="150"/>
      <c r="Q689" s="150"/>
      <c r="R689" s="151"/>
    </row>
    <row r="690" spans="1:19" ht="18" x14ac:dyDescent="0.2">
      <c r="A690" s="109"/>
      <c r="B690" s="216" t="s">
        <v>106</v>
      </c>
      <c r="C690" s="216"/>
      <c r="D690" s="216"/>
      <c r="E690" s="216"/>
      <c r="F690" s="216"/>
      <c r="G690" s="216"/>
      <c r="H690" s="216"/>
      <c r="I690" s="216"/>
      <c r="J690" s="216"/>
      <c r="K690" s="70">
        <f>SUM(K674:K686)</f>
        <v>16</v>
      </c>
      <c r="L690" s="105">
        <f>IF(K682=0,"",K682/B674)</f>
        <v>0.22</v>
      </c>
      <c r="M690" s="105">
        <f>IF(K690=0,"",K690/B674)</f>
        <v>0.32</v>
      </c>
      <c r="N690" s="105">
        <f>IF(K682=0,"",M690-L690)</f>
        <v>0.1</v>
      </c>
      <c r="O690" s="85"/>
      <c r="P690" s="81"/>
      <c r="Q690" s="129"/>
      <c r="R690" s="85"/>
    </row>
    <row r="691" spans="1:19" ht="12.75" customHeight="1" x14ac:dyDescent="0.2"/>
    <row r="692" spans="1:19" ht="12.75" customHeight="1" x14ac:dyDescent="0.2"/>
    <row r="693" spans="1:19" ht="26.25" x14ac:dyDescent="0.2">
      <c r="B693" s="220" t="s">
        <v>94</v>
      </c>
      <c r="C693" s="221"/>
      <c r="D693" s="221"/>
      <c r="E693" s="221"/>
      <c r="F693" s="221"/>
      <c r="G693" s="221"/>
      <c r="H693" s="221"/>
      <c r="I693" s="221"/>
      <c r="J693" s="221"/>
      <c r="K693" s="74" t="s">
        <v>118</v>
      </c>
      <c r="L693" s="85"/>
      <c r="M693" s="85"/>
      <c r="N693" s="81"/>
      <c r="O693" s="85"/>
      <c r="P693" s="81"/>
      <c r="Q693" s="81"/>
      <c r="R693" s="81"/>
    </row>
    <row r="694" spans="1:19" ht="20.25" x14ac:dyDescent="0.2">
      <c r="A694" s="222" t="s">
        <v>9</v>
      </c>
      <c r="B694" s="223" t="s">
        <v>95</v>
      </c>
      <c r="C694" s="224"/>
      <c r="D694" s="224"/>
      <c r="E694" s="224"/>
      <c r="F694" s="224"/>
      <c r="G694" s="224"/>
      <c r="H694" s="224"/>
      <c r="I694" s="224"/>
      <c r="J694" s="225"/>
      <c r="K694" s="226" t="s">
        <v>10</v>
      </c>
      <c r="L694" s="219" t="s">
        <v>2</v>
      </c>
      <c r="M694" s="219" t="s">
        <v>3</v>
      </c>
      <c r="N694" s="228" t="s">
        <v>4</v>
      </c>
      <c r="O694" s="219" t="s">
        <v>5</v>
      </c>
      <c r="P694" s="217" t="s">
        <v>6</v>
      </c>
      <c r="Q694" s="217" t="s">
        <v>7</v>
      </c>
      <c r="R694" s="219" t="s">
        <v>96</v>
      </c>
    </row>
    <row r="695" spans="1:19" ht="15.75" x14ac:dyDescent="0.2">
      <c r="A695" s="218"/>
      <c r="B695" s="93" t="s">
        <v>97</v>
      </c>
      <c r="C695" s="93" t="s">
        <v>98</v>
      </c>
      <c r="D695" s="93" t="s">
        <v>99</v>
      </c>
      <c r="E695" s="93" t="s">
        <v>100</v>
      </c>
      <c r="F695" s="93" t="s">
        <v>101</v>
      </c>
      <c r="G695" s="93" t="s">
        <v>102</v>
      </c>
      <c r="H695" s="93" t="s">
        <v>103</v>
      </c>
      <c r="I695" s="93" t="s">
        <v>104</v>
      </c>
      <c r="J695" s="93" t="s">
        <v>105</v>
      </c>
      <c r="K695" s="218"/>
      <c r="L695" s="218"/>
      <c r="M695" s="218"/>
      <c r="N695" s="218"/>
      <c r="O695" s="218"/>
      <c r="P695" s="218"/>
      <c r="Q695" s="218"/>
      <c r="R695" s="218"/>
    </row>
    <row r="696" spans="1:19" ht="15.75" x14ac:dyDescent="0.2">
      <c r="A696" s="93">
        <v>2101</v>
      </c>
      <c r="B696" s="17">
        <v>9</v>
      </c>
      <c r="C696" s="17"/>
      <c r="D696" s="17"/>
      <c r="E696" s="17"/>
      <c r="F696" s="17"/>
      <c r="G696" s="17"/>
      <c r="H696" s="17"/>
      <c r="I696" s="17"/>
      <c r="J696" s="17"/>
      <c r="K696" s="54"/>
      <c r="L696" s="138"/>
      <c r="M696" s="139"/>
      <c r="N696" s="100"/>
      <c r="O696" s="94"/>
      <c r="P696" s="19">
        <f>B696</f>
        <v>9</v>
      </c>
      <c r="Q696" s="95"/>
      <c r="R696" s="94"/>
    </row>
    <row r="697" spans="1:19" ht="15.75" x14ac:dyDescent="0.2">
      <c r="A697" s="93">
        <v>2102</v>
      </c>
      <c r="B697" s="17"/>
      <c r="C697" s="17">
        <v>8</v>
      </c>
      <c r="D697" s="17"/>
      <c r="E697" s="17"/>
      <c r="F697" s="17"/>
      <c r="G697" s="17"/>
      <c r="H697" s="17"/>
      <c r="I697" s="17"/>
      <c r="J697" s="17"/>
      <c r="K697" s="54"/>
      <c r="L697" s="140"/>
      <c r="M697" s="49"/>
      <c r="N697" s="141"/>
      <c r="O697" s="21">
        <f>IF(C697=0,"",C697/B696)</f>
        <v>0.88888888888888884</v>
      </c>
      <c r="P697" s="22">
        <v>8</v>
      </c>
      <c r="Q697" s="96">
        <f t="shared" ref="Q697:Q704" si="66">IF(P697=0,"",P697/P696)</f>
        <v>0.88888888888888884</v>
      </c>
      <c r="R697" s="96">
        <f t="shared" ref="R697:R704" si="67">IF(P697=0,"",100%-Q697)</f>
        <v>0.11111111111111116</v>
      </c>
    </row>
    <row r="698" spans="1:19" ht="15.75" x14ac:dyDescent="0.2">
      <c r="A698" s="93">
        <v>2201</v>
      </c>
      <c r="B698" s="17"/>
      <c r="C698" s="17"/>
      <c r="D698" s="17">
        <v>6</v>
      </c>
      <c r="E698" s="17"/>
      <c r="F698" s="17"/>
      <c r="G698" s="17"/>
      <c r="H698" s="17"/>
      <c r="I698" s="17"/>
      <c r="J698" s="17"/>
      <c r="K698" s="54"/>
      <c r="L698" s="140"/>
      <c r="M698" s="49"/>
      <c r="N698" s="141"/>
      <c r="O698" s="21">
        <f>IF(D698=0,"",D698/C697)</f>
        <v>0.75</v>
      </c>
      <c r="P698" s="22">
        <v>6</v>
      </c>
      <c r="Q698" s="96">
        <f t="shared" si="66"/>
        <v>0.75</v>
      </c>
      <c r="R698" s="96">
        <f t="shared" si="67"/>
        <v>0.25</v>
      </c>
      <c r="S698" s="155">
        <f>P698/P696</f>
        <v>0.66666666666666663</v>
      </c>
    </row>
    <row r="699" spans="1:19" ht="15.75" x14ac:dyDescent="0.2">
      <c r="A699" s="93">
        <v>2202</v>
      </c>
      <c r="B699" s="17"/>
      <c r="C699" s="17"/>
      <c r="D699" s="17"/>
      <c r="E699" s="17">
        <v>6</v>
      </c>
      <c r="F699" s="17"/>
      <c r="G699" s="17"/>
      <c r="H699" s="17"/>
      <c r="I699" s="17"/>
      <c r="J699" s="17"/>
      <c r="K699" s="54"/>
      <c r="L699" s="140"/>
      <c r="M699" s="49"/>
      <c r="N699" s="141"/>
      <c r="O699" s="21">
        <f>IF(E699=0,"",E699/D698)</f>
        <v>1</v>
      </c>
      <c r="P699" s="22">
        <v>6</v>
      </c>
      <c r="Q699" s="96">
        <f t="shared" si="66"/>
        <v>1</v>
      </c>
      <c r="R699" s="96">
        <f t="shared" si="67"/>
        <v>0</v>
      </c>
    </row>
    <row r="700" spans="1:19" ht="15.75" x14ac:dyDescent="0.2">
      <c r="A700" s="93">
        <v>2301</v>
      </c>
      <c r="B700" s="17"/>
      <c r="C700" s="17"/>
      <c r="D700" s="17"/>
      <c r="E700" s="17"/>
      <c r="F700" s="17">
        <v>6</v>
      </c>
      <c r="G700" s="17"/>
      <c r="H700" s="17"/>
      <c r="I700" s="17"/>
      <c r="J700" s="17"/>
      <c r="K700" s="54"/>
      <c r="L700" s="140"/>
      <c r="M700" s="49"/>
      <c r="N700" s="141"/>
      <c r="O700" s="21">
        <f>IF(F700=0,"",F700/E699)</f>
        <v>1</v>
      </c>
      <c r="P700" s="22">
        <v>6</v>
      </c>
      <c r="Q700" s="96">
        <f t="shared" si="66"/>
        <v>1</v>
      </c>
      <c r="R700" s="96">
        <f t="shared" si="67"/>
        <v>0</v>
      </c>
    </row>
    <row r="701" spans="1:19" ht="15.75" x14ac:dyDescent="0.2">
      <c r="A701" s="93">
        <v>2302</v>
      </c>
      <c r="B701" s="17"/>
      <c r="C701" s="17"/>
      <c r="D701" s="17"/>
      <c r="E701" s="17"/>
      <c r="F701" s="17"/>
      <c r="G701" s="17">
        <v>6</v>
      </c>
      <c r="H701" s="17"/>
      <c r="I701" s="17"/>
      <c r="J701" s="17"/>
      <c r="K701" s="54"/>
      <c r="L701" s="140"/>
      <c r="M701" s="49"/>
      <c r="N701" s="141"/>
      <c r="O701" s="21">
        <f>IF(G701=0,"",G701/F700)</f>
        <v>1</v>
      </c>
      <c r="P701" s="22">
        <v>6</v>
      </c>
      <c r="Q701" s="96">
        <f t="shared" si="66"/>
        <v>1</v>
      </c>
      <c r="R701" s="96">
        <f t="shared" si="67"/>
        <v>0</v>
      </c>
    </row>
    <row r="702" spans="1:19" ht="15.75" x14ac:dyDescent="0.2">
      <c r="A702" s="93">
        <v>2401</v>
      </c>
      <c r="B702" s="17"/>
      <c r="C702" s="17"/>
      <c r="D702" s="17"/>
      <c r="E702" s="17"/>
      <c r="F702" s="17"/>
      <c r="G702" s="17"/>
      <c r="H702" s="17">
        <v>6</v>
      </c>
      <c r="I702" s="17"/>
      <c r="J702" s="17"/>
      <c r="K702" s="54"/>
      <c r="L702" s="140"/>
      <c r="M702" s="49"/>
      <c r="N702" s="141"/>
      <c r="O702" s="21">
        <f>IF(H702=0,"",H702/G701)</f>
        <v>1</v>
      </c>
      <c r="P702" s="22">
        <v>6</v>
      </c>
      <c r="Q702" s="96">
        <f t="shared" si="66"/>
        <v>1</v>
      </c>
      <c r="R702" s="96">
        <f t="shared" si="67"/>
        <v>0</v>
      </c>
    </row>
    <row r="703" spans="1:19" ht="15.75" x14ac:dyDescent="0.2">
      <c r="A703" s="93">
        <v>2402</v>
      </c>
      <c r="B703" s="17"/>
      <c r="C703" s="17"/>
      <c r="D703" s="17"/>
      <c r="E703" s="17"/>
      <c r="F703" s="17"/>
      <c r="G703" s="17"/>
      <c r="H703" s="17"/>
      <c r="I703" s="17">
        <v>6</v>
      </c>
      <c r="J703" s="17"/>
      <c r="K703" s="54"/>
      <c r="L703" s="140"/>
      <c r="M703" s="49"/>
      <c r="N703" s="141"/>
      <c r="O703" s="21">
        <f>IF(I703=0,"",I703/H702)</f>
        <v>1</v>
      </c>
      <c r="P703" s="22">
        <v>6</v>
      </c>
      <c r="Q703" s="96">
        <f t="shared" si="66"/>
        <v>1</v>
      </c>
      <c r="R703" s="96">
        <f t="shared" si="67"/>
        <v>0</v>
      </c>
    </row>
    <row r="704" spans="1:19" ht="15.75" x14ac:dyDescent="0.2">
      <c r="A704" s="93">
        <v>2501</v>
      </c>
      <c r="B704" s="17"/>
      <c r="C704" s="17"/>
      <c r="D704" s="17"/>
      <c r="E704" s="17"/>
      <c r="F704" s="17"/>
      <c r="G704" s="17"/>
      <c r="H704" s="17"/>
      <c r="I704" s="17"/>
      <c r="J704" s="17">
        <v>3</v>
      </c>
      <c r="K704" s="54">
        <v>2</v>
      </c>
      <c r="L704" s="140"/>
      <c r="M704" s="49"/>
      <c r="N704" s="141"/>
      <c r="O704" s="24">
        <f>IF(J704=0,"",J704/I703)</f>
        <v>0.5</v>
      </c>
      <c r="P704" s="22">
        <v>6</v>
      </c>
      <c r="Q704" s="24">
        <f t="shared" si="66"/>
        <v>1</v>
      </c>
      <c r="R704" s="24">
        <f t="shared" si="67"/>
        <v>0</v>
      </c>
    </row>
    <row r="705" spans="1:24" ht="15.75" x14ac:dyDescent="0.2">
      <c r="A705" s="93">
        <v>2502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54"/>
      <c r="L705" s="140"/>
      <c r="M705" s="49"/>
      <c r="N705" s="142"/>
      <c r="O705" s="49"/>
      <c r="P705" s="22"/>
      <c r="Q705" s="49"/>
      <c r="R705" s="160"/>
    </row>
    <row r="706" spans="1:24" ht="15.75" x14ac:dyDescent="0.2">
      <c r="A706" s="93">
        <v>2601</v>
      </c>
      <c r="B706" s="17"/>
      <c r="C706" s="17"/>
      <c r="D706" s="17"/>
      <c r="E706" s="17"/>
      <c r="F706" s="17"/>
      <c r="G706" s="17"/>
      <c r="H706" s="17"/>
      <c r="I706" s="17"/>
      <c r="J706" s="17"/>
      <c r="K706" s="54"/>
      <c r="L706" s="140"/>
      <c r="M706" s="49"/>
      <c r="N706" s="142"/>
      <c r="O706" s="143"/>
      <c r="P706" s="51"/>
      <c r="Q706" s="144"/>
      <c r="R706" s="143"/>
    </row>
    <row r="707" spans="1:24" ht="15.75" x14ac:dyDescent="0.2">
      <c r="A707" s="93">
        <v>2602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54"/>
      <c r="L707" s="140"/>
      <c r="M707" s="49"/>
      <c r="N707" s="142"/>
      <c r="O707" s="143"/>
      <c r="P707" s="51"/>
      <c r="Q707" s="144"/>
      <c r="R707" s="143"/>
    </row>
    <row r="708" spans="1:24" ht="15.75" x14ac:dyDescent="0.2">
      <c r="A708" s="93">
        <v>2701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54"/>
      <c r="L708" s="140"/>
      <c r="M708" s="49"/>
      <c r="N708" s="142"/>
      <c r="O708" s="49"/>
      <c r="P708" s="142"/>
      <c r="Q708" s="145"/>
      <c r="R708" s="143"/>
    </row>
    <row r="709" spans="1:24" ht="15.75" x14ac:dyDescent="0.2">
      <c r="A709" s="93">
        <v>2702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54"/>
      <c r="L709" s="140"/>
      <c r="M709" s="49"/>
      <c r="N709" s="142"/>
      <c r="O709" s="98" t="s">
        <v>81</v>
      </c>
      <c r="P709" s="99"/>
      <c r="Q709" s="100">
        <f>IF(SUM(K702:K708)=0,"",SUM(K702:K708))</f>
        <v>2</v>
      </c>
      <c r="R709" s="101" t="s">
        <v>10</v>
      </c>
    </row>
    <row r="710" spans="1:24" ht="15.75" x14ac:dyDescent="0.2">
      <c r="A710" s="93">
        <v>2801</v>
      </c>
      <c r="B710" s="17"/>
      <c r="C710" s="17"/>
      <c r="D710" s="17"/>
      <c r="E710" s="17"/>
      <c r="F710" s="17"/>
      <c r="G710" s="17"/>
      <c r="H710" s="17"/>
      <c r="I710" s="17"/>
      <c r="J710" s="17"/>
      <c r="K710" s="54"/>
      <c r="L710" s="140"/>
      <c r="M710" s="49"/>
      <c r="N710" s="142"/>
      <c r="O710" s="102" t="s">
        <v>83</v>
      </c>
      <c r="P710" s="32" t="str">
        <f>IF(P709/B696=0,"",P709/B696)</f>
        <v/>
      </c>
      <c r="Q710" s="103" t="str">
        <f>IF(P709/Q709=0,"",P709/Q709)</f>
        <v/>
      </c>
      <c r="R710" s="104" t="s">
        <v>84</v>
      </c>
    </row>
    <row r="711" spans="1:24" ht="15.75" x14ac:dyDescent="0.2">
      <c r="A711" s="93">
        <v>2802</v>
      </c>
      <c r="B711" s="71"/>
      <c r="C711" s="71"/>
      <c r="D711" s="71"/>
      <c r="E711" s="71"/>
      <c r="F711" s="71"/>
      <c r="G711" s="71"/>
      <c r="H711" s="71"/>
      <c r="I711" s="71"/>
      <c r="J711" s="71"/>
      <c r="K711" s="54"/>
      <c r="L711" s="146"/>
      <c r="M711" s="147"/>
      <c r="N711" s="148"/>
      <c r="O711" s="149"/>
      <c r="P711" s="150"/>
      <c r="Q711" s="150"/>
      <c r="R711" s="151"/>
    </row>
    <row r="712" spans="1:24" ht="18" customHeight="1" x14ac:dyDescent="0.2">
      <c r="A712" s="109"/>
      <c r="B712" s="216" t="s">
        <v>106</v>
      </c>
      <c r="C712" s="216"/>
      <c r="D712" s="216"/>
      <c r="E712" s="216"/>
      <c r="F712" s="216"/>
      <c r="G712" s="216"/>
      <c r="H712" s="216"/>
      <c r="I712" s="216"/>
      <c r="J712" s="216"/>
      <c r="K712" s="70">
        <f>SUM(K696:K708)</f>
        <v>2</v>
      </c>
      <c r="L712" s="105">
        <f>IF(K704=0,"",K704/B696)</f>
        <v>0.22222222222222221</v>
      </c>
      <c r="M712" s="105">
        <f>IF(K712=0,"",K712/B696)</f>
        <v>0.22222222222222221</v>
      </c>
      <c r="N712" s="105">
        <f>IF(K704=0,"",M712-L712)</f>
        <v>0</v>
      </c>
      <c r="O712" s="85"/>
      <c r="P712" s="81"/>
      <c r="Q712" s="129"/>
      <c r="R712" s="85"/>
    </row>
    <row r="713" spans="1:24" ht="12.75" customHeight="1" x14ac:dyDescent="0.2"/>
    <row r="714" spans="1:24" ht="12.75" customHeight="1" x14ac:dyDescent="0.2"/>
    <row r="715" spans="1:24" ht="26.25" x14ac:dyDescent="0.2">
      <c r="A715" s="86"/>
      <c r="B715" s="220" t="s">
        <v>94</v>
      </c>
      <c r="C715" s="221"/>
      <c r="D715" s="221"/>
      <c r="E715" s="221"/>
      <c r="F715" s="221"/>
      <c r="G715" s="221"/>
      <c r="H715" s="221"/>
      <c r="I715" s="221"/>
      <c r="J715" s="221"/>
      <c r="K715" s="74" t="s">
        <v>119</v>
      </c>
      <c r="L715" s="85"/>
      <c r="M715" s="85"/>
      <c r="N715" s="81"/>
      <c r="O715" s="85"/>
      <c r="P715" s="81"/>
      <c r="Q715" s="81"/>
      <c r="R715" s="81"/>
      <c r="S715" s="86"/>
      <c r="X715" s="156"/>
    </row>
    <row r="716" spans="1:24" ht="20.25" x14ac:dyDescent="0.2">
      <c r="A716" s="222" t="s">
        <v>9</v>
      </c>
      <c r="B716" s="223" t="s">
        <v>95</v>
      </c>
      <c r="C716" s="224"/>
      <c r="D716" s="224"/>
      <c r="E716" s="224"/>
      <c r="F716" s="224"/>
      <c r="G716" s="224"/>
      <c r="H716" s="224"/>
      <c r="I716" s="224"/>
      <c r="J716" s="225"/>
      <c r="K716" s="226" t="s">
        <v>10</v>
      </c>
      <c r="L716" s="219" t="s">
        <v>2</v>
      </c>
      <c r="M716" s="219" t="s">
        <v>3</v>
      </c>
      <c r="N716" s="228" t="s">
        <v>4</v>
      </c>
      <c r="O716" s="219" t="s">
        <v>5</v>
      </c>
      <c r="P716" s="217" t="s">
        <v>6</v>
      </c>
      <c r="Q716" s="217" t="s">
        <v>7</v>
      </c>
      <c r="R716" s="219" t="s">
        <v>96</v>
      </c>
      <c r="S716" s="86"/>
    </row>
    <row r="717" spans="1:24" ht="15.75" x14ac:dyDescent="0.2">
      <c r="A717" s="218"/>
      <c r="B717" s="93" t="s">
        <v>97</v>
      </c>
      <c r="C717" s="93" t="s">
        <v>98</v>
      </c>
      <c r="D717" s="93" t="s">
        <v>99</v>
      </c>
      <c r="E717" s="93" t="s">
        <v>100</v>
      </c>
      <c r="F717" s="93" t="s">
        <v>101</v>
      </c>
      <c r="G717" s="93" t="s">
        <v>102</v>
      </c>
      <c r="H717" s="93" t="s">
        <v>103</v>
      </c>
      <c r="I717" s="93" t="s">
        <v>104</v>
      </c>
      <c r="J717" s="93" t="s">
        <v>105</v>
      </c>
      <c r="K717" s="218"/>
      <c r="L717" s="218"/>
      <c r="M717" s="218"/>
      <c r="N717" s="218"/>
      <c r="O717" s="218"/>
      <c r="P717" s="218"/>
      <c r="Q717" s="218"/>
      <c r="R717" s="218"/>
      <c r="S717" s="86"/>
    </row>
    <row r="718" spans="1:24" ht="15.75" x14ac:dyDescent="0.2">
      <c r="A718" s="93">
        <v>2102</v>
      </c>
      <c r="B718" s="17">
        <v>41</v>
      </c>
      <c r="C718" s="17"/>
      <c r="D718" s="17"/>
      <c r="E718" s="17"/>
      <c r="F718" s="17"/>
      <c r="G718" s="17"/>
      <c r="H718" s="17"/>
      <c r="I718" s="17"/>
      <c r="J718" s="17"/>
      <c r="K718" s="54"/>
      <c r="L718" s="138"/>
      <c r="M718" s="139"/>
      <c r="N718" s="100"/>
      <c r="O718" s="94"/>
      <c r="P718" s="19">
        <f>B718</f>
        <v>41</v>
      </c>
      <c r="Q718" s="95"/>
      <c r="R718" s="94"/>
      <c r="S718" s="86"/>
    </row>
    <row r="719" spans="1:24" ht="15.75" x14ac:dyDescent="0.2">
      <c r="A719" s="93">
        <v>2201</v>
      </c>
      <c r="B719" s="17"/>
      <c r="C719" s="17">
        <v>35</v>
      </c>
      <c r="D719" s="17"/>
      <c r="E719" s="17"/>
      <c r="F719" s="17"/>
      <c r="G719" s="17"/>
      <c r="H719" s="17"/>
      <c r="I719" s="17"/>
      <c r="J719" s="17"/>
      <c r="K719" s="54"/>
      <c r="L719" s="140"/>
      <c r="M719" s="49"/>
      <c r="N719" s="141"/>
      <c r="O719" s="21">
        <f>IF(C719=0,"",C719/B718)</f>
        <v>0.85365853658536583</v>
      </c>
      <c r="P719" s="22">
        <v>35</v>
      </c>
      <c r="Q719" s="96">
        <f t="shared" ref="Q719:Q726" si="68">IF(P719=0,"",P719/P718)</f>
        <v>0.85365853658536583</v>
      </c>
      <c r="R719" s="96">
        <f t="shared" ref="R719:R726" si="69">IF(P719=0,"",100%-Q719)</f>
        <v>0.14634146341463417</v>
      </c>
      <c r="S719" s="86"/>
    </row>
    <row r="720" spans="1:24" ht="15.75" x14ac:dyDescent="0.2">
      <c r="A720" s="93">
        <v>2202</v>
      </c>
      <c r="B720" s="17"/>
      <c r="C720" s="17"/>
      <c r="D720" s="17">
        <v>29</v>
      </c>
      <c r="E720" s="17"/>
      <c r="F720" s="17"/>
      <c r="G720" s="17"/>
      <c r="H720" s="17"/>
      <c r="I720" s="17"/>
      <c r="J720" s="17"/>
      <c r="K720" s="54"/>
      <c r="L720" s="140"/>
      <c r="M720" s="49"/>
      <c r="N720" s="141"/>
      <c r="O720" s="21">
        <f>IF(D720=0,"",D720/C719)</f>
        <v>0.82857142857142863</v>
      </c>
      <c r="P720" s="22">
        <v>33</v>
      </c>
      <c r="Q720" s="96">
        <f t="shared" si="68"/>
        <v>0.94285714285714284</v>
      </c>
      <c r="R720" s="96">
        <f t="shared" si="69"/>
        <v>5.7142857142857162E-2</v>
      </c>
      <c r="S720" s="155">
        <f>P720/P718</f>
        <v>0.80487804878048785</v>
      </c>
    </row>
    <row r="721" spans="1:23" ht="15.75" x14ac:dyDescent="0.2">
      <c r="A721" s="93">
        <v>2301</v>
      </c>
      <c r="B721" s="17"/>
      <c r="C721" s="17"/>
      <c r="D721" s="17"/>
      <c r="E721" s="17">
        <v>28</v>
      </c>
      <c r="F721" s="17"/>
      <c r="G721" s="17"/>
      <c r="H721" s="17"/>
      <c r="I721" s="17"/>
      <c r="J721" s="17"/>
      <c r="K721" s="54"/>
      <c r="L721" s="140"/>
      <c r="M721" s="49"/>
      <c r="N721" s="141"/>
      <c r="O721" s="21">
        <f>IF(E721=0,"",E721/D720)</f>
        <v>0.96551724137931039</v>
      </c>
      <c r="P721" s="22">
        <v>32</v>
      </c>
      <c r="Q721" s="96">
        <f t="shared" si="68"/>
        <v>0.96969696969696972</v>
      </c>
      <c r="R721" s="96">
        <f t="shared" si="69"/>
        <v>3.0303030303030276E-2</v>
      </c>
      <c r="S721" s="214"/>
      <c r="T721" s="214"/>
      <c r="U721" s="214"/>
      <c r="V721" s="214"/>
      <c r="W721" s="214"/>
    </row>
    <row r="722" spans="1:23" ht="15.75" x14ac:dyDescent="0.2">
      <c r="A722" s="93">
        <v>2302</v>
      </c>
      <c r="B722" s="17"/>
      <c r="C722" s="17"/>
      <c r="D722" s="17"/>
      <c r="E722" s="17"/>
      <c r="F722" s="17">
        <v>24</v>
      </c>
      <c r="G722" s="17"/>
      <c r="H722" s="17"/>
      <c r="I722" s="17"/>
      <c r="J722" s="17"/>
      <c r="K722" s="54"/>
      <c r="L722" s="140"/>
      <c r="M722" s="49"/>
      <c r="N722" s="141"/>
      <c r="O722" s="21">
        <f>IF(F722=0,"",F722/E721)</f>
        <v>0.8571428571428571</v>
      </c>
      <c r="P722" s="22">
        <v>30</v>
      </c>
      <c r="Q722" s="96">
        <f t="shared" si="68"/>
        <v>0.9375</v>
      </c>
      <c r="R722" s="96">
        <f t="shared" si="69"/>
        <v>6.25E-2</v>
      </c>
      <c r="S722" s="214"/>
      <c r="T722" s="214"/>
      <c r="U722" s="214"/>
      <c r="V722" s="214"/>
      <c r="W722" s="214"/>
    </row>
    <row r="723" spans="1:23" ht="15.75" x14ac:dyDescent="0.2">
      <c r="A723" s="93">
        <v>2401</v>
      </c>
      <c r="B723" s="17"/>
      <c r="C723" s="17"/>
      <c r="D723" s="17"/>
      <c r="E723" s="17"/>
      <c r="F723" s="17"/>
      <c r="G723" s="17">
        <v>24</v>
      </c>
      <c r="H723" s="17"/>
      <c r="I723" s="17"/>
      <c r="J723" s="17"/>
      <c r="K723" s="54"/>
      <c r="L723" s="140"/>
      <c r="M723" s="49"/>
      <c r="N723" s="141"/>
      <c r="O723" s="21">
        <f>IF(G723=0,"",G723/F722)</f>
        <v>1</v>
      </c>
      <c r="P723" s="22">
        <v>28</v>
      </c>
      <c r="Q723" s="96">
        <f t="shared" si="68"/>
        <v>0.93333333333333335</v>
      </c>
      <c r="R723" s="96">
        <f t="shared" si="69"/>
        <v>6.6666666666666652E-2</v>
      </c>
      <c r="S723" s="214"/>
      <c r="T723" s="214"/>
      <c r="U723" s="214"/>
      <c r="V723" s="214"/>
      <c r="W723" s="214"/>
    </row>
    <row r="724" spans="1:23" ht="15.75" x14ac:dyDescent="0.2">
      <c r="A724" s="93">
        <v>2402</v>
      </c>
      <c r="B724" s="17"/>
      <c r="C724" s="17"/>
      <c r="D724" s="17"/>
      <c r="E724" s="17"/>
      <c r="F724" s="17"/>
      <c r="G724" s="17"/>
      <c r="H724" s="17">
        <v>17</v>
      </c>
      <c r="I724" s="17"/>
      <c r="J724" s="17"/>
      <c r="K724" s="54"/>
      <c r="L724" s="140"/>
      <c r="M724" s="49"/>
      <c r="N724" s="141"/>
      <c r="O724" s="21">
        <f>IF(H724=0,"",H724/G723)</f>
        <v>0.70833333333333337</v>
      </c>
      <c r="P724" s="22">
        <v>21</v>
      </c>
      <c r="Q724" s="96">
        <f t="shared" si="68"/>
        <v>0.75</v>
      </c>
      <c r="R724" s="96">
        <f t="shared" si="69"/>
        <v>0.25</v>
      </c>
      <c r="S724" s="214"/>
      <c r="T724" s="214"/>
      <c r="U724" s="214"/>
      <c r="V724" s="214"/>
      <c r="W724" s="214"/>
    </row>
    <row r="725" spans="1:23" ht="15.75" x14ac:dyDescent="0.2">
      <c r="A725" s="93">
        <v>2501</v>
      </c>
      <c r="B725" s="17"/>
      <c r="C725" s="17"/>
      <c r="D725" s="17"/>
      <c r="E725" s="17"/>
      <c r="F725" s="17"/>
      <c r="G725" s="17"/>
      <c r="H725" s="17"/>
      <c r="I725" s="17">
        <v>20</v>
      </c>
      <c r="J725" s="17"/>
      <c r="K725" s="54"/>
      <c r="L725" s="140"/>
      <c r="M725" s="49"/>
      <c r="N725" s="141"/>
      <c r="O725" s="62">
        <f>IF(I725=0,"",I725/H724)</f>
        <v>1.1764705882352942</v>
      </c>
      <c r="P725" s="22">
        <v>23</v>
      </c>
      <c r="Q725" s="161">
        <f t="shared" si="68"/>
        <v>1.0952380952380953</v>
      </c>
      <c r="R725" s="161">
        <f t="shared" si="69"/>
        <v>-9.5238095238095344E-2</v>
      </c>
      <c r="S725" s="214"/>
      <c r="T725" s="214"/>
      <c r="U725" s="214"/>
      <c r="V725" s="214"/>
      <c r="W725" s="214"/>
    </row>
    <row r="726" spans="1:23" ht="15.75" x14ac:dyDescent="0.2">
      <c r="A726" s="93">
        <v>2502</v>
      </c>
      <c r="B726" s="17"/>
      <c r="C726" s="17"/>
      <c r="D726" s="17"/>
      <c r="E726" s="17"/>
      <c r="F726" s="17"/>
      <c r="G726" s="17"/>
      <c r="H726" s="17"/>
      <c r="I726" s="17"/>
      <c r="J726" s="17"/>
      <c r="K726" s="54"/>
      <c r="L726" s="140"/>
      <c r="M726" s="49"/>
      <c r="N726" s="141"/>
      <c r="O726" s="24" t="str">
        <f>IF(J726=0,"",J726/I725)</f>
        <v/>
      </c>
      <c r="P726" s="22"/>
      <c r="Q726" s="24" t="str">
        <f t="shared" si="68"/>
        <v/>
      </c>
      <c r="R726" s="24" t="str">
        <f t="shared" si="69"/>
        <v/>
      </c>
      <c r="S726" s="214"/>
      <c r="T726" s="214"/>
      <c r="U726" s="214"/>
      <c r="V726" s="214"/>
      <c r="W726" s="214"/>
    </row>
    <row r="727" spans="1:23" ht="15.75" x14ac:dyDescent="0.2">
      <c r="A727" s="93">
        <v>2601</v>
      </c>
      <c r="B727" s="17"/>
      <c r="C727" s="17"/>
      <c r="D727" s="17"/>
      <c r="E727" s="17"/>
      <c r="F727" s="17"/>
      <c r="G727" s="17"/>
      <c r="H727" s="17"/>
      <c r="I727" s="17"/>
      <c r="J727" s="17"/>
      <c r="K727" s="54"/>
      <c r="L727" s="140"/>
      <c r="M727" s="49"/>
      <c r="N727" s="142"/>
      <c r="O727" s="49"/>
      <c r="P727" s="22"/>
      <c r="Q727" s="49"/>
      <c r="R727" s="160"/>
      <c r="S727" s="214"/>
      <c r="T727" s="214"/>
      <c r="U727" s="214"/>
      <c r="V727" s="214"/>
      <c r="W727" s="214"/>
    </row>
    <row r="728" spans="1:23" ht="15.75" x14ac:dyDescent="0.2">
      <c r="A728" s="93">
        <v>2602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54"/>
      <c r="L728" s="140"/>
      <c r="M728" s="49"/>
      <c r="N728" s="142"/>
      <c r="O728" s="143"/>
      <c r="P728" s="51"/>
      <c r="Q728" s="144"/>
      <c r="R728" s="143"/>
      <c r="S728" s="214"/>
      <c r="T728" s="214"/>
      <c r="U728" s="214"/>
      <c r="V728" s="214"/>
      <c r="W728" s="214"/>
    </row>
    <row r="729" spans="1:23" ht="15.75" x14ac:dyDescent="0.2">
      <c r="A729" s="93">
        <v>2701</v>
      </c>
      <c r="B729" s="17"/>
      <c r="C729" s="17"/>
      <c r="D729" s="17"/>
      <c r="E729" s="17"/>
      <c r="F729" s="17"/>
      <c r="G729" s="17"/>
      <c r="H729" s="17"/>
      <c r="I729" s="17"/>
      <c r="J729" s="17"/>
      <c r="K729" s="54"/>
      <c r="L729" s="140"/>
      <c r="M729" s="49"/>
      <c r="N729" s="142"/>
      <c r="O729" s="143"/>
      <c r="P729" s="51"/>
      <c r="Q729" s="144"/>
      <c r="R729" s="143"/>
      <c r="S729" s="86"/>
    </row>
    <row r="730" spans="1:23" ht="15.75" x14ac:dyDescent="0.2">
      <c r="A730" s="93">
        <v>2702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54"/>
      <c r="L730" s="140"/>
      <c r="M730" s="49"/>
      <c r="N730" s="142"/>
      <c r="O730" s="49"/>
      <c r="P730" s="142"/>
      <c r="Q730" s="145"/>
      <c r="R730" s="143"/>
      <c r="S730" s="86"/>
    </row>
    <row r="731" spans="1:23" ht="15.75" x14ac:dyDescent="0.2">
      <c r="A731" s="93">
        <v>2801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54"/>
      <c r="L731" s="140"/>
      <c r="M731" s="49"/>
      <c r="N731" s="142"/>
      <c r="O731" s="98" t="s">
        <v>81</v>
      </c>
      <c r="P731" s="99"/>
      <c r="Q731" s="100" t="str">
        <f>IF(SUM(K724:K730)=0,"",SUM(K724:K730))</f>
        <v/>
      </c>
      <c r="R731" s="101" t="s">
        <v>10</v>
      </c>
      <c r="S731" s="86"/>
    </row>
    <row r="732" spans="1:23" ht="15.75" x14ac:dyDescent="0.2">
      <c r="A732" s="93">
        <v>2802</v>
      </c>
      <c r="B732" s="17"/>
      <c r="C732" s="17"/>
      <c r="D732" s="17"/>
      <c r="E732" s="17"/>
      <c r="F732" s="17"/>
      <c r="G732" s="17"/>
      <c r="H732" s="17"/>
      <c r="I732" s="17"/>
      <c r="J732" s="17"/>
      <c r="K732" s="54"/>
      <c r="L732" s="140"/>
      <c r="M732" s="49"/>
      <c r="N732" s="142"/>
      <c r="O732" s="102" t="s">
        <v>83</v>
      </c>
      <c r="P732" s="32" t="str">
        <f>IF(P731/B718=0,"",P731/B718)</f>
        <v/>
      </c>
      <c r="Q732" s="103" t="e">
        <f>IF(P731/Q731=0,"",P731/Q731)</f>
        <v>#VALUE!</v>
      </c>
      <c r="R732" s="104" t="s">
        <v>84</v>
      </c>
      <c r="S732" s="86"/>
    </row>
    <row r="733" spans="1:23" ht="15.75" x14ac:dyDescent="0.2">
      <c r="A733" s="93">
        <v>2901</v>
      </c>
      <c r="B733" s="71"/>
      <c r="C733" s="71"/>
      <c r="D733" s="71"/>
      <c r="E733" s="71"/>
      <c r="F733" s="71"/>
      <c r="G733" s="71"/>
      <c r="H733" s="71"/>
      <c r="I733" s="71"/>
      <c r="J733" s="71"/>
      <c r="K733" s="54"/>
      <c r="L733" s="146"/>
      <c r="M733" s="147"/>
      <c r="N733" s="148"/>
      <c r="O733" s="149"/>
      <c r="P733" s="150"/>
      <c r="Q733" s="150"/>
      <c r="R733" s="151"/>
      <c r="S733" s="86"/>
    </row>
    <row r="734" spans="1:23" ht="18" x14ac:dyDescent="0.2">
      <c r="A734" s="109"/>
      <c r="B734" s="216" t="s">
        <v>106</v>
      </c>
      <c r="C734" s="216"/>
      <c r="D734" s="216"/>
      <c r="E734" s="216"/>
      <c r="F734" s="216"/>
      <c r="G734" s="216"/>
      <c r="H734" s="216"/>
      <c r="I734" s="216"/>
      <c r="J734" s="216"/>
      <c r="K734" s="70">
        <f>SUM(K718:K730)</f>
        <v>0</v>
      </c>
      <c r="L734" s="105" t="str">
        <f>IF(K726=0,"",K726/B718)</f>
        <v/>
      </c>
      <c r="M734" s="105" t="str">
        <f>IF(K734=0,"",K734/B718)</f>
        <v/>
      </c>
      <c r="N734" s="105" t="str">
        <f>IF(K726=0,"",M734-L734)</f>
        <v/>
      </c>
      <c r="O734" s="85"/>
      <c r="P734" s="81"/>
      <c r="Q734" s="129"/>
      <c r="R734" s="85"/>
      <c r="S734" s="86"/>
    </row>
    <row r="735" spans="1:23" ht="12.75" customHeight="1" x14ac:dyDescent="0.2"/>
    <row r="736" spans="1:23" ht="12.75" customHeight="1" x14ac:dyDescent="0.2"/>
    <row r="737" spans="1:19" ht="26.25" x14ac:dyDescent="0.2">
      <c r="A737" s="86"/>
      <c r="B737" s="220" t="s">
        <v>94</v>
      </c>
      <c r="C737" s="221"/>
      <c r="D737" s="221"/>
      <c r="E737" s="221"/>
      <c r="F737" s="221"/>
      <c r="G737" s="221"/>
      <c r="H737" s="221"/>
      <c r="I737" s="221"/>
      <c r="J737" s="221"/>
      <c r="K737" s="74" t="s">
        <v>120</v>
      </c>
      <c r="L737" s="85"/>
      <c r="M737" s="85"/>
      <c r="N737" s="81"/>
      <c r="O737" s="85"/>
      <c r="P737" s="81"/>
      <c r="Q737" s="81"/>
      <c r="R737" s="81"/>
      <c r="S737" s="86"/>
    </row>
    <row r="738" spans="1:19" ht="20.25" x14ac:dyDescent="0.2">
      <c r="A738" s="222" t="s">
        <v>9</v>
      </c>
      <c r="B738" s="223" t="s">
        <v>95</v>
      </c>
      <c r="C738" s="224"/>
      <c r="D738" s="224"/>
      <c r="E738" s="224"/>
      <c r="F738" s="224"/>
      <c r="G738" s="224"/>
      <c r="H738" s="224"/>
      <c r="I738" s="224"/>
      <c r="J738" s="225"/>
      <c r="K738" s="226" t="s">
        <v>10</v>
      </c>
      <c r="L738" s="219" t="s">
        <v>2</v>
      </c>
      <c r="M738" s="219" t="s">
        <v>3</v>
      </c>
      <c r="N738" s="228" t="s">
        <v>4</v>
      </c>
      <c r="O738" s="219" t="s">
        <v>5</v>
      </c>
      <c r="P738" s="217" t="s">
        <v>6</v>
      </c>
      <c r="Q738" s="217" t="s">
        <v>7</v>
      </c>
      <c r="R738" s="219" t="s">
        <v>96</v>
      </c>
      <c r="S738" s="86"/>
    </row>
    <row r="739" spans="1:19" ht="15.75" x14ac:dyDescent="0.2">
      <c r="A739" s="218"/>
      <c r="B739" s="93" t="s">
        <v>97</v>
      </c>
      <c r="C739" s="93" t="s">
        <v>98</v>
      </c>
      <c r="D739" s="93" t="s">
        <v>99</v>
      </c>
      <c r="E739" s="93" t="s">
        <v>100</v>
      </c>
      <c r="F739" s="93" t="s">
        <v>101</v>
      </c>
      <c r="G739" s="93" t="s">
        <v>102</v>
      </c>
      <c r="H739" s="93" t="s">
        <v>103</v>
      </c>
      <c r="I739" s="93" t="s">
        <v>104</v>
      </c>
      <c r="J739" s="93" t="s">
        <v>105</v>
      </c>
      <c r="K739" s="218"/>
      <c r="L739" s="218"/>
      <c r="M739" s="218"/>
      <c r="N739" s="218"/>
      <c r="O739" s="218"/>
      <c r="P739" s="218"/>
      <c r="Q739" s="218"/>
      <c r="R739" s="218"/>
      <c r="S739" s="86"/>
    </row>
    <row r="740" spans="1:19" ht="15.75" x14ac:dyDescent="0.2">
      <c r="A740" s="93">
        <v>2201</v>
      </c>
      <c r="B740" s="17">
        <v>11</v>
      </c>
      <c r="C740" s="17"/>
      <c r="D740" s="17"/>
      <c r="E740" s="17"/>
      <c r="F740" s="17"/>
      <c r="G740" s="17"/>
      <c r="H740" s="17"/>
      <c r="I740" s="17"/>
      <c r="J740" s="17"/>
      <c r="K740" s="54"/>
      <c r="L740" s="138"/>
      <c r="M740" s="139"/>
      <c r="N740" s="100"/>
      <c r="O740" s="94"/>
      <c r="P740" s="19">
        <f>B740</f>
        <v>11</v>
      </c>
      <c r="Q740" s="95"/>
      <c r="R740" s="94"/>
      <c r="S740" s="86"/>
    </row>
    <row r="741" spans="1:19" ht="15.75" x14ac:dyDescent="0.2">
      <c r="A741" s="93">
        <v>2202</v>
      </c>
      <c r="B741" s="17"/>
      <c r="C741" s="17">
        <v>8</v>
      </c>
      <c r="D741" s="17"/>
      <c r="E741" s="17"/>
      <c r="F741" s="17"/>
      <c r="G741" s="17"/>
      <c r="H741" s="17"/>
      <c r="I741" s="17"/>
      <c r="J741" s="17"/>
      <c r="K741" s="54"/>
      <c r="L741" s="140"/>
      <c r="M741" s="49"/>
      <c r="N741" s="141"/>
      <c r="O741" s="21">
        <f>IF(C741=0,"",C741/B740)</f>
        <v>0.72727272727272729</v>
      </c>
      <c r="P741" s="22">
        <v>8</v>
      </c>
      <c r="Q741" s="96">
        <f t="shared" ref="Q741:Q748" si="70">IF(P741=0,"",P741/P740)</f>
        <v>0.72727272727272729</v>
      </c>
      <c r="R741" s="96">
        <f t="shared" ref="R741:R748" si="71">IF(P741=0,"",100%-Q741)</f>
        <v>0.27272727272727271</v>
      </c>
      <c r="S741" s="86"/>
    </row>
    <row r="742" spans="1:19" ht="15.75" x14ac:dyDescent="0.2">
      <c r="A742" s="93">
        <v>2301</v>
      </c>
      <c r="B742" s="17"/>
      <c r="C742" s="17"/>
      <c r="D742" s="17">
        <v>6</v>
      </c>
      <c r="E742" s="17"/>
      <c r="F742" s="17"/>
      <c r="G742" s="17"/>
      <c r="H742" s="17"/>
      <c r="I742" s="17"/>
      <c r="J742" s="17"/>
      <c r="K742" s="54"/>
      <c r="L742" s="140"/>
      <c r="M742" s="49"/>
      <c r="N742" s="141"/>
      <c r="O742" s="21">
        <f>IF(D742=0,"",D742/C741)</f>
        <v>0.75</v>
      </c>
      <c r="P742" s="22">
        <v>8</v>
      </c>
      <c r="Q742" s="96">
        <f t="shared" si="70"/>
        <v>1</v>
      </c>
      <c r="R742" s="96">
        <f t="shared" si="71"/>
        <v>0</v>
      </c>
      <c r="S742" s="155">
        <f>P742/P740</f>
        <v>0.72727272727272729</v>
      </c>
    </row>
    <row r="743" spans="1:19" ht="15.75" x14ac:dyDescent="0.2">
      <c r="A743" s="93">
        <v>2302</v>
      </c>
      <c r="B743" s="17"/>
      <c r="C743" s="17"/>
      <c r="D743" s="17"/>
      <c r="E743" s="17">
        <v>6</v>
      </c>
      <c r="F743" s="17"/>
      <c r="G743" s="17"/>
      <c r="H743" s="17"/>
      <c r="I743" s="17"/>
      <c r="J743" s="17"/>
      <c r="K743" s="54"/>
      <c r="L743" s="140"/>
      <c r="M743" s="49"/>
      <c r="N743" s="141"/>
      <c r="O743" s="21">
        <f>IF(E743=0,"",E743/D742)</f>
        <v>1</v>
      </c>
      <c r="P743" s="22">
        <v>7</v>
      </c>
      <c r="Q743" s="96">
        <f t="shared" si="70"/>
        <v>0.875</v>
      </c>
      <c r="R743" s="96">
        <f t="shared" si="71"/>
        <v>0.125</v>
      </c>
      <c r="S743" s="86"/>
    </row>
    <row r="744" spans="1:19" ht="15.75" x14ac:dyDescent="0.2">
      <c r="A744" s="93">
        <v>2401</v>
      </c>
      <c r="B744" s="17"/>
      <c r="C744" s="17"/>
      <c r="D744" s="17"/>
      <c r="E744" s="17"/>
      <c r="F744" s="17">
        <v>3</v>
      </c>
      <c r="G744" s="17"/>
      <c r="H744" s="17"/>
      <c r="I744" s="17"/>
      <c r="J744" s="17"/>
      <c r="K744" s="54"/>
      <c r="L744" s="140"/>
      <c r="M744" s="49"/>
      <c r="N744" s="141"/>
      <c r="O744" s="21">
        <f>IF(F744=0,"",F744/E743)</f>
        <v>0.5</v>
      </c>
      <c r="P744" s="22">
        <v>5</v>
      </c>
      <c r="Q744" s="96">
        <f t="shared" si="70"/>
        <v>0.7142857142857143</v>
      </c>
      <c r="R744" s="96">
        <f t="shared" si="71"/>
        <v>0.2857142857142857</v>
      </c>
      <c r="S744" s="86"/>
    </row>
    <row r="745" spans="1:19" ht="15.75" x14ac:dyDescent="0.2">
      <c r="A745" s="93">
        <v>2402</v>
      </c>
      <c r="B745" s="17"/>
      <c r="C745" s="17"/>
      <c r="D745" s="17"/>
      <c r="E745" s="17"/>
      <c r="F745" s="17"/>
      <c r="G745" s="17">
        <v>3</v>
      </c>
      <c r="H745" s="17"/>
      <c r="I745" s="17"/>
      <c r="J745" s="17"/>
      <c r="K745" s="54"/>
      <c r="L745" s="140"/>
      <c r="M745" s="49"/>
      <c r="N745" s="141"/>
      <c r="O745" s="21">
        <f>IF(G745=0,"",G745/F744)</f>
        <v>1</v>
      </c>
      <c r="P745" s="22">
        <v>4</v>
      </c>
      <c r="Q745" s="96">
        <f t="shared" si="70"/>
        <v>0.8</v>
      </c>
      <c r="R745" s="96">
        <f t="shared" si="71"/>
        <v>0.19999999999999996</v>
      </c>
      <c r="S745" s="86"/>
    </row>
    <row r="746" spans="1:19" ht="15.75" x14ac:dyDescent="0.2">
      <c r="A746" s="93">
        <v>2501</v>
      </c>
      <c r="B746" s="17"/>
      <c r="C746" s="17"/>
      <c r="D746" s="17"/>
      <c r="E746" s="17"/>
      <c r="F746" s="17"/>
      <c r="G746" s="17"/>
      <c r="H746" s="17">
        <v>1</v>
      </c>
      <c r="I746" s="17"/>
      <c r="J746" s="17"/>
      <c r="K746" s="54"/>
      <c r="L746" s="140"/>
      <c r="M746" s="49"/>
      <c r="N746" s="141"/>
      <c r="O746" s="21">
        <f>IF(H746=0,"",H746/G745)</f>
        <v>0.33333333333333331</v>
      </c>
      <c r="P746" s="22">
        <v>3</v>
      </c>
      <c r="Q746" s="96">
        <f t="shared" si="70"/>
        <v>0.75</v>
      </c>
      <c r="R746" s="96">
        <f t="shared" si="71"/>
        <v>0.25</v>
      </c>
      <c r="S746" s="86"/>
    </row>
    <row r="747" spans="1:19" ht="15.75" x14ac:dyDescent="0.2">
      <c r="A747" s="93">
        <v>2502</v>
      </c>
      <c r="B747" s="17"/>
      <c r="C747" s="17"/>
      <c r="D747" s="17"/>
      <c r="E747" s="17"/>
      <c r="F747" s="17"/>
      <c r="G747" s="17"/>
      <c r="H747" s="17"/>
      <c r="I747" s="17"/>
      <c r="J747" s="17"/>
      <c r="K747" s="54"/>
      <c r="L747" s="140"/>
      <c r="M747" s="49"/>
      <c r="N747" s="141"/>
      <c r="O747" s="21" t="str">
        <f>IF(I747=0,"",I747/H746)</f>
        <v/>
      </c>
      <c r="P747" s="22"/>
      <c r="Q747" s="96" t="str">
        <f t="shared" si="70"/>
        <v/>
      </c>
      <c r="R747" s="96" t="str">
        <f t="shared" si="71"/>
        <v/>
      </c>
      <c r="S747" s="86"/>
    </row>
    <row r="748" spans="1:19" ht="15.75" x14ac:dyDescent="0.2">
      <c r="A748" s="93">
        <v>2601</v>
      </c>
      <c r="B748" s="17"/>
      <c r="C748" s="17"/>
      <c r="D748" s="17"/>
      <c r="E748" s="17"/>
      <c r="F748" s="17"/>
      <c r="G748" s="17"/>
      <c r="H748" s="17"/>
      <c r="I748" s="17"/>
      <c r="J748" s="17"/>
      <c r="K748" s="54"/>
      <c r="L748" s="140"/>
      <c r="M748" s="49"/>
      <c r="N748" s="141"/>
      <c r="O748" s="24" t="str">
        <f>IF(J748=0,"",J748/I747)</f>
        <v/>
      </c>
      <c r="P748" s="22"/>
      <c r="Q748" s="24" t="str">
        <f t="shared" si="70"/>
        <v/>
      </c>
      <c r="R748" s="24" t="str">
        <f t="shared" si="71"/>
        <v/>
      </c>
      <c r="S748" s="86"/>
    </row>
    <row r="749" spans="1:19" ht="15.75" x14ac:dyDescent="0.2">
      <c r="A749" s="93">
        <v>2602</v>
      </c>
      <c r="B749" s="17"/>
      <c r="C749" s="17"/>
      <c r="D749" s="17"/>
      <c r="E749" s="17"/>
      <c r="F749" s="17"/>
      <c r="G749" s="17"/>
      <c r="H749" s="17"/>
      <c r="I749" s="17"/>
      <c r="J749" s="17"/>
      <c r="K749" s="54"/>
      <c r="L749" s="140"/>
      <c r="M749" s="49"/>
      <c r="N749" s="142"/>
      <c r="O749" s="49"/>
      <c r="P749" s="22"/>
      <c r="Q749" s="49"/>
      <c r="R749" s="160"/>
      <c r="S749" s="86"/>
    </row>
    <row r="750" spans="1:19" ht="15.75" x14ac:dyDescent="0.2">
      <c r="A750" s="93">
        <v>2701</v>
      </c>
      <c r="B750" s="17"/>
      <c r="C750" s="17"/>
      <c r="D750" s="17"/>
      <c r="E750" s="17"/>
      <c r="F750" s="17"/>
      <c r="G750" s="17"/>
      <c r="H750" s="17"/>
      <c r="I750" s="17"/>
      <c r="J750" s="17"/>
      <c r="K750" s="54"/>
      <c r="L750" s="140"/>
      <c r="M750" s="49"/>
      <c r="N750" s="142"/>
      <c r="O750" s="143"/>
      <c r="P750" s="51"/>
      <c r="Q750" s="144"/>
      <c r="R750" s="143"/>
      <c r="S750" s="86"/>
    </row>
    <row r="751" spans="1:19" ht="15.75" x14ac:dyDescent="0.2">
      <c r="A751" s="93">
        <v>2702</v>
      </c>
      <c r="B751" s="17"/>
      <c r="C751" s="17"/>
      <c r="D751" s="17"/>
      <c r="E751" s="17"/>
      <c r="F751" s="17"/>
      <c r="G751" s="17"/>
      <c r="H751" s="17"/>
      <c r="I751" s="17"/>
      <c r="J751" s="17"/>
      <c r="K751" s="54"/>
      <c r="L751" s="140"/>
      <c r="M751" s="49"/>
      <c r="N751" s="142"/>
      <c r="O751" s="143"/>
      <c r="P751" s="51"/>
      <c r="Q751" s="144"/>
      <c r="R751" s="143"/>
      <c r="S751" s="86"/>
    </row>
    <row r="752" spans="1:19" ht="15.75" x14ac:dyDescent="0.2">
      <c r="A752" s="93">
        <v>2802</v>
      </c>
      <c r="B752" s="17"/>
      <c r="C752" s="17"/>
      <c r="D752" s="17"/>
      <c r="E752" s="17"/>
      <c r="F752" s="17"/>
      <c r="G752" s="17"/>
      <c r="H752" s="17"/>
      <c r="I752" s="17"/>
      <c r="J752" s="17"/>
      <c r="K752" s="54"/>
      <c r="L752" s="140"/>
      <c r="M752" s="49"/>
      <c r="N752" s="142"/>
      <c r="O752" s="49"/>
      <c r="P752" s="142"/>
      <c r="Q752" s="145"/>
      <c r="R752" s="143"/>
      <c r="S752" s="86"/>
    </row>
    <row r="753" spans="1:23" ht="15.75" x14ac:dyDescent="0.2">
      <c r="A753" s="93">
        <v>2802</v>
      </c>
      <c r="B753" s="17"/>
      <c r="C753" s="17"/>
      <c r="D753" s="17"/>
      <c r="E753" s="17"/>
      <c r="F753" s="17"/>
      <c r="G753" s="17"/>
      <c r="H753" s="17"/>
      <c r="I753" s="17"/>
      <c r="J753" s="17"/>
      <c r="K753" s="54"/>
      <c r="L753" s="140"/>
      <c r="M753" s="49"/>
      <c r="N753" s="142"/>
      <c r="O753" s="98" t="s">
        <v>81</v>
      </c>
      <c r="P753" s="99"/>
      <c r="Q753" s="100" t="str">
        <f>IF(SUM(K746:K752)=0,"",SUM(K746:K752))</f>
        <v/>
      </c>
      <c r="R753" s="101" t="s">
        <v>10</v>
      </c>
      <c r="S753" s="86"/>
    </row>
    <row r="754" spans="1:23" ht="15.75" x14ac:dyDescent="0.2">
      <c r="A754" s="93">
        <v>2901</v>
      </c>
      <c r="B754" s="17"/>
      <c r="C754" s="17"/>
      <c r="D754" s="17"/>
      <c r="E754" s="17"/>
      <c r="F754" s="17"/>
      <c r="G754" s="17"/>
      <c r="H754" s="17"/>
      <c r="I754" s="17"/>
      <c r="J754" s="17"/>
      <c r="K754" s="54"/>
      <c r="L754" s="140"/>
      <c r="M754" s="49"/>
      <c r="N754" s="142"/>
      <c r="O754" s="102" t="s">
        <v>83</v>
      </c>
      <c r="P754" s="32" t="str">
        <f>IF(P753/B740=0,"",P753/B740)</f>
        <v/>
      </c>
      <c r="Q754" s="103" t="e">
        <f>IF(P753/Q753=0,"",P753/Q753)</f>
        <v>#VALUE!</v>
      </c>
      <c r="R754" s="104" t="s">
        <v>84</v>
      </c>
      <c r="S754" s="86"/>
    </row>
    <row r="755" spans="1:23" ht="15.75" x14ac:dyDescent="0.2">
      <c r="A755" s="93">
        <v>2902</v>
      </c>
      <c r="B755" s="71"/>
      <c r="C755" s="71"/>
      <c r="D755" s="71"/>
      <c r="E755" s="71"/>
      <c r="F755" s="71"/>
      <c r="G755" s="71"/>
      <c r="H755" s="71"/>
      <c r="I755" s="71"/>
      <c r="J755" s="71"/>
      <c r="K755" s="54"/>
      <c r="L755" s="146"/>
      <c r="M755" s="147"/>
      <c r="N755" s="148"/>
      <c r="O755" s="149"/>
      <c r="P755" s="150"/>
      <c r="Q755" s="150"/>
      <c r="R755" s="151"/>
      <c r="S755" s="86"/>
    </row>
    <row r="756" spans="1:23" ht="18" x14ac:dyDescent="0.2">
      <c r="A756" s="109"/>
      <c r="B756" s="216" t="s">
        <v>106</v>
      </c>
      <c r="C756" s="216"/>
      <c r="D756" s="216"/>
      <c r="E756" s="216"/>
      <c r="F756" s="216"/>
      <c r="G756" s="216"/>
      <c r="H756" s="216"/>
      <c r="I756" s="216"/>
      <c r="J756" s="216"/>
      <c r="K756" s="70">
        <f>SUM(K740:K752)</f>
        <v>0</v>
      </c>
      <c r="L756" s="105" t="str">
        <f>IF(K748=0,"",K748/B740)</f>
        <v/>
      </c>
      <c r="M756" s="105" t="str">
        <f>IF(K756=0,"",K756/B740)</f>
        <v/>
      </c>
      <c r="N756" s="105" t="str">
        <f>IF(K748=0,"",M756-L756)</f>
        <v/>
      </c>
      <c r="O756" s="85"/>
      <c r="P756" s="81"/>
      <c r="Q756" s="129"/>
      <c r="R756" s="85"/>
      <c r="S756" s="86"/>
    </row>
    <row r="757" spans="1:23" ht="12.75" customHeight="1" x14ac:dyDescent="0.2"/>
    <row r="758" spans="1:23" ht="12.75" customHeight="1" x14ac:dyDescent="0.2"/>
    <row r="759" spans="1:23" ht="26.25" x14ac:dyDescent="0.2">
      <c r="A759" s="86"/>
      <c r="B759" s="220" t="s">
        <v>94</v>
      </c>
      <c r="C759" s="221"/>
      <c r="D759" s="221"/>
      <c r="E759" s="221"/>
      <c r="F759" s="221"/>
      <c r="G759" s="221"/>
      <c r="H759" s="221"/>
      <c r="I759" s="221"/>
      <c r="J759" s="221"/>
      <c r="K759" s="74" t="s">
        <v>121</v>
      </c>
      <c r="L759" s="85"/>
      <c r="M759" s="85"/>
      <c r="N759" s="81"/>
      <c r="O759" s="85"/>
      <c r="P759" s="81"/>
      <c r="Q759" s="81"/>
      <c r="R759" s="81"/>
      <c r="S759" s="86"/>
    </row>
    <row r="760" spans="1:23" ht="20.25" x14ac:dyDescent="0.2">
      <c r="A760" s="222" t="s">
        <v>9</v>
      </c>
      <c r="B760" s="223" t="s">
        <v>95</v>
      </c>
      <c r="C760" s="224"/>
      <c r="D760" s="224"/>
      <c r="E760" s="224"/>
      <c r="F760" s="224"/>
      <c r="G760" s="224"/>
      <c r="H760" s="224"/>
      <c r="I760" s="224"/>
      <c r="J760" s="225"/>
      <c r="K760" s="226" t="s">
        <v>10</v>
      </c>
      <c r="L760" s="219" t="s">
        <v>2</v>
      </c>
      <c r="M760" s="219" t="s">
        <v>3</v>
      </c>
      <c r="N760" s="228" t="s">
        <v>4</v>
      </c>
      <c r="O760" s="219" t="s">
        <v>5</v>
      </c>
      <c r="P760" s="217" t="s">
        <v>6</v>
      </c>
      <c r="Q760" s="217" t="s">
        <v>7</v>
      </c>
      <c r="R760" s="219" t="s">
        <v>96</v>
      </c>
      <c r="S760" s="86"/>
    </row>
    <row r="761" spans="1:23" ht="15.75" x14ac:dyDescent="0.2">
      <c r="A761" s="218"/>
      <c r="B761" s="93" t="s">
        <v>97</v>
      </c>
      <c r="C761" s="93" t="s">
        <v>98</v>
      </c>
      <c r="D761" s="93" t="s">
        <v>99</v>
      </c>
      <c r="E761" s="93" t="s">
        <v>100</v>
      </c>
      <c r="F761" s="93" t="s">
        <v>101</v>
      </c>
      <c r="G761" s="93" t="s">
        <v>102</v>
      </c>
      <c r="H761" s="93" t="s">
        <v>103</v>
      </c>
      <c r="I761" s="93" t="s">
        <v>104</v>
      </c>
      <c r="J761" s="93" t="s">
        <v>105</v>
      </c>
      <c r="K761" s="218"/>
      <c r="L761" s="218"/>
      <c r="M761" s="218"/>
      <c r="N761" s="218"/>
      <c r="O761" s="218"/>
      <c r="P761" s="218"/>
      <c r="Q761" s="218"/>
      <c r="R761" s="218"/>
      <c r="S761" s="86"/>
    </row>
    <row r="762" spans="1:23" ht="15.75" x14ac:dyDescent="0.2">
      <c r="A762" s="93">
        <v>2202</v>
      </c>
      <c r="B762" s="17">
        <v>39</v>
      </c>
      <c r="C762" s="17"/>
      <c r="D762" s="17"/>
      <c r="E762" s="17"/>
      <c r="F762" s="17"/>
      <c r="G762" s="17"/>
      <c r="H762" s="17"/>
      <c r="I762" s="17"/>
      <c r="J762" s="17"/>
      <c r="K762" s="54"/>
      <c r="L762" s="138"/>
      <c r="M762" s="139"/>
      <c r="N762" s="100"/>
      <c r="O762" s="94"/>
      <c r="P762" s="19">
        <f>B762</f>
        <v>39</v>
      </c>
      <c r="Q762" s="95"/>
      <c r="R762" s="94"/>
      <c r="S762" s="86"/>
    </row>
    <row r="763" spans="1:23" ht="15.75" x14ac:dyDescent="0.2">
      <c r="A763" s="93">
        <v>2301</v>
      </c>
      <c r="B763" s="17"/>
      <c r="C763" s="17">
        <v>34</v>
      </c>
      <c r="D763" s="17"/>
      <c r="E763" s="17"/>
      <c r="F763" s="17"/>
      <c r="G763" s="17"/>
      <c r="H763" s="17"/>
      <c r="I763" s="17"/>
      <c r="J763" s="17"/>
      <c r="K763" s="54"/>
      <c r="L763" s="140"/>
      <c r="M763" s="49"/>
      <c r="N763" s="141"/>
      <c r="O763" s="21">
        <f>IF(C763=0,"",C763/B762)</f>
        <v>0.87179487179487181</v>
      </c>
      <c r="P763" s="22">
        <v>34</v>
      </c>
      <c r="Q763" s="96">
        <f t="shared" ref="Q763:Q770" si="72">IF(P763=0,"",P763/P762)</f>
        <v>0.87179487179487181</v>
      </c>
      <c r="R763" s="96">
        <f t="shared" ref="R763:R770" si="73">IF(P763=0,"",100%-Q763)</f>
        <v>0.12820512820512819</v>
      </c>
      <c r="S763" s="86"/>
    </row>
    <row r="764" spans="1:23" ht="15.75" x14ac:dyDescent="0.2">
      <c r="A764" s="93">
        <v>2302</v>
      </c>
      <c r="B764" s="17"/>
      <c r="C764" s="17"/>
      <c r="D764" s="17">
        <v>28</v>
      </c>
      <c r="E764" s="17"/>
      <c r="F764" s="17"/>
      <c r="G764" s="17"/>
      <c r="H764" s="17"/>
      <c r="I764" s="17"/>
      <c r="J764" s="17"/>
      <c r="K764" s="54"/>
      <c r="L764" s="140"/>
      <c r="M764" s="49"/>
      <c r="N764" s="141"/>
      <c r="O764" s="21">
        <f>IF(D764=0,"",D764/C763)</f>
        <v>0.82352941176470584</v>
      </c>
      <c r="P764" s="22">
        <v>31</v>
      </c>
      <c r="Q764" s="96">
        <f t="shared" si="72"/>
        <v>0.91176470588235292</v>
      </c>
      <c r="R764" s="96">
        <f t="shared" si="73"/>
        <v>8.8235294117647078E-2</v>
      </c>
      <c r="S764" s="155">
        <f>P764/P762</f>
        <v>0.79487179487179482</v>
      </c>
    </row>
    <row r="765" spans="1:23" ht="15.75" x14ac:dyDescent="0.2">
      <c r="A765" s="93">
        <v>2401</v>
      </c>
      <c r="B765" s="17"/>
      <c r="C765" s="17"/>
      <c r="D765" s="17"/>
      <c r="E765" s="17">
        <v>23</v>
      </c>
      <c r="F765" s="17"/>
      <c r="G765" s="17"/>
      <c r="H765" s="17"/>
      <c r="I765" s="17"/>
      <c r="J765" s="17"/>
      <c r="K765" s="54"/>
      <c r="L765" s="140"/>
      <c r="M765" s="49"/>
      <c r="N765" s="141"/>
      <c r="O765" s="21">
        <f>IF(E765=0,"",E765/D764)</f>
        <v>0.8214285714285714</v>
      </c>
      <c r="P765" s="22">
        <v>30</v>
      </c>
      <c r="Q765" s="96">
        <f t="shared" si="72"/>
        <v>0.967741935483871</v>
      </c>
      <c r="R765" s="96">
        <f t="shared" si="73"/>
        <v>3.2258064516129004E-2</v>
      </c>
      <c r="S765" s="86"/>
    </row>
    <row r="766" spans="1:23" ht="15.75" x14ac:dyDescent="0.2">
      <c r="A766" s="93">
        <v>2402</v>
      </c>
      <c r="B766" s="17"/>
      <c r="C766" s="17"/>
      <c r="D766" s="17"/>
      <c r="E766" s="17"/>
      <c r="F766" s="17">
        <v>16</v>
      </c>
      <c r="G766" s="17"/>
      <c r="H766" s="17"/>
      <c r="I766" s="17"/>
      <c r="J766" s="17"/>
      <c r="K766" s="54"/>
      <c r="L766" s="140"/>
      <c r="M766" s="49"/>
      <c r="N766" s="141"/>
      <c r="O766" s="21">
        <f>IF(F766=0,"",F766/E765)</f>
        <v>0.69565217391304346</v>
      </c>
      <c r="P766" s="22">
        <v>24</v>
      </c>
      <c r="Q766" s="96">
        <f t="shared" si="72"/>
        <v>0.8</v>
      </c>
      <c r="R766" s="96">
        <f t="shared" si="73"/>
        <v>0.19999999999999996</v>
      </c>
      <c r="S766" s="214"/>
      <c r="T766" s="214"/>
      <c r="U766" s="214"/>
      <c r="V766" s="214"/>
      <c r="W766" s="214"/>
    </row>
    <row r="767" spans="1:23" ht="15.75" x14ac:dyDescent="0.2">
      <c r="A767" s="93">
        <v>2501</v>
      </c>
      <c r="B767" s="17"/>
      <c r="C767" s="17"/>
      <c r="D767" s="17"/>
      <c r="E767" s="17"/>
      <c r="F767" s="17"/>
      <c r="G767" s="61">
        <v>19</v>
      </c>
      <c r="H767" s="17"/>
      <c r="I767" s="17"/>
      <c r="J767" s="17"/>
      <c r="K767" s="54"/>
      <c r="L767" s="140"/>
      <c r="M767" s="49"/>
      <c r="N767" s="141"/>
      <c r="O767" s="62">
        <f>IF(G767=0,"",G767/F766)</f>
        <v>1.1875</v>
      </c>
      <c r="P767" s="22">
        <v>22</v>
      </c>
      <c r="Q767" s="96">
        <f t="shared" si="72"/>
        <v>0.91666666666666663</v>
      </c>
      <c r="R767" s="96">
        <f t="shared" si="73"/>
        <v>8.333333333333337E-2</v>
      </c>
      <c r="S767" s="214"/>
      <c r="T767" s="214"/>
      <c r="U767" s="214"/>
      <c r="V767" s="214"/>
      <c r="W767" s="214"/>
    </row>
    <row r="768" spans="1:23" ht="15.75" x14ac:dyDescent="0.2">
      <c r="A768" s="93">
        <v>2502</v>
      </c>
      <c r="B768" s="17"/>
      <c r="C768" s="17"/>
      <c r="D768" s="17"/>
      <c r="E768" s="17"/>
      <c r="F768" s="17"/>
      <c r="G768" s="17"/>
      <c r="H768" s="17"/>
      <c r="I768" s="17"/>
      <c r="J768" s="17"/>
      <c r="K768" s="54"/>
      <c r="L768" s="140"/>
      <c r="M768" s="49"/>
      <c r="N768" s="141"/>
      <c r="O768" s="21" t="str">
        <f>IF(H768=0,"",H768/G767)</f>
        <v/>
      </c>
      <c r="P768" s="22"/>
      <c r="Q768" s="96" t="str">
        <f t="shared" si="72"/>
        <v/>
      </c>
      <c r="R768" s="96" t="str">
        <f t="shared" si="73"/>
        <v/>
      </c>
      <c r="S768" s="214"/>
      <c r="T768" s="214"/>
      <c r="U768" s="214"/>
      <c r="V768" s="214"/>
      <c r="W768" s="214"/>
    </row>
    <row r="769" spans="1:23" ht="15.75" x14ac:dyDescent="0.2">
      <c r="A769" s="93">
        <v>2601</v>
      </c>
      <c r="B769" s="17"/>
      <c r="C769" s="17"/>
      <c r="D769" s="17"/>
      <c r="E769" s="17"/>
      <c r="F769" s="17"/>
      <c r="G769" s="17"/>
      <c r="H769" s="17"/>
      <c r="I769" s="17"/>
      <c r="J769" s="17"/>
      <c r="K769" s="54"/>
      <c r="L769" s="140"/>
      <c r="M769" s="49"/>
      <c r="N769" s="141"/>
      <c r="O769" s="21" t="str">
        <f>IF(I769=0,"",I769/H768)</f>
        <v/>
      </c>
      <c r="P769" s="22"/>
      <c r="Q769" s="96" t="str">
        <f t="shared" si="72"/>
        <v/>
      </c>
      <c r="R769" s="96" t="str">
        <f t="shared" si="73"/>
        <v/>
      </c>
      <c r="S769" s="214"/>
      <c r="T769" s="214"/>
      <c r="U769" s="214"/>
      <c r="V769" s="214"/>
      <c r="W769" s="214"/>
    </row>
    <row r="770" spans="1:23" ht="15.75" x14ac:dyDescent="0.2">
      <c r="A770" s="93">
        <v>2602</v>
      </c>
      <c r="B770" s="17"/>
      <c r="C770" s="17"/>
      <c r="D770" s="17"/>
      <c r="E770" s="17"/>
      <c r="F770" s="17"/>
      <c r="G770" s="17"/>
      <c r="H770" s="17"/>
      <c r="I770" s="17"/>
      <c r="J770" s="17"/>
      <c r="K770" s="54"/>
      <c r="L770" s="140"/>
      <c r="M770" s="49"/>
      <c r="N770" s="141"/>
      <c r="O770" s="24" t="str">
        <f>IF(J770=0,"",J770/I769)</f>
        <v/>
      </c>
      <c r="P770" s="22"/>
      <c r="Q770" s="24" t="str">
        <f t="shared" si="72"/>
        <v/>
      </c>
      <c r="R770" s="24" t="str">
        <f t="shared" si="73"/>
        <v/>
      </c>
      <c r="S770" s="86"/>
      <c r="U770" s="215"/>
    </row>
    <row r="771" spans="1:23" ht="15.75" x14ac:dyDescent="0.2">
      <c r="A771" s="93">
        <v>2701</v>
      </c>
      <c r="B771" s="17"/>
      <c r="C771" s="17"/>
      <c r="D771" s="17"/>
      <c r="E771" s="17"/>
      <c r="F771" s="17"/>
      <c r="G771" s="17"/>
      <c r="H771" s="17"/>
      <c r="I771" s="17"/>
      <c r="J771" s="17"/>
      <c r="K771" s="54"/>
      <c r="L771" s="140"/>
      <c r="M771" s="49"/>
      <c r="N771" s="142"/>
      <c r="O771" s="49"/>
      <c r="P771" s="22"/>
      <c r="Q771" s="49"/>
      <c r="R771" s="160"/>
      <c r="S771" s="86"/>
      <c r="U771" s="215"/>
    </row>
    <row r="772" spans="1:23" ht="15.75" x14ac:dyDescent="0.2">
      <c r="A772" s="93">
        <v>2702</v>
      </c>
      <c r="B772" s="17"/>
      <c r="C772" s="17"/>
      <c r="D772" s="17"/>
      <c r="E772" s="17"/>
      <c r="F772" s="17"/>
      <c r="G772" s="17"/>
      <c r="H772" s="17"/>
      <c r="I772" s="17"/>
      <c r="J772" s="17"/>
      <c r="K772" s="54"/>
      <c r="L772" s="140"/>
      <c r="M772" s="49"/>
      <c r="N772" s="142"/>
      <c r="O772" s="143"/>
      <c r="P772" s="51"/>
      <c r="Q772" s="144"/>
      <c r="R772" s="143"/>
      <c r="S772" s="86"/>
    </row>
    <row r="773" spans="1:23" ht="15.75" x14ac:dyDescent="0.2">
      <c r="A773" s="93">
        <v>2802</v>
      </c>
      <c r="B773" s="17"/>
      <c r="C773" s="17"/>
      <c r="D773" s="17"/>
      <c r="E773" s="17"/>
      <c r="F773" s="17"/>
      <c r="G773" s="17"/>
      <c r="H773" s="17"/>
      <c r="I773" s="17"/>
      <c r="J773" s="17"/>
      <c r="K773" s="54"/>
      <c r="L773" s="140"/>
      <c r="M773" s="49"/>
      <c r="N773" s="142"/>
      <c r="O773" s="143"/>
      <c r="P773" s="51"/>
      <c r="Q773" s="144"/>
      <c r="R773" s="143"/>
      <c r="S773" s="86"/>
    </row>
    <row r="774" spans="1:23" ht="15.75" x14ac:dyDescent="0.2">
      <c r="A774" s="93">
        <v>2802</v>
      </c>
      <c r="B774" s="17"/>
      <c r="C774" s="17"/>
      <c r="D774" s="17"/>
      <c r="E774" s="17"/>
      <c r="F774" s="17"/>
      <c r="G774" s="17"/>
      <c r="H774" s="17"/>
      <c r="I774" s="17"/>
      <c r="J774" s="17"/>
      <c r="K774" s="54"/>
      <c r="L774" s="140"/>
      <c r="M774" s="49"/>
      <c r="N774" s="142"/>
      <c r="O774" s="49"/>
      <c r="P774" s="142"/>
      <c r="Q774" s="145"/>
      <c r="R774" s="143"/>
      <c r="S774" s="86"/>
    </row>
    <row r="775" spans="1:23" ht="15.75" x14ac:dyDescent="0.2">
      <c r="A775" s="93">
        <v>2901</v>
      </c>
      <c r="B775" s="17"/>
      <c r="C775" s="17"/>
      <c r="D775" s="17"/>
      <c r="E775" s="17"/>
      <c r="F775" s="17"/>
      <c r="G775" s="17"/>
      <c r="H775" s="17"/>
      <c r="I775" s="17"/>
      <c r="J775" s="17"/>
      <c r="K775" s="54"/>
      <c r="L775" s="140"/>
      <c r="M775" s="49"/>
      <c r="N775" s="142"/>
      <c r="O775" s="98" t="s">
        <v>81</v>
      </c>
      <c r="P775" s="99"/>
      <c r="Q775" s="100" t="str">
        <f>IF(SUM(K768:K774)=0,"",SUM(K768:K774))</f>
        <v/>
      </c>
      <c r="R775" s="101" t="s">
        <v>10</v>
      </c>
      <c r="S775" s="86"/>
    </row>
    <row r="776" spans="1:23" ht="15.75" x14ac:dyDescent="0.2">
      <c r="A776" s="93">
        <v>2902</v>
      </c>
      <c r="B776" s="17"/>
      <c r="C776" s="17"/>
      <c r="D776" s="17"/>
      <c r="E776" s="17"/>
      <c r="F776" s="17"/>
      <c r="G776" s="17"/>
      <c r="H776" s="17"/>
      <c r="I776" s="17"/>
      <c r="J776" s="17"/>
      <c r="K776" s="54"/>
      <c r="L776" s="140"/>
      <c r="M776" s="49"/>
      <c r="N776" s="142"/>
      <c r="O776" s="102" t="s">
        <v>83</v>
      </c>
      <c r="P776" s="32" t="str">
        <f>IF(P775/B762=0,"",P775/B762)</f>
        <v/>
      </c>
      <c r="Q776" s="103" t="e">
        <f>IF(P775/Q775=0,"",P775/Q775)</f>
        <v>#VALUE!</v>
      </c>
      <c r="R776" s="104" t="s">
        <v>84</v>
      </c>
      <c r="S776" s="86"/>
    </row>
    <row r="777" spans="1:23" ht="15.75" x14ac:dyDescent="0.2">
      <c r="A777" s="93">
        <v>3001</v>
      </c>
      <c r="B777" s="71"/>
      <c r="C777" s="71"/>
      <c r="D777" s="71"/>
      <c r="E777" s="71"/>
      <c r="F777" s="71"/>
      <c r="G777" s="71"/>
      <c r="H777" s="71"/>
      <c r="I777" s="71"/>
      <c r="J777" s="71"/>
      <c r="K777" s="54"/>
      <c r="L777" s="146"/>
      <c r="M777" s="147"/>
      <c r="N777" s="148"/>
      <c r="O777" s="149"/>
      <c r="P777" s="150"/>
      <c r="Q777" s="150"/>
      <c r="R777" s="151"/>
      <c r="S777" s="86"/>
    </row>
    <row r="778" spans="1:23" ht="18" x14ac:dyDescent="0.2">
      <c r="A778" s="109"/>
      <c r="B778" s="216" t="s">
        <v>106</v>
      </c>
      <c r="C778" s="216"/>
      <c r="D778" s="216"/>
      <c r="E778" s="216"/>
      <c r="F778" s="216"/>
      <c r="G778" s="216"/>
      <c r="H778" s="216"/>
      <c r="I778" s="216"/>
      <c r="J778" s="216"/>
      <c r="K778" s="70">
        <f>SUM(K762:K774)</f>
        <v>0</v>
      </c>
      <c r="L778" s="105" t="str">
        <f>IF(K770=0,"",K770/B762)</f>
        <v/>
      </c>
      <c r="M778" s="105" t="str">
        <f>IF(K778=0,"",K778/B762)</f>
        <v/>
      </c>
      <c r="N778" s="105" t="str">
        <f>IF(K770=0,"",M778-L778)</f>
        <v/>
      </c>
      <c r="O778" s="85"/>
      <c r="P778" s="81"/>
      <c r="Q778" s="129"/>
      <c r="R778" s="85"/>
      <c r="S778" s="86"/>
    </row>
    <row r="779" spans="1:23" ht="12.75" customHeight="1" x14ac:dyDescent="0.2"/>
    <row r="780" spans="1:23" ht="12.75" customHeight="1" x14ac:dyDescent="0.2"/>
    <row r="781" spans="1:23" ht="26.25" x14ac:dyDescent="0.2">
      <c r="A781" s="86"/>
      <c r="B781" s="220" t="s">
        <v>94</v>
      </c>
      <c r="C781" s="221"/>
      <c r="D781" s="221"/>
      <c r="E781" s="221"/>
      <c r="F781" s="221"/>
      <c r="G781" s="221"/>
      <c r="H781" s="221"/>
      <c r="I781" s="221"/>
      <c r="J781" s="221"/>
      <c r="K781" s="74" t="s">
        <v>128</v>
      </c>
      <c r="L781" s="85"/>
      <c r="M781" s="85"/>
      <c r="N781" s="81"/>
      <c r="O781" s="85"/>
      <c r="P781" s="81"/>
      <c r="Q781" s="81"/>
      <c r="R781" s="81"/>
      <c r="S781" s="86"/>
    </row>
    <row r="782" spans="1:23" ht="20.25" x14ac:dyDescent="0.2">
      <c r="A782" s="222" t="s">
        <v>9</v>
      </c>
      <c r="B782" s="223" t="s">
        <v>95</v>
      </c>
      <c r="C782" s="224"/>
      <c r="D782" s="224"/>
      <c r="E782" s="224"/>
      <c r="F782" s="224"/>
      <c r="G782" s="224"/>
      <c r="H782" s="224"/>
      <c r="I782" s="224"/>
      <c r="J782" s="225"/>
      <c r="K782" s="226" t="s">
        <v>10</v>
      </c>
      <c r="L782" s="219" t="s">
        <v>2</v>
      </c>
      <c r="M782" s="219" t="s">
        <v>3</v>
      </c>
      <c r="N782" s="228" t="s">
        <v>4</v>
      </c>
      <c r="O782" s="219" t="s">
        <v>5</v>
      </c>
      <c r="P782" s="217" t="s">
        <v>6</v>
      </c>
      <c r="Q782" s="217" t="s">
        <v>7</v>
      </c>
      <c r="R782" s="219" t="s">
        <v>96</v>
      </c>
      <c r="S782" s="86"/>
    </row>
    <row r="783" spans="1:23" ht="15.75" x14ac:dyDescent="0.2">
      <c r="A783" s="218"/>
      <c r="B783" s="93" t="s">
        <v>97</v>
      </c>
      <c r="C783" s="93" t="s">
        <v>98</v>
      </c>
      <c r="D783" s="93" t="s">
        <v>99</v>
      </c>
      <c r="E783" s="93" t="s">
        <v>100</v>
      </c>
      <c r="F783" s="93" t="s">
        <v>101</v>
      </c>
      <c r="G783" s="93" t="s">
        <v>102</v>
      </c>
      <c r="H783" s="93" t="s">
        <v>103</v>
      </c>
      <c r="I783" s="93" t="s">
        <v>104</v>
      </c>
      <c r="J783" s="93" t="s">
        <v>105</v>
      </c>
      <c r="K783" s="218"/>
      <c r="L783" s="218"/>
      <c r="M783" s="218"/>
      <c r="N783" s="218"/>
      <c r="O783" s="218"/>
      <c r="P783" s="218"/>
      <c r="Q783" s="218"/>
      <c r="R783" s="218"/>
      <c r="S783" s="86"/>
    </row>
    <row r="784" spans="1:23" ht="15.75" x14ac:dyDescent="0.2">
      <c r="A784" s="93">
        <v>2301</v>
      </c>
      <c r="B784" s="17">
        <v>16</v>
      </c>
      <c r="C784" s="17"/>
      <c r="D784" s="17"/>
      <c r="E784" s="17"/>
      <c r="F784" s="17"/>
      <c r="G784" s="17"/>
      <c r="H784" s="17"/>
      <c r="I784" s="17"/>
      <c r="J784" s="17"/>
      <c r="K784" s="54"/>
      <c r="L784" s="138"/>
      <c r="M784" s="139"/>
      <c r="N784" s="100"/>
      <c r="O784" s="94"/>
      <c r="P784" s="19">
        <f>B784</f>
        <v>16</v>
      </c>
      <c r="Q784" s="95"/>
      <c r="R784" s="94"/>
      <c r="S784" s="86"/>
    </row>
    <row r="785" spans="1:19" ht="15.75" x14ac:dyDescent="0.2">
      <c r="A785" s="93">
        <v>2302</v>
      </c>
      <c r="B785" s="17"/>
      <c r="C785" s="17">
        <v>14</v>
      </c>
      <c r="D785" s="17"/>
      <c r="E785" s="17"/>
      <c r="F785" s="17"/>
      <c r="G785" s="17"/>
      <c r="H785" s="17"/>
      <c r="I785" s="17"/>
      <c r="J785" s="17"/>
      <c r="K785" s="54"/>
      <c r="L785" s="140"/>
      <c r="M785" s="49"/>
      <c r="N785" s="141"/>
      <c r="O785" s="21">
        <f>IF(C785=0,"",C785/B784)</f>
        <v>0.875</v>
      </c>
      <c r="P785" s="22">
        <v>14</v>
      </c>
      <c r="Q785" s="96">
        <f t="shared" ref="Q785:Q792" si="74">IF(P785=0,"",P785/P784)</f>
        <v>0.875</v>
      </c>
      <c r="R785" s="96">
        <f t="shared" ref="R785:R792" si="75">IF(P785=0,"",100%-Q785)</f>
        <v>0.125</v>
      </c>
      <c r="S785" s="86"/>
    </row>
    <row r="786" spans="1:19" ht="15.75" x14ac:dyDescent="0.2">
      <c r="A786" s="93">
        <v>2401</v>
      </c>
      <c r="B786" s="17"/>
      <c r="C786" s="17"/>
      <c r="D786" s="17">
        <v>7</v>
      </c>
      <c r="E786" s="17"/>
      <c r="F786" s="17"/>
      <c r="G786" s="17"/>
      <c r="H786" s="17"/>
      <c r="I786" s="17"/>
      <c r="J786" s="17"/>
      <c r="K786" s="54"/>
      <c r="L786" s="140"/>
      <c r="M786" s="49"/>
      <c r="N786" s="141"/>
      <c r="O786" s="21">
        <f>IF(D786=0,"",D786/C785)</f>
        <v>0.5</v>
      </c>
      <c r="P786" s="22">
        <v>14</v>
      </c>
      <c r="Q786" s="96">
        <f t="shared" si="74"/>
        <v>1</v>
      </c>
      <c r="R786" s="96">
        <f t="shared" si="75"/>
        <v>0</v>
      </c>
      <c r="S786" s="155">
        <f>P786/P784</f>
        <v>0.875</v>
      </c>
    </row>
    <row r="787" spans="1:19" ht="15.75" x14ac:dyDescent="0.2">
      <c r="A787" s="93">
        <v>2402</v>
      </c>
      <c r="B787" s="17"/>
      <c r="C787" s="17"/>
      <c r="D787" s="17"/>
      <c r="E787" s="17">
        <v>6</v>
      </c>
      <c r="F787" s="17"/>
      <c r="G787" s="17"/>
      <c r="H787" s="17"/>
      <c r="I787" s="17"/>
      <c r="J787" s="17"/>
      <c r="K787" s="54"/>
      <c r="L787" s="140"/>
      <c r="M787" s="49"/>
      <c r="N787" s="141"/>
      <c r="O787" s="21">
        <f>IF(E787=0,"",E787/D786)</f>
        <v>0.8571428571428571</v>
      </c>
      <c r="P787" s="22">
        <v>9</v>
      </c>
      <c r="Q787" s="96">
        <f t="shared" si="74"/>
        <v>0.6428571428571429</v>
      </c>
      <c r="R787" s="96">
        <f t="shared" si="75"/>
        <v>0.3571428571428571</v>
      </c>
      <c r="S787" s="86"/>
    </row>
    <row r="788" spans="1:19" ht="15.75" x14ac:dyDescent="0.2">
      <c r="A788" s="93">
        <v>2501</v>
      </c>
      <c r="B788" s="17"/>
      <c r="C788" s="17"/>
      <c r="D788" s="17"/>
      <c r="E788" s="17"/>
      <c r="F788" s="17">
        <v>3</v>
      </c>
      <c r="G788" s="17"/>
      <c r="H788" s="17"/>
      <c r="I788" s="17"/>
      <c r="J788" s="17"/>
      <c r="K788" s="54"/>
      <c r="L788" s="140"/>
      <c r="M788" s="49"/>
      <c r="N788" s="141"/>
      <c r="O788" s="21">
        <f>IF(F788=0,"",F788/E787)</f>
        <v>0.5</v>
      </c>
      <c r="P788" s="22">
        <v>7</v>
      </c>
      <c r="Q788" s="96">
        <f t="shared" si="74"/>
        <v>0.77777777777777779</v>
      </c>
      <c r="R788" s="96">
        <f t="shared" si="75"/>
        <v>0.22222222222222221</v>
      </c>
      <c r="S788" s="86"/>
    </row>
    <row r="789" spans="1:19" ht="15.75" x14ac:dyDescent="0.2">
      <c r="A789" s="93">
        <v>2502</v>
      </c>
      <c r="B789" s="17"/>
      <c r="C789" s="17"/>
      <c r="D789" s="17"/>
      <c r="E789" s="17"/>
      <c r="F789" s="17"/>
      <c r="G789" s="17"/>
      <c r="H789" s="17"/>
      <c r="I789" s="17"/>
      <c r="J789" s="17"/>
      <c r="K789" s="54"/>
      <c r="L789" s="140"/>
      <c r="M789" s="49"/>
      <c r="N789" s="141"/>
      <c r="O789" s="21" t="str">
        <f>IF(G789=0,"",G789/F788)</f>
        <v/>
      </c>
      <c r="P789" s="22"/>
      <c r="Q789" s="96" t="str">
        <f t="shared" si="74"/>
        <v/>
      </c>
      <c r="R789" s="96" t="str">
        <f t="shared" si="75"/>
        <v/>
      </c>
      <c r="S789" s="86"/>
    </row>
    <row r="790" spans="1:19" ht="15.75" x14ac:dyDescent="0.2">
      <c r="A790" s="93">
        <v>2601</v>
      </c>
      <c r="B790" s="17"/>
      <c r="C790" s="17"/>
      <c r="D790" s="17"/>
      <c r="E790" s="17"/>
      <c r="F790" s="17"/>
      <c r="G790" s="17"/>
      <c r="H790" s="17"/>
      <c r="I790" s="17"/>
      <c r="J790" s="17"/>
      <c r="K790" s="54"/>
      <c r="L790" s="140"/>
      <c r="M790" s="49"/>
      <c r="N790" s="141"/>
      <c r="O790" s="21" t="str">
        <f>IF(H790=0,"",H790/G789)</f>
        <v/>
      </c>
      <c r="P790" s="22"/>
      <c r="Q790" s="96" t="str">
        <f t="shared" si="74"/>
        <v/>
      </c>
      <c r="R790" s="96" t="str">
        <f t="shared" si="75"/>
        <v/>
      </c>
      <c r="S790" s="86"/>
    </row>
    <row r="791" spans="1:19" ht="15.75" x14ac:dyDescent="0.2">
      <c r="A791" s="93">
        <v>2602</v>
      </c>
      <c r="B791" s="17"/>
      <c r="C791" s="17"/>
      <c r="D791" s="17"/>
      <c r="E791" s="17"/>
      <c r="F791" s="17"/>
      <c r="G791" s="17"/>
      <c r="H791" s="17"/>
      <c r="I791" s="17"/>
      <c r="J791" s="17"/>
      <c r="K791" s="54"/>
      <c r="L791" s="140"/>
      <c r="M791" s="49"/>
      <c r="N791" s="141"/>
      <c r="O791" s="21" t="str">
        <f>IF(I791=0,"",I791/H790)</f>
        <v/>
      </c>
      <c r="P791" s="22"/>
      <c r="Q791" s="96" t="str">
        <f t="shared" si="74"/>
        <v/>
      </c>
      <c r="R791" s="96" t="str">
        <f t="shared" si="75"/>
        <v/>
      </c>
      <c r="S791" s="86"/>
    </row>
    <row r="792" spans="1:19" ht="15.75" x14ac:dyDescent="0.2">
      <c r="A792" s="93">
        <v>2701</v>
      </c>
      <c r="B792" s="17"/>
      <c r="C792" s="17"/>
      <c r="D792" s="17"/>
      <c r="E792" s="17"/>
      <c r="F792" s="17"/>
      <c r="G792" s="17"/>
      <c r="H792" s="17"/>
      <c r="I792" s="17"/>
      <c r="J792" s="17"/>
      <c r="K792" s="54"/>
      <c r="L792" s="140"/>
      <c r="M792" s="49"/>
      <c r="N792" s="141"/>
      <c r="O792" s="24" t="str">
        <f>IF(J792=0,"",J792/I791)</f>
        <v/>
      </c>
      <c r="P792" s="22"/>
      <c r="Q792" s="24" t="str">
        <f t="shared" si="74"/>
        <v/>
      </c>
      <c r="R792" s="24" t="str">
        <f t="shared" si="75"/>
        <v/>
      </c>
      <c r="S792" s="86"/>
    </row>
    <row r="793" spans="1:19" ht="15.75" x14ac:dyDescent="0.2">
      <c r="A793" s="93">
        <v>2702</v>
      </c>
      <c r="B793" s="17"/>
      <c r="C793" s="17"/>
      <c r="D793" s="17"/>
      <c r="E793" s="17"/>
      <c r="F793" s="17"/>
      <c r="G793" s="17"/>
      <c r="H793" s="17"/>
      <c r="I793" s="17"/>
      <c r="J793" s="17"/>
      <c r="K793" s="54"/>
      <c r="L793" s="140"/>
      <c r="M793" s="49"/>
      <c r="N793" s="142"/>
      <c r="O793" s="49"/>
      <c r="P793" s="22"/>
      <c r="Q793" s="49"/>
      <c r="R793" s="160"/>
      <c r="S793" s="86"/>
    </row>
    <row r="794" spans="1:19" ht="15.75" x14ac:dyDescent="0.2">
      <c r="A794" s="93">
        <v>2801</v>
      </c>
      <c r="B794" s="17"/>
      <c r="C794" s="17"/>
      <c r="D794" s="17"/>
      <c r="E794" s="17"/>
      <c r="F794" s="17"/>
      <c r="G794" s="17"/>
      <c r="H794" s="17"/>
      <c r="I794" s="17"/>
      <c r="J794" s="17"/>
      <c r="K794" s="54"/>
      <c r="L794" s="140"/>
      <c r="M794" s="49"/>
      <c r="N794" s="142"/>
      <c r="O794" s="143"/>
      <c r="P794" s="51"/>
      <c r="Q794" s="144"/>
      <c r="R794" s="143"/>
      <c r="S794" s="86"/>
    </row>
    <row r="795" spans="1:19" ht="15.75" x14ac:dyDescent="0.2">
      <c r="A795" s="93">
        <v>2802</v>
      </c>
      <c r="B795" s="17"/>
      <c r="C795" s="17"/>
      <c r="D795" s="17"/>
      <c r="E795" s="17"/>
      <c r="F795" s="17"/>
      <c r="G795" s="17"/>
      <c r="H795" s="17"/>
      <c r="I795" s="17"/>
      <c r="J795" s="17"/>
      <c r="K795" s="54"/>
      <c r="L795" s="140"/>
      <c r="M795" s="49"/>
      <c r="N795" s="142"/>
      <c r="O795" s="143"/>
      <c r="P795" s="51"/>
      <c r="Q795" s="144"/>
      <c r="R795" s="143"/>
      <c r="S795" s="86"/>
    </row>
    <row r="796" spans="1:19" ht="15.75" x14ac:dyDescent="0.2">
      <c r="A796" s="93">
        <v>2901</v>
      </c>
      <c r="B796" s="17"/>
      <c r="C796" s="17"/>
      <c r="D796" s="17"/>
      <c r="E796" s="17"/>
      <c r="F796" s="17"/>
      <c r="G796" s="17"/>
      <c r="H796" s="17"/>
      <c r="I796" s="17"/>
      <c r="J796" s="17"/>
      <c r="K796" s="54"/>
      <c r="L796" s="140"/>
      <c r="M796" s="49"/>
      <c r="N796" s="142"/>
      <c r="O796" s="49"/>
      <c r="P796" s="142"/>
      <c r="Q796" s="145"/>
      <c r="R796" s="143"/>
      <c r="S796" s="86"/>
    </row>
    <row r="797" spans="1:19" ht="15.75" x14ac:dyDescent="0.2">
      <c r="A797" s="93">
        <v>2902</v>
      </c>
      <c r="B797" s="17"/>
      <c r="C797" s="17"/>
      <c r="D797" s="17"/>
      <c r="E797" s="17"/>
      <c r="F797" s="17"/>
      <c r="G797" s="17"/>
      <c r="H797" s="17"/>
      <c r="I797" s="17"/>
      <c r="J797" s="17"/>
      <c r="K797" s="54"/>
      <c r="L797" s="140"/>
      <c r="M797" s="49"/>
      <c r="N797" s="142"/>
      <c r="O797" s="98" t="s">
        <v>81</v>
      </c>
      <c r="P797" s="99"/>
      <c r="Q797" s="100" t="str">
        <f>IF(SUM(K790:K796)=0,"",SUM(K790:K796))</f>
        <v/>
      </c>
      <c r="R797" s="101" t="s">
        <v>10</v>
      </c>
      <c r="S797" s="86"/>
    </row>
    <row r="798" spans="1:19" ht="15.75" x14ac:dyDescent="0.2">
      <c r="A798" s="93">
        <v>3001</v>
      </c>
      <c r="B798" s="17"/>
      <c r="C798" s="17"/>
      <c r="D798" s="17"/>
      <c r="E798" s="17"/>
      <c r="F798" s="17"/>
      <c r="G798" s="17"/>
      <c r="H798" s="17"/>
      <c r="I798" s="17"/>
      <c r="J798" s="17"/>
      <c r="K798" s="54"/>
      <c r="L798" s="140"/>
      <c r="M798" s="49"/>
      <c r="N798" s="142"/>
      <c r="O798" s="102" t="s">
        <v>83</v>
      </c>
      <c r="P798" s="32" t="str">
        <f>IF(P797/B784=0,"",P797/B784)</f>
        <v/>
      </c>
      <c r="Q798" s="103" t="e">
        <f>IF(P797/Q797=0,"",P797/Q797)</f>
        <v>#VALUE!</v>
      </c>
      <c r="R798" s="104" t="s">
        <v>84</v>
      </c>
      <c r="S798" s="86"/>
    </row>
    <row r="799" spans="1:19" ht="15.75" x14ac:dyDescent="0.2">
      <c r="A799" s="93">
        <v>3002</v>
      </c>
      <c r="B799" s="71"/>
      <c r="C799" s="71"/>
      <c r="D799" s="71"/>
      <c r="E799" s="71"/>
      <c r="F799" s="71"/>
      <c r="G799" s="71"/>
      <c r="H799" s="71"/>
      <c r="I799" s="71"/>
      <c r="J799" s="71"/>
      <c r="K799" s="54"/>
      <c r="L799" s="146"/>
      <c r="M799" s="147"/>
      <c r="N799" s="148"/>
      <c r="O799" s="149"/>
      <c r="P799" s="150"/>
      <c r="Q799" s="150"/>
      <c r="R799" s="151"/>
      <c r="S799" s="86"/>
    </row>
    <row r="800" spans="1:19" ht="18" x14ac:dyDescent="0.2">
      <c r="A800" s="109"/>
      <c r="B800" s="216" t="s">
        <v>106</v>
      </c>
      <c r="C800" s="216"/>
      <c r="D800" s="216"/>
      <c r="E800" s="216"/>
      <c r="F800" s="216"/>
      <c r="G800" s="216"/>
      <c r="H800" s="216"/>
      <c r="I800" s="216"/>
      <c r="J800" s="216"/>
      <c r="K800" s="70">
        <f>SUM(K784:K796)</f>
        <v>0</v>
      </c>
      <c r="L800" s="105" t="str">
        <f>IF(K792=0,"",K792/B784)</f>
        <v/>
      </c>
      <c r="M800" s="105" t="str">
        <f>IF(K800=0,"",K800/B784)</f>
        <v/>
      </c>
      <c r="N800" s="105" t="str">
        <f>IF(K792=0,"",M800-L800)</f>
        <v/>
      </c>
      <c r="O800" s="85"/>
      <c r="P800" s="81"/>
      <c r="Q800" s="129"/>
      <c r="R800" s="85"/>
      <c r="S800" s="86"/>
    </row>
    <row r="801" spans="1:19" ht="12.75" customHeight="1" x14ac:dyDescent="0.2"/>
    <row r="802" spans="1:19" ht="12.75" customHeight="1" x14ac:dyDescent="0.2"/>
    <row r="803" spans="1:19" ht="26.25" x14ac:dyDescent="0.2">
      <c r="A803" s="86"/>
      <c r="B803" s="220" t="s">
        <v>94</v>
      </c>
      <c r="C803" s="221"/>
      <c r="D803" s="221"/>
      <c r="E803" s="221"/>
      <c r="F803" s="221"/>
      <c r="G803" s="221"/>
      <c r="H803" s="221"/>
      <c r="I803" s="221"/>
      <c r="J803" s="221"/>
      <c r="K803" s="74" t="s">
        <v>129</v>
      </c>
      <c r="L803" s="85"/>
      <c r="M803" s="85"/>
      <c r="N803" s="81"/>
      <c r="O803" s="85"/>
      <c r="P803" s="81"/>
      <c r="Q803" s="81"/>
      <c r="R803" s="81"/>
      <c r="S803" s="86"/>
    </row>
    <row r="804" spans="1:19" ht="20.25" x14ac:dyDescent="0.2">
      <c r="A804" s="222" t="s">
        <v>9</v>
      </c>
      <c r="B804" s="223" t="s">
        <v>95</v>
      </c>
      <c r="C804" s="224"/>
      <c r="D804" s="224"/>
      <c r="E804" s="224"/>
      <c r="F804" s="224"/>
      <c r="G804" s="224"/>
      <c r="H804" s="224"/>
      <c r="I804" s="224"/>
      <c r="J804" s="225"/>
      <c r="K804" s="226" t="s">
        <v>10</v>
      </c>
      <c r="L804" s="219" t="s">
        <v>2</v>
      </c>
      <c r="M804" s="219" t="s">
        <v>3</v>
      </c>
      <c r="N804" s="228" t="s">
        <v>4</v>
      </c>
      <c r="O804" s="219" t="s">
        <v>5</v>
      </c>
      <c r="P804" s="217" t="s">
        <v>6</v>
      </c>
      <c r="Q804" s="217" t="s">
        <v>7</v>
      </c>
      <c r="R804" s="219" t="s">
        <v>96</v>
      </c>
      <c r="S804" s="86"/>
    </row>
    <row r="805" spans="1:19" ht="15.75" x14ac:dyDescent="0.2">
      <c r="A805" s="218"/>
      <c r="B805" s="93" t="s">
        <v>97</v>
      </c>
      <c r="C805" s="93" t="s">
        <v>98</v>
      </c>
      <c r="D805" s="93" t="s">
        <v>99</v>
      </c>
      <c r="E805" s="93" t="s">
        <v>100</v>
      </c>
      <c r="F805" s="93" t="s">
        <v>101</v>
      </c>
      <c r="G805" s="93" t="s">
        <v>102</v>
      </c>
      <c r="H805" s="93" t="s">
        <v>103</v>
      </c>
      <c r="I805" s="93" t="s">
        <v>104</v>
      </c>
      <c r="J805" s="93" t="s">
        <v>105</v>
      </c>
      <c r="K805" s="218"/>
      <c r="L805" s="218"/>
      <c r="M805" s="218"/>
      <c r="N805" s="218"/>
      <c r="O805" s="218"/>
      <c r="P805" s="218"/>
      <c r="Q805" s="218"/>
      <c r="R805" s="218"/>
      <c r="S805" s="86"/>
    </row>
    <row r="806" spans="1:19" ht="15.75" x14ac:dyDescent="0.2">
      <c r="A806" s="93">
        <v>2302</v>
      </c>
      <c r="B806" s="17">
        <v>27</v>
      </c>
      <c r="C806" s="17"/>
      <c r="D806" s="17"/>
      <c r="E806" s="17"/>
      <c r="F806" s="17"/>
      <c r="G806" s="17"/>
      <c r="H806" s="17"/>
      <c r="I806" s="17"/>
      <c r="J806" s="17"/>
      <c r="K806" s="54"/>
      <c r="L806" s="138"/>
      <c r="M806" s="139"/>
      <c r="N806" s="100"/>
      <c r="O806" s="94"/>
      <c r="P806" s="19">
        <f>B806</f>
        <v>27</v>
      </c>
      <c r="Q806" s="95"/>
      <c r="R806" s="94"/>
      <c r="S806" s="86"/>
    </row>
    <row r="807" spans="1:19" ht="15.75" x14ac:dyDescent="0.2">
      <c r="A807" s="93">
        <v>2401</v>
      </c>
      <c r="B807" s="17"/>
      <c r="C807" s="17">
        <v>25</v>
      </c>
      <c r="D807" s="17"/>
      <c r="E807" s="17"/>
      <c r="F807" s="17"/>
      <c r="G807" s="17"/>
      <c r="H807" s="17"/>
      <c r="I807" s="17"/>
      <c r="J807" s="17"/>
      <c r="K807" s="54"/>
      <c r="L807" s="140"/>
      <c r="M807" s="49"/>
      <c r="N807" s="141"/>
      <c r="O807" s="21">
        <f>IF(C807=0,"",C807/B806)</f>
        <v>0.92592592592592593</v>
      </c>
      <c r="P807" s="22">
        <v>25</v>
      </c>
      <c r="Q807" s="96">
        <f t="shared" ref="Q807:Q814" si="76">IF(P807=0,"",P807/P806)</f>
        <v>0.92592592592592593</v>
      </c>
      <c r="R807" s="96">
        <f t="shared" ref="R807:R814" si="77">IF(P807=0,"",100%-Q807)</f>
        <v>7.407407407407407E-2</v>
      </c>
      <c r="S807" s="86"/>
    </row>
    <row r="808" spans="1:19" ht="15.75" x14ac:dyDescent="0.2">
      <c r="A808" s="93">
        <v>2402</v>
      </c>
      <c r="B808" s="17"/>
      <c r="C808" s="17"/>
      <c r="D808" s="17">
        <v>18</v>
      </c>
      <c r="E808" s="17"/>
      <c r="F808" s="17"/>
      <c r="G808" s="17"/>
      <c r="H808" s="17"/>
      <c r="I808" s="17"/>
      <c r="J808" s="17"/>
      <c r="K808" s="54"/>
      <c r="L808" s="140"/>
      <c r="M808" s="49"/>
      <c r="N808" s="141"/>
      <c r="O808" s="21">
        <f>IF(D808=0,"",D808/C807)</f>
        <v>0.72</v>
      </c>
      <c r="P808" s="22">
        <v>23</v>
      </c>
      <c r="Q808" s="96">
        <f t="shared" si="76"/>
        <v>0.92</v>
      </c>
      <c r="R808" s="96">
        <f t="shared" si="77"/>
        <v>7.999999999999996E-2</v>
      </c>
      <c r="S808" s="155">
        <f>P808/P806</f>
        <v>0.85185185185185186</v>
      </c>
    </row>
    <row r="809" spans="1:19" ht="15.75" x14ac:dyDescent="0.2">
      <c r="A809" s="93">
        <v>2501</v>
      </c>
      <c r="B809" s="17"/>
      <c r="C809" s="17"/>
      <c r="D809" s="17"/>
      <c r="E809" s="17">
        <v>18</v>
      </c>
      <c r="F809" s="17"/>
      <c r="G809" s="17"/>
      <c r="H809" s="17"/>
      <c r="I809" s="17"/>
      <c r="J809" s="17"/>
      <c r="K809" s="54"/>
      <c r="L809" s="140"/>
      <c r="M809" s="49"/>
      <c r="N809" s="141"/>
      <c r="O809" s="21">
        <f>IF(E809=0,"",E809/D808)</f>
        <v>1</v>
      </c>
      <c r="P809" s="22">
        <v>23</v>
      </c>
      <c r="Q809" s="96">
        <f t="shared" si="76"/>
        <v>1</v>
      </c>
      <c r="R809" s="96">
        <f t="shared" si="77"/>
        <v>0</v>
      </c>
      <c r="S809" s="86"/>
    </row>
    <row r="810" spans="1:19" ht="15.75" x14ac:dyDescent="0.2">
      <c r="A810" s="93">
        <v>2502</v>
      </c>
      <c r="B810" s="17"/>
      <c r="C810" s="17"/>
      <c r="D810" s="17"/>
      <c r="E810" s="17"/>
      <c r="F810" s="17"/>
      <c r="G810" s="17"/>
      <c r="H810" s="17"/>
      <c r="I810" s="17"/>
      <c r="J810" s="17"/>
      <c r="K810" s="54"/>
      <c r="L810" s="140"/>
      <c r="M810" s="49"/>
      <c r="N810" s="141"/>
      <c r="O810" s="21" t="str">
        <f>IF(F810=0,"",F810/E809)</f>
        <v/>
      </c>
      <c r="P810" s="22"/>
      <c r="Q810" s="96" t="str">
        <f t="shared" si="76"/>
        <v/>
      </c>
      <c r="R810" s="96" t="str">
        <f t="shared" si="77"/>
        <v/>
      </c>
      <c r="S810" s="86"/>
    </row>
    <row r="811" spans="1:19" ht="15.75" x14ac:dyDescent="0.2">
      <c r="A811" s="93">
        <v>2601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54"/>
      <c r="L811" s="140"/>
      <c r="M811" s="49"/>
      <c r="N811" s="141"/>
      <c r="O811" s="21" t="str">
        <f>IF(G811=0,"",G811/F810)</f>
        <v/>
      </c>
      <c r="P811" s="22"/>
      <c r="Q811" s="96" t="str">
        <f t="shared" si="76"/>
        <v/>
      </c>
      <c r="R811" s="96" t="str">
        <f t="shared" si="77"/>
        <v/>
      </c>
      <c r="S811" s="86"/>
    </row>
    <row r="812" spans="1:19" ht="15.75" x14ac:dyDescent="0.2">
      <c r="A812" s="93">
        <v>2602</v>
      </c>
      <c r="B812" s="17"/>
      <c r="C812" s="17"/>
      <c r="D812" s="17"/>
      <c r="E812" s="17"/>
      <c r="F812" s="17"/>
      <c r="G812" s="17"/>
      <c r="H812" s="17"/>
      <c r="I812" s="17"/>
      <c r="J812" s="17"/>
      <c r="K812" s="54"/>
      <c r="L812" s="140"/>
      <c r="M812" s="49"/>
      <c r="N812" s="141"/>
      <c r="O812" s="21" t="str">
        <f>IF(H812=0,"",H812/G811)</f>
        <v/>
      </c>
      <c r="P812" s="22"/>
      <c r="Q812" s="96" t="str">
        <f t="shared" si="76"/>
        <v/>
      </c>
      <c r="R812" s="96" t="str">
        <f t="shared" si="77"/>
        <v/>
      </c>
      <c r="S812" s="86"/>
    </row>
    <row r="813" spans="1:19" ht="15.75" x14ac:dyDescent="0.2">
      <c r="A813" s="93">
        <v>2701</v>
      </c>
      <c r="B813" s="17"/>
      <c r="C813" s="17"/>
      <c r="D813" s="17"/>
      <c r="E813" s="17"/>
      <c r="F813" s="17"/>
      <c r="G813" s="17"/>
      <c r="H813" s="17"/>
      <c r="I813" s="17"/>
      <c r="J813" s="17"/>
      <c r="K813" s="54"/>
      <c r="L813" s="140"/>
      <c r="M813" s="49"/>
      <c r="N813" s="141"/>
      <c r="O813" s="21" t="str">
        <f>IF(I813=0,"",I813/H812)</f>
        <v/>
      </c>
      <c r="P813" s="22"/>
      <c r="Q813" s="96" t="str">
        <f t="shared" si="76"/>
        <v/>
      </c>
      <c r="R813" s="96" t="str">
        <f t="shared" si="77"/>
        <v/>
      </c>
      <c r="S813" s="86"/>
    </row>
    <row r="814" spans="1:19" ht="15.75" x14ac:dyDescent="0.2">
      <c r="A814" s="93">
        <v>2702</v>
      </c>
      <c r="B814" s="17"/>
      <c r="C814" s="17"/>
      <c r="D814" s="17"/>
      <c r="E814" s="17"/>
      <c r="F814" s="17"/>
      <c r="G814" s="17"/>
      <c r="H814" s="17"/>
      <c r="I814" s="17"/>
      <c r="J814" s="17"/>
      <c r="K814" s="54"/>
      <c r="L814" s="140"/>
      <c r="M814" s="49"/>
      <c r="N814" s="141"/>
      <c r="O814" s="24" t="str">
        <f>IF(J814=0,"",J814/I813)</f>
        <v/>
      </c>
      <c r="P814" s="22"/>
      <c r="Q814" s="24" t="str">
        <f t="shared" si="76"/>
        <v/>
      </c>
      <c r="R814" s="24" t="str">
        <f t="shared" si="77"/>
        <v/>
      </c>
      <c r="S814" s="86"/>
    </row>
    <row r="815" spans="1:19" ht="15.75" x14ac:dyDescent="0.2">
      <c r="A815" s="93">
        <v>2801</v>
      </c>
      <c r="B815" s="17"/>
      <c r="C815" s="17"/>
      <c r="D815" s="17"/>
      <c r="E815" s="17"/>
      <c r="F815" s="17"/>
      <c r="G815" s="17"/>
      <c r="H815" s="17"/>
      <c r="I815" s="17"/>
      <c r="J815" s="17"/>
      <c r="K815" s="54"/>
      <c r="L815" s="140"/>
      <c r="M815" s="49"/>
      <c r="N815" s="142"/>
      <c r="O815" s="49"/>
      <c r="P815" s="22"/>
      <c r="Q815" s="49"/>
      <c r="R815" s="160"/>
      <c r="S815" s="86"/>
    </row>
    <row r="816" spans="1:19" ht="15.75" x14ac:dyDescent="0.2">
      <c r="A816" s="93">
        <v>2802</v>
      </c>
      <c r="B816" s="17"/>
      <c r="C816" s="17"/>
      <c r="D816" s="17"/>
      <c r="E816" s="17"/>
      <c r="F816" s="17"/>
      <c r="G816" s="17"/>
      <c r="H816" s="17"/>
      <c r="I816" s="17"/>
      <c r="J816" s="17"/>
      <c r="K816" s="54"/>
      <c r="L816" s="140"/>
      <c r="M816" s="49"/>
      <c r="N816" s="142"/>
      <c r="O816" s="143"/>
      <c r="P816" s="51"/>
      <c r="Q816" s="144"/>
      <c r="R816" s="143"/>
      <c r="S816" s="86"/>
    </row>
    <row r="817" spans="1:19" ht="15.75" x14ac:dyDescent="0.2">
      <c r="A817" s="93">
        <v>2901</v>
      </c>
      <c r="B817" s="17"/>
      <c r="C817" s="17"/>
      <c r="D817" s="17"/>
      <c r="E817" s="17"/>
      <c r="F817" s="17"/>
      <c r="G817" s="17"/>
      <c r="H817" s="17"/>
      <c r="I817" s="17"/>
      <c r="J817" s="17"/>
      <c r="K817" s="54"/>
      <c r="L817" s="140"/>
      <c r="M817" s="49"/>
      <c r="N817" s="142"/>
      <c r="O817" s="143"/>
      <c r="P817" s="51"/>
      <c r="Q817" s="144"/>
      <c r="R817" s="143"/>
      <c r="S817" s="86"/>
    </row>
    <row r="818" spans="1:19" ht="15.75" x14ac:dyDescent="0.2">
      <c r="A818" s="93">
        <v>2902</v>
      </c>
      <c r="B818" s="17"/>
      <c r="C818" s="17"/>
      <c r="D818" s="17"/>
      <c r="E818" s="17"/>
      <c r="F818" s="17"/>
      <c r="G818" s="17"/>
      <c r="H818" s="17"/>
      <c r="I818" s="17"/>
      <c r="J818" s="17"/>
      <c r="K818" s="54"/>
      <c r="L818" s="140"/>
      <c r="M818" s="49"/>
      <c r="N818" s="142"/>
      <c r="O818" s="49"/>
      <c r="P818" s="142"/>
      <c r="Q818" s="145"/>
      <c r="R818" s="143"/>
      <c r="S818" s="86"/>
    </row>
    <row r="819" spans="1:19" ht="15.75" x14ac:dyDescent="0.2">
      <c r="A819" s="93">
        <v>3001</v>
      </c>
      <c r="B819" s="17"/>
      <c r="C819" s="17"/>
      <c r="D819" s="17"/>
      <c r="E819" s="17"/>
      <c r="F819" s="17"/>
      <c r="G819" s="17"/>
      <c r="H819" s="17"/>
      <c r="I819" s="17"/>
      <c r="J819" s="17"/>
      <c r="K819" s="54"/>
      <c r="L819" s="140"/>
      <c r="M819" s="49"/>
      <c r="N819" s="142"/>
      <c r="O819" s="98" t="s">
        <v>81</v>
      </c>
      <c r="P819" s="99"/>
      <c r="Q819" s="100" t="str">
        <f>IF(SUM(K812:K818)=0,"",SUM(K812:K818))</f>
        <v/>
      </c>
      <c r="R819" s="101" t="s">
        <v>10</v>
      </c>
      <c r="S819" s="86"/>
    </row>
    <row r="820" spans="1:19" ht="15.75" x14ac:dyDescent="0.2">
      <c r="A820" s="93">
        <v>3002</v>
      </c>
      <c r="B820" s="17"/>
      <c r="C820" s="17"/>
      <c r="D820" s="17"/>
      <c r="E820" s="17"/>
      <c r="F820" s="17"/>
      <c r="G820" s="17"/>
      <c r="H820" s="17"/>
      <c r="I820" s="17"/>
      <c r="J820" s="17"/>
      <c r="K820" s="54"/>
      <c r="L820" s="140"/>
      <c r="M820" s="49"/>
      <c r="N820" s="142"/>
      <c r="O820" s="102" t="s">
        <v>83</v>
      </c>
      <c r="P820" s="32" t="str">
        <f>IF(P819/B806=0,"",P819/B806)</f>
        <v/>
      </c>
      <c r="Q820" s="103" t="e">
        <f>IF(P819/Q819=0,"",P819/Q819)</f>
        <v>#VALUE!</v>
      </c>
      <c r="R820" s="104" t="s">
        <v>84</v>
      </c>
      <c r="S820" s="86"/>
    </row>
    <row r="821" spans="1:19" ht="15.75" x14ac:dyDescent="0.2">
      <c r="A821" s="93">
        <v>3101</v>
      </c>
      <c r="B821" s="71"/>
      <c r="C821" s="71"/>
      <c r="D821" s="71"/>
      <c r="E821" s="71"/>
      <c r="F821" s="71"/>
      <c r="G821" s="71"/>
      <c r="H821" s="71"/>
      <c r="I821" s="71"/>
      <c r="J821" s="71"/>
      <c r="K821" s="54"/>
      <c r="L821" s="146"/>
      <c r="M821" s="147"/>
      <c r="N821" s="148"/>
      <c r="O821" s="149"/>
      <c r="P821" s="150"/>
      <c r="Q821" s="150"/>
      <c r="R821" s="151"/>
      <c r="S821" s="86"/>
    </row>
    <row r="822" spans="1:19" ht="18" x14ac:dyDescent="0.2">
      <c r="A822" s="109"/>
      <c r="B822" s="216" t="s">
        <v>106</v>
      </c>
      <c r="C822" s="216"/>
      <c r="D822" s="216"/>
      <c r="E822" s="216"/>
      <c r="F822" s="216"/>
      <c r="G822" s="216"/>
      <c r="H822" s="216"/>
      <c r="I822" s="216"/>
      <c r="J822" s="216"/>
      <c r="K822" s="70">
        <f>SUM(K806:K818)</f>
        <v>0</v>
      </c>
      <c r="L822" s="105" t="str">
        <f>IF(K814=0,"",K814/B806)</f>
        <v/>
      </c>
      <c r="M822" s="105" t="str">
        <f>IF(K822=0,"",K822/B806)</f>
        <v/>
      </c>
      <c r="N822" s="105" t="str">
        <f>IF(K814=0,"",M822-L822)</f>
        <v/>
      </c>
      <c r="O822" s="85"/>
      <c r="P822" s="81"/>
      <c r="Q822" s="129"/>
      <c r="R822" s="85"/>
      <c r="S822" s="86"/>
    </row>
    <row r="823" spans="1:19" ht="12.75" customHeight="1" x14ac:dyDescent="0.2"/>
    <row r="824" spans="1:19" ht="12.75" customHeight="1" x14ac:dyDescent="0.2"/>
    <row r="825" spans="1:19" ht="26.25" x14ac:dyDescent="0.2">
      <c r="A825" s="86"/>
      <c r="B825" s="220" t="s">
        <v>94</v>
      </c>
      <c r="C825" s="221"/>
      <c r="D825" s="221"/>
      <c r="E825" s="221"/>
      <c r="F825" s="221"/>
      <c r="G825" s="221"/>
      <c r="H825" s="221"/>
      <c r="I825" s="221"/>
      <c r="J825" s="221"/>
      <c r="K825" s="74" t="s">
        <v>130</v>
      </c>
      <c r="L825" s="85"/>
      <c r="M825" s="85"/>
      <c r="N825" s="81"/>
      <c r="O825" s="85"/>
      <c r="P825" s="81"/>
      <c r="Q825" s="81"/>
      <c r="R825" s="81"/>
      <c r="S825" s="86"/>
    </row>
    <row r="826" spans="1:19" ht="20.25" x14ac:dyDescent="0.2">
      <c r="A826" s="222" t="s">
        <v>9</v>
      </c>
      <c r="B826" s="223" t="s">
        <v>95</v>
      </c>
      <c r="C826" s="224"/>
      <c r="D826" s="224"/>
      <c r="E826" s="224"/>
      <c r="F826" s="224"/>
      <c r="G826" s="224"/>
      <c r="H826" s="224"/>
      <c r="I826" s="224"/>
      <c r="J826" s="225"/>
      <c r="K826" s="226" t="s">
        <v>10</v>
      </c>
      <c r="L826" s="219" t="s">
        <v>2</v>
      </c>
      <c r="M826" s="219" t="s">
        <v>3</v>
      </c>
      <c r="N826" s="228" t="s">
        <v>4</v>
      </c>
      <c r="O826" s="219" t="s">
        <v>5</v>
      </c>
      <c r="P826" s="217" t="s">
        <v>6</v>
      </c>
      <c r="Q826" s="217" t="s">
        <v>7</v>
      </c>
      <c r="R826" s="219" t="s">
        <v>96</v>
      </c>
      <c r="S826" s="86"/>
    </row>
    <row r="827" spans="1:19" ht="15.75" x14ac:dyDescent="0.2">
      <c r="A827" s="218"/>
      <c r="B827" s="93" t="s">
        <v>97</v>
      </c>
      <c r="C827" s="93" t="s">
        <v>98</v>
      </c>
      <c r="D827" s="93" t="s">
        <v>99</v>
      </c>
      <c r="E827" s="93" t="s">
        <v>100</v>
      </c>
      <c r="F827" s="93" t="s">
        <v>101</v>
      </c>
      <c r="G827" s="93" t="s">
        <v>102</v>
      </c>
      <c r="H827" s="93" t="s">
        <v>103</v>
      </c>
      <c r="I827" s="93" t="s">
        <v>104</v>
      </c>
      <c r="J827" s="93" t="s">
        <v>105</v>
      </c>
      <c r="K827" s="218"/>
      <c r="L827" s="218"/>
      <c r="M827" s="218"/>
      <c r="N827" s="218"/>
      <c r="O827" s="218"/>
      <c r="P827" s="218"/>
      <c r="Q827" s="218"/>
      <c r="R827" s="218"/>
      <c r="S827" s="86"/>
    </row>
    <row r="828" spans="1:19" ht="15.75" x14ac:dyDescent="0.2">
      <c r="A828" s="93">
        <v>2401</v>
      </c>
      <c r="B828" s="17">
        <v>22</v>
      </c>
      <c r="C828" s="17"/>
      <c r="D828" s="17"/>
      <c r="E828" s="17"/>
      <c r="F828" s="17"/>
      <c r="G828" s="17"/>
      <c r="H828" s="17"/>
      <c r="I828" s="17"/>
      <c r="J828" s="17"/>
      <c r="K828" s="54"/>
      <c r="L828" s="138"/>
      <c r="M828" s="139"/>
      <c r="N828" s="100"/>
      <c r="O828" s="94"/>
      <c r="P828" s="19">
        <f>B828</f>
        <v>22</v>
      </c>
      <c r="Q828" s="95"/>
      <c r="R828" s="94"/>
      <c r="S828" s="86"/>
    </row>
    <row r="829" spans="1:19" ht="15.75" x14ac:dyDescent="0.2">
      <c r="A829" s="93">
        <v>2402</v>
      </c>
      <c r="B829" s="17"/>
      <c r="C829" s="17">
        <v>18</v>
      </c>
      <c r="D829" s="17"/>
      <c r="E829" s="17"/>
      <c r="F829" s="17"/>
      <c r="G829" s="17"/>
      <c r="H829" s="17"/>
      <c r="I829" s="17"/>
      <c r="J829" s="17"/>
      <c r="K829" s="54"/>
      <c r="L829" s="140"/>
      <c r="M829" s="49"/>
      <c r="N829" s="141"/>
      <c r="O829" s="21">
        <f>IF(C829=0,"",C829/B828)</f>
        <v>0.81818181818181823</v>
      </c>
      <c r="P829" s="22">
        <v>18</v>
      </c>
      <c r="Q829" s="96">
        <f t="shared" ref="Q829:Q836" si="78">IF(P829=0,"",P829/P828)</f>
        <v>0.81818181818181823</v>
      </c>
      <c r="R829" s="96">
        <f t="shared" ref="R829:R836" si="79">IF(P829=0,"",100%-Q829)</f>
        <v>0.18181818181818177</v>
      </c>
      <c r="S829" s="86"/>
    </row>
    <row r="830" spans="1:19" ht="15.75" x14ac:dyDescent="0.2">
      <c r="A830" s="93">
        <v>2501</v>
      </c>
      <c r="B830" s="17"/>
      <c r="C830" s="17"/>
      <c r="D830" s="17">
        <v>5</v>
      </c>
      <c r="E830" s="17"/>
      <c r="F830" s="17"/>
      <c r="G830" s="17"/>
      <c r="H830" s="17"/>
      <c r="I830" s="17"/>
      <c r="J830" s="17"/>
      <c r="K830" s="54"/>
      <c r="L830" s="140"/>
      <c r="M830" s="49"/>
      <c r="N830" s="141"/>
      <c r="O830" s="21">
        <f>IF(D830=0,"",D830/C829)</f>
        <v>0.27777777777777779</v>
      </c>
      <c r="P830" s="22">
        <v>17</v>
      </c>
      <c r="Q830" s="96">
        <f t="shared" si="78"/>
        <v>0.94444444444444442</v>
      </c>
      <c r="R830" s="96">
        <f t="shared" si="79"/>
        <v>5.555555555555558E-2</v>
      </c>
      <c r="S830" s="155">
        <f>P830/P828</f>
        <v>0.77272727272727271</v>
      </c>
    </row>
    <row r="831" spans="1:19" ht="15.75" x14ac:dyDescent="0.2">
      <c r="A831" s="93">
        <v>2502</v>
      </c>
      <c r="B831" s="17"/>
      <c r="C831" s="17"/>
      <c r="D831" s="17"/>
      <c r="E831" s="17"/>
      <c r="F831" s="17"/>
      <c r="G831" s="17"/>
      <c r="H831" s="17"/>
      <c r="I831" s="17"/>
      <c r="J831" s="17"/>
      <c r="K831" s="54"/>
      <c r="L831" s="140"/>
      <c r="M831" s="49"/>
      <c r="N831" s="141"/>
      <c r="O831" s="21" t="str">
        <f>IF(E831=0,"",E831/D830)</f>
        <v/>
      </c>
      <c r="P831" s="22"/>
      <c r="Q831" s="96" t="str">
        <f t="shared" si="78"/>
        <v/>
      </c>
      <c r="R831" s="96" t="str">
        <f t="shared" si="79"/>
        <v/>
      </c>
      <c r="S831" s="86"/>
    </row>
    <row r="832" spans="1:19" ht="15.75" x14ac:dyDescent="0.2">
      <c r="A832" s="93">
        <v>2601</v>
      </c>
      <c r="B832" s="17"/>
      <c r="C832" s="17"/>
      <c r="D832" s="17"/>
      <c r="E832" s="17"/>
      <c r="F832" s="17"/>
      <c r="G832" s="17"/>
      <c r="H832" s="17"/>
      <c r="I832" s="17"/>
      <c r="J832" s="17"/>
      <c r="K832" s="54"/>
      <c r="L832" s="140"/>
      <c r="M832" s="49"/>
      <c r="N832" s="141"/>
      <c r="O832" s="21" t="str">
        <f>IF(F832=0,"",F832/E831)</f>
        <v/>
      </c>
      <c r="P832" s="22"/>
      <c r="Q832" s="96" t="str">
        <f t="shared" si="78"/>
        <v/>
      </c>
      <c r="R832" s="96" t="str">
        <f t="shared" si="79"/>
        <v/>
      </c>
      <c r="S832" s="86"/>
    </row>
    <row r="833" spans="1:19" ht="15.75" x14ac:dyDescent="0.2">
      <c r="A833" s="93">
        <v>2602</v>
      </c>
      <c r="B833" s="17"/>
      <c r="C833" s="17"/>
      <c r="D833" s="17"/>
      <c r="E833" s="17"/>
      <c r="F833" s="17"/>
      <c r="G833" s="17"/>
      <c r="H833" s="17"/>
      <c r="I833" s="17"/>
      <c r="J833" s="17"/>
      <c r="K833" s="54"/>
      <c r="L833" s="140"/>
      <c r="M833" s="49"/>
      <c r="N833" s="141"/>
      <c r="O833" s="21" t="str">
        <f>IF(G833=0,"",G833/F832)</f>
        <v/>
      </c>
      <c r="P833" s="22"/>
      <c r="Q833" s="96" t="str">
        <f t="shared" si="78"/>
        <v/>
      </c>
      <c r="R833" s="96" t="str">
        <f t="shared" si="79"/>
        <v/>
      </c>
      <c r="S833" s="86"/>
    </row>
    <row r="834" spans="1:19" ht="15.75" x14ac:dyDescent="0.2">
      <c r="A834" s="93">
        <v>2701</v>
      </c>
      <c r="B834" s="17"/>
      <c r="C834" s="17"/>
      <c r="D834" s="17"/>
      <c r="E834" s="17"/>
      <c r="F834" s="17"/>
      <c r="G834" s="17"/>
      <c r="H834" s="17"/>
      <c r="I834" s="17"/>
      <c r="J834" s="17"/>
      <c r="K834" s="54"/>
      <c r="L834" s="140"/>
      <c r="M834" s="49"/>
      <c r="N834" s="141"/>
      <c r="O834" s="21" t="str">
        <f>IF(H834=0,"",H834/G833)</f>
        <v/>
      </c>
      <c r="P834" s="22"/>
      <c r="Q834" s="96" t="str">
        <f t="shared" si="78"/>
        <v/>
      </c>
      <c r="R834" s="96" t="str">
        <f t="shared" si="79"/>
        <v/>
      </c>
      <c r="S834" s="86"/>
    </row>
    <row r="835" spans="1:19" ht="15.75" x14ac:dyDescent="0.2">
      <c r="A835" s="93">
        <v>2702</v>
      </c>
      <c r="B835" s="17"/>
      <c r="C835" s="17"/>
      <c r="D835" s="17"/>
      <c r="E835" s="17"/>
      <c r="F835" s="17"/>
      <c r="G835" s="17"/>
      <c r="H835" s="17"/>
      <c r="I835" s="17"/>
      <c r="J835" s="17"/>
      <c r="K835" s="54"/>
      <c r="L835" s="140"/>
      <c r="M835" s="49"/>
      <c r="N835" s="141"/>
      <c r="O835" s="21" t="str">
        <f>IF(I835=0,"",I835/H834)</f>
        <v/>
      </c>
      <c r="P835" s="22"/>
      <c r="Q835" s="96" t="str">
        <f t="shared" si="78"/>
        <v/>
      </c>
      <c r="R835" s="96" t="str">
        <f t="shared" si="79"/>
        <v/>
      </c>
      <c r="S835" s="86"/>
    </row>
    <row r="836" spans="1:19" ht="15.75" x14ac:dyDescent="0.2">
      <c r="A836" s="93">
        <v>2801</v>
      </c>
      <c r="B836" s="17"/>
      <c r="C836" s="17"/>
      <c r="D836" s="17"/>
      <c r="E836" s="17"/>
      <c r="F836" s="17"/>
      <c r="G836" s="17"/>
      <c r="H836" s="17"/>
      <c r="I836" s="17"/>
      <c r="J836" s="17"/>
      <c r="K836" s="54"/>
      <c r="L836" s="140"/>
      <c r="M836" s="49"/>
      <c r="N836" s="141"/>
      <c r="O836" s="24" t="str">
        <f>IF(J836=0,"",J836/I835)</f>
        <v/>
      </c>
      <c r="P836" s="22"/>
      <c r="Q836" s="24" t="str">
        <f t="shared" si="78"/>
        <v/>
      </c>
      <c r="R836" s="24" t="str">
        <f t="shared" si="79"/>
        <v/>
      </c>
      <c r="S836" s="86"/>
    </row>
    <row r="837" spans="1:19" ht="15.75" x14ac:dyDescent="0.2">
      <c r="A837" s="93">
        <v>2802</v>
      </c>
      <c r="B837" s="17"/>
      <c r="C837" s="17"/>
      <c r="D837" s="17"/>
      <c r="E837" s="17"/>
      <c r="F837" s="17"/>
      <c r="G837" s="17"/>
      <c r="H837" s="17"/>
      <c r="I837" s="17"/>
      <c r="J837" s="17"/>
      <c r="K837" s="54"/>
      <c r="L837" s="140"/>
      <c r="M837" s="49"/>
      <c r="N837" s="142"/>
      <c r="O837" s="49"/>
      <c r="P837" s="22"/>
      <c r="Q837" s="49"/>
      <c r="R837" s="160"/>
      <c r="S837" s="86"/>
    </row>
    <row r="838" spans="1:19" ht="15.75" x14ac:dyDescent="0.2">
      <c r="A838" s="93">
        <v>2901</v>
      </c>
      <c r="B838" s="17"/>
      <c r="C838" s="17"/>
      <c r="D838" s="17"/>
      <c r="E838" s="17"/>
      <c r="F838" s="17"/>
      <c r="G838" s="17"/>
      <c r="H838" s="17"/>
      <c r="I838" s="17"/>
      <c r="J838" s="17"/>
      <c r="K838" s="54"/>
      <c r="L838" s="140"/>
      <c r="M838" s="49"/>
      <c r="N838" s="142"/>
      <c r="O838" s="143"/>
      <c r="P838" s="51"/>
      <c r="Q838" s="144"/>
      <c r="R838" s="143"/>
      <c r="S838" s="86"/>
    </row>
    <row r="839" spans="1:19" ht="15.75" x14ac:dyDescent="0.2">
      <c r="A839" s="93">
        <v>2902</v>
      </c>
      <c r="B839" s="17"/>
      <c r="C839" s="17"/>
      <c r="D839" s="17"/>
      <c r="E839" s="17"/>
      <c r="F839" s="17"/>
      <c r="G839" s="17"/>
      <c r="H839" s="17"/>
      <c r="I839" s="17"/>
      <c r="J839" s="17"/>
      <c r="K839" s="54"/>
      <c r="L839" s="140"/>
      <c r="M839" s="49"/>
      <c r="N839" s="142"/>
      <c r="O839" s="143"/>
      <c r="P839" s="51"/>
      <c r="Q839" s="144"/>
      <c r="R839" s="143"/>
      <c r="S839" s="86"/>
    </row>
    <row r="840" spans="1:19" ht="15.75" x14ac:dyDescent="0.2">
      <c r="A840" s="93">
        <v>3001</v>
      </c>
      <c r="B840" s="17"/>
      <c r="C840" s="17"/>
      <c r="D840" s="17"/>
      <c r="E840" s="17"/>
      <c r="F840" s="17"/>
      <c r="G840" s="17"/>
      <c r="H840" s="17"/>
      <c r="I840" s="17"/>
      <c r="J840" s="17"/>
      <c r="K840" s="54"/>
      <c r="L840" s="140"/>
      <c r="M840" s="49"/>
      <c r="N840" s="142"/>
      <c r="O840" s="49"/>
      <c r="P840" s="142"/>
      <c r="Q840" s="145"/>
      <c r="R840" s="143"/>
      <c r="S840" s="86"/>
    </row>
    <row r="841" spans="1:19" ht="15.75" x14ac:dyDescent="0.2">
      <c r="A841" s="93">
        <v>3002</v>
      </c>
      <c r="B841" s="17"/>
      <c r="C841" s="17"/>
      <c r="D841" s="17"/>
      <c r="E841" s="17"/>
      <c r="F841" s="17"/>
      <c r="G841" s="17"/>
      <c r="H841" s="17"/>
      <c r="I841" s="17"/>
      <c r="J841" s="17"/>
      <c r="K841" s="54"/>
      <c r="L841" s="140"/>
      <c r="M841" s="49"/>
      <c r="N841" s="142"/>
      <c r="O841" s="98" t="s">
        <v>81</v>
      </c>
      <c r="P841" s="99"/>
      <c r="Q841" s="100" t="str">
        <f>IF(SUM(K834:K840)=0,"",SUM(K834:K840))</f>
        <v/>
      </c>
      <c r="R841" s="101" t="s">
        <v>10</v>
      </c>
      <c r="S841" s="86"/>
    </row>
    <row r="842" spans="1:19" ht="15.75" x14ac:dyDescent="0.2">
      <c r="A842" s="93">
        <v>3101</v>
      </c>
      <c r="B842" s="17"/>
      <c r="C842" s="17"/>
      <c r="D842" s="17"/>
      <c r="E842" s="17"/>
      <c r="F842" s="17"/>
      <c r="G842" s="17"/>
      <c r="H842" s="17"/>
      <c r="I842" s="17"/>
      <c r="J842" s="17"/>
      <c r="K842" s="54"/>
      <c r="L842" s="140"/>
      <c r="M842" s="49"/>
      <c r="N842" s="142"/>
      <c r="O842" s="102" t="s">
        <v>83</v>
      </c>
      <c r="P842" s="32" t="str">
        <f>IF(P841/B828=0,"",P841/B828)</f>
        <v/>
      </c>
      <c r="Q842" s="103" t="e">
        <f>IF(P841/Q841=0,"",P841/Q841)</f>
        <v>#VALUE!</v>
      </c>
      <c r="R842" s="104" t="s">
        <v>84</v>
      </c>
      <c r="S842" s="86"/>
    </row>
    <row r="843" spans="1:19" ht="15.75" x14ac:dyDescent="0.2">
      <c r="A843" s="93">
        <v>3102</v>
      </c>
      <c r="B843" s="71"/>
      <c r="C843" s="71"/>
      <c r="D843" s="71"/>
      <c r="E843" s="71"/>
      <c r="F843" s="71"/>
      <c r="G843" s="71"/>
      <c r="H843" s="71"/>
      <c r="I843" s="71"/>
      <c r="J843" s="71"/>
      <c r="K843" s="54"/>
      <c r="L843" s="146"/>
      <c r="M843" s="147"/>
      <c r="N843" s="148"/>
      <c r="O843" s="149"/>
      <c r="P843" s="150"/>
      <c r="Q843" s="150"/>
      <c r="R843" s="151"/>
      <c r="S843" s="86"/>
    </row>
    <row r="844" spans="1:19" ht="18" customHeight="1" x14ac:dyDescent="0.2">
      <c r="A844" s="109"/>
      <c r="B844" s="216" t="s">
        <v>106</v>
      </c>
      <c r="C844" s="216"/>
      <c r="D844" s="216"/>
      <c r="E844" s="216"/>
      <c r="F844" s="216"/>
      <c r="G844" s="216"/>
      <c r="H844" s="216"/>
      <c r="I844" s="216"/>
      <c r="J844" s="216"/>
      <c r="K844" s="70">
        <f>SUM(K828:K840)</f>
        <v>0</v>
      </c>
      <c r="L844" s="105" t="str">
        <f>IF(K836=0,"",K836/B828)</f>
        <v/>
      </c>
      <c r="M844" s="105" t="str">
        <f>IF(K844=0,"",K844/B828)</f>
        <v/>
      </c>
      <c r="N844" s="105" t="str">
        <f>IF(K836=0,"",M844-L844)</f>
        <v/>
      </c>
      <c r="O844" s="85"/>
      <c r="P844" s="81"/>
      <c r="Q844" s="129"/>
      <c r="R844" s="85"/>
      <c r="S844" s="86"/>
    </row>
    <row r="845" spans="1:19" ht="12.75" customHeight="1" x14ac:dyDescent="0.2"/>
    <row r="846" spans="1:19" ht="12.75" customHeight="1" x14ac:dyDescent="0.2"/>
    <row r="847" spans="1:19" ht="26.25" x14ac:dyDescent="0.2">
      <c r="A847" s="86"/>
      <c r="B847" s="220" t="s">
        <v>94</v>
      </c>
      <c r="C847" s="221"/>
      <c r="D847" s="221"/>
      <c r="E847" s="221"/>
      <c r="F847" s="221"/>
      <c r="G847" s="221"/>
      <c r="H847" s="221"/>
      <c r="I847" s="221"/>
      <c r="J847" s="221"/>
      <c r="K847" s="74" t="s">
        <v>131</v>
      </c>
      <c r="L847" s="85"/>
      <c r="M847" s="85"/>
      <c r="N847" s="81"/>
      <c r="O847" s="85"/>
      <c r="P847" s="81"/>
      <c r="Q847" s="81"/>
      <c r="R847" s="81"/>
      <c r="S847" s="86"/>
    </row>
    <row r="848" spans="1:19" ht="20.25" x14ac:dyDescent="0.2">
      <c r="A848" s="222" t="s">
        <v>9</v>
      </c>
      <c r="B848" s="223" t="s">
        <v>95</v>
      </c>
      <c r="C848" s="224"/>
      <c r="D848" s="224"/>
      <c r="E848" s="224"/>
      <c r="F848" s="224"/>
      <c r="G848" s="224"/>
      <c r="H848" s="224"/>
      <c r="I848" s="224"/>
      <c r="J848" s="225"/>
      <c r="K848" s="226" t="s">
        <v>10</v>
      </c>
      <c r="L848" s="219" t="s">
        <v>2</v>
      </c>
      <c r="M848" s="219" t="s">
        <v>3</v>
      </c>
      <c r="N848" s="228" t="s">
        <v>4</v>
      </c>
      <c r="O848" s="219" t="s">
        <v>5</v>
      </c>
      <c r="P848" s="217" t="s">
        <v>6</v>
      </c>
      <c r="Q848" s="217" t="s">
        <v>7</v>
      </c>
      <c r="R848" s="219" t="s">
        <v>96</v>
      </c>
      <c r="S848" s="86"/>
    </row>
    <row r="849" spans="1:19" ht="15.75" x14ac:dyDescent="0.2">
      <c r="A849" s="218"/>
      <c r="B849" s="93" t="s">
        <v>97</v>
      </c>
      <c r="C849" s="93" t="s">
        <v>98</v>
      </c>
      <c r="D849" s="93" t="s">
        <v>99</v>
      </c>
      <c r="E849" s="93" t="s">
        <v>100</v>
      </c>
      <c r="F849" s="93" t="s">
        <v>101</v>
      </c>
      <c r="G849" s="93" t="s">
        <v>102</v>
      </c>
      <c r="H849" s="93" t="s">
        <v>103</v>
      </c>
      <c r="I849" s="93" t="s">
        <v>104</v>
      </c>
      <c r="J849" s="93" t="s">
        <v>105</v>
      </c>
      <c r="K849" s="218"/>
      <c r="L849" s="218"/>
      <c r="M849" s="218"/>
      <c r="N849" s="218"/>
      <c r="O849" s="218"/>
      <c r="P849" s="218"/>
      <c r="Q849" s="218"/>
      <c r="R849" s="218"/>
      <c r="S849" s="86"/>
    </row>
    <row r="850" spans="1:19" ht="15.75" x14ac:dyDescent="0.2">
      <c r="A850" s="93">
        <v>2402</v>
      </c>
      <c r="B850" s="17">
        <v>35</v>
      </c>
      <c r="C850" s="17"/>
      <c r="D850" s="17"/>
      <c r="E850" s="17"/>
      <c r="F850" s="17"/>
      <c r="G850" s="17"/>
      <c r="H850" s="17"/>
      <c r="I850" s="17"/>
      <c r="J850" s="17"/>
      <c r="K850" s="54"/>
      <c r="L850" s="138"/>
      <c r="M850" s="139"/>
      <c r="N850" s="100"/>
      <c r="O850" s="94"/>
      <c r="P850" s="19">
        <f>B850</f>
        <v>35</v>
      </c>
      <c r="Q850" s="95"/>
      <c r="R850" s="94"/>
      <c r="S850" s="86"/>
    </row>
    <row r="851" spans="1:19" ht="15.75" x14ac:dyDescent="0.2">
      <c r="A851" s="93">
        <v>2501</v>
      </c>
      <c r="B851" s="17"/>
      <c r="C851" s="17">
        <v>30</v>
      </c>
      <c r="D851" s="17"/>
      <c r="E851" s="17"/>
      <c r="F851" s="17"/>
      <c r="G851" s="17"/>
      <c r="H851" s="17"/>
      <c r="I851" s="17"/>
      <c r="J851" s="17"/>
      <c r="K851" s="54"/>
      <c r="L851" s="140"/>
      <c r="M851" s="49"/>
      <c r="N851" s="141"/>
      <c r="O851" s="21">
        <f>IF(C851=0,"",C851/B850)</f>
        <v>0.8571428571428571</v>
      </c>
      <c r="P851" s="22">
        <v>30</v>
      </c>
      <c r="Q851" s="96">
        <f t="shared" ref="Q851:Q858" si="80">IF(P851=0,"",P851/P850)</f>
        <v>0.8571428571428571</v>
      </c>
      <c r="R851" s="96">
        <f t="shared" ref="R851:R858" si="81">IF(P851=0,"",100%-Q851)</f>
        <v>0.1428571428571429</v>
      </c>
      <c r="S851" s="86"/>
    </row>
    <row r="852" spans="1:19" ht="15.75" x14ac:dyDescent="0.2">
      <c r="A852" s="93">
        <v>2502</v>
      </c>
      <c r="B852" s="17"/>
      <c r="C852" s="17"/>
      <c r="D852" s="17"/>
      <c r="E852" s="17"/>
      <c r="F852" s="17"/>
      <c r="G852" s="17"/>
      <c r="H852" s="17"/>
      <c r="I852" s="17"/>
      <c r="J852" s="17"/>
      <c r="K852" s="54"/>
      <c r="L852" s="140"/>
      <c r="M852" s="49"/>
      <c r="N852" s="141"/>
      <c r="O852" s="21" t="str">
        <f>IF(D852=0,"",D852/C851)</f>
        <v/>
      </c>
      <c r="P852" s="22"/>
      <c r="Q852" s="96" t="str">
        <f t="shared" si="80"/>
        <v/>
      </c>
      <c r="R852" s="96" t="str">
        <f t="shared" si="81"/>
        <v/>
      </c>
      <c r="S852" s="155">
        <f>P852/P850</f>
        <v>0</v>
      </c>
    </row>
    <row r="853" spans="1:19" ht="15.75" x14ac:dyDescent="0.2">
      <c r="A853" s="93">
        <v>2601</v>
      </c>
      <c r="B853" s="17"/>
      <c r="C853" s="17"/>
      <c r="D853" s="17"/>
      <c r="E853" s="17"/>
      <c r="F853" s="17"/>
      <c r="G853" s="17"/>
      <c r="H853" s="17"/>
      <c r="I853" s="17"/>
      <c r="J853" s="17"/>
      <c r="K853" s="54"/>
      <c r="L853" s="140"/>
      <c r="M853" s="49"/>
      <c r="N853" s="141"/>
      <c r="O853" s="21" t="str">
        <f>IF(E853=0,"",E853/D852)</f>
        <v/>
      </c>
      <c r="P853" s="22"/>
      <c r="Q853" s="96" t="str">
        <f t="shared" si="80"/>
        <v/>
      </c>
      <c r="R853" s="96" t="str">
        <f t="shared" si="81"/>
        <v/>
      </c>
      <c r="S853" s="86"/>
    </row>
    <row r="854" spans="1:19" ht="15.75" x14ac:dyDescent="0.2">
      <c r="A854" s="93">
        <v>2602</v>
      </c>
      <c r="B854" s="17"/>
      <c r="C854" s="17"/>
      <c r="D854" s="17"/>
      <c r="E854" s="17"/>
      <c r="F854" s="17"/>
      <c r="G854" s="17"/>
      <c r="H854" s="17"/>
      <c r="I854" s="17"/>
      <c r="J854" s="17"/>
      <c r="K854" s="54"/>
      <c r="L854" s="140"/>
      <c r="M854" s="49"/>
      <c r="N854" s="141"/>
      <c r="O854" s="21" t="str">
        <f>IF(F854=0,"",F854/E853)</f>
        <v/>
      </c>
      <c r="P854" s="22"/>
      <c r="Q854" s="96" t="str">
        <f t="shared" si="80"/>
        <v/>
      </c>
      <c r="R854" s="96" t="str">
        <f t="shared" si="81"/>
        <v/>
      </c>
      <c r="S854" s="86"/>
    </row>
    <row r="855" spans="1:19" ht="15.75" x14ac:dyDescent="0.2">
      <c r="A855" s="93">
        <v>2701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54"/>
      <c r="L855" s="140"/>
      <c r="M855" s="49"/>
      <c r="N855" s="141"/>
      <c r="O855" s="21" t="str">
        <f>IF(G855=0,"",G855/F854)</f>
        <v/>
      </c>
      <c r="P855" s="22"/>
      <c r="Q855" s="96" t="str">
        <f t="shared" si="80"/>
        <v/>
      </c>
      <c r="R855" s="96" t="str">
        <f t="shared" si="81"/>
        <v/>
      </c>
      <c r="S855" s="86"/>
    </row>
    <row r="856" spans="1:19" ht="15.75" x14ac:dyDescent="0.2">
      <c r="A856" s="93">
        <v>2702</v>
      </c>
      <c r="B856" s="17"/>
      <c r="C856" s="17"/>
      <c r="D856" s="17"/>
      <c r="E856" s="17"/>
      <c r="F856" s="17"/>
      <c r="G856" s="17"/>
      <c r="H856" s="17"/>
      <c r="I856" s="17"/>
      <c r="J856" s="17"/>
      <c r="K856" s="54"/>
      <c r="L856" s="140"/>
      <c r="M856" s="49"/>
      <c r="N856" s="141"/>
      <c r="O856" s="21" t="str">
        <f>IF(H856=0,"",H856/G855)</f>
        <v/>
      </c>
      <c r="P856" s="22"/>
      <c r="Q856" s="96" t="str">
        <f t="shared" si="80"/>
        <v/>
      </c>
      <c r="R856" s="96" t="str">
        <f t="shared" si="81"/>
        <v/>
      </c>
      <c r="S856" s="86"/>
    </row>
    <row r="857" spans="1:19" ht="15.75" x14ac:dyDescent="0.2">
      <c r="A857" s="93">
        <v>2801</v>
      </c>
      <c r="B857" s="17"/>
      <c r="C857" s="17"/>
      <c r="D857" s="17"/>
      <c r="E857" s="17"/>
      <c r="F857" s="17"/>
      <c r="G857" s="17"/>
      <c r="H857" s="17"/>
      <c r="I857" s="17"/>
      <c r="J857" s="17"/>
      <c r="K857" s="54"/>
      <c r="L857" s="140"/>
      <c r="M857" s="49"/>
      <c r="N857" s="141"/>
      <c r="O857" s="21" t="str">
        <f>IF(I857=0,"",I857/H856)</f>
        <v/>
      </c>
      <c r="P857" s="22"/>
      <c r="Q857" s="96" t="str">
        <f t="shared" si="80"/>
        <v/>
      </c>
      <c r="R857" s="96" t="str">
        <f t="shared" si="81"/>
        <v/>
      </c>
      <c r="S857" s="86"/>
    </row>
    <row r="858" spans="1:19" ht="15.75" x14ac:dyDescent="0.2">
      <c r="A858" s="93">
        <v>2802</v>
      </c>
      <c r="B858" s="17"/>
      <c r="C858" s="17"/>
      <c r="D858" s="17"/>
      <c r="E858" s="17"/>
      <c r="F858" s="17"/>
      <c r="G858" s="17"/>
      <c r="H858" s="17"/>
      <c r="I858" s="17"/>
      <c r="J858" s="17"/>
      <c r="K858" s="54"/>
      <c r="L858" s="140"/>
      <c r="M858" s="49"/>
      <c r="N858" s="141"/>
      <c r="O858" s="24" t="str">
        <f>IF(J858=0,"",J858/I857)</f>
        <v/>
      </c>
      <c r="P858" s="22"/>
      <c r="Q858" s="24" t="str">
        <f t="shared" si="80"/>
        <v/>
      </c>
      <c r="R858" s="24" t="str">
        <f t="shared" si="81"/>
        <v/>
      </c>
      <c r="S858" s="86"/>
    </row>
    <row r="859" spans="1:19" ht="15.75" x14ac:dyDescent="0.2">
      <c r="A859" s="93">
        <v>2901</v>
      </c>
      <c r="B859" s="17"/>
      <c r="C859" s="17"/>
      <c r="D859" s="17"/>
      <c r="E859" s="17"/>
      <c r="F859" s="17"/>
      <c r="G859" s="17"/>
      <c r="H859" s="17"/>
      <c r="I859" s="17"/>
      <c r="J859" s="17"/>
      <c r="K859" s="54"/>
      <c r="L859" s="140"/>
      <c r="M859" s="49"/>
      <c r="N859" s="142"/>
      <c r="O859" s="49"/>
      <c r="P859" s="22"/>
      <c r="Q859" s="49"/>
      <c r="R859" s="160"/>
      <c r="S859" s="86"/>
    </row>
    <row r="860" spans="1:19" ht="15.75" x14ac:dyDescent="0.2">
      <c r="A860" s="93">
        <v>2902</v>
      </c>
      <c r="B860" s="17"/>
      <c r="C860" s="17"/>
      <c r="D860" s="17"/>
      <c r="E860" s="17"/>
      <c r="F860" s="17"/>
      <c r="G860" s="17"/>
      <c r="H860" s="17"/>
      <c r="I860" s="17"/>
      <c r="J860" s="17"/>
      <c r="K860" s="54"/>
      <c r="L860" s="140"/>
      <c r="M860" s="49"/>
      <c r="N860" s="142"/>
      <c r="O860" s="143"/>
      <c r="P860" s="51"/>
      <c r="Q860" s="144"/>
      <c r="R860" s="143"/>
      <c r="S860" s="86"/>
    </row>
    <row r="861" spans="1:19" ht="15.75" x14ac:dyDescent="0.2">
      <c r="A861" s="93">
        <v>3001</v>
      </c>
      <c r="B861" s="17"/>
      <c r="C861" s="17"/>
      <c r="D861" s="17"/>
      <c r="E861" s="17"/>
      <c r="F861" s="17"/>
      <c r="G861" s="17"/>
      <c r="H861" s="17"/>
      <c r="I861" s="17"/>
      <c r="J861" s="17"/>
      <c r="K861" s="54"/>
      <c r="L861" s="140"/>
      <c r="M861" s="49"/>
      <c r="N861" s="142"/>
      <c r="O861" s="143"/>
      <c r="P861" s="51"/>
      <c r="Q861" s="144"/>
      <c r="R861" s="143"/>
      <c r="S861" s="86"/>
    </row>
    <row r="862" spans="1:19" ht="15.75" x14ac:dyDescent="0.2">
      <c r="A862" s="93">
        <v>3002</v>
      </c>
      <c r="B862" s="17"/>
      <c r="C862" s="17"/>
      <c r="D862" s="17"/>
      <c r="E862" s="17"/>
      <c r="F862" s="17"/>
      <c r="G862" s="17"/>
      <c r="H862" s="17"/>
      <c r="I862" s="17"/>
      <c r="J862" s="17"/>
      <c r="K862" s="54"/>
      <c r="L862" s="140"/>
      <c r="M862" s="49"/>
      <c r="N862" s="142"/>
      <c r="O862" s="49"/>
      <c r="P862" s="142"/>
      <c r="Q862" s="145"/>
      <c r="R862" s="143"/>
      <c r="S862" s="86"/>
    </row>
    <row r="863" spans="1:19" ht="15.75" x14ac:dyDescent="0.2">
      <c r="A863" s="93">
        <v>3101</v>
      </c>
      <c r="B863" s="17"/>
      <c r="C863" s="17"/>
      <c r="D863" s="17"/>
      <c r="E863" s="17"/>
      <c r="F863" s="17"/>
      <c r="G863" s="17"/>
      <c r="H863" s="17"/>
      <c r="I863" s="17"/>
      <c r="J863" s="17"/>
      <c r="K863" s="54"/>
      <c r="L863" s="140"/>
      <c r="M863" s="49"/>
      <c r="N863" s="142"/>
      <c r="O863" s="98" t="s">
        <v>81</v>
      </c>
      <c r="P863" s="99"/>
      <c r="Q863" s="100" t="str">
        <f>IF(SUM(K856:K862)=0,"",SUM(K856:K862))</f>
        <v/>
      </c>
      <c r="R863" s="101" t="s">
        <v>10</v>
      </c>
      <c r="S863" s="86"/>
    </row>
    <row r="864" spans="1:19" ht="15.75" x14ac:dyDescent="0.2">
      <c r="A864" s="93">
        <v>3102</v>
      </c>
      <c r="B864" s="17"/>
      <c r="C864" s="17"/>
      <c r="D864" s="17"/>
      <c r="E864" s="17"/>
      <c r="F864" s="17"/>
      <c r="G864" s="17"/>
      <c r="H864" s="17"/>
      <c r="I864" s="17"/>
      <c r="J864" s="17"/>
      <c r="K864" s="54"/>
      <c r="L864" s="140"/>
      <c r="M864" s="49"/>
      <c r="N864" s="142"/>
      <c r="O864" s="102" t="s">
        <v>83</v>
      </c>
      <c r="P864" s="32" t="str">
        <f>IF(P863/B850=0,"",P863/B850)</f>
        <v/>
      </c>
      <c r="Q864" s="103" t="e">
        <f>IF(P863/Q863=0,"",P863/Q863)</f>
        <v>#VALUE!</v>
      </c>
      <c r="R864" s="104" t="s">
        <v>84</v>
      </c>
      <c r="S864" s="86"/>
    </row>
    <row r="865" spans="1:19" ht="15.75" x14ac:dyDescent="0.2">
      <c r="A865" s="93">
        <v>3201</v>
      </c>
      <c r="B865" s="71"/>
      <c r="C865" s="71"/>
      <c r="D865" s="71"/>
      <c r="E865" s="71"/>
      <c r="F865" s="71"/>
      <c r="G865" s="71"/>
      <c r="H865" s="71"/>
      <c r="I865" s="71"/>
      <c r="J865" s="71"/>
      <c r="K865" s="54"/>
      <c r="L865" s="146"/>
      <c r="M865" s="147"/>
      <c r="N865" s="148"/>
      <c r="O865" s="149"/>
      <c r="P865" s="150"/>
      <c r="Q865" s="150"/>
      <c r="R865" s="151"/>
      <c r="S865" s="86"/>
    </row>
    <row r="866" spans="1:19" ht="18" x14ac:dyDescent="0.2">
      <c r="A866" s="109"/>
      <c r="B866" s="216" t="s">
        <v>106</v>
      </c>
      <c r="C866" s="216"/>
      <c r="D866" s="216"/>
      <c r="E866" s="216"/>
      <c r="F866" s="216"/>
      <c r="G866" s="216"/>
      <c r="H866" s="216"/>
      <c r="I866" s="216"/>
      <c r="J866" s="216"/>
      <c r="K866" s="70">
        <f>SUM(K850:K862)</f>
        <v>0</v>
      </c>
      <c r="L866" s="105" t="str">
        <f>IF(K858=0,"",K858/B850)</f>
        <v/>
      </c>
      <c r="M866" s="105" t="str">
        <f>IF(K866=0,"",K866/B850)</f>
        <v/>
      </c>
      <c r="N866" s="105" t="str">
        <f>IF(K858=0,"",M866-L866)</f>
        <v/>
      </c>
      <c r="O866" s="85"/>
      <c r="P866" s="81"/>
      <c r="Q866" s="129"/>
      <c r="R866" s="85"/>
      <c r="S866" s="86"/>
    </row>
    <row r="867" spans="1:19" ht="12.75" customHeight="1" x14ac:dyDescent="0.2"/>
    <row r="868" spans="1:19" ht="12.75" customHeight="1" x14ac:dyDescent="0.2"/>
    <row r="869" spans="1:19" ht="26.25" x14ac:dyDescent="0.2">
      <c r="A869" s="86"/>
      <c r="B869" s="220" t="s">
        <v>94</v>
      </c>
      <c r="C869" s="221"/>
      <c r="D869" s="221"/>
      <c r="E869" s="221"/>
      <c r="F869" s="221"/>
      <c r="G869" s="221"/>
      <c r="H869" s="221"/>
      <c r="I869" s="221"/>
      <c r="J869" s="221"/>
      <c r="K869" s="74" t="s">
        <v>132</v>
      </c>
      <c r="L869" s="85"/>
      <c r="M869" s="85"/>
      <c r="N869" s="81"/>
      <c r="O869" s="85"/>
      <c r="P869" s="81"/>
      <c r="Q869" s="81"/>
      <c r="R869" s="81"/>
      <c r="S869" s="86"/>
    </row>
    <row r="870" spans="1:19" ht="20.25" x14ac:dyDescent="0.2">
      <c r="A870" s="222" t="s">
        <v>9</v>
      </c>
      <c r="B870" s="223" t="s">
        <v>95</v>
      </c>
      <c r="C870" s="224"/>
      <c r="D870" s="224"/>
      <c r="E870" s="224"/>
      <c r="F870" s="224"/>
      <c r="G870" s="224"/>
      <c r="H870" s="224"/>
      <c r="I870" s="224"/>
      <c r="J870" s="225"/>
      <c r="K870" s="226" t="s">
        <v>10</v>
      </c>
      <c r="L870" s="219" t="s">
        <v>2</v>
      </c>
      <c r="M870" s="219" t="s">
        <v>3</v>
      </c>
      <c r="N870" s="228" t="s">
        <v>4</v>
      </c>
      <c r="O870" s="219" t="s">
        <v>5</v>
      </c>
      <c r="P870" s="217" t="s">
        <v>6</v>
      </c>
      <c r="Q870" s="217" t="s">
        <v>7</v>
      </c>
      <c r="R870" s="219" t="s">
        <v>96</v>
      </c>
      <c r="S870" s="86"/>
    </row>
    <row r="871" spans="1:19" ht="15.75" x14ac:dyDescent="0.2">
      <c r="A871" s="218"/>
      <c r="B871" s="93" t="s">
        <v>97</v>
      </c>
      <c r="C871" s="93" t="s">
        <v>98</v>
      </c>
      <c r="D871" s="93" t="s">
        <v>99</v>
      </c>
      <c r="E871" s="93" t="s">
        <v>100</v>
      </c>
      <c r="F871" s="93" t="s">
        <v>101</v>
      </c>
      <c r="G871" s="93" t="s">
        <v>102</v>
      </c>
      <c r="H871" s="93" t="s">
        <v>103</v>
      </c>
      <c r="I871" s="93" t="s">
        <v>104</v>
      </c>
      <c r="J871" s="93" t="s">
        <v>105</v>
      </c>
      <c r="K871" s="218"/>
      <c r="L871" s="218"/>
      <c r="M871" s="218"/>
      <c r="N871" s="218"/>
      <c r="O871" s="218"/>
      <c r="P871" s="218"/>
      <c r="Q871" s="218"/>
      <c r="R871" s="218"/>
      <c r="S871" s="86"/>
    </row>
    <row r="872" spans="1:19" ht="15.75" x14ac:dyDescent="0.2">
      <c r="A872" s="93">
        <v>2501</v>
      </c>
      <c r="B872" s="17">
        <v>20</v>
      </c>
      <c r="C872" s="17"/>
      <c r="D872" s="17"/>
      <c r="E872" s="17"/>
      <c r="F872" s="17"/>
      <c r="G872" s="17"/>
      <c r="H872" s="17"/>
      <c r="I872" s="17"/>
      <c r="J872" s="17"/>
      <c r="K872" s="54"/>
      <c r="L872" s="138"/>
      <c r="M872" s="139"/>
      <c r="N872" s="100"/>
      <c r="O872" s="94"/>
      <c r="P872" s="19">
        <f>B872</f>
        <v>20</v>
      </c>
      <c r="Q872" s="95"/>
      <c r="R872" s="94"/>
      <c r="S872" s="86"/>
    </row>
    <row r="873" spans="1:19" ht="15.75" x14ac:dyDescent="0.2">
      <c r="A873" s="93">
        <v>2502</v>
      </c>
      <c r="B873" s="17"/>
      <c r="C873" s="17"/>
      <c r="D873" s="17"/>
      <c r="E873" s="17"/>
      <c r="F873" s="17"/>
      <c r="G873" s="17"/>
      <c r="H873" s="17"/>
      <c r="I873" s="17"/>
      <c r="J873" s="17"/>
      <c r="K873" s="54"/>
      <c r="L873" s="140"/>
      <c r="M873" s="49"/>
      <c r="N873" s="141"/>
      <c r="O873" s="21" t="str">
        <f>IF(C873=0,"",C873/B872)</f>
        <v/>
      </c>
      <c r="P873" s="22"/>
      <c r="Q873" s="96" t="str">
        <f t="shared" ref="Q873:Q880" si="82">IF(P873=0,"",P873/P872)</f>
        <v/>
      </c>
      <c r="R873" s="96" t="str">
        <f t="shared" ref="R873:R880" si="83">IF(P873=0,"",100%-Q873)</f>
        <v/>
      </c>
      <c r="S873" s="86"/>
    </row>
    <row r="874" spans="1:19" ht="15.75" x14ac:dyDescent="0.2">
      <c r="A874" s="93">
        <v>2601</v>
      </c>
      <c r="B874" s="17"/>
      <c r="C874" s="17"/>
      <c r="D874" s="17"/>
      <c r="E874" s="17"/>
      <c r="F874" s="17"/>
      <c r="G874" s="17"/>
      <c r="H874" s="17"/>
      <c r="I874" s="17"/>
      <c r="J874" s="17"/>
      <c r="K874" s="54"/>
      <c r="L874" s="140"/>
      <c r="M874" s="49"/>
      <c r="N874" s="141"/>
      <c r="O874" s="21" t="str">
        <f>IF(D874=0,"",D874/C873)</f>
        <v/>
      </c>
      <c r="P874" s="22"/>
      <c r="Q874" s="96" t="str">
        <f t="shared" si="82"/>
        <v/>
      </c>
      <c r="R874" s="96" t="str">
        <f t="shared" si="83"/>
        <v/>
      </c>
      <c r="S874" s="155">
        <f>P874/P872</f>
        <v>0</v>
      </c>
    </row>
    <row r="875" spans="1:19" ht="15.75" x14ac:dyDescent="0.2">
      <c r="A875" s="93">
        <v>2602</v>
      </c>
      <c r="B875" s="17"/>
      <c r="C875" s="17"/>
      <c r="D875" s="17"/>
      <c r="E875" s="17"/>
      <c r="F875" s="17"/>
      <c r="G875" s="17"/>
      <c r="H875" s="17"/>
      <c r="I875" s="17"/>
      <c r="J875" s="17"/>
      <c r="K875" s="54"/>
      <c r="L875" s="140"/>
      <c r="M875" s="49"/>
      <c r="N875" s="141"/>
      <c r="O875" s="21" t="str">
        <f>IF(E875=0,"",E875/D874)</f>
        <v/>
      </c>
      <c r="P875" s="22"/>
      <c r="Q875" s="96" t="str">
        <f t="shared" si="82"/>
        <v/>
      </c>
      <c r="R875" s="96" t="str">
        <f t="shared" si="83"/>
        <v/>
      </c>
      <c r="S875" s="86"/>
    </row>
    <row r="876" spans="1:19" ht="15.75" x14ac:dyDescent="0.2">
      <c r="A876" s="93">
        <v>2701</v>
      </c>
      <c r="B876" s="17"/>
      <c r="C876" s="17"/>
      <c r="D876" s="17"/>
      <c r="E876" s="17"/>
      <c r="F876" s="17"/>
      <c r="G876" s="17"/>
      <c r="H876" s="17"/>
      <c r="I876" s="17"/>
      <c r="J876" s="17"/>
      <c r="K876" s="54"/>
      <c r="L876" s="140"/>
      <c r="M876" s="49"/>
      <c r="N876" s="141"/>
      <c r="O876" s="21" t="str">
        <f>IF(F876=0,"",F876/E875)</f>
        <v/>
      </c>
      <c r="P876" s="22"/>
      <c r="Q876" s="96" t="str">
        <f t="shared" si="82"/>
        <v/>
      </c>
      <c r="R876" s="96" t="str">
        <f t="shared" si="83"/>
        <v/>
      </c>
      <c r="S876" s="86"/>
    </row>
    <row r="877" spans="1:19" ht="15.75" x14ac:dyDescent="0.2">
      <c r="A877" s="93">
        <v>2702</v>
      </c>
      <c r="B877" s="17"/>
      <c r="C877" s="17"/>
      <c r="D877" s="17"/>
      <c r="E877" s="17"/>
      <c r="F877" s="17"/>
      <c r="G877" s="17"/>
      <c r="H877" s="17"/>
      <c r="I877" s="17"/>
      <c r="J877" s="17"/>
      <c r="K877" s="54"/>
      <c r="L877" s="140"/>
      <c r="M877" s="49"/>
      <c r="N877" s="141"/>
      <c r="O877" s="21" t="str">
        <f>IF(G877=0,"",G877/F876)</f>
        <v/>
      </c>
      <c r="P877" s="22"/>
      <c r="Q877" s="96" t="str">
        <f t="shared" si="82"/>
        <v/>
      </c>
      <c r="R877" s="96" t="str">
        <f t="shared" si="83"/>
        <v/>
      </c>
      <c r="S877" s="86"/>
    </row>
    <row r="878" spans="1:19" ht="15.75" x14ac:dyDescent="0.2">
      <c r="A878" s="93">
        <v>2801</v>
      </c>
      <c r="B878" s="17"/>
      <c r="C878" s="17"/>
      <c r="D878" s="17"/>
      <c r="E878" s="17"/>
      <c r="F878" s="17"/>
      <c r="G878" s="17"/>
      <c r="H878" s="17"/>
      <c r="I878" s="17"/>
      <c r="J878" s="17"/>
      <c r="K878" s="54"/>
      <c r="L878" s="140"/>
      <c r="M878" s="49"/>
      <c r="N878" s="141"/>
      <c r="O878" s="21" t="str">
        <f>IF(H878=0,"",H878/G877)</f>
        <v/>
      </c>
      <c r="P878" s="22"/>
      <c r="Q878" s="96" t="str">
        <f t="shared" si="82"/>
        <v/>
      </c>
      <c r="R878" s="96" t="str">
        <f t="shared" si="83"/>
        <v/>
      </c>
      <c r="S878" s="86"/>
    </row>
    <row r="879" spans="1:19" ht="15.75" x14ac:dyDescent="0.2">
      <c r="A879" s="93">
        <v>2802</v>
      </c>
      <c r="B879" s="17"/>
      <c r="C879" s="17"/>
      <c r="D879" s="17"/>
      <c r="E879" s="17"/>
      <c r="F879" s="17"/>
      <c r="G879" s="17"/>
      <c r="H879" s="17"/>
      <c r="I879" s="17"/>
      <c r="J879" s="17"/>
      <c r="K879" s="54"/>
      <c r="L879" s="140"/>
      <c r="M879" s="49"/>
      <c r="N879" s="141"/>
      <c r="O879" s="21" t="str">
        <f>IF(I879=0,"",I879/H878)</f>
        <v/>
      </c>
      <c r="P879" s="22"/>
      <c r="Q879" s="96" t="str">
        <f t="shared" si="82"/>
        <v/>
      </c>
      <c r="R879" s="96" t="str">
        <f t="shared" si="83"/>
        <v/>
      </c>
      <c r="S879" s="86"/>
    </row>
    <row r="880" spans="1:19" ht="15.75" x14ac:dyDescent="0.2">
      <c r="A880" s="93">
        <v>2901</v>
      </c>
      <c r="B880" s="17"/>
      <c r="C880" s="17"/>
      <c r="D880" s="17"/>
      <c r="E880" s="17"/>
      <c r="F880" s="17"/>
      <c r="G880" s="17"/>
      <c r="H880" s="17"/>
      <c r="I880" s="17"/>
      <c r="J880" s="17"/>
      <c r="K880" s="54"/>
      <c r="L880" s="140"/>
      <c r="M880" s="49"/>
      <c r="N880" s="141"/>
      <c r="O880" s="24" t="str">
        <f>IF(J880=0,"",J880/I879)</f>
        <v/>
      </c>
      <c r="P880" s="22"/>
      <c r="Q880" s="24" t="str">
        <f t="shared" si="82"/>
        <v/>
      </c>
      <c r="R880" s="24" t="str">
        <f t="shared" si="83"/>
        <v/>
      </c>
      <c r="S880" s="86"/>
    </row>
    <row r="881" spans="1:19" ht="15.75" x14ac:dyDescent="0.2">
      <c r="A881" s="93">
        <v>2902</v>
      </c>
      <c r="B881" s="17"/>
      <c r="C881" s="17"/>
      <c r="D881" s="17"/>
      <c r="E881" s="17"/>
      <c r="F881" s="17"/>
      <c r="G881" s="17"/>
      <c r="H881" s="17"/>
      <c r="I881" s="17"/>
      <c r="J881" s="17"/>
      <c r="K881" s="54"/>
      <c r="L881" s="140"/>
      <c r="M881" s="49"/>
      <c r="N881" s="142"/>
      <c r="O881" s="49"/>
      <c r="P881" s="22"/>
      <c r="Q881" s="49"/>
      <c r="R881" s="160"/>
      <c r="S881" s="86"/>
    </row>
    <row r="882" spans="1:19" ht="15.75" x14ac:dyDescent="0.2">
      <c r="A882" s="93">
        <v>3001</v>
      </c>
      <c r="B882" s="17"/>
      <c r="C882" s="17"/>
      <c r="D882" s="17"/>
      <c r="E882" s="17"/>
      <c r="F882" s="17"/>
      <c r="G882" s="17"/>
      <c r="H882" s="17"/>
      <c r="I882" s="17"/>
      <c r="J882" s="17"/>
      <c r="K882" s="54"/>
      <c r="L882" s="140"/>
      <c r="M882" s="49"/>
      <c r="N882" s="142"/>
      <c r="O882" s="143"/>
      <c r="P882" s="51"/>
      <c r="Q882" s="144"/>
      <c r="R882" s="143"/>
      <c r="S882" s="86"/>
    </row>
    <row r="883" spans="1:19" ht="15.75" x14ac:dyDescent="0.2">
      <c r="A883" s="93">
        <v>3002</v>
      </c>
      <c r="B883" s="17"/>
      <c r="C883" s="17"/>
      <c r="D883" s="17"/>
      <c r="E883" s="17"/>
      <c r="F883" s="17"/>
      <c r="G883" s="17"/>
      <c r="H883" s="17"/>
      <c r="I883" s="17"/>
      <c r="J883" s="17"/>
      <c r="K883" s="54"/>
      <c r="L883" s="140"/>
      <c r="M883" s="49"/>
      <c r="N883" s="142"/>
      <c r="O883" s="143"/>
      <c r="P883" s="51"/>
      <c r="Q883" s="144"/>
      <c r="R883" s="143"/>
      <c r="S883" s="86"/>
    </row>
    <row r="884" spans="1:19" ht="15.75" x14ac:dyDescent="0.2">
      <c r="A884" s="93">
        <v>3101</v>
      </c>
      <c r="B884" s="17"/>
      <c r="C884" s="17"/>
      <c r="D884" s="17"/>
      <c r="E884" s="17"/>
      <c r="F884" s="17"/>
      <c r="G884" s="17"/>
      <c r="H884" s="17"/>
      <c r="I884" s="17"/>
      <c r="J884" s="17"/>
      <c r="K884" s="54"/>
      <c r="L884" s="140"/>
      <c r="M884" s="49"/>
      <c r="N884" s="142"/>
      <c r="O884" s="49"/>
      <c r="P884" s="142"/>
      <c r="Q884" s="145"/>
      <c r="R884" s="143"/>
      <c r="S884" s="86"/>
    </row>
    <row r="885" spans="1:19" ht="15.75" x14ac:dyDescent="0.2">
      <c r="A885" s="93">
        <v>3102</v>
      </c>
      <c r="B885" s="17"/>
      <c r="C885" s="17"/>
      <c r="D885" s="17"/>
      <c r="E885" s="17"/>
      <c r="F885" s="17"/>
      <c r="G885" s="17"/>
      <c r="H885" s="17"/>
      <c r="I885" s="17"/>
      <c r="J885" s="17"/>
      <c r="K885" s="54"/>
      <c r="L885" s="140"/>
      <c r="M885" s="49"/>
      <c r="N885" s="142"/>
      <c r="O885" s="98" t="s">
        <v>81</v>
      </c>
      <c r="P885" s="99"/>
      <c r="Q885" s="100" t="str">
        <f>IF(SUM(K878:K884)=0,"",SUM(K878:K884))</f>
        <v/>
      </c>
      <c r="R885" s="101" t="s">
        <v>10</v>
      </c>
      <c r="S885" s="86"/>
    </row>
    <row r="886" spans="1:19" ht="15.75" x14ac:dyDescent="0.2">
      <c r="A886" s="93">
        <v>3201</v>
      </c>
      <c r="B886" s="17"/>
      <c r="C886" s="17"/>
      <c r="D886" s="17"/>
      <c r="E886" s="17"/>
      <c r="F886" s="17"/>
      <c r="G886" s="17"/>
      <c r="H886" s="17"/>
      <c r="I886" s="17"/>
      <c r="J886" s="17"/>
      <c r="K886" s="54"/>
      <c r="L886" s="140"/>
      <c r="M886" s="49"/>
      <c r="N886" s="142"/>
      <c r="O886" s="102" t="s">
        <v>83</v>
      </c>
      <c r="P886" s="32" t="str">
        <f>IF(P885/B872=0,"",P885/B872)</f>
        <v/>
      </c>
      <c r="Q886" s="103" t="e">
        <f>IF(P885/Q885=0,"",P885/Q885)</f>
        <v>#VALUE!</v>
      </c>
      <c r="R886" s="104" t="s">
        <v>84</v>
      </c>
      <c r="S886" s="86"/>
    </row>
    <row r="887" spans="1:19" ht="15.75" x14ac:dyDescent="0.2">
      <c r="A887" s="93">
        <v>3202</v>
      </c>
      <c r="B887" s="71"/>
      <c r="C887" s="71"/>
      <c r="D887" s="71"/>
      <c r="E887" s="71"/>
      <c r="F887" s="71"/>
      <c r="G887" s="71"/>
      <c r="H887" s="71"/>
      <c r="I887" s="71"/>
      <c r="J887" s="71"/>
      <c r="K887" s="54"/>
      <c r="L887" s="146"/>
      <c r="M887" s="147"/>
      <c r="N887" s="148"/>
      <c r="O887" s="149"/>
      <c r="P887" s="150"/>
      <c r="Q887" s="150"/>
      <c r="R887" s="151"/>
      <c r="S887" s="86"/>
    </row>
    <row r="888" spans="1:19" ht="18" x14ac:dyDescent="0.2">
      <c r="A888" s="109"/>
      <c r="B888" s="216" t="s">
        <v>106</v>
      </c>
      <c r="C888" s="216"/>
      <c r="D888" s="216"/>
      <c r="E888" s="216"/>
      <c r="F888" s="216"/>
      <c r="G888" s="216"/>
      <c r="H888" s="216"/>
      <c r="I888" s="216"/>
      <c r="J888" s="216"/>
      <c r="K888" s="70">
        <f>SUM(K872:K884)</f>
        <v>0</v>
      </c>
      <c r="L888" s="105" t="str">
        <f>IF(K880=0,"",K880/B872)</f>
        <v/>
      </c>
      <c r="M888" s="105" t="str">
        <f>IF(K888=0,"",K888/B872)</f>
        <v/>
      </c>
      <c r="N888" s="105" t="str">
        <f>IF(K880=0,"",M888-L888)</f>
        <v/>
      </c>
      <c r="O888" s="85"/>
      <c r="P888" s="81"/>
      <c r="Q888" s="129"/>
      <c r="R888" s="85"/>
      <c r="S888" s="86"/>
    </row>
    <row r="889" spans="1:19" ht="12.75" customHeight="1" x14ac:dyDescent="0.2"/>
    <row r="890" spans="1:19" ht="12.75" customHeight="1" x14ac:dyDescent="0.2"/>
    <row r="891" spans="1:19" ht="12.75" customHeight="1" x14ac:dyDescent="0.2"/>
    <row r="892" spans="1:19" ht="12.75" customHeight="1" x14ac:dyDescent="0.2"/>
    <row r="893" spans="1:19" ht="12.75" customHeight="1" x14ac:dyDescent="0.2"/>
    <row r="894" spans="1:19" ht="12.75" customHeight="1" x14ac:dyDescent="0.2"/>
    <row r="895" spans="1:19" ht="12.75" customHeight="1" x14ac:dyDescent="0.2"/>
    <row r="896" spans="1:19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383">
    <mergeCell ref="Q870:Q871"/>
    <mergeCell ref="R870:R871"/>
    <mergeCell ref="B869:J869"/>
    <mergeCell ref="A870:A871"/>
    <mergeCell ref="B870:J870"/>
    <mergeCell ref="K870:K871"/>
    <mergeCell ref="L870:L871"/>
    <mergeCell ref="M870:M871"/>
    <mergeCell ref="N870:N871"/>
    <mergeCell ref="O870:O871"/>
    <mergeCell ref="P870:P871"/>
    <mergeCell ref="Q826:Q827"/>
    <mergeCell ref="R826:R827"/>
    <mergeCell ref="B825:J825"/>
    <mergeCell ref="A826:A827"/>
    <mergeCell ref="B826:J826"/>
    <mergeCell ref="K826:K827"/>
    <mergeCell ref="L826:L827"/>
    <mergeCell ref="M826:M827"/>
    <mergeCell ref="N826:N827"/>
    <mergeCell ref="O826:O827"/>
    <mergeCell ref="P826:P827"/>
    <mergeCell ref="Q804:Q805"/>
    <mergeCell ref="R804:R805"/>
    <mergeCell ref="B803:J803"/>
    <mergeCell ref="A804:A805"/>
    <mergeCell ref="B804:J804"/>
    <mergeCell ref="K804:K805"/>
    <mergeCell ref="L804:L805"/>
    <mergeCell ref="M804:M805"/>
    <mergeCell ref="N804:N805"/>
    <mergeCell ref="O804:O805"/>
    <mergeCell ref="P804:P805"/>
    <mergeCell ref="Q782:Q783"/>
    <mergeCell ref="R782:R783"/>
    <mergeCell ref="B781:J781"/>
    <mergeCell ref="A782:A783"/>
    <mergeCell ref="B782:J782"/>
    <mergeCell ref="K782:K783"/>
    <mergeCell ref="L782:L783"/>
    <mergeCell ref="M782:M783"/>
    <mergeCell ref="N782:N783"/>
    <mergeCell ref="O782:O783"/>
    <mergeCell ref="P782:P783"/>
    <mergeCell ref="N606:N607"/>
    <mergeCell ref="O606:O607"/>
    <mergeCell ref="P606:P607"/>
    <mergeCell ref="Q606:Q607"/>
    <mergeCell ref="R606:R607"/>
    <mergeCell ref="B605:J605"/>
    <mergeCell ref="A606:A607"/>
    <mergeCell ref="B606:J606"/>
    <mergeCell ref="K606:K607"/>
    <mergeCell ref="L606:L607"/>
    <mergeCell ref="M606:M607"/>
    <mergeCell ref="N584:N585"/>
    <mergeCell ref="O584:O585"/>
    <mergeCell ref="P584:P585"/>
    <mergeCell ref="Q584:Q585"/>
    <mergeCell ref="R584:R585"/>
    <mergeCell ref="B583:J583"/>
    <mergeCell ref="A584:A585"/>
    <mergeCell ref="B584:J584"/>
    <mergeCell ref="K584:K585"/>
    <mergeCell ref="L584:L585"/>
    <mergeCell ref="M584:M585"/>
    <mergeCell ref="N561:N562"/>
    <mergeCell ref="O561:O562"/>
    <mergeCell ref="P561:P562"/>
    <mergeCell ref="Q561:Q562"/>
    <mergeCell ref="R561:R562"/>
    <mergeCell ref="B560:J560"/>
    <mergeCell ref="A561:A562"/>
    <mergeCell ref="B561:J561"/>
    <mergeCell ref="K561:K562"/>
    <mergeCell ref="L561:L562"/>
    <mergeCell ref="M561:M562"/>
    <mergeCell ref="N538:N539"/>
    <mergeCell ref="O538:O539"/>
    <mergeCell ref="P538:P539"/>
    <mergeCell ref="Q538:Q539"/>
    <mergeCell ref="R538:R539"/>
    <mergeCell ref="B537:J537"/>
    <mergeCell ref="A538:A539"/>
    <mergeCell ref="B538:J538"/>
    <mergeCell ref="K538:K539"/>
    <mergeCell ref="L538:L539"/>
    <mergeCell ref="M538:M539"/>
    <mergeCell ref="M515:M516"/>
    <mergeCell ref="N515:N516"/>
    <mergeCell ref="O515:O516"/>
    <mergeCell ref="P515:P516"/>
    <mergeCell ref="Q515:Q516"/>
    <mergeCell ref="R515:R516"/>
    <mergeCell ref="A515:A516"/>
    <mergeCell ref="B515:J515"/>
    <mergeCell ref="K515:K516"/>
    <mergeCell ref="L515:L516"/>
    <mergeCell ref="M492:M493"/>
    <mergeCell ref="N492:N493"/>
    <mergeCell ref="O492:O493"/>
    <mergeCell ref="P492:P493"/>
    <mergeCell ref="Q492:Q493"/>
    <mergeCell ref="R492:R493"/>
    <mergeCell ref="A492:A493"/>
    <mergeCell ref="B492:J492"/>
    <mergeCell ref="K492:K493"/>
    <mergeCell ref="L492:L493"/>
    <mergeCell ref="N469:N470"/>
    <mergeCell ref="O469:O470"/>
    <mergeCell ref="P469:P470"/>
    <mergeCell ref="Q469:Q470"/>
    <mergeCell ref="R469:R470"/>
    <mergeCell ref="B468:J468"/>
    <mergeCell ref="A469:A470"/>
    <mergeCell ref="B469:J469"/>
    <mergeCell ref="K469:K470"/>
    <mergeCell ref="L469:L470"/>
    <mergeCell ref="M469:M470"/>
    <mergeCell ref="N760:N761"/>
    <mergeCell ref="O760:O761"/>
    <mergeCell ref="P760:P761"/>
    <mergeCell ref="Q760:Q761"/>
    <mergeCell ref="R760:R761"/>
    <mergeCell ref="B759:J759"/>
    <mergeCell ref="A760:A761"/>
    <mergeCell ref="B760:J760"/>
    <mergeCell ref="K760:K761"/>
    <mergeCell ref="L760:L761"/>
    <mergeCell ref="M760:M761"/>
    <mergeCell ref="N308:N309"/>
    <mergeCell ref="O308:O309"/>
    <mergeCell ref="P308:P309"/>
    <mergeCell ref="Q308:Q309"/>
    <mergeCell ref="R308:R309"/>
    <mergeCell ref="B307:J307"/>
    <mergeCell ref="A308:A309"/>
    <mergeCell ref="B308:J308"/>
    <mergeCell ref="K308:K309"/>
    <mergeCell ref="L308:L309"/>
    <mergeCell ref="M308:M309"/>
    <mergeCell ref="N285:N286"/>
    <mergeCell ref="O285:O286"/>
    <mergeCell ref="P285:P286"/>
    <mergeCell ref="Q285:Q286"/>
    <mergeCell ref="R285:R286"/>
    <mergeCell ref="B284:J284"/>
    <mergeCell ref="A285:A286"/>
    <mergeCell ref="B285:J285"/>
    <mergeCell ref="K285:K286"/>
    <mergeCell ref="L285:L286"/>
    <mergeCell ref="M285:M286"/>
    <mergeCell ref="N262:N263"/>
    <mergeCell ref="O262:O263"/>
    <mergeCell ref="P262:P263"/>
    <mergeCell ref="Q262:Q263"/>
    <mergeCell ref="R262:R263"/>
    <mergeCell ref="B261:J261"/>
    <mergeCell ref="A262:A263"/>
    <mergeCell ref="B262:J262"/>
    <mergeCell ref="K262:K263"/>
    <mergeCell ref="L262:L263"/>
    <mergeCell ref="M262:M263"/>
    <mergeCell ref="N738:N739"/>
    <mergeCell ref="O738:O739"/>
    <mergeCell ref="P738:P739"/>
    <mergeCell ref="Q738:Q739"/>
    <mergeCell ref="R738:R739"/>
    <mergeCell ref="B737:J737"/>
    <mergeCell ref="A738:A739"/>
    <mergeCell ref="B738:J738"/>
    <mergeCell ref="K738:K739"/>
    <mergeCell ref="L738:L739"/>
    <mergeCell ref="M738:M739"/>
    <mergeCell ref="N716:N717"/>
    <mergeCell ref="O716:O717"/>
    <mergeCell ref="P716:P717"/>
    <mergeCell ref="Q716:Q717"/>
    <mergeCell ref="R716:R717"/>
    <mergeCell ref="B715:J715"/>
    <mergeCell ref="A716:A717"/>
    <mergeCell ref="B716:J716"/>
    <mergeCell ref="K716:K717"/>
    <mergeCell ref="L716:L717"/>
    <mergeCell ref="M716:M717"/>
    <mergeCell ref="N694:N695"/>
    <mergeCell ref="O694:O695"/>
    <mergeCell ref="P694:P695"/>
    <mergeCell ref="Q694:Q695"/>
    <mergeCell ref="R694:R695"/>
    <mergeCell ref="B693:J693"/>
    <mergeCell ref="A694:A695"/>
    <mergeCell ref="B694:J694"/>
    <mergeCell ref="K694:K695"/>
    <mergeCell ref="L694:L695"/>
    <mergeCell ref="M694:M695"/>
    <mergeCell ref="N672:N673"/>
    <mergeCell ref="O672:O673"/>
    <mergeCell ref="P672:P673"/>
    <mergeCell ref="Q672:Q673"/>
    <mergeCell ref="R672:R673"/>
    <mergeCell ref="B671:J671"/>
    <mergeCell ref="A672:A673"/>
    <mergeCell ref="B672:J672"/>
    <mergeCell ref="K672:K673"/>
    <mergeCell ref="L672:L673"/>
    <mergeCell ref="M672:M673"/>
    <mergeCell ref="N650:N651"/>
    <mergeCell ref="O650:O651"/>
    <mergeCell ref="P650:P651"/>
    <mergeCell ref="Q650:Q651"/>
    <mergeCell ref="R650:R651"/>
    <mergeCell ref="B649:J649"/>
    <mergeCell ref="A650:A651"/>
    <mergeCell ref="B650:J650"/>
    <mergeCell ref="K650:K651"/>
    <mergeCell ref="L650:L651"/>
    <mergeCell ref="M650:M651"/>
    <mergeCell ref="N628:N629"/>
    <mergeCell ref="O628:O629"/>
    <mergeCell ref="P628:P629"/>
    <mergeCell ref="Q628:Q629"/>
    <mergeCell ref="R628:R629"/>
    <mergeCell ref="B627:J627"/>
    <mergeCell ref="A628:A629"/>
    <mergeCell ref="B628:J628"/>
    <mergeCell ref="K628:K629"/>
    <mergeCell ref="L628:L629"/>
    <mergeCell ref="M628:M629"/>
    <mergeCell ref="N446:N447"/>
    <mergeCell ref="O446:O447"/>
    <mergeCell ref="P446:P447"/>
    <mergeCell ref="Q446:Q447"/>
    <mergeCell ref="R446:R447"/>
    <mergeCell ref="B445:J445"/>
    <mergeCell ref="A446:A447"/>
    <mergeCell ref="B446:J446"/>
    <mergeCell ref="K446:K447"/>
    <mergeCell ref="L446:L447"/>
    <mergeCell ref="M446:M447"/>
    <mergeCell ref="N423:N424"/>
    <mergeCell ref="O423:O424"/>
    <mergeCell ref="P423:P424"/>
    <mergeCell ref="Q423:Q424"/>
    <mergeCell ref="R423:R424"/>
    <mergeCell ref="B422:J422"/>
    <mergeCell ref="A423:A424"/>
    <mergeCell ref="B423:J423"/>
    <mergeCell ref="K423:K424"/>
    <mergeCell ref="L423:L424"/>
    <mergeCell ref="M423:M424"/>
    <mergeCell ref="N400:N401"/>
    <mergeCell ref="O400:O401"/>
    <mergeCell ref="P400:P401"/>
    <mergeCell ref="Q400:Q401"/>
    <mergeCell ref="R400:R401"/>
    <mergeCell ref="B399:J399"/>
    <mergeCell ref="A400:A401"/>
    <mergeCell ref="B400:J400"/>
    <mergeCell ref="K400:K401"/>
    <mergeCell ref="L400:L401"/>
    <mergeCell ref="M400:M401"/>
    <mergeCell ref="N377:N378"/>
    <mergeCell ref="O377:O378"/>
    <mergeCell ref="P377:P378"/>
    <mergeCell ref="Q377:Q378"/>
    <mergeCell ref="R377:R378"/>
    <mergeCell ref="B376:J376"/>
    <mergeCell ref="A377:A378"/>
    <mergeCell ref="B377:J377"/>
    <mergeCell ref="K377:K378"/>
    <mergeCell ref="L377:L378"/>
    <mergeCell ref="M377:M378"/>
    <mergeCell ref="N354:N355"/>
    <mergeCell ref="O354:O355"/>
    <mergeCell ref="P354:P355"/>
    <mergeCell ref="Q354:Q355"/>
    <mergeCell ref="R354:R355"/>
    <mergeCell ref="B353:J353"/>
    <mergeCell ref="A354:A355"/>
    <mergeCell ref="B354:J354"/>
    <mergeCell ref="K354:K355"/>
    <mergeCell ref="L354:L355"/>
    <mergeCell ref="M354:M355"/>
    <mergeCell ref="N331:N332"/>
    <mergeCell ref="O331:O332"/>
    <mergeCell ref="P331:P332"/>
    <mergeCell ref="Q331:Q332"/>
    <mergeCell ref="R331:R332"/>
    <mergeCell ref="B330:J330"/>
    <mergeCell ref="A331:A332"/>
    <mergeCell ref="B331:J331"/>
    <mergeCell ref="K331:K332"/>
    <mergeCell ref="L331:L332"/>
    <mergeCell ref="M331:M332"/>
    <mergeCell ref="N239:N240"/>
    <mergeCell ref="O239:O240"/>
    <mergeCell ref="P239:P240"/>
    <mergeCell ref="Q239:Q240"/>
    <mergeCell ref="R239:R240"/>
    <mergeCell ref="B238:J238"/>
    <mergeCell ref="A239:A240"/>
    <mergeCell ref="B239:J239"/>
    <mergeCell ref="K239:K240"/>
    <mergeCell ref="L239:L240"/>
    <mergeCell ref="M239:M240"/>
    <mergeCell ref="A193:A194"/>
    <mergeCell ref="B193:J193"/>
    <mergeCell ref="N216:N217"/>
    <mergeCell ref="O216:O217"/>
    <mergeCell ref="P216:P217"/>
    <mergeCell ref="Q216:Q217"/>
    <mergeCell ref="R216:R217"/>
    <mergeCell ref="B215:J215"/>
    <mergeCell ref="A216:A217"/>
    <mergeCell ref="B216:J216"/>
    <mergeCell ref="K216:K217"/>
    <mergeCell ref="L216:L217"/>
    <mergeCell ref="M216:M217"/>
    <mergeCell ref="M193:M194"/>
    <mergeCell ref="N193:N194"/>
    <mergeCell ref="O193:O194"/>
    <mergeCell ref="P193:P194"/>
    <mergeCell ref="Q193:Q194"/>
    <mergeCell ref="R193:R194"/>
    <mergeCell ref="K193:K194"/>
    <mergeCell ref="L193:L194"/>
    <mergeCell ref="B212:J212"/>
    <mergeCell ref="B125:J125"/>
    <mergeCell ref="B141:J141"/>
    <mergeCell ref="B158:J158"/>
    <mergeCell ref="B173:J173"/>
    <mergeCell ref="B192:J192"/>
    <mergeCell ref="B3:J3"/>
    <mergeCell ref="B26:J26"/>
    <mergeCell ref="B44:J44"/>
    <mergeCell ref="B61:J61"/>
    <mergeCell ref="B74:J74"/>
    <mergeCell ref="B93:J93"/>
    <mergeCell ref="B107:J107"/>
    <mergeCell ref="Q848:Q849"/>
    <mergeCell ref="R848:R849"/>
    <mergeCell ref="B847:J847"/>
    <mergeCell ref="A848:A849"/>
    <mergeCell ref="B848:J848"/>
    <mergeCell ref="K848:K849"/>
    <mergeCell ref="L848:L849"/>
    <mergeCell ref="M848:M849"/>
    <mergeCell ref="N848:N849"/>
    <mergeCell ref="O848:O849"/>
    <mergeCell ref="P848:P849"/>
    <mergeCell ref="B235:J235"/>
    <mergeCell ref="B258:J258"/>
    <mergeCell ref="B281:J281"/>
    <mergeCell ref="B304:J304"/>
    <mergeCell ref="B327:J327"/>
    <mergeCell ref="B350:J350"/>
    <mergeCell ref="B373:J373"/>
    <mergeCell ref="B396:J396"/>
    <mergeCell ref="B419:J419"/>
    <mergeCell ref="B442:J442"/>
    <mergeCell ref="B465:J465"/>
    <mergeCell ref="B488:J488"/>
    <mergeCell ref="B511:J511"/>
    <mergeCell ref="B491:J491"/>
    <mergeCell ref="B534:J534"/>
    <mergeCell ref="B514:J514"/>
    <mergeCell ref="B557:J557"/>
    <mergeCell ref="B580:J580"/>
    <mergeCell ref="B800:J800"/>
    <mergeCell ref="B822:J822"/>
    <mergeCell ref="B844:J844"/>
    <mergeCell ref="B866:J866"/>
    <mergeCell ref="B888:J888"/>
    <mergeCell ref="B602:J602"/>
    <mergeCell ref="B624:J624"/>
    <mergeCell ref="B646:J646"/>
    <mergeCell ref="B668:J668"/>
    <mergeCell ref="B690:J690"/>
    <mergeCell ref="B712:J712"/>
    <mergeCell ref="B734:J734"/>
    <mergeCell ref="B756:J756"/>
    <mergeCell ref="B778:J77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W1000"/>
  <sheetViews>
    <sheetView topLeftCell="A199" workbookViewId="0">
      <selection activeCell="T209" sqref="T209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customWidth="1"/>
    <col min="12" max="18" width="12.85546875" style="75" customWidth="1"/>
    <col min="19" max="26" width="10" style="75" customWidth="1"/>
    <col min="27" max="16384" width="12.5703125" style="75"/>
  </cols>
  <sheetData>
    <row r="1" spans="1:20" ht="12.75" customHeight="1" x14ac:dyDescent="0.2"/>
    <row r="2" spans="1:20" ht="12.75" customHeight="1" x14ac:dyDescent="0.2"/>
    <row r="3" spans="1:20" ht="26.25" customHeight="1" x14ac:dyDescent="0.2">
      <c r="B3" s="220" t="s">
        <v>94</v>
      </c>
      <c r="C3" s="221"/>
      <c r="D3" s="221"/>
      <c r="E3" s="221"/>
      <c r="F3" s="221"/>
      <c r="G3" s="221"/>
      <c r="H3" s="221"/>
      <c r="I3" s="221"/>
      <c r="J3" s="221"/>
      <c r="K3" s="74" t="s">
        <v>110</v>
      </c>
      <c r="L3" s="85"/>
      <c r="M3" s="85"/>
      <c r="N3" s="81"/>
      <c r="O3" s="85"/>
      <c r="P3" s="81"/>
      <c r="Q3" s="81"/>
      <c r="R3" s="81"/>
    </row>
    <row r="4" spans="1:20" ht="20.25" x14ac:dyDescent="0.2">
      <c r="A4" s="222" t="s">
        <v>9</v>
      </c>
      <c r="B4" s="223" t="s">
        <v>95</v>
      </c>
      <c r="C4" s="224"/>
      <c r="D4" s="224"/>
      <c r="E4" s="224"/>
      <c r="F4" s="224"/>
      <c r="G4" s="224"/>
      <c r="H4" s="224"/>
      <c r="I4" s="224"/>
      <c r="J4" s="225"/>
      <c r="K4" s="226" t="s">
        <v>10</v>
      </c>
      <c r="L4" s="219" t="s">
        <v>2</v>
      </c>
      <c r="M4" s="219" t="s">
        <v>3</v>
      </c>
      <c r="N4" s="228" t="s">
        <v>4</v>
      </c>
      <c r="O4" s="219" t="s">
        <v>5</v>
      </c>
      <c r="P4" s="217" t="s">
        <v>6</v>
      </c>
      <c r="Q4" s="217" t="s">
        <v>7</v>
      </c>
      <c r="R4" s="219" t="s">
        <v>96</v>
      </c>
    </row>
    <row r="5" spans="1:20" ht="15.75" x14ac:dyDescent="0.2">
      <c r="A5" s="218"/>
      <c r="B5" s="93" t="s">
        <v>97</v>
      </c>
      <c r="C5" s="93" t="s">
        <v>98</v>
      </c>
      <c r="D5" s="93" t="s">
        <v>99</v>
      </c>
      <c r="E5" s="93" t="s">
        <v>100</v>
      </c>
      <c r="F5" s="93" t="s">
        <v>101</v>
      </c>
      <c r="G5" s="93" t="s">
        <v>102</v>
      </c>
      <c r="H5" s="93" t="s">
        <v>103</v>
      </c>
      <c r="I5" s="93" t="s">
        <v>104</v>
      </c>
      <c r="J5" s="93" t="s">
        <v>105</v>
      </c>
      <c r="K5" s="218"/>
      <c r="L5" s="218"/>
      <c r="M5" s="218"/>
      <c r="N5" s="218"/>
      <c r="O5" s="218"/>
      <c r="P5" s="218"/>
      <c r="Q5" s="218"/>
      <c r="R5" s="218"/>
    </row>
    <row r="6" spans="1:20" ht="15.75" customHeight="1" x14ac:dyDescent="0.2">
      <c r="A6" s="93">
        <v>1701</v>
      </c>
      <c r="B6" s="17">
        <v>5</v>
      </c>
      <c r="C6" s="17"/>
      <c r="D6" s="17"/>
      <c r="E6" s="17"/>
      <c r="F6" s="17"/>
      <c r="G6" s="17"/>
      <c r="H6" s="17"/>
      <c r="I6" s="17"/>
      <c r="J6" s="17"/>
      <c r="K6" s="54"/>
      <c r="L6" s="138"/>
      <c r="M6" s="139"/>
      <c r="N6" s="100"/>
      <c r="O6" s="94"/>
      <c r="P6" s="19">
        <f>B6</f>
        <v>5</v>
      </c>
      <c r="Q6" s="95"/>
      <c r="R6" s="94"/>
    </row>
    <row r="7" spans="1:20" ht="15.75" customHeight="1" x14ac:dyDescent="0.2">
      <c r="A7" s="93">
        <v>1702</v>
      </c>
      <c r="B7" s="17"/>
      <c r="C7" s="17">
        <v>3</v>
      </c>
      <c r="D7" s="17"/>
      <c r="E7" s="17"/>
      <c r="F7" s="17"/>
      <c r="G7" s="17"/>
      <c r="H7" s="17"/>
      <c r="I7" s="17"/>
      <c r="J7" s="17"/>
      <c r="K7" s="54"/>
      <c r="L7" s="140"/>
      <c r="M7" s="49"/>
      <c r="N7" s="141"/>
      <c r="O7" s="21">
        <f>IF(C7=0,"",C7/B6)</f>
        <v>0.6</v>
      </c>
      <c r="P7" s="22">
        <v>3</v>
      </c>
      <c r="Q7" s="96">
        <f t="shared" ref="Q7:Q14" si="0">IF(P7=0,"",P7/P6)</f>
        <v>0.6</v>
      </c>
      <c r="R7" s="96">
        <f t="shared" ref="R7:R14" si="1">IF(P7=0,"",100%-Q7)</f>
        <v>0.4</v>
      </c>
    </row>
    <row r="8" spans="1:20" ht="15.75" customHeight="1" x14ac:dyDescent="0.2">
      <c r="A8" s="93">
        <v>1801</v>
      </c>
      <c r="B8" s="17"/>
      <c r="C8" s="17"/>
      <c r="D8" s="17">
        <v>3</v>
      </c>
      <c r="E8" s="17"/>
      <c r="F8" s="17"/>
      <c r="G8" s="17"/>
      <c r="H8" s="17"/>
      <c r="I8" s="17"/>
      <c r="J8" s="17"/>
      <c r="K8" s="54"/>
      <c r="L8" s="140"/>
      <c r="M8" s="49"/>
      <c r="N8" s="141"/>
      <c r="O8" s="21">
        <f>IF(D8=0,"",D8/C7)</f>
        <v>1</v>
      </c>
      <c r="P8" s="22">
        <v>3</v>
      </c>
      <c r="Q8" s="96">
        <f t="shared" si="0"/>
        <v>1</v>
      </c>
      <c r="R8" s="96">
        <f t="shared" si="1"/>
        <v>0</v>
      </c>
      <c r="T8" s="119"/>
    </row>
    <row r="9" spans="1:20" ht="15.75" customHeight="1" x14ac:dyDescent="0.2">
      <c r="A9" s="93">
        <v>1802</v>
      </c>
      <c r="B9" s="17"/>
      <c r="C9" s="17"/>
      <c r="D9" s="17"/>
      <c r="E9" s="17">
        <v>3</v>
      </c>
      <c r="F9" s="17"/>
      <c r="G9" s="17"/>
      <c r="H9" s="17"/>
      <c r="I9" s="17"/>
      <c r="J9" s="17"/>
      <c r="K9" s="54"/>
      <c r="L9" s="140"/>
      <c r="M9" s="49"/>
      <c r="N9" s="141"/>
      <c r="O9" s="21">
        <f>IF(E9=0,"",E9/D8)</f>
        <v>1</v>
      </c>
      <c r="P9" s="22">
        <v>3</v>
      </c>
      <c r="Q9" s="96">
        <f t="shared" si="0"/>
        <v>1</v>
      </c>
      <c r="R9" s="96">
        <f t="shared" si="1"/>
        <v>0</v>
      </c>
    </row>
    <row r="10" spans="1:20" ht="15.75" customHeight="1" x14ac:dyDescent="0.2">
      <c r="A10" s="93">
        <v>1901</v>
      </c>
      <c r="B10" s="17"/>
      <c r="C10" s="17"/>
      <c r="D10" s="17"/>
      <c r="E10" s="17"/>
      <c r="F10" s="17">
        <v>3</v>
      </c>
      <c r="G10" s="17"/>
      <c r="H10" s="17"/>
      <c r="I10" s="17"/>
      <c r="J10" s="17"/>
      <c r="K10" s="54"/>
      <c r="L10" s="140"/>
      <c r="M10" s="49"/>
      <c r="N10" s="141"/>
      <c r="O10" s="21">
        <f>IF(F10=0,"",F10/E9)</f>
        <v>1</v>
      </c>
      <c r="P10" s="22">
        <v>3</v>
      </c>
      <c r="Q10" s="96">
        <f t="shared" si="0"/>
        <v>1</v>
      </c>
      <c r="R10" s="96">
        <f t="shared" si="1"/>
        <v>0</v>
      </c>
    </row>
    <row r="11" spans="1:20" ht="15.75" customHeight="1" x14ac:dyDescent="0.2">
      <c r="A11" s="93">
        <v>1902</v>
      </c>
      <c r="B11" s="17"/>
      <c r="C11" s="17"/>
      <c r="D11" s="17"/>
      <c r="E11" s="17"/>
      <c r="F11" s="17"/>
      <c r="G11" s="17">
        <v>3</v>
      </c>
      <c r="H11" s="17"/>
      <c r="I11" s="17"/>
      <c r="J11" s="17"/>
      <c r="K11" s="54"/>
      <c r="L11" s="140"/>
      <c r="M11" s="49"/>
      <c r="N11" s="141"/>
      <c r="O11" s="21">
        <f>IF(G11=0,"",G11/F10)</f>
        <v>1</v>
      </c>
      <c r="P11" s="22">
        <v>3</v>
      </c>
      <c r="Q11" s="96">
        <f t="shared" si="0"/>
        <v>1</v>
      </c>
      <c r="R11" s="96">
        <f t="shared" si="1"/>
        <v>0</v>
      </c>
    </row>
    <row r="12" spans="1:20" ht="15.75" customHeight="1" x14ac:dyDescent="0.2">
      <c r="A12" s="93">
        <v>2001</v>
      </c>
      <c r="B12" s="17"/>
      <c r="C12" s="17"/>
      <c r="D12" s="17"/>
      <c r="E12" s="17"/>
      <c r="F12" s="17"/>
      <c r="G12" s="17"/>
      <c r="H12" s="17">
        <v>3</v>
      </c>
      <c r="I12" s="17"/>
      <c r="J12" s="17"/>
      <c r="K12" s="54"/>
      <c r="L12" s="140"/>
      <c r="M12" s="49"/>
      <c r="N12" s="141"/>
      <c r="O12" s="21">
        <f>IF(H12=0,"",H12/G11)</f>
        <v>1</v>
      </c>
      <c r="P12" s="22">
        <v>3</v>
      </c>
      <c r="Q12" s="96">
        <f t="shared" si="0"/>
        <v>1</v>
      </c>
      <c r="R12" s="96">
        <f t="shared" si="1"/>
        <v>0</v>
      </c>
    </row>
    <row r="13" spans="1:20" ht="15.75" customHeight="1" x14ac:dyDescent="0.2">
      <c r="A13" s="93">
        <v>2002</v>
      </c>
      <c r="B13" s="17"/>
      <c r="C13" s="17"/>
      <c r="D13" s="17"/>
      <c r="E13" s="17"/>
      <c r="F13" s="17"/>
      <c r="G13" s="17"/>
      <c r="H13" s="17"/>
      <c r="I13" s="17">
        <v>3</v>
      </c>
      <c r="J13" s="17"/>
      <c r="K13" s="54"/>
      <c r="L13" s="140"/>
      <c r="M13" s="49"/>
      <c r="N13" s="141"/>
      <c r="O13" s="21">
        <f>IF(I13=0,"",I13/H12)</f>
        <v>1</v>
      </c>
      <c r="P13" s="22">
        <v>3</v>
      </c>
      <c r="Q13" s="96">
        <f t="shared" si="0"/>
        <v>1</v>
      </c>
      <c r="R13" s="96">
        <f t="shared" si="1"/>
        <v>0</v>
      </c>
    </row>
    <row r="14" spans="1:20" ht="15.75" customHeight="1" x14ac:dyDescent="0.2">
      <c r="A14" s="93">
        <v>2101</v>
      </c>
      <c r="B14" s="17"/>
      <c r="C14" s="17"/>
      <c r="D14" s="17"/>
      <c r="E14" s="17"/>
      <c r="F14" s="17"/>
      <c r="G14" s="17"/>
      <c r="H14" s="17"/>
      <c r="I14" s="17"/>
      <c r="J14" s="17">
        <v>3</v>
      </c>
      <c r="K14" s="54">
        <v>3</v>
      </c>
      <c r="L14" s="140"/>
      <c r="M14" s="49"/>
      <c r="N14" s="141"/>
      <c r="O14" s="24">
        <f>IF(J14=0,"",J14/I13)</f>
        <v>1</v>
      </c>
      <c r="P14" s="22">
        <v>3</v>
      </c>
      <c r="Q14" s="24">
        <f t="shared" si="0"/>
        <v>1</v>
      </c>
      <c r="R14" s="24">
        <f t="shared" si="1"/>
        <v>0</v>
      </c>
    </row>
    <row r="15" spans="1:20" ht="15.75" customHeight="1" x14ac:dyDescent="0.2">
      <c r="A15" s="93">
        <v>2102</v>
      </c>
      <c r="B15" s="17"/>
      <c r="C15" s="17"/>
      <c r="D15" s="17"/>
      <c r="E15" s="17"/>
      <c r="F15" s="17"/>
      <c r="G15" s="17"/>
      <c r="H15" s="17"/>
      <c r="I15" s="17"/>
      <c r="J15" s="17"/>
      <c r="K15" s="54"/>
      <c r="L15" s="140"/>
      <c r="M15" s="49"/>
      <c r="N15" s="142"/>
      <c r="O15" s="63"/>
      <c r="P15" s="22"/>
      <c r="Q15" s="63"/>
      <c r="R15" s="97"/>
    </row>
    <row r="16" spans="1:20" ht="15.75" customHeight="1" x14ac:dyDescent="0.2">
      <c r="A16" s="93">
        <v>2201</v>
      </c>
      <c r="B16" s="17"/>
      <c r="C16" s="17"/>
      <c r="D16" s="17"/>
      <c r="E16" s="17"/>
      <c r="F16" s="17"/>
      <c r="G16" s="17"/>
      <c r="H16" s="17"/>
      <c r="I16" s="17"/>
      <c r="J16" s="17"/>
      <c r="K16" s="54"/>
      <c r="L16" s="140"/>
      <c r="M16" s="49"/>
      <c r="N16" s="142"/>
      <c r="O16" s="143"/>
      <c r="P16" s="51"/>
      <c r="Q16" s="144"/>
      <c r="R16" s="143"/>
    </row>
    <row r="17" spans="1:22" ht="15.75" customHeight="1" x14ac:dyDescent="0.2">
      <c r="A17" s="93">
        <v>2202</v>
      </c>
      <c r="B17" s="17"/>
      <c r="C17" s="17"/>
      <c r="D17" s="17"/>
      <c r="E17" s="17"/>
      <c r="F17" s="17"/>
      <c r="G17" s="17"/>
      <c r="H17" s="17"/>
      <c r="I17" s="17"/>
      <c r="J17" s="17"/>
      <c r="K17" s="54"/>
      <c r="L17" s="140"/>
      <c r="M17" s="49"/>
      <c r="N17" s="142"/>
      <c r="O17" s="143"/>
      <c r="P17" s="51"/>
      <c r="Q17" s="144"/>
      <c r="R17" s="143"/>
    </row>
    <row r="18" spans="1:22" ht="15.75" customHeight="1" x14ac:dyDescent="0.2">
      <c r="A18" s="93">
        <v>2301</v>
      </c>
      <c r="B18" s="17"/>
      <c r="C18" s="17"/>
      <c r="D18" s="17"/>
      <c r="E18" s="17"/>
      <c r="F18" s="17"/>
      <c r="G18" s="17"/>
      <c r="H18" s="17"/>
      <c r="I18" s="17"/>
      <c r="J18" s="17"/>
      <c r="K18" s="54"/>
      <c r="L18" s="140"/>
      <c r="M18" s="49"/>
      <c r="N18" s="142"/>
      <c r="O18" s="143"/>
      <c r="P18" s="51"/>
      <c r="Q18" s="144"/>
      <c r="R18" s="143"/>
    </row>
    <row r="19" spans="1:22" ht="15.75" customHeight="1" x14ac:dyDescent="0.2">
      <c r="A19" s="93">
        <v>2302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140"/>
      <c r="M19" s="49"/>
      <c r="N19" s="142"/>
      <c r="O19" s="49"/>
      <c r="P19" s="142"/>
      <c r="Q19" s="145"/>
      <c r="R19" s="143"/>
    </row>
    <row r="20" spans="1:22" ht="15.75" customHeight="1" x14ac:dyDescent="0.2">
      <c r="A20" s="93">
        <v>2401</v>
      </c>
      <c r="B20" s="17"/>
      <c r="C20" s="17"/>
      <c r="D20" s="17"/>
      <c r="E20" s="17"/>
      <c r="F20" s="17"/>
      <c r="G20" s="17"/>
      <c r="H20" s="17"/>
      <c r="I20" s="17"/>
      <c r="J20" s="17"/>
      <c r="K20" s="54"/>
      <c r="L20" s="140"/>
      <c r="M20" s="49"/>
      <c r="N20" s="142"/>
      <c r="O20" s="98" t="s">
        <v>81</v>
      </c>
      <c r="P20" s="99">
        <v>3</v>
      </c>
      <c r="Q20" s="100">
        <f>IF(SUM(K12:K19)=0,"",SUM(K12:K19))</f>
        <v>3</v>
      </c>
      <c r="R20" s="101" t="s">
        <v>10</v>
      </c>
    </row>
    <row r="21" spans="1:22" ht="15.75" customHeight="1" x14ac:dyDescent="0.2">
      <c r="A21" s="93">
        <v>2402</v>
      </c>
      <c r="B21" s="17"/>
      <c r="C21" s="17"/>
      <c r="D21" s="17"/>
      <c r="E21" s="17"/>
      <c r="F21" s="17"/>
      <c r="G21" s="17"/>
      <c r="H21" s="17"/>
      <c r="I21" s="17"/>
      <c r="J21" s="17"/>
      <c r="K21" s="54"/>
      <c r="L21" s="140"/>
      <c r="M21" s="49"/>
      <c r="N21" s="142"/>
      <c r="O21" s="102" t="s">
        <v>83</v>
      </c>
      <c r="P21" s="32">
        <f>IF(P20/B6=0,"",P20/B6)</f>
        <v>0.6</v>
      </c>
      <c r="Q21" s="103">
        <f>IF(P20/Q20=0,"",P20/Q20)</f>
        <v>1</v>
      </c>
      <c r="R21" s="104" t="s">
        <v>84</v>
      </c>
    </row>
    <row r="22" spans="1:22" ht="15.75" x14ac:dyDescent="0.2">
      <c r="A22" s="93">
        <v>2501</v>
      </c>
      <c r="B22" s="71"/>
      <c r="C22" s="71"/>
      <c r="D22" s="71"/>
      <c r="E22" s="71"/>
      <c r="F22" s="71"/>
      <c r="G22" s="71"/>
      <c r="H22" s="71"/>
      <c r="I22" s="71"/>
      <c r="J22" s="71"/>
      <c r="K22" s="54"/>
      <c r="L22" s="146"/>
      <c r="M22" s="147"/>
      <c r="N22" s="148"/>
      <c r="O22" s="149"/>
      <c r="P22" s="150"/>
      <c r="Q22" s="150"/>
      <c r="R22" s="151"/>
    </row>
    <row r="23" spans="1:22" ht="18" customHeight="1" x14ac:dyDescent="0.2">
      <c r="A23" s="109"/>
      <c r="B23" s="216" t="s">
        <v>106</v>
      </c>
      <c r="C23" s="216"/>
      <c r="D23" s="216"/>
      <c r="E23" s="216"/>
      <c r="F23" s="216"/>
      <c r="G23" s="216"/>
      <c r="H23" s="216"/>
      <c r="I23" s="216"/>
      <c r="J23" s="216"/>
      <c r="K23" s="70">
        <f>SUM(K6:K19)</f>
        <v>3</v>
      </c>
      <c r="L23" s="105">
        <f>IF(K14=0,"",K14/B6)</f>
        <v>0.6</v>
      </c>
      <c r="M23" s="105">
        <f>IF(K23=0,"",K23/B6)</f>
        <v>0.6</v>
      </c>
      <c r="N23" s="105">
        <f>IF(K14=0,"",M23-L23)</f>
        <v>0</v>
      </c>
      <c r="O23" s="85"/>
      <c r="P23" s="81"/>
      <c r="Q23" s="129"/>
      <c r="R23" s="85"/>
    </row>
    <row r="24" spans="1:22" ht="12.75" customHeight="1" x14ac:dyDescent="0.2"/>
    <row r="25" spans="1:22" ht="12.75" customHeight="1" x14ac:dyDescent="0.2"/>
    <row r="26" spans="1:22" ht="26.25" customHeight="1" x14ac:dyDescent="0.2">
      <c r="B26" s="220" t="s">
        <v>94</v>
      </c>
      <c r="C26" s="221"/>
      <c r="D26" s="221"/>
      <c r="E26" s="221"/>
      <c r="F26" s="221"/>
      <c r="G26" s="221"/>
      <c r="H26" s="221"/>
      <c r="I26" s="221"/>
      <c r="J26" s="221"/>
      <c r="K26" s="74" t="s">
        <v>111</v>
      </c>
      <c r="L26" s="85"/>
      <c r="M26" s="85"/>
      <c r="N26" s="81"/>
      <c r="O26" s="85"/>
      <c r="P26" s="81"/>
      <c r="Q26" s="81"/>
      <c r="R26" s="81"/>
      <c r="V26" s="152"/>
    </row>
    <row r="27" spans="1:22" ht="20.25" customHeight="1" x14ac:dyDescent="0.2">
      <c r="A27" s="222" t="s">
        <v>9</v>
      </c>
      <c r="B27" s="223" t="s">
        <v>95</v>
      </c>
      <c r="C27" s="224"/>
      <c r="D27" s="224"/>
      <c r="E27" s="224"/>
      <c r="F27" s="224"/>
      <c r="G27" s="224"/>
      <c r="H27" s="224"/>
      <c r="I27" s="224"/>
      <c r="J27" s="225"/>
      <c r="K27" s="226" t="s">
        <v>10</v>
      </c>
      <c r="L27" s="219" t="s">
        <v>2</v>
      </c>
      <c r="M27" s="219" t="s">
        <v>3</v>
      </c>
      <c r="N27" s="228" t="s">
        <v>4</v>
      </c>
      <c r="O27" s="219" t="s">
        <v>5</v>
      </c>
      <c r="P27" s="217" t="s">
        <v>6</v>
      </c>
      <c r="Q27" s="217" t="s">
        <v>7</v>
      </c>
      <c r="R27" s="219" t="s">
        <v>96</v>
      </c>
    </row>
    <row r="28" spans="1:22" ht="15.75" customHeight="1" x14ac:dyDescent="0.2">
      <c r="A28" s="218"/>
      <c r="B28" s="93" t="s">
        <v>97</v>
      </c>
      <c r="C28" s="93" t="s">
        <v>98</v>
      </c>
      <c r="D28" s="93" t="s">
        <v>99</v>
      </c>
      <c r="E28" s="93" t="s">
        <v>100</v>
      </c>
      <c r="F28" s="93" t="s">
        <v>101</v>
      </c>
      <c r="G28" s="93" t="s">
        <v>102</v>
      </c>
      <c r="H28" s="93" t="s">
        <v>103</v>
      </c>
      <c r="I28" s="93" t="s">
        <v>104</v>
      </c>
      <c r="J28" s="93" t="s">
        <v>105</v>
      </c>
      <c r="K28" s="218"/>
      <c r="L28" s="218"/>
      <c r="M28" s="218"/>
      <c r="N28" s="218"/>
      <c r="O28" s="218"/>
      <c r="P28" s="218"/>
      <c r="Q28" s="218"/>
      <c r="R28" s="218"/>
    </row>
    <row r="29" spans="1:22" ht="15.75" customHeight="1" x14ac:dyDescent="0.2">
      <c r="A29" s="93">
        <v>1702</v>
      </c>
      <c r="B29" s="17">
        <v>9</v>
      </c>
      <c r="C29" s="17"/>
      <c r="D29" s="17"/>
      <c r="E29" s="17"/>
      <c r="F29" s="17"/>
      <c r="G29" s="17"/>
      <c r="H29" s="17"/>
      <c r="I29" s="17"/>
      <c r="J29" s="17"/>
      <c r="K29" s="54"/>
      <c r="L29" s="138"/>
      <c r="M29" s="139"/>
      <c r="N29" s="100"/>
      <c r="O29" s="94"/>
      <c r="P29" s="19">
        <f>B29</f>
        <v>9</v>
      </c>
      <c r="Q29" s="95"/>
      <c r="R29" s="94"/>
    </row>
    <row r="30" spans="1:22" ht="15.75" customHeight="1" x14ac:dyDescent="0.2">
      <c r="A30" s="93">
        <v>1801</v>
      </c>
      <c r="B30" s="17"/>
      <c r="C30" s="17">
        <v>5</v>
      </c>
      <c r="D30" s="17"/>
      <c r="E30" s="17"/>
      <c r="F30" s="17"/>
      <c r="G30" s="17"/>
      <c r="H30" s="17"/>
      <c r="I30" s="17"/>
      <c r="J30" s="17"/>
      <c r="K30" s="54"/>
      <c r="L30" s="140"/>
      <c r="M30" s="49"/>
      <c r="N30" s="141"/>
      <c r="O30" s="21">
        <f>IF(C30=0,"",C30/B29)</f>
        <v>0.55555555555555558</v>
      </c>
      <c r="P30" s="22">
        <v>5</v>
      </c>
      <c r="Q30" s="96">
        <f t="shared" ref="Q30:Q37" si="2">IF(P30=0,"",P30/P29)</f>
        <v>0.55555555555555558</v>
      </c>
      <c r="R30" s="96">
        <f t="shared" ref="R30:R37" si="3">IF(P30=0,"",100%-Q30)</f>
        <v>0.44444444444444442</v>
      </c>
    </row>
    <row r="31" spans="1:22" ht="15.75" customHeight="1" x14ac:dyDescent="0.2">
      <c r="A31" s="93">
        <v>1802</v>
      </c>
      <c r="B31" s="17"/>
      <c r="C31" s="17"/>
      <c r="D31" s="17">
        <v>5</v>
      </c>
      <c r="E31" s="17"/>
      <c r="F31" s="17"/>
      <c r="G31" s="17"/>
      <c r="H31" s="17"/>
      <c r="I31" s="17"/>
      <c r="J31" s="17"/>
      <c r="K31" s="54"/>
      <c r="L31" s="140"/>
      <c r="M31" s="49"/>
      <c r="N31" s="141"/>
      <c r="O31" s="21">
        <f>IF(D31=0,"",D31/C30)</f>
        <v>1</v>
      </c>
      <c r="P31" s="22">
        <v>5</v>
      </c>
      <c r="Q31" s="96">
        <f t="shared" si="2"/>
        <v>1</v>
      </c>
      <c r="R31" s="96">
        <f t="shared" si="3"/>
        <v>0</v>
      </c>
      <c r="S31" s="119">
        <f>P31/P29</f>
        <v>0.55555555555555558</v>
      </c>
    </row>
    <row r="32" spans="1:22" ht="15.75" customHeight="1" x14ac:dyDescent="0.2">
      <c r="A32" s="93">
        <v>1901</v>
      </c>
      <c r="B32" s="17"/>
      <c r="C32" s="17"/>
      <c r="D32" s="17"/>
      <c r="E32" s="17">
        <v>5</v>
      </c>
      <c r="F32" s="17"/>
      <c r="G32" s="17"/>
      <c r="H32" s="17"/>
      <c r="I32" s="17"/>
      <c r="J32" s="17"/>
      <c r="K32" s="54"/>
      <c r="L32" s="140"/>
      <c r="M32" s="49"/>
      <c r="N32" s="141"/>
      <c r="O32" s="21">
        <f>IF(E32=0,"",E32/D31)</f>
        <v>1</v>
      </c>
      <c r="P32" s="22">
        <v>5</v>
      </c>
      <c r="Q32" s="96">
        <f t="shared" si="2"/>
        <v>1</v>
      </c>
      <c r="R32" s="96">
        <f t="shared" si="3"/>
        <v>0</v>
      </c>
    </row>
    <row r="33" spans="1:18" ht="15.75" customHeight="1" x14ac:dyDescent="0.2">
      <c r="A33" s="93">
        <v>1902</v>
      </c>
      <c r="B33" s="17"/>
      <c r="C33" s="17"/>
      <c r="D33" s="17"/>
      <c r="E33" s="17"/>
      <c r="F33" s="17">
        <v>5</v>
      </c>
      <c r="G33" s="17"/>
      <c r="H33" s="17"/>
      <c r="I33" s="17"/>
      <c r="J33" s="17"/>
      <c r="K33" s="54"/>
      <c r="L33" s="140"/>
      <c r="M33" s="49"/>
      <c r="N33" s="141"/>
      <c r="O33" s="21">
        <f>IF(F33=0,"",F33/E32)</f>
        <v>1</v>
      </c>
      <c r="P33" s="22">
        <v>5</v>
      </c>
      <c r="Q33" s="96">
        <f t="shared" si="2"/>
        <v>1</v>
      </c>
      <c r="R33" s="96">
        <f t="shared" si="3"/>
        <v>0</v>
      </c>
    </row>
    <row r="34" spans="1:18" ht="15.75" customHeight="1" x14ac:dyDescent="0.2">
      <c r="A34" s="93">
        <v>2001</v>
      </c>
      <c r="B34" s="17"/>
      <c r="C34" s="17"/>
      <c r="D34" s="17"/>
      <c r="E34" s="17"/>
      <c r="F34" s="17"/>
      <c r="G34" s="17">
        <v>5</v>
      </c>
      <c r="H34" s="17"/>
      <c r="I34" s="17"/>
      <c r="J34" s="17"/>
      <c r="K34" s="54"/>
      <c r="L34" s="140"/>
      <c r="M34" s="49"/>
      <c r="N34" s="141"/>
      <c r="O34" s="21">
        <f>IF(G34=0,"",G34/F33)</f>
        <v>1</v>
      </c>
      <c r="P34" s="22">
        <v>5</v>
      </c>
      <c r="Q34" s="96">
        <f t="shared" si="2"/>
        <v>1</v>
      </c>
      <c r="R34" s="96">
        <f t="shared" si="3"/>
        <v>0</v>
      </c>
    </row>
    <row r="35" spans="1:18" ht="15.75" customHeight="1" x14ac:dyDescent="0.2">
      <c r="A35" s="93">
        <v>2002</v>
      </c>
      <c r="B35" s="17"/>
      <c r="C35" s="17"/>
      <c r="D35" s="17"/>
      <c r="E35" s="17"/>
      <c r="F35" s="17"/>
      <c r="G35" s="17"/>
      <c r="H35" s="17">
        <v>3</v>
      </c>
      <c r="I35" s="17"/>
      <c r="J35" s="17"/>
      <c r="K35" s="54"/>
      <c r="L35" s="140"/>
      <c r="M35" s="49"/>
      <c r="N35" s="141"/>
      <c r="O35" s="21">
        <f>IF(H35=0,"",H35/G34)</f>
        <v>0.6</v>
      </c>
      <c r="P35" s="22">
        <v>4</v>
      </c>
      <c r="Q35" s="96">
        <f t="shared" si="2"/>
        <v>0.8</v>
      </c>
      <c r="R35" s="96">
        <f t="shared" si="3"/>
        <v>0.19999999999999996</v>
      </c>
    </row>
    <row r="36" spans="1:18" ht="15.75" customHeight="1" x14ac:dyDescent="0.2">
      <c r="A36" s="93">
        <v>2101</v>
      </c>
      <c r="B36" s="17"/>
      <c r="C36" s="17"/>
      <c r="D36" s="17"/>
      <c r="E36" s="17"/>
      <c r="F36" s="17"/>
      <c r="G36" s="17"/>
      <c r="H36" s="17"/>
      <c r="I36" s="17">
        <v>3</v>
      </c>
      <c r="J36" s="17"/>
      <c r="K36" s="54"/>
      <c r="L36" s="140"/>
      <c r="M36" s="49"/>
      <c r="N36" s="141"/>
      <c r="O36" s="21">
        <f>IF(I36=0,"",I36/H35)</f>
        <v>1</v>
      </c>
      <c r="P36" s="22">
        <v>4</v>
      </c>
      <c r="Q36" s="96">
        <f t="shared" si="2"/>
        <v>1</v>
      </c>
      <c r="R36" s="96">
        <f t="shared" si="3"/>
        <v>0</v>
      </c>
    </row>
    <row r="37" spans="1:18" ht="15.75" customHeight="1" x14ac:dyDescent="0.2">
      <c r="A37" s="93">
        <v>2102</v>
      </c>
      <c r="B37" s="17"/>
      <c r="C37" s="17"/>
      <c r="D37" s="17"/>
      <c r="E37" s="17"/>
      <c r="F37" s="17"/>
      <c r="G37" s="17"/>
      <c r="H37" s="17"/>
      <c r="I37" s="17"/>
      <c r="J37" s="17">
        <v>3</v>
      </c>
      <c r="K37" s="54">
        <v>3</v>
      </c>
      <c r="L37" s="140"/>
      <c r="M37" s="49"/>
      <c r="N37" s="141"/>
      <c r="O37" s="24">
        <f>IF(J37=0,"",J37/I36)</f>
        <v>1</v>
      </c>
      <c r="P37" s="22">
        <v>4</v>
      </c>
      <c r="Q37" s="24">
        <f t="shared" si="2"/>
        <v>1</v>
      </c>
      <c r="R37" s="24">
        <f t="shared" si="3"/>
        <v>0</v>
      </c>
    </row>
    <row r="38" spans="1:18" ht="15.75" customHeight="1" x14ac:dyDescent="0.2">
      <c r="A38" s="93">
        <v>2201</v>
      </c>
      <c r="B38" s="17"/>
      <c r="C38" s="17"/>
      <c r="D38" s="17"/>
      <c r="E38" s="17"/>
      <c r="F38" s="17"/>
      <c r="G38" s="17"/>
      <c r="H38" s="17"/>
      <c r="I38" s="17"/>
      <c r="J38" s="17">
        <v>1</v>
      </c>
      <c r="K38" s="54"/>
      <c r="L38" s="140"/>
      <c r="M38" s="49"/>
      <c r="N38" s="142"/>
      <c r="O38" s="63"/>
      <c r="P38" s="22">
        <v>1</v>
      </c>
      <c r="Q38" s="63"/>
      <c r="R38" s="97"/>
    </row>
    <row r="39" spans="1:18" ht="15.75" customHeight="1" x14ac:dyDescent="0.2">
      <c r="A39" s="93">
        <v>2202</v>
      </c>
      <c r="B39" s="17"/>
      <c r="C39" s="17"/>
      <c r="D39" s="17"/>
      <c r="E39" s="17"/>
      <c r="F39" s="17"/>
      <c r="G39" s="17"/>
      <c r="H39" s="17"/>
      <c r="I39" s="17"/>
      <c r="J39" s="17">
        <v>1</v>
      </c>
      <c r="K39" s="54"/>
      <c r="L39" s="140"/>
      <c r="M39" s="49"/>
      <c r="N39" s="142"/>
      <c r="O39" s="143"/>
      <c r="P39" s="51">
        <v>1</v>
      </c>
      <c r="Q39" s="144"/>
      <c r="R39" s="143"/>
    </row>
    <row r="40" spans="1:18" ht="15.75" customHeight="1" x14ac:dyDescent="0.2">
      <c r="A40" s="93">
        <v>2301</v>
      </c>
      <c r="B40" s="17"/>
      <c r="C40" s="17"/>
      <c r="D40" s="17"/>
      <c r="E40" s="17"/>
      <c r="F40" s="17"/>
      <c r="G40" s="17"/>
      <c r="H40" s="17"/>
      <c r="I40" s="17"/>
      <c r="J40" s="17">
        <v>1</v>
      </c>
      <c r="K40" s="54">
        <v>1</v>
      </c>
      <c r="L40" s="140"/>
      <c r="M40" s="49"/>
      <c r="N40" s="142"/>
      <c r="O40" s="143"/>
      <c r="P40" s="51">
        <v>1</v>
      </c>
      <c r="Q40" s="144"/>
      <c r="R40" s="143"/>
    </row>
    <row r="41" spans="1:18" ht="15.75" customHeight="1" x14ac:dyDescent="0.2">
      <c r="A41" s="93">
        <v>2302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140"/>
      <c r="M41" s="49"/>
      <c r="N41" s="142"/>
      <c r="O41" s="143"/>
      <c r="P41" s="51"/>
      <c r="Q41" s="144"/>
      <c r="R41" s="143"/>
    </row>
    <row r="42" spans="1:18" ht="15.75" customHeight="1" x14ac:dyDescent="0.2">
      <c r="A42" s="93">
        <v>2401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140"/>
      <c r="M42" s="49"/>
      <c r="N42" s="142"/>
      <c r="O42" s="49"/>
      <c r="P42" s="142"/>
      <c r="Q42" s="145"/>
      <c r="R42" s="143"/>
    </row>
    <row r="43" spans="1:18" ht="15.75" customHeight="1" x14ac:dyDescent="0.2">
      <c r="A43" s="93">
        <v>2402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140"/>
      <c r="M43" s="49"/>
      <c r="N43" s="142"/>
      <c r="O43" s="98" t="s">
        <v>81</v>
      </c>
      <c r="P43" s="99">
        <v>3</v>
      </c>
      <c r="Q43" s="100">
        <f>IF(SUM(K35:K42)=0,"",SUM(K35:K42))</f>
        <v>4</v>
      </c>
      <c r="R43" s="101" t="s">
        <v>10</v>
      </c>
    </row>
    <row r="44" spans="1:18" ht="15.75" customHeight="1" x14ac:dyDescent="0.2">
      <c r="A44" s="93">
        <v>2501</v>
      </c>
      <c r="B44" s="17"/>
      <c r="C44" s="17"/>
      <c r="D44" s="17"/>
      <c r="E44" s="17"/>
      <c r="F44" s="17"/>
      <c r="G44" s="17"/>
      <c r="H44" s="17"/>
      <c r="I44" s="17"/>
      <c r="J44" s="17"/>
      <c r="K44" s="54"/>
      <c r="L44" s="140"/>
      <c r="M44" s="49"/>
      <c r="N44" s="142"/>
      <c r="O44" s="102" t="s">
        <v>83</v>
      </c>
      <c r="P44" s="32">
        <f>IF(P43/B29=0,"",P43/B29)</f>
        <v>0.33333333333333331</v>
      </c>
      <c r="Q44" s="103">
        <f>IF(P43/Q43=0,"",P43/Q43)</f>
        <v>0.75</v>
      </c>
      <c r="R44" s="104" t="s">
        <v>84</v>
      </c>
    </row>
    <row r="45" spans="1:18" ht="15.75" customHeight="1" x14ac:dyDescent="0.2">
      <c r="A45" s="93">
        <v>2502</v>
      </c>
      <c r="B45" s="17"/>
      <c r="C45" s="17"/>
      <c r="D45" s="17"/>
      <c r="E45" s="17"/>
      <c r="F45" s="17"/>
      <c r="G45" s="17"/>
      <c r="H45" s="17"/>
      <c r="I45" s="17"/>
      <c r="J45" s="17"/>
      <c r="K45" s="54"/>
      <c r="L45" s="146"/>
      <c r="M45" s="147"/>
      <c r="N45" s="148"/>
      <c r="O45" s="149"/>
      <c r="P45" s="150"/>
      <c r="Q45" s="150"/>
      <c r="R45" s="151"/>
    </row>
    <row r="46" spans="1:18" ht="18" customHeight="1" x14ac:dyDescent="0.2">
      <c r="A46" s="109"/>
      <c r="B46" s="216" t="s">
        <v>106</v>
      </c>
      <c r="C46" s="216"/>
      <c r="D46" s="216"/>
      <c r="E46" s="216"/>
      <c r="F46" s="216"/>
      <c r="G46" s="216"/>
      <c r="H46" s="216"/>
      <c r="I46" s="216"/>
      <c r="J46" s="216"/>
      <c r="K46" s="37">
        <f>SUM(K29:K42)</f>
        <v>4</v>
      </c>
      <c r="L46" s="105">
        <f>IF(K37=0,"",K37/B29)</f>
        <v>0.33333333333333331</v>
      </c>
      <c r="M46" s="105">
        <f>IF(K46=0,"",K46/B29)</f>
        <v>0.44444444444444442</v>
      </c>
      <c r="N46" s="105">
        <f>IF(K37=0,"",M46-L46)</f>
        <v>0.1111111111111111</v>
      </c>
      <c r="O46" s="85"/>
      <c r="P46" s="81"/>
      <c r="Q46" s="129"/>
      <c r="R46" s="85"/>
    </row>
    <row r="47" spans="1:18" ht="12.75" customHeight="1" x14ac:dyDescent="0.2"/>
    <row r="48" spans="1:18" ht="12.75" customHeight="1" x14ac:dyDescent="0.2"/>
    <row r="49" spans="1:19" ht="26.25" customHeight="1" x14ac:dyDescent="0.2">
      <c r="B49" s="220" t="s">
        <v>94</v>
      </c>
      <c r="C49" s="221"/>
      <c r="D49" s="221"/>
      <c r="E49" s="221"/>
      <c r="F49" s="221"/>
      <c r="G49" s="221"/>
      <c r="H49" s="221"/>
      <c r="I49" s="221"/>
      <c r="J49" s="221"/>
      <c r="K49" s="74" t="s">
        <v>112</v>
      </c>
      <c r="L49" s="85"/>
      <c r="M49" s="85"/>
      <c r="N49" s="81"/>
      <c r="O49" s="85"/>
      <c r="P49" s="81"/>
      <c r="Q49" s="81"/>
      <c r="R49" s="81"/>
    </row>
    <row r="50" spans="1:19" ht="20.25" x14ac:dyDescent="0.2">
      <c r="A50" s="222" t="s">
        <v>9</v>
      </c>
      <c r="B50" s="223" t="s">
        <v>95</v>
      </c>
      <c r="C50" s="224"/>
      <c r="D50" s="224"/>
      <c r="E50" s="224"/>
      <c r="F50" s="224"/>
      <c r="G50" s="224"/>
      <c r="H50" s="224"/>
      <c r="I50" s="224"/>
      <c r="J50" s="225"/>
      <c r="K50" s="226" t="s">
        <v>10</v>
      </c>
      <c r="L50" s="219" t="s">
        <v>2</v>
      </c>
      <c r="M50" s="219" t="s">
        <v>3</v>
      </c>
      <c r="N50" s="228" t="s">
        <v>4</v>
      </c>
      <c r="O50" s="219" t="s">
        <v>5</v>
      </c>
      <c r="P50" s="217" t="s">
        <v>6</v>
      </c>
      <c r="Q50" s="217" t="s">
        <v>7</v>
      </c>
      <c r="R50" s="219" t="s">
        <v>96</v>
      </c>
    </row>
    <row r="51" spans="1:19" ht="15.75" x14ac:dyDescent="0.2">
      <c r="A51" s="218"/>
      <c r="B51" s="93" t="s">
        <v>97</v>
      </c>
      <c r="C51" s="93" t="s">
        <v>98</v>
      </c>
      <c r="D51" s="93" t="s">
        <v>99</v>
      </c>
      <c r="E51" s="93" t="s">
        <v>100</v>
      </c>
      <c r="F51" s="93" t="s">
        <v>101</v>
      </c>
      <c r="G51" s="93" t="s">
        <v>102</v>
      </c>
      <c r="H51" s="93" t="s">
        <v>103</v>
      </c>
      <c r="I51" s="93" t="s">
        <v>104</v>
      </c>
      <c r="J51" s="93" t="s">
        <v>105</v>
      </c>
      <c r="K51" s="218"/>
      <c r="L51" s="218"/>
      <c r="M51" s="218"/>
      <c r="N51" s="218"/>
      <c r="O51" s="218"/>
      <c r="P51" s="218"/>
      <c r="Q51" s="218"/>
      <c r="R51" s="218"/>
    </row>
    <row r="52" spans="1:19" ht="15.75" customHeight="1" x14ac:dyDescent="0.2">
      <c r="A52" s="93">
        <v>1801</v>
      </c>
      <c r="B52" s="17">
        <v>8</v>
      </c>
      <c r="C52" s="17"/>
      <c r="D52" s="17"/>
      <c r="E52" s="17"/>
      <c r="F52" s="17"/>
      <c r="G52" s="17"/>
      <c r="H52" s="17"/>
      <c r="I52" s="17"/>
      <c r="J52" s="17"/>
      <c r="K52" s="54"/>
      <c r="L52" s="138"/>
      <c r="M52" s="139"/>
      <c r="N52" s="100"/>
      <c r="O52" s="94"/>
      <c r="P52" s="19">
        <f>B52</f>
        <v>8</v>
      </c>
      <c r="Q52" s="95"/>
      <c r="R52" s="94"/>
    </row>
    <row r="53" spans="1:19" ht="15.75" customHeight="1" x14ac:dyDescent="0.2">
      <c r="A53" s="93">
        <v>1802</v>
      </c>
      <c r="B53" s="17"/>
      <c r="C53" s="17">
        <v>7</v>
      </c>
      <c r="D53" s="17"/>
      <c r="E53" s="17"/>
      <c r="F53" s="17"/>
      <c r="G53" s="17"/>
      <c r="H53" s="17"/>
      <c r="I53" s="17"/>
      <c r="J53" s="17"/>
      <c r="K53" s="54"/>
      <c r="L53" s="140"/>
      <c r="M53" s="49"/>
      <c r="N53" s="141"/>
      <c r="O53" s="21">
        <f>IF(C53=0,"",C53/B52)</f>
        <v>0.875</v>
      </c>
      <c r="P53" s="22">
        <v>7</v>
      </c>
      <c r="Q53" s="96">
        <f t="shared" ref="Q53:Q60" si="4">IF(P53=0,"",P53/P52)</f>
        <v>0.875</v>
      </c>
      <c r="R53" s="96">
        <f t="shared" ref="R53:R60" si="5">IF(P53=0,"",100%-Q53)</f>
        <v>0.125</v>
      </c>
    </row>
    <row r="54" spans="1:19" ht="15.75" customHeight="1" x14ac:dyDescent="0.2">
      <c r="A54" s="93">
        <v>1901</v>
      </c>
      <c r="B54" s="17"/>
      <c r="C54" s="17"/>
      <c r="D54" s="17">
        <v>7</v>
      </c>
      <c r="E54" s="17"/>
      <c r="F54" s="17"/>
      <c r="G54" s="17"/>
      <c r="H54" s="17"/>
      <c r="I54" s="17"/>
      <c r="J54" s="17"/>
      <c r="K54" s="54"/>
      <c r="L54" s="140"/>
      <c r="M54" s="49"/>
      <c r="N54" s="141"/>
      <c r="O54" s="21">
        <f>IF(D54=0,"",D54/C53)</f>
        <v>1</v>
      </c>
      <c r="P54" s="22">
        <v>7</v>
      </c>
      <c r="Q54" s="96">
        <f t="shared" si="4"/>
        <v>1</v>
      </c>
      <c r="R54" s="96">
        <f t="shared" si="5"/>
        <v>0</v>
      </c>
      <c r="S54" s="153">
        <f>P54/P52</f>
        <v>0.875</v>
      </c>
    </row>
    <row r="55" spans="1:19" ht="15.75" customHeight="1" x14ac:dyDescent="0.2">
      <c r="A55" s="93">
        <v>1902</v>
      </c>
      <c r="B55" s="17"/>
      <c r="C55" s="17"/>
      <c r="D55" s="17"/>
      <c r="E55" s="17">
        <v>7</v>
      </c>
      <c r="F55" s="17"/>
      <c r="G55" s="17"/>
      <c r="H55" s="17"/>
      <c r="I55" s="17"/>
      <c r="J55" s="17"/>
      <c r="K55" s="54"/>
      <c r="L55" s="140"/>
      <c r="M55" s="49"/>
      <c r="N55" s="141"/>
      <c r="O55" s="21">
        <f>IF(E55=0,"",E55/D54)</f>
        <v>1</v>
      </c>
      <c r="P55" s="22">
        <v>7</v>
      </c>
      <c r="Q55" s="96">
        <f t="shared" si="4"/>
        <v>1</v>
      </c>
      <c r="R55" s="96">
        <f t="shared" si="5"/>
        <v>0</v>
      </c>
    </row>
    <row r="56" spans="1:19" ht="15.75" customHeight="1" x14ac:dyDescent="0.2">
      <c r="A56" s="93">
        <v>2001</v>
      </c>
      <c r="B56" s="17"/>
      <c r="C56" s="17"/>
      <c r="D56" s="17"/>
      <c r="E56" s="17"/>
      <c r="F56" s="17">
        <v>7</v>
      </c>
      <c r="G56" s="17"/>
      <c r="H56" s="17"/>
      <c r="I56" s="17"/>
      <c r="J56" s="17"/>
      <c r="K56" s="54"/>
      <c r="L56" s="140"/>
      <c r="M56" s="49"/>
      <c r="N56" s="141"/>
      <c r="O56" s="21">
        <f>IF(F56=0,"",F56/E55)</f>
        <v>1</v>
      </c>
      <c r="P56" s="22">
        <v>7</v>
      </c>
      <c r="Q56" s="96">
        <f t="shared" si="4"/>
        <v>1</v>
      </c>
      <c r="R56" s="96">
        <f t="shared" si="5"/>
        <v>0</v>
      </c>
    </row>
    <row r="57" spans="1:19" ht="15.75" customHeight="1" x14ac:dyDescent="0.2">
      <c r="A57" s="93">
        <v>2002</v>
      </c>
      <c r="B57" s="17"/>
      <c r="C57" s="17"/>
      <c r="D57" s="17"/>
      <c r="E57" s="17"/>
      <c r="F57" s="17"/>
      <c r="G57" s="17">
        <v>7</v>
      </c>
      <c r="H57" s="17"/>
      <c r="I57" s="17"/>
      <c r="J57" s="17"/>
      <c r="K57" s="54"/>
      <c r="L57" s="140"/>
      <c r="M57" s="49"/>
      <c r="N57" s="141"/>
      <c r="O57" s="21">
        <f>IF(G57=0,"",G57/F56)</f>
        <v>1</v>
      </c>
      <c r="P57" s="22">
        <v>7</v>
      </c>
      <c r="Q57" s="96">
        <f t="shared" si="4"/>
        <v>1</v>
      </c>
      <c r="R57" s="96">
        <f t="shared" si="5"/>
        <v>0</v>
      </c>
    </row>
    <row r="58" spans="1:19" ht="15.75" customHeight="1" x14ac:dyDescent="0.2">
      <c r="A58" s="93">
        <v>2101</v>
      </c>
      <c r="B58" s="17"/>
      <c r="C58" s="17"/>
      <c r="D58" s="17"/>
      <c r="E58" s="17"/>
      <c r="F58" s="17"/>
      <c r="G58" s="17"/>
      <c r="H58" s="17">
        <v>6</v>
      </c>
      <c r="I58" s="17"/>
      <c r="J58" s="17"/>
      <c r="K58" s="54"/>
      <c r="L58" s="140"/>
      <c r="M58" s="49"/>
      <c r="N58" s="141"/>
      <c r="O58" s="21">
        <f>IF(H58=0,"",H58/G57)</f>
        <v>0.8571428571428571</v>
      </c>
      <c r="P58" s="22">
        <v>7</v>
      </c>
      <c r="Q58" s="96">
        <f t="shared" si="4"/>
        <v>1</v>
      </c>
      <c r="R58" s="96">
        <f t="shared" si="5"/>
        <v>0</v>
      </c>
    </row>
    <row r="59" spans="1:19" ht="15.75" customHeight="1" x14ac:dyDescent="0.2">
      <c r="A59" s="93">
        <v>2102</v>
      </c>
      <c r="B59" s="17"/>
      <c r="C59" s="17"/>
      <c r="D59" s="17"/>
      <c r="E59" s="17"/>
      <c r="F59" s="17"/>
      <c r="G59" s="17"/>
      <c r="H59" s="17"/>
      <c r="I59" s="17">
        <v>6</v>
      </c>
      <c r="J59" s="17"/>
      <c r="K59" s="54"/>
      <c r="L59" s="140"/>
      <c r="M59" s="49"/>
      <c r="N59" s="141"/>
      <c r="O59" s="21">
        <f>IF(I59=0,"",I59/H58)</f>
        <v>1</v>
      </c>
      <c r="P59" s="22">
        <v>7</v>
      </c>
      <c r="Q59" s="96">
        <f t="shared" si="4"/>
        <v>1</v>
      </c>
      <c r="R59" s="96">
        <f t="shared" si="5"/>
        <v>0</v>
      </c>
    </row>
    <row r="60" spans="1:19" ht="15.75" customHeight="1" x14ac:dyDescent="0.2">
      <c r="A60" s="93">
        <v>2201</v>
      </c>
      <c r="B60" s="17"/>
      <c r="C60" s="17"/>
      <c r="D60" s="17"/>
      <c r="E60" s="17"/>
      <c r="F60" s="17"/>
      <c r="G60" s="17"/>
      <c r="H60" s="17"/>
      <c r="I60" s="17"/>
      <c r="J60" s="17">
        <v>6</v>
      </c>
      <c r="K60" s="54">
        <v>6</v>
      </c>
      <c r="L60" s="140"/>
      <c r="M60" s="49"/>
      <c r="N60" s="141"/>
      <c r="O60" s="24">
        <f>IF(J60=0,"",J60/I59)</f>
        <v>1</v>
      </c>
      <c r="P60" s="22">
        <v>7</v>
      </c>
      <c r="Q60" s="24">
        <f t="shared" si="4"/>
        <v>1</v>
      </c>
      <c r="R60" s="24">
        <f t="shared" si="5"/>
        <v>0</v>
      </c>
    </row>
    <row r="61" spans="1:19" ht="15.75" customHeight="1" x14ac:dyDescent="0.2">
      <c r="A61" s="93">
        <v>2202</v>
      </c>
      <c r="B61" s="17"/>
      <c r="C61" s="17"/>
      <c r="D61" s="17"/>
      <c r="E61" s="17"/>
      <c r="F61" s="17"/>
      <c r="G61" s="17"/>
      <c r="H61" s="17"/>
      <c r="I61" s="17"/>
      <c r="J61" s="17">
        <v>1</v>
      </c>
      <c r="K61" s="54"/>
      <c r="L61" s="140"/>
      <c r="M61" s="49"/>
      <c r="N61" s="142"/>
      <c r="O61" s="63"/>
      <c r="P61" s="22">
        <v>1</v>
      </c>
      <c r="Q61" s="63"/>
      <c r="R61" s="97"/>
    </row>
    <row r="62" spans="1:19" ht="15.75" customHeight="1" x14ac:dyDescent="0.2">
      <c r="A62" s="93">
        <v>2301</v>
      </c>
      <c r="B62" s="17"/>
      <c r="C62" s="17"/>
      <c r="D62" s="17"/>
      <c r="E62" s="17"/>
      <c r="F62" s="17"/>
      <c r="G62" s="17"/>
      <c r="H62" s="17"/>
      <c r="I62" s="17"/>
      <c r="J62" s="17">
        <v>1</v>
      </c>
      <c r="K62" s="54">
        <v>1</v>
      </c>
      <c r="L62" s="140"/>
      <c r="M62" s="49"/>
      <c r="N62" s="142"/>
      <c r="O62" s="143"/>
      <c r="P62" s="51">
        <v>1</v>
      </c>
      <c r="Q62" s="144"/>
      <c r="R62" s="143"/>
    </row>
    <row r="63" spans="1:19" ht="15.75" customHeight="1" x14ac:dyDescent="0.2">
      <c r="A63" s="93">
        <v>2302</v>
      </c>
      <c r="B63" s="17"/>
      <c r="C63" s="17"/>
      <c r="D63" s="17"/>
      <c r="E63" s="17"/>
      <c r="F63" s="17"/>
      <c r="G63" s="17"/>
      <c r="H63" s="17"/>
      <c r="I63" s="17"/>
      <c r="J63" s="17"/>
      <c r="K63" s="54"/>
      <c r="L63" s="140"/>
      <c r="M63" s="49"/>
      <c r="N63" s="142"/>
      <c r="O63" s="143"/>
      <c r="P63" s="51"/>
      <c r="Q63" s="144"/>
      <c r="R63" s="143"/>
    </row>
    <row r="64" spans="1:19" ht="15.75" customHeight="1" x14ac:dyDescent="0.2">
      <c r="A64" s="93">
        <v>2401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140"/>
      <c r="M64" s="49"/>
      <c r="N64" s="142"/>
      <c r="O64" s="143"/>
      <c r="P64" s="51"/>
      <c r="Q64" s="144"/>
      <c r="R64" s="143"/>
    </row>
    <row r="65" spans="1:23" ht="15.75" customHeight="1" x14ac:dyDescent="0.2">
      <c r="A65" s="93">
        <v>2402</v>
      </c>
      <c r="B65" s="17"/>
      <c r="C65" s="17"/>
      <c r="D65" s="17"/>
      <c r="E65" s="17"/>
      <c r="F65" s="17"/>
      <c r="G65" s="17"/>
      <c r="H65" s="17"/>
      <c r="I65" s="17"/>
      <c r="J65" s="17"/>
      <c r="K65" s="54"/>
      <c r="L65" s="140"/>
      <c r="M65" s="49"/>
      <c r="N65" s="142"/>
      <c r="O65" s="49"/>
      <c r="P65" s="142"/>
      <c r="Q65" s="145"/>
      <c r="R65" s="143"/>
    </row>
    <row r="66" spans="1:23" ht="15.75" customHeight="1" x14ac:dyDescent="0.2">
      <c r="A66" s="93">
        <v>2501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140"/>
      <c r="M66" s="49"/>
      <c r="N66" s="142"/>
      <c r="O66" s="98" t="s">
        <v>81</v>
      </c>
      <c r="P66" s="99">
        <v>6</v>
      </c>
      <c r="Q66" s="100">
        <f>IF(SUM(K58:K65)=0,"",SUM(K58:K65))</f>
        <v>7</v>
      </c>
      <c r="R66" s="101" t="s">
        <v>10</v>
      </c>
    </row>
    <row r="67" spans="1:23" ht="15.75" customHeight="1" x14ac:dyDescent="0.2">
      <c r="A67" s="93">
        <v>2502</v>
      </c>
      <c r="B67" s="17"/>
      <c r="C67" s="17"/>
      <c r="D67" s="17"/>
      <c r="E67" s="17"/>
      <c r="F67" s="17"/>
      <c r="G67" s="17"/>
      <c r="H67" s="17"/>
      <c r="I67" s="17"/>
      <c r="J67" s="17"/>
      <c r="K67" s="54"/>
      <c r="L67" s="140"/>
      <c r="M67" s="49"/>
      <c r="N67" s="142"/>
      <c r="O67" s="102" t="s">
        <v>83</v>
      </c>
      <c r="P67" s="32">
        <f>IF(P66/B52=0,"",P66/B52)</f>
        <v>0.75</v>
      </c>
      <c r="Q67" s="103">
        <f>IF(P66/Q66=0,"",P66/Q66)</f>
        <v>0.8571428571428571</v>
      </c>
      <c r="R67" s="104" t="s">
        <v>84</v>
      </c>
    </row>
    <row r="68" spans="1:23" ht="15.75" x14ac:dyDescent="0.2">
      <c r="A68" s="93">
        <v>2601</v>
      </c>
      <c r="B68" s="17"/>
      <c r="C68" s="17"/>
      <c r="D68" s="17"/>
      <c r="E68" s="17"/>
      <c r="F68" s="17"/>
      <c r="G68" s="17"/>
      <c r="H68" s="17"/>
      <c r="I68" s="17"/>
      <c r="J68" s="17"/>
      <c r="K68" s="54"/>
      <c r="L68" s="146"/>
      <c r="M68" s="147"/>
      <c r="N68" s="148"/>
      <c r="O68" s="149"/>
      <c r="P68" s="150"/>
      <c r="Q68" s="150"/>
      <c r="R68" s="151"/>
    </row>
    <row r="69" spans="1:23" ht="18" customHeight="1" x14ac:dyDescent="0.2">
      <c r="A69" s="109"/>
      <c r="B69" s="216" t="s">
        <v>106</v>
      </c>
      <c r="C69" s="216"/>
      <c r="D69" s="216"/>
      <c r="E69" s="216"/>
      <c r="F69" s="216"/>
      <c r="G69" s="216"/>
      <c r="H69" s="216"/>
      <c r="I69" s="216"/>
      <c r="J69" s="216"/>
      <c r="K69" s="37">
        <f>SUM(K52:K65)</f>
        <v>7</v>
      </c>
      <c r="L69" s="105">
        <f>IF(K60=0,"",K60/B52)</f>
        <v>0.75</v>
      </c>
      <c r="M69" s="105">
        <f>IF(K69=0,"",K69/B52)</f>
        <v>0.875</v>
      </c>
      <c r="N69" s="105">
        <f>IF(K60=0,"",M69-L69)</f>
        <v>0.125</v>
      </c>
      <c r="O69" s="85"/>
      <c r="P69" s="81"/>
      <c r="Q69" s="129"/>
      <c r="R69" s="85"/>
    </row>
    <row r="70" spans="1:23" ht="12.75" customHeight="1" x14ac:dyDescent="0.2"/>
    <row r="71" spans="1:23" ht="12.75" customHeight="1" x14ac:dyDescent="0.2"/>
    <row r="72" spans="1:23" ht="26.25" customHeight="1" x14ac:dyDescent="0.2">
      <c r="B72" s="220" t="s">
        <v>94</v>
      </c>
      <c r="C72" s="221"/>
      <c r="D72" s="221"/>
      <c r="E72" s="221"/>
      <c r="F72" s="221"/>
      <c r="G72" s="221"/>
      <c r="H72" s="221"/>
      <c r="I72" s="221"/>
      <c r="J72" s="221"/>
      <c r="K72" s="74" t="s">
        <v>113</v>
      </c>
      <c r="L72" s="85"/>
      <c r="M72" s="85"/>
      <c r="N72" s="81"/>
      <c r="O72" s="85"/>
      <c r="P72" s="81"/>
      <c r="Q72" s="81"/>
      <c r="R72" s="81"/>
    </row>
    <row r="73" spans="1:23" ht="20.25" customHeight="1" x14ac:dyDescent="0.2">
      <c r="A73" s="222" t="s">
        <v>9</v>
      </c>
      <c r="B73" s="223" t="s">
        <v>95</v>
      </c>
      <c r="C73" s="224"/>
      <c r="D73" s="224"/>
      <c r="E73" s="224"/>
      <c r="F73" s="224"/>
      <c r="G73" s="224"/>
      <c r="H73" s="224"/>
      <c r="I73" s="224"/>
      <c r="J73" s="225"/>
      <c r="K73" s="226" t="s">
        <v>10</v>
      </c>
      <c r="L73" s="219" t="s">
        <v>2</v>
      </c>
      <c r="M73" s="219" t="s">
        <v>3</v>
      </c>
      <c r="N73" s="228" t="s">
        <v>4</v>
      </c>
      <c r="O73" s="219" t="s">
        <v>5</v>
      </c>
      <c r="P73" s="217" t="s">
        <v>6</v>
      </c>
      <c r="Q73" s="217" t="s">
        <v>7</v>
      </c>
      <c r="R73" s="219" t="s">
        <v>96</v>
      </c>
    </row>
    <row r="74" spans="1:23" ht="15.75" customHeight="1" x14ac:dyDescent="0.2">
      <c r="A74" s="218"/>
      <c r="B74" s="93" t="s">
        <v>97</v>
      </c>
      <c r="C74" s="93" t="s">
        <v>98</v>
      </c>
      <c r="D74" s="93" t="s">
        <v>99</v>
      </c>
      <c r="E74" s="93" t="s">
        <v>100</v>
      </c>
      <c r="F74" s="93" t="s">
        <v>101</v>
      </c>
      <c r="G74" s="93" t="s">
        <v>102</v>
      </c>
      <c r="H74" s="93" t="s">
        <v>103</v>
      </c>
      <c r="I74" s="93" t="s">
        <v>104</v>
      </c>
      <c r="J74" s="93" t="s">
        <v>105</v>
      </c>
      <c r="K74" s="218"/>
      <c r="L74" s="218"/>
      <c r="M74" s="218"/>
      <c r="N74" s="218"/>
      <c r="O74" s="218"/>
      <c r="P74" s="218"/>
      <c r="Q74" s="218"/>
      <c r="R74" s="218"/>
      <c r="W74" s="154"/>
    </row>
    <row r="75" spans="1:23" ht="15.75" customHeight="1" x14ac:dyDescent="0.2">
      <c r="A75" s="93">
        <v>1802</v>
      </c>
      <c r="B75" s="17">
        <v>28</v>
      </c>
      <c r="C75" s="17"/>
      <c r="D75" s="17"/>
      <c r="E75" s="17"/>
      <c r="F75" s="17"/>
      <c r="G75" s="17"/>
      <c r="H75" s="17"/>
      <c r="I75" s="17"/>
      <c r="J75" s="17"/>
      <c r="K75" s="54"/>
      <c r="L75" s="138"/>
      <c r="M75" s="139"/>
      <c r="N75" s="100"/>
      <c r="O75" s="94"/>
      <c r="P75" s="19">
        <f>B75</f>
        <v>28</v>
      </c>
      <c r="Q75" s="95"/>
      <c r="R75" s="94"/>
    </row>
    <row r="76" spans="1:23" ht="15.75" customHeight="1" x14ac:dyDescent="0.2">
      <c r="A76" s="93">
        <v>1901</v>
      </c>
      <c r="B76" s="17"/>
      <c r="C76" s="17">
        <v>11</v>
      </c>
      <c r="D76" s="17"/>
      <c r="E76" s="17"/>
      <c r="F76" s="17"/>
      <c r="G76" s="17"/>
      <c r="H76" s="17"/>
      <c r="I76" s="17"/>
      <c r="J76" s="17"/>
      <c r="K76" s="54"/>
      <c r="L76" s="140"/>
      <c r="M76" s="49"/>
      <c r="N76" s="141"/>
      <c r="O76" s="21">
        <f>IF(C76=0,"",C76/B75)</f>
        <v>0.39285714285714285</v>
      </c>
      <c r="P76" s="22">
        <v>11</v>
      </c>
      <c r="Q76" s="96">
        <f t="shared" ref="Q76:Q83" si="6">IF(P76=0,"",P76/P75)</f>
        <v>0.39285714285714285</v>
      </c>
      <c r="R76" s="96">
        <f t="shared" ref="R76:R83" si="7">IF(P76=0,"",100%-Q76)</f>
        <v>0.60714285714285721</v>
      </c>
    </row>
    <row r="77" spans="1:23" ht="15.75" customHeight="1" x14ac:dyDescent="0.2">
      <c r="A77" s="93">
        <v>1902</v>
      </c>
      <c r="B77" s="17"/>
      <c r="C77" s="17"/>
      <c r="D77" s="17">
        <v>6</v>
      </c>
      <c r="E77" s="17"/>
      <c r="F77" s="17"/>
      <c r="G77" s="17"/>
      <c r="H77" s="17"/>
      <c r="I77" s="17"/>
      <c r="J77" s="17"/>
      <c r="K77" s="54"/>
      <c r="L77" s="140"/>
      <c r="M77" s="49"/>
      <c r="N77" s="141"/>
      <c r="O77" s="21">
        <f>IF(D77=0,"",D77/C76)</f>
        <v>0.54545454545454541</v>
      </c>
      <c r="P77" s="22">
        <v>9</v>
      </c>
      <c r="Q77" s="96">
        <f t="shared" si="6"/>
        <v>0.81818181818181823</v>
      </c>
      <c r="R77" s="96">
        <f t="shared" si="7"/>
        <v>0.18181818181818177</v>
      </c>
      <c r="S77" s="155">
        <f>P77/P75</f>
        <v>0.32142857142857145</v>
      </c>
    </row>
    <row r="78" spans="1:23" ht="15.75" customHeight="1" x14ac:dyDescent="0.2">
      <c r="A78" s="93">
        <v>2001</v>
      </c>
      <c r="B78" s="17"/>
      <c r="C78" s="17"/>
      <c r="D78" s="17"/>
      <c r="E78" s="17">
        <v>6</v>
      </c>
      <c r="F78" s="17"/>
      <c r="G78" s="17"/>
      <c r="H78" s="17"/>
      <c r="I78" s="17"/>
      <c r="J78" s="17"/>
      <c r="K78" s="54"/>
      <c r="L78" s="140"/>
      <c r="M78" s="49"/>
      <c r="N78" s="141"/>
      <c r="O78" s="21">
        <f>IF(E78=0,"",E78/D77)</f>
        <v>1</v>
      </c>
      <c r="P78" s="22">
        <v>8</v>
      </c>
      <c r="Q78" s="96">
        <f t="shared" si="6"/>
        <v>0.88888888888888884</v>
      </c>
      <c r="R78" s="96">
        <f t="shared" si="7"/>
        <v>0.11111111111111116</v>
      </c>
    </row>
    <row r="79" spans="1:23" ht="15.75" customHeight="1" x14ac:dyDescent="0.2">
      <c r="A79" s="93">
        <v>2002</v>
      </c>
      <c r="B79" s="17"/>
      <c r="C79" s="17"/>
      <c r="D79" s="17"/>
      <c r="E79" s="17"/>
      <c r="F79" s="17">
        <v>6</v>
      </c>
      <c r="G79" s="17"/>
      <c r="H79" s="17"/>
      <c r="I79" s="17"/>
      <c r="J79" s="17"/>
      <c r="K79" s="54"/>
      <c r="L79" s="140"/>
      <c r="M79" s="49"/>
      <c r="N79" s="141"/>
      <c r="O79" s="21">
        <f>IF(F79=0,"",F79/E78)</f>
        <v>1</v>
      </c>
      <c r="P79" s="22">
        <v>8</v>
      </c>
      <c r="Q79" s="96">
        <f t="shared" si="6"/>
        <v>1</v>
      </c>
      <c r="R79" s="96">
        <f t="shared" si="7"/>
        <v>0</v>
      </c>
    </row>
    <row r="80" spans="1:23" ht="15.75" customHeight="1" x14ac:dyDescent="0.2">
      <c r="A80" s="93">
        <v>2101</v>
      </c>
      <c r="B80" s="17"/>
      <c r="C80" s="17"/>
      <c r="D80" s="17"/>
      <c r="E80" s="17"/>
      <c r="F80" s="17"/>
      <c r="G80" s="17">
        <v>6</v>
      </c>
      <c r="H80" s="17"/>
      <c r="I80" s="17"/>
      <c r="J80" s="17"/>
      <c r="K80" s="54"/>
      <c r="L80" s="140"/>
      <c r="M80" s="49"/>
      <c r="N80" s="141"/>
      <c r="O80" s="21">
        <f>IF(G80=0,"",G80/F79)</f>
        <v>1</v>
      </c>
      <c r="P80" s="22">
        <v>8</v>
      </c>
      <c r="Q80" s="96">
        <f t="shared" si="6"/>
        <v>1</v>
      </c>
      <c r="R80" s="96">
        <f t="shared" si="7"/>
        <v>0</v>
      </c>
    </row>
    <row r="81" spans="1:18" ht="15.75" customHeight="1" x14ac:dyDescent="0.2">
      <c r="A81" s="93">
        <v>2102</v>
      </c>
      <c r="B81" s="17"/>
      <c r="C81" s="17"/>
      <c r="D81" s="17"/>
      <c r="E81" s="17"/>
      <c r="F81" s="17"/>
      <c r="G81" s="17"/>
      <c r="H81" s="17">
        <v>6</v>
      </c>
      <c r="I81" s="17"/>
      <c r="J81" s="17"/>
      <c r="K81" s="54"/>
      <c r="L81" s="140"/>
      <c r="M81" s="49"/>
      <c r="N81" s="141"/>
      <c r="O81" s="21">
        <f>IF(H81=0,"",H81/G80)</f>
        <v>1</v>
      </c>
      <c r="P81" s="22">
        <v>8</v>
      </c>
      <c r="Q81" s="96">
        <f t="shared" si="6"/>
        <v>1</v>
      </c>
      <c r="R81" s="96">
        <f t="shared" si="7"/>
        <v>0</v>
      </c>
    </row>
    <row r="82" spans="1:18" ht="15.75" customHeight="1" x14ac:dyDescent="0.2">
      <c r="A82" s="93">
        <v>2201</v>
      </c>
      <c r="B82" s="17"/>
      <c r="C82" s="17"/>
      <c r="D82" s="17"/>
      <c r="E82" s="17"/>
      <c r="F82" s="17"/>
      <c r="G82" s="17"/>
      <c r="H82" s="17"/>
      <c r="I82" s="17">
        <v>5</v>
      </c>
      <c r="J82" s="17"/>
      <c r="K82" s="54"/>
      <c r="L82" s="140"/>
      <c r="M82" s="49"/>
      <c r="N82" s="141"/>
      <c r="O82" s="21">
        <f>IF(I82=0,"",I82/H81)</f>
        <v>0.83333333333333337</v>
      </c>
      <c r="P82" s="22">
        <v>7</v>
      </c>
      <c r="Q82" s="96">
        <f t="shared" si="6"/>
        <v>0.875</v>
      </c>
      <c r="R82" s="96">
        <f t="shared" si="7"/>
        <v>0.125</v>
      </c>
    </row>
    <row r="83" spans="1:18" ht="15.75" customHeight="1" x14ac:dyDescent="0.2">
      <c r="A83" s="93">
        <v>2202</v>
      </c>
      <c r="B83" s="17"/>
      <c r="C83" s="17"/>
      <c r="D83" s="17"/>
      <c r="E83" s="17"/>
      <c r="F83" s="17"/>
      <c r="G83" s="17"/>
      <c r="H83" s="17"/>
      <c r="I83" s="17"/>
      <c r="J83" s="17">
        <v>6</v>
      </c>
      <c r="K83" s="54">
        <v>4</v>
      </c>
      <c r="L83" s="140"/>
      <c r="M83" s="49"/>
      <c r="N83" s="141"/>
      <c r="O83" s="24">
        <f>IF(J83=0,"",J83/I82)</f>
        <v>1.2</v>
      </c>
      <c r="P83" s="22">
        <v>7</v>
      </c>
      <c r="Q83" s="24">
        <f t="shared" si="6"/>
        <v>1</v>
      </c>
      <c r="R83" s="24">
        <f t="shared" si="7"/>
        <v>0</v>
      </c>
    </row>
    <row r="84" spans="1:18" ht="15.75" customHeight="1" x14ac:dyDescent="0.2">
      <c r="A84" s="93">
        <v>2301</v>
      </c>
      <c r="B84" s="17"/>
      <c r="C84" s="17"/>
      <c r="D84" s="17"/>
      <c r="E84" s="17"/>
      <c r="F84" s="17"/>
      <c r="G84" s="17"/>
      <c r="H84" s="17"/>
      <c r="I84" s="17"/>
      <c r="J84" s="17">
        <v>4</v>
      </c>
      <c r="K84" s="54">
        <v>2</v>
      </c>
      <c r="L84" s="140"/>
      <c r="M84" s="49"/>
      <c r="N84" s="142"/>
      <c r="O84" s="63"/>
      <c r="P84" s="22">
        <v>4</v>
      </c>
      <c r="Q84" s="63"/>
      <c r="R84" s="97"/>
    </row>
    <row r="85" spans="1:18" ht="15.75" customHeight="1" x14ac:dyDescent="0.2">
      <c r="A85" s="93">
        <v>2302</v>
      </c>
      <c r="B85" s="17"/>
      <c r="C85" s="17"/>
      <c r="D85" s="17"/>
      <c r="E85" s="17"/>
      <c r="F85" s="17"/>
      <c r="G85" s="17"/>
      <c r="H85" s="17"/>
      <c r="I85" s="17"/>
      <c r="J85" s="17">
        <v>2</v>
      </c>
      <c r="K85" s="54">
        <v>2</v>
      </c>
      <c r="L85" s="140"/>
      <c r="M85" s="49"/>
      <c r="N85" s="142"/>
      <c r="O85" s="143"/>
      <c r="P85" s="51">
        <v>2</v>
      </c>
      <c r="Q85" s="144"/>
      <c r="R85" s="143"/>
    </row>
    <row r="86" spans="1:18" ht="15.75" customHeight="1" x14ac:dyDescent="0.2">
      <c r="A86" s="93">
        <v>2401</v>
      </c>
      <c r="B86" s="17"/>
      <c r="C86" s="17"/>
      <c r="D86" s="17"/>
      <c r="E86" s="17"/>
      <c r="F86" s="17"/>
      <c r="G86" s="17"/>
      <c r="H86" s="17"/>
      <c r="I86" s="17"/>
      <c r="J86" s="17"/>
      <c r="K86" s="54"/>
      <c r="L86" s="140"/>
      <c r="M86" s="49"/>
      <c r="N86" s="142"/>
      <c r="O86" s="143"/>
      <c r="P86" s="51"/>
      <c r="Q86" s="144"/>
      <c r="R86" s="143"/>
    </row>
    <row r="87" spans="1:18" ht="15.75" customHeight="1" x14ac:dyDescent="0.2">
      <c r="A87" s="93">
        <v>2402</v>
      </c>
      <c r="B87" s="17"/>
      <c r="C87" s="17"/>
      <c r="D87" s="17"/>
      <c r="E87" s="17"/>
      <c r="F87" s="17"/>
      <c r="G87" s="17"/>
      <c r="H87" s="17"/>
      <c r="I87" s="17"/>
      <c r="J87" s="17"/>
      <c r="K87" s="54"/>
      <c r="L87" s="140"/>
      <c r="M87" s="49"/>
      <c r="N87" s="142"/>
      <c r="O87" s="49"/>
      <c r="P87" s="142"/>
      <c r="Q87" s="145"/>
      <c r="R87" s="143"/>
    </row>
    <row r="88" spans="1:18" ht="15.75" customHeight="1" x14ac:dyDescent="0.2">
      <c r="A88" s="93">
        <v>2501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140"/>
      <c r="M88" s="49"/>
      <c r="N88" s="142"/>
      <c r="O88" s="98" t="s">
        <v>81</v>
      </c>
      <c r="P88" s="99">
        <v>5</v>
      </c>
      <c r="Q88" s="100">
        <f>IF(SUM(K81:K87)=0,"",SUM(K81:K87))</f>
        <v>8</v>
      </c>
      <c r="R88" s="101" t="s">
        <v>10</v>
      </c>
    </row>
    <row r="89" spans="1:18" ht="15.75" customHeight="1" x14ac:dyDescent="0.2">
      <c r="A89" s="93">
        <v>2502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140"/>
      <c r="M89" s="49"/>
      <c r="N89" s="142"/>
      <c r="O89" s="102" t="s">
        <v>83</v>
      </c>
      <c r="P89" s="32">
        <f>IF(P88/B75=0,"",P88/B75)</f>
        <v>0.17857142857142858</v>
      </c>
      <c r="Q89" s="103">
        <f>IF(P88/Q88=0,"",P88/Q88)</f>
        <v>0.625</v>
      </c>
      <c r="R89" s="104" t="s">
        <v>84</v>
      </c>
    </row>
    <row r="90" spans="1:18" ht="15.75" customHeight="1" x14ac:dyDescent="0.2">
      <c r="A90" s="93">
        <v>2601</v>
      </c>
      <c r="B90" s="17"/>
      <c r="C90" s="17"/>
      <c r="D90" s="17"/>
      <c r="E90" s="17"/>
      <c r="F90" s="17"/>
      <c r="G90" s="17"/>
      <c r="H90" s="17"/>
      <c r="I90" s="17"/>
      <c r="J90" s="17"/>
      <c r="K90" s="54"/>
      <c r="L90" s="146"/>
      <c r="M90" s="147"/>
      <c r="N90" s="148"/>
      <c r="O90" s="149"/>
      <c r="P90" s="150"/>
      <c r="Q90" s="150"/>
      <c r="R90" s="151"/>
    </row>
    <row r="91" spans="1:18" ht="18" customHeight="1" x14ac:dyDescent="0.2">
      <c r="A91" s="109"/>
      <c r="B91" s="216" t="s">
        <v>106</v>
      </c>
      <c r="C91" s="216"/>
      <c r="D91" s="216"/>
      <c r="E91" s="216"/>
      <c r="F91" s="216"/>
      <c r="G91" s="216"/>
      <c r="H91" s="216"/>
      <c r="I91" s="216"/>
      <c r="J91" s="216"/>
      <c r="K91" s="37">
        <f>SUM(K75:K87)</f>
        <v>8</v>
      </c>
      <c r="L91" s="105">
        <f>IF(K83=0,"",K83/B75)</f>
        <v>0.14285714285714285</v>
      </c>
      <c r="M91" s="105">
        <f>IF(K91=0,"",K91/B75)</f>
        <v>0.2857142857142857</v>
      </c>
      <c r="N91" s="105">
        <f>IF(K83=0,"",M91-L91)</f>
        <v>0.14285714285714285</v>
      </c>
      <c r="O91" s="85"/>
      <c r="P91" s="81"/>
      <c r="Q91" s="129"/>
      <c r="R91" s="85"/>
    </row>
    <row r="92" spans="1:18" ht="12.75" customHeight="1" x14ac:dyDescent="0.2"/>
    <row r="93" spans="1:18" ht="12.75" customHeight="1" x14ac:dyDescent="0.2"/>
    <row r="94" spans="1:18" ht="26.25" x14ac:dyDescent="0.2">
      <c r="B94" s="220" t="s">
        <v>94</v>
      </c>
      <c r="C94" s="221"/>
      <c r="D94" s="221"/>
      <c r="E94" s="221"/>
      <c r="F94" s="221"/>
      <c r="G94" s="221"/>
      <c r="H94" s="221"/>
      <c r="I94" s="221"/>
      <c r="J94" s="221"/>
      <c r="K94" s="74" t="s">
        <v>114</v>
      </c>
      <c r="L94" s="85"/>
      <c r="M94" s="85"/>
      <c r="N94" s="81"/>
      <c r="O94" s="85"/>
      <c r="P94" s="81"/>
      <c r="Q94" s="81"/>
      <c r="R94" s="81"/>
    </row>
    <row r="95" spans="1:18" ht="20.25" x14ac:dyDescent="0.2">
      <c r="A95" s="222" t="s">
        <v>9</v>
      </c>
      <c r="B95" s="223" t="s">
        <v>95</v>
      </c>
      <c r="C95" s="224"/>
      <c r="D95" s="224"/>
      <c r="E95" s="224"/>
      <c r="F95" s="224"/>
      <c r="G95" s="224"/>
      <c r="H95" s="224"/>
      <c r="I95" s="224"/>
      <c r="J95" s="225"/>
      <c r="K95" s="226" t="s">
        <v>10</v>
      </c>
      <c r="L95" s="219" t="s">
        <v>2</v>
      </c>
      <c r="M95" s="219" t="s">
        <v>3</v>
      </c>
      <c r="N95" s="228" t="s">
        <v>4</v>
      </c>
      <c r="O95" s="219" t="s">
        <v>5</v>
      </c>
      <c r="P95" s="217" t="s">
        <v>6</v>
      </c>
      <c r="Q95" s="217" t="s">
        <v>7</v>
      </c>
      <c r="R95" s="219" t="s">
        <v>96</v>
      </c>
    </row>
    <row r="96" spans="1:18" ht="15.75" x14ac:dyDescent="0.2">
      <c r="A96" s="218"/>
      <c r="B96" s="93" t="s">
        <v>97</v>
      </c>
      <c r="C96" s="93" t="s">
        <v>98</v>
      </c>
      <c r="D96" s="93" t="s">
        <v>99</v>
      </c>
      <c r="E96" s="93" t="s">
        <v>100</v>
      </c>
      <c r="F96" s="93" t="s">
        <v>101</v>
      </c>
      <c r="G96" s="93" t="s">
        <v>102</v>
      </c>
      <c r="H96" s="93" t="s">
        <v>103</v>
      </c>
      <c r="I96" s="93" t="s">
        <v>104</v>
      </c>
      <c r="J96" s="93" t="s">
        <v>105</v>
      </c>
      <c r="K96" s="218"/>
      <c r="L96" s="218"/>
      <c r="M96" s="218"/>
      <c r="N96" s="218"/>
      <c r="O96" s="218"/>
      <c r="P96" s="218"/>
      <c r="Q96" s="218"/>
      <c r="R96" s="218"/>
    </row>
    <row r="97" spans="1:19" ht="15.75" customHeight="1" x14ac:dyDescent="0.2">
      <c r="A97" s="93">
        <v>1901</v>
      </c>
      <c r="B97" s="17">
        <v>7</v>
      </c>
      <c r="C97" s="17"/>
      <c r="D97" s="17"/>
      <c r="E97" s="17"/>
      <c r="F97" s="17"/>
      <c r="G97" s="17"/>
      <c r="H97" s="17"/>
      <c r="I97" s="17"/>
      <c r="J97" s="17"/>
      <c r="K97" s="54"/>
      <c r="L97" s="138"/>
      <c r="M97" s="139"/>
      <c r="N97" s="100"/>
      <c r="O97" s="94"/>
      <c r="P97" s="19">
        <f>B97</f>
        <v>7</v>
      </c>
      <c r="Q97" s="95"/>
      <c r="R97" s="94"/>
    </row>
    <row r="98" spans="1:19" ht="15.75" customHeight="1" x14ac:dyDescent="0.2">
      <c r="A98" s="93">
        <v>1902</v>
      </c>
      <c r="B98" s="17"/>
      <c r="C98" s="17">
        <v>7</v>
      </c>
      <c r="D98" s="17"/>
      <c r="E98" s="17"/>
      <c r="F98" s="17"/>
      <c r="G98" s="17"/>
      <c r="H98" s="17"/>
      <c r="I98" s="17"/>
      <c r="J98" s="17"/>
      <c r="K98" s="54"/>
      <c r="L98" s="140"/>
      <c r="M98" s="49"/>
      <c r="N98" s="141"/>
      <c r="O98" s="21">
        <f>IF(C98=0,"",C98/B97)</f>
        <v>1</v>
      </c>
      <c r="P98" s="22">
        <v>7</v>
      </c>
      <c r="Q98" s="96">
        <f t="shared" ref="Q98:Q105" si="8">IF(P98=0,"",P98/P97)</f>
        <v>1</v>
      </c>
      <c r="R98" s="96">
        <f t="shared" ref="R98:R105" si="9">IF(P98=0,"",100%-Q98)</f>
        <v>0</v>
      </c>
    </row>
    <row r="99" spans="1:19" ht="15.75" customHeight="1" x14ac:dyDescent="0.2">
      <c r="A99" s="93">
        <v>2001</v>
      </c>
      <c r="B99" s="17"/>
      <c r="C99" s="17"/>
      <c r="D99" s="17">
        <v>7</v>
      </c>
      <c r="E99" s="17"/>
      <c r="F99" s="17"/>
      <c r="G99" s="17"/>
      <c r="H99" s="17"/>
      <c r="I99" s="17"/>
      <c r="J99" s="17"/>
      <c r="K99" s="54"/>
      <c r="L99" s="140"/>
      <c r="M99" s="49"/>
      <c r="N99" s="141"/>
      <c r="O99" s="21">
        <f>IF(D99=0,"",D99/C98)</f>
        <v>1</v>
      </c>
      <c r="P99" s="22">
        <v>7</v>
      </c>
      <c r="Q99" s="96">
        <f t="shared" si="8"/>
        <v>1</v>
      </c>
      <c r="R99" s="96">
        <f t="shared" si="9"/>
        <v>0</v>
      </c>
      <c r="S99" s="155">
        <f>P99/P97</f>
        <v>1</v>
      </c>
    </row>
    <row r="100" spans="1:19" ht="15.75" customHeight="1" x14ac:dyDescent="0.2">
      <c r="A100" s="93">
        <v>2002</v>
      </c>
      <c r="B100" s="17"/>
      <c r="C100" s="17"/>
      <c r="D100" s="17"/>
      <c r="E100" s="17">
        <v>6</v>
      </c>
      <c r="F100" s="17"/>
      <c r="G100" s="17"/>
      <c r="H100" s="17"/>
      <c r="I100" s="17"/>
      <c r="J100" s="17"/>
      <c r="K100" s="54"/>
      <c r="L100" s="140"/>
      <c r="M100" s="49"/>
      <c r="N100" s="141"/>
      <c r="O100" s="21">
        <f>IF(E100=0,"",E100/D99)</f>
        <v>0.8571428571428571</v>
      </c>
      <c r="P100" s="22">
        <v>7</v>
      </c>
      <c r="Q100" s="96">
        <f t="shared" si="8"/>
        <v>1</v>
      </c>
      <c r="R100" s="96">
        <f t="shared" si="9"/>
        <v>0</v>
      </c>
    </row>
    <row r="101" spans="1:19" ht="15.75" customHeight="1" x14ac:dyDescent="0.2">
      <c r="A101" s="93">
        <v>2101</v>
      </c>
      <c r="B101" s="17"/>
      <c r="C101" s="17"/>
      <c r="D101" s="17"/>
      <c r="E101" s="17"/>
      <c r="F101" s="17">
        <v>6</v>
      </c>
      <c r="G101" s="17"/>
      <c r="H101" s="17"/>
      <c r="I101" s="17"/>
      <c r="J101" s="17"/>
      <c r="K101" s="54"/>
      <c r="L101" s="140"/>
      <c r="M101" s="49"/>
      <c r="N101" s="141"/>
      <c r="O101" s="21">
        <f>IF(F101=0,"",F101/E100)</f>
        <v>1</v>
      </c>
      <c r="P101" s="22">
        <v>7</v>
      </c>
      <c r="Q101" s="96">
        <f t="shared" si="8"/>
        <v>1</v>
      </c>
      <c r="R101" s="96">
        <f t="shared" si="9"/>
        <v>0</v>
      </c>
    </row>
    <row r="102" spans="1:19" ht="15.75" customHeight="1" x14ac:dyDescent="0.2">
      <c r="A102" s="93">
        <v>2102</v>
      </c>
      <c r="B102" s="17"/>
      <c r="C102" s="17"/>
      <c r="D102" s="17"/>
      <c r="E102" s="17"/>
      <c r="F102" s="17"/>
      <c r="G102" s="17">
        <v>6</v>
      </c>
      <c r="H102" s="17"/>
      <c r="I102" s="17"/>
      <c r="J102" s="17"/>
      <c r="K102" s="54"/>
      <c r="L102" s="140"/>
      <c r="M102" s="49"/>
      <c r="N102" s="141"/>
      <c r="O102" s="21">
        <f>IF(G102=0,"",G102/F101)</f>
        <v>1</v>
      </c>
      <c r="P102" s="22">
        <v>7</v>
      </c>
      <c r="Q102" s="96">
        <f t="shared" si="8"/>
        <v>1</v>
      </c>
      <c r="R102" s="96">
        <f t="shared" si="9"/>
        <v>0</v>
      </c>
    </row>
    <row r="103" spans="1:19" ht="15.75" customHeight="1" x14ac:dyDescent="0.2">
      <c r="A103" s="93">
        <v>2201</v>
      </c>
      <c r="B103" s="17"/>
      <c r="C103" s="17"/>
      <c r="D103" s="17"/>
      <c r="E103" s="17"/>
      <c r="F103" s="17"/>
      <c r="G103" s="17"/>
      <c r="H103" s="17">
        <v>6</v>
      </c>
      <c r="I103" s="17"/>
      <c r="J103" s="17"/>
      <c r="K103" s="54"/>
      <c r="L103" s="140"/>
      <c r="M103" s="49"/>
      <c r="N103" s="141"/>
      <c r="O103" s="21">
        <f>IF(H103=0,"",H103/G102)</f>
        <v>1</v>
      </c>
      <c r="P103" s="22">
        <v>7</v>
      </c>
      <c r="Q103" s="96">
        <f t="shared" si="8"/>
        <v>1</v>
      </c>
      <c r="R103" s="96">
        <f t="shared" si="9"/>
        <v>0</v>
      </c>
    </row>
    <row r="104" spans="1:19" ht="15.75" customHeight="1" x14ac:dyDescent="0.2">
      <c r="A104" s="93">
        <v>2202</v>
      </c>
      <c r="B104" s="17"/>
      <c r="C104" s="17"/>
      <c r="D104" s="17"/>
      <c r="E104" s="17"/>
      <c r="F104" s="17"/>
      <c r="G104" s="17"/>
      <c r="H104" s="17"/>
      <c r="I104" s="17">
        <v>6</v>
      </c>
      <c r="J104" s="17"/>
      <c r="K104" s="54"/>
      <c r="L104" s="140"/>
      <c r="M104" s="49"/>
      <c r="N104" s="141"/>
      <c r="O104" s="21">
        <f>IF(I104=0,"",I104/H103)</f>
        <v>1</v>
      </c>
      <c r="P104" s="22">
        <v>7</v>
      </c>
      <c r="Q104" s="96">
        <f t="shared" si="8"/>
        <v>1</v>
      </c>
      <c r="R104" s="96">
        <f t="shared" si="9"/>
        <v>0</v>
      </c>
    </row>
    <row r="105" spans="1:19" ht="15.75" customHeight="1" x14ac:dyDescent="0.2">
      <c r="A105" s="93">
        <v>2301</v>
      </c>
      <c r="B105" s="17"/>
      <c r="C105" s="17"/>
      <c r="D105" s="17"/>
      <c r="E105" s="17"/>
      <c r="F105" s="17"/>
      <c r="G105" s="17"/>
      <c r="H105" s="17"/>
      <c r="I105" s="17"/>
      <c r="J105" s="17">
        <v>6</v>
      </c>
      <c r="K105" s="54">
        <v>4</v>
      </c>
      <c r="L105" s="140"/>
      <c r="M105" s="49"/>
      <c r="N105" s="141"/>
      <c r="O105" s="24">
        <f>IF(J105=0,"",J105/I104)</f>
        <v>1</v>
      </c>
      <c r="P105" s="22">
        <v>7</v>
      </c>
      <c r="Q105" s="24">
        <f t="shared" si="8"/>
        <v>1</v>
      </c>
      <c r="R105" s="24">
        <f t="shared" si="9"/>
        <v>0</v>
      </c>
    </row>
    <row r="106" spans="1:19" ht="15.75" customHeight="1" x14ac:dyDescent="0.2">
      <c r="A106" s="93">
        <v>2302</v>
      </c>
      <c r="B106" s="17"/>
      <c r="C106" s="17"/>
      <c r="D106" s="17"/>
      <c r="E106" s="17"/>
      <c r="F106" s="17"/>
      <c r="G106" s="17"/>
      <c r="H106" s="17"/>
      <c r="I106" s="17"/>
      <c r="J106" s="17">
        <v>2</v>
      </c>
      <c r="K106" s="54">
        <v>1</v>
      </c>
      <c r="L106" s="140"/>
      <c r="M106" s="49"/>
      <c r="N106" s="142"/>
      <c r="O106" s="63"/>
      <c r="P106" s="22">
        <v>3</v>
      </c>
      <c r="Q106" s="63"/>
      <c r="R106" s="97"/>
    </row>
    <row r="107" spans="1:19" ht="15.75" customHeight="1" x14ac:dyDescent="0.2">
      <c r="A107" s="93">
        <v>2401</v>
      </c>
      <c r="B107" s="17"/>
      <c r="C107" s="17"/>
      <c r="D107" s="17"/>
      <c r="E107" s="17"/>
      <c r="F107" s="17"/>
      <c r="G107" s="17"/>
      <c r="H107" s="17"/>
      <c r="I107" s="17"/>
      <c r="J107" s="17">
        <v>2</v>
      </c>
      <c r="K107" s="54">
        <v>1</v>
      </c>
      <c r="L107" s="140"/>
      <c r="M107" s="49"/>
      <c r="N107" s="142"/>
      <c r="O107" s="143"/>
      <c r="P107" s="72">
        <v>2</v>
      </c>
      <c r="Q107" s="144"/>
      <c r="R107" s="143"/>
    </row>
    <row r="108" spans="1:19" ht="15.75" customHeight="1" x14ac:dyDescent="0.2">
      <c r="A108" s="93">
        <v>2402</v>
      </c>
      <c r="B108" s="17"/>
      <c r="C108" s="17"/>
      <c r="D108" s="17"/>
      <c r="E108" s="17"/>
      <c r="F108" s="17"/>
      <c r="G108" s="17"/>
      <c r="H108" s="17"/>
      <c r="I108" s="17"/>
      <c r="J108" s="61"/>
      <c r="K108" s="54"/>
      <c r="L108" s="140"/>
      <c r="M108" s="49"/>
      <c r="N108" s="142"/>
      <c r="O108" s="173"/>
      <c r="P108" s="73"/>
      <c r="Q108" s="174"/>
      <c r="R108" s="143"/>
    </row>
    <row r="109" spans="1:19" ht="15.75" customHeight="1" x14ac:dyDescent="0.2">
      <c r="A109" s="93">
        <v>2501</v>
      </c>
      <c r="B109" s="17"/>
      <c r="C109" s="17"/>
      <c r="D109" s="17"/>
      <c r="E109" s="17"/>
      <c r="F109" s="17"/>
      <c r="G109" s="17"/>
      <c r="H109" s="17"/>
      <c r="I109" s="17"/>
      <c r="J109" s="17">
        <v>1</v>
      </c>
      <c r="K109" s="54">
        <v>1</v>
      </c>
      <c r="L109" s="140"/>
      <c r="M109" s="49"/>
      <c r="N109" s="142"/>
      <c r="O109" s="173"/>
      <c r="P109" s="73">
        <v>1</v>
      </c>
      <c r="Q109" s="174"/>
      <c r="R109" s="143"/>
    </row>
    <row r="110" spans="1:19" ht="15.75" customHeight="1" x14ac:dyDescent="0.2">
      <c r="A110" s="93">
        <v>2502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54"/>
      <c r="L110" s="140"/>
      <c r="M110" s="49"/>
      <c r="N110" s="142"/>
      <c r="O110" s="98" t="s">
        <v>81</v>
      </c>
      <c r="P110" s="106">
        <v>1</v>
      </c>
      <c r="Q110" s="100">
        <f>IF(SUM(K103:K109)=0,"",SUM(K103:K109))</f>
        <v>7</v>
      </c>
      <c r="R110" s="101" t="s">
        <v>10</v>
      </c>
    </row>
    <row r="111" spans="1:19" ht="15.75" customHeight="1" x14ac:dyDescent="0.2">
      <c r="A111" s="93">
        <v>2601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54"/>
      <c r="L111" s="140"/>
      <c r="M111" s="49"/>
      <c r="N111" s="142"/>
      <c r="O111" s="102" t="s">
        <v>83</v>
      </c>
      <c r="P111" s="32">
        <f>IF(P110/B97=0,"",P110/B97)</f>
        <v>0.14285714285714285</v>
      </c>
      <c r="Q111" s="103">
        <f>IF(P110/Q110=0,"",P110/Q110)</f>
        <v>0.14285714285714285</v>
      </c>
      <c r="R111" s="104" t="s">
        <v>84</v>
      </c>
    </row>
    <row r="112" spans="1:19" ht="15.75" customHeight="1" x14ac:dyDescent="0.2">
      <c r="A112" s="93">
        <v>2602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54"/>
      <c r="L112" s="146"/>
      <c r="M112" s="147"/>
      <c r="N112" s="148"/>
      <c r="O112" s="149"/>
      <c r="P112" s="150"/>
      <c r="Q112" s="150"/>
      <c r="R112" s="151"/>
    </row>
    <row r="113" spans="1:19" ht="18" customHeight="1" x14ac:dyDescent="0.2">
      <c r="A113" s="109"/>
      <c r="B113" s="216" t="s">
        <v>106</v>
      </c>
      <c r="C113" s="216"/>
      <c r="D113" s="216"/>
      <c r="E113" s="216"/>
      <c r="F113" s="216"/>
      <c r="G113" s="216"/>
      <c r="H113" s="216"/>
      <c r="I113" s="216"/>
      <c r="J113" s="216"/>
      <c r="K113" s="37">
        <f>SUM(K97:K109)</f>
        <v>7</v>
      </c>
      <c r="L113" s="105">
        <f>IF(K105=0,"",K105/B97)</f>
        <v>0.5714285714285714</v>
      </c>
      <c r="M113" s="105">
        <f>IF(K113=0,"",K113/B97)</f>
        <v>1</v>
      </c>
      <c r="N113" s="105">
        <f>IF(K105=0,"",M113-L113)</f>
        <v>0.4285714285714286</v>
      </c>
      <c r="O113" s="85"/>
      <c r="P113" s="81"/>
      <c r="Q113" s="129"/>
      <c r="R113" s="85"/>
    </row>
    <row r="114" spans="1:19" ht="12.75" customHeight="1" x14ac:dyDescent="0.2"/>
    <row r="115" spans="1:19" ht="12.75" customHeight="1" x14ac:dyDescent="0.2"/>
    <row r="116" spans="1:19" ht="26.25" customHeight="1" x14ac:dyDescent="0.2">
      <c r="B116" s="220" t="s">
        <v>94</v>
      </c>
      <c r="C116" s="221"/>
      <c r="D116" s="221"/>
      <c r="E116" s="221"/>
      <c r="F116" s="221"/>
      <c r="G116" s="221"/>
      <c r="H116" s="221"/>
      <c r="I116" s="221"/>
      <c r="J116" s="221"/>
      <c r="K116" s="74" t="s">
        <v>115</v>
      </c>
      <c r="L116" s="85"/>
      <c r="M116" s="85"/>
      <c r="N116" s="81"/>
      <c r="O116" s="85"/>
      <c r="P116" s="81"/>
      <c r="Q116" s="81"/>
      <c r="R116" s="81"/>
    </row>
    <row r="117" spans="1:19" ht="20.25" customHeight="1" x14ac:dyDescent="0.2">
      <c r="A117" s="222" t="s">
        <v>9</v>
      </c>
      <c r="B117" s="223" t="s">
        <v>95</v>
      </c>
      <c r="C117" s="224"/>
      <c r="D117" s="224"/>
      <c r="E117" s="224"/>
      <c r="F117" s="224"/>
      <c r="G117" s="224"/>
      <c r="H117" s="224"/>
      <c r="I117" s="224"/>
      <c r="J117" s="225"/>
      <c r="K117" s="226" t="s">
        <v>10</v>
      </c>
      <c r="L117" s="219" t="s">
        <v>2</v>
      </c>
      <c r="M117" s="219" t="s">
        <v>3</v>
      </c>
      <c r="N117" s="228" t="s">
        <v>4</v>
      </c>
      <c r="O117" s="219" t="s">
        <v>5</v>
      </c>
      <c r="P117" s="217" t="s">
        <v>6</v>
      </c>
      <c r="Q117" s="217" t="s">
        <v>7</v>
      </c>
      <c r="R117" s="219" t="s">
        <v>96</v>
      </c>
    </row>
    <row r="118" spans="1:19" ht="15.75" customHeight="1" x14ac:dyDescent="0.2">
      <c r="A118" s="218"/>
      <c r="B118" s="93" t="s">
        <v>97</v>
      </c>
      <c r="C118" s="93" t="s">
        <v>98</v>
      </c>
      <c r="D118" s="93" t="s">
        <v>99</v>
      </c>
      <c r="E118" s="93" t="s">
        <v>100</v>
      </c>
      <c r="F118" s="93" t="s">
        <v>101</v>
      </c>
      <c r="G118" s="93" t="s">
        <v>102</v>
      </c>
      <c r="H118" s="93" t="s">
        <v>103</v>
      </c>
      <c r="I118" s="93" t="s">
        <v>104</v>
      </c>
      <c r="J118" s="93" t="s">
        <v>105</v>
      </c>
      <c r="K118" s="218"/>
      <c r="L118" s="218"/>
      <c r="M118" s="218"/>
      <c r="N118" s="218"/>
      <c r="O118" s="218"/>
      <c r="P118" s="218"/>
      <c r="Q118" s="218"/>
      <c r="R118" s="218"/>
    </row>
    <row r="119" spans="1:19" ht="15.75" customHeight="1" x14ac:dyDescent="0.2">
      <c r="A119" s="93">
        <v>1902</v>
      </c>
      <c r="B119" s="17">
        <v>20</v>
      </c>
      <c r="C119" s="17"/>
      <c r="D119" s="17"/>
      <c r="E119" s="17"/>
      <c r="F119" s="17"/>
      <c r="G119" s="17"/>
      <c r="H119" s="17"/>
      <c r="I119" s="17"/>
      <c r="J119" s="17"/>
      <c r="K119" s="54"/>
      <c r="L119" s="138"/>
      <c r="M119" s="139"/>
      <c r="N119" s="100"/>
      <c r="O119" s="94"/>
      <c r="P119" s="19">
        <f>B119</f>
        <v>20</v>
      </c>
      <c r="Q119" s="95"/>
      <c r="R119" s="94"/>
    </row>
    <row r="120" spans="1:19" ht="15.75" customHeight="1" x14ac:dyDescent="0.2">
      <c r="A120" s="93">
        <v>2001</v>
      </c>
      <c r="B120" s="17"/>
      <c r="C120" s="17">
        <v>11</v>
      </c>
      <c r="D120" s="17"/>
      <c r="E120" s="17"/>
      <c r="F120" s="17"/>
      <c r="G120" s="17"/>
      <c r="H120" s="17"/>
      <c r="I120" s="17"/>
      <c r="J120" s="17"/>
      <c r="K120" s="54"/>
      <c r="L120" s="140"/>
      <c r="M120" s="49"/>
      <c r="N120" s="141"/>
      <c r="O120" s="21">
        <f>IF(C120=0,"",C120/B119)</f>
        <v>0.55000000000000004</v>
      </c>
      <c r="P120" s="22">
        <v>11</v>
      </c>
      <c r="Q120" s="96">
        <f t="shared" ref="Q120:Q127" si="10">IF(P120=0,"",P120/P119)</f>
        <v>0.55000000000000004</v>
      </c>
      <c r="R120" s="96">
        <f t="shared" ref="R120:R127" si="11">IF(P120=0,"",100%-Q120)</f>
        <v>0.44999999999999996</v>
      </c>
    </row>
    <row r="121" spans="1:19" ht="15.75" customHeight="1" x14ac:dyDescent="0.2">
      <c r="A121" s="93">
        <v>2002</v>
      </c>
      <c r="B121" s="17"/>
      <c r="C121" s="17"/>
      <c r="D121" s="17">
        <v>11</v>
      </c>
      <c r="E121" s="17"/>
      <c r="F121" s="17"/>
      <c r="G121" s="17"/>
      <c r="H121" s="17"/>
      <c r="I121" s="17"/>
      <c r="J121" s="17"/>
      <c r="K121" s="54"/>
      <c r="L121" s="140"/>
      <c r="M121" s="49"/>
      <c r="N121" s="141"/>
      <c r="O121" s="21">
        <f>IF(D121=0,"",D121/C120)</f>
        <v>1</v>
      </c>
      <c r="P121" s="22">
        <v>11</v>
      </c>
      <c r="Q121" s="96">
        <f t="shared" si="10"/>
        <v>1</v>
      </c>
      <c r="R121" s="96">
        <f t="shared" si="11"/>
        <v>0</v>
      </c>
      <c r="S121" s="155">
        <f>P121/P119</f>
        <v>0.55000000000000004</v>
      </c>
    </row>
    <row r="122" spans="1:19" ht="15.75" customHeight="1" x14ac:dyDescent="0.2">
      <c r="A122" s="93">
        <v>2101</v>
      </c>
      <c r="B122" s="17"/>
      <c r="C122" s="17"/>
      <c r="D122" s="17"/>
      <c r="E122" s="17">
        <v>9</v>
      </c>
      <c r="F122" s="17"/>
      <c r="G122" s="17"/>
      <c r="H122" s="17"/>
      <c r="I122" s="17"/>
      <c r="J122" s="17"/>
      <c r="K122" s="54"/>
      <c r="L122" s="140"/>
      <c r="M122" s="49"/>
      <c r="N122" s="141"/>
      <c r="O122" s="21">
        <f>IF(E122=0,"",E122/D121)</f>
        <v>0.81818181818181823</v>
      </c>
      <c r="P122" s="22">
        <v>9</v>
      </c>
      <c r="Q122" s="96">
        <f t="shared" si="10"/>
        <v>0.81818181818181823</v>
      </c>
      <c r="R122" s="96">
        <f t="shared" si="11"/>
        <v>0.18181818181818177</v>
      </c>
    </row>
    <row r="123" spans="1:19" ht="15.75" customHeight="1" x14ac:dyDescent="0.2">
      <c r="A123" s="93">
        <v>2102</v>
      </c>
      <c r="B123" s="17"/>
      <c r="C123" s="17"/>
      <c r="D123" s="17"/>
      <c r="E123" s="17"/>
      <c r="F123" s="17">
        <v>8</v>
      </c>
      <c r="G123" s="17"/>
      <c r="H123" s="17"/>
      <c r="I123" s="17"/>
      <c r="J123" s="17"/>
      <c r="K123" s="54"/>
      <c r="L123" s="140"/>
      <c r="M123" s="49"/>
      <c r="N123" s="141"/>
      <c r="O123" s="21">
        <f>IF(F123=0,"",F123/E122)</f>
        <v>0.88888888888888884</v>
      </c>
      <c r="P123" s="22">
        <v>9</v>
      </c>
      <c r="Q123" s="96">
        <f t="shared" si="10"/>
        <v>1</v>
      </c>
      <c r="R123" s="96">
        <f t="shared" si="11"/>
        <v>0</v>
      </c>
    </row>
    <row r="124" spans="1:19" ht="15.75" customHeight="1" x14ac:dyDescent="0.2">
      <c r="A124" s="93">
        <v>2201</v>
      </c>
      <c r="B124" s="17"/>
      <c r="C124" s="17"/>
      <c r="D124" s="17"/>
      <c r="E124" s="17"/>
      <c r="F124" s="17"/>
      <c r="G124" s="17">
        <v>6</v>
      </c>
      <c r="H124" s="17"/>
      <c r="I124" s="17"/>
      <c r="J124" s="17"/>
      <c r="K124" s="54"/>
      <c r="L124" s="140"/>
      <c r="M124" s="49"/>
      <c r="N124" s="141"/>
      <c r="O124" s="21">
        <f>IF(G124=0,"",G124/F123)</f>
        <v>0.75</v>
      </c>
      <c r="P124" s="22">
        <v>8</v>
      </c>
      <c r="Q124" s="96">
        <f t="shared" si="10"/>
        <v>0.88888888888888884</v>
      </c>
      <c r="R124" s="96">
        <f t="shared" si="11"/>
        <v>0.11111111111111116</v>
      </c>
    </row>
    <row r="125" spans="1:19" ht="15.75" customHeight="1" x14ac:dyDescent="0.2">
      <c r="A125" s="93">
        <v>2202</v>
      </c>
      <c r="B125" s="17"/>
      <c r="C125" s="17"/>
      <c r="D125" s="17"/>
      <c r="E125" s="17"/>
      <c r="F125" s="17"/>
      <c r="G125" s="17"/>
      <c r="H125" s="17">
        <v>6</v>
      </c>
      <c r="I125" s="17"/>
      <c r="J125" s="17"/>
      <c r="K125" s="54"/>
      <c r="L125" s="140"/>
      <c r="M125" s="49"/>
      <c r="N125" s="141"/>
      <c r="O125" s="21">
        <f>IF(H125=0,"",H125/G124)</f>
        <v>1</v>
      </c>
      <c r="P125" s="22">
        <v>7</v>
      </c>
      <c r="Q125" s="96">
        <f t="shared" si="10"/>
        <v>0.875</v>
      </c>
      <c r="R125" s="96">
        <f t="shared" si="11"/>
        <v>0.125</v>
      </c>
    </row>
    <row r="126" spans="1:19" ht="15.75" customHeight="1" x14ac:dyDescent="0.2">
      <c r="A126" s="93">
        <v>2301</v>
      </c>
      <c r="B126" s="17"/>
      <c r="C126" s="17"/>
      <c r="D126" s="17"/>
      <c r="E126" s="17"/>
      <c r="F126" s="17"/>
      <c r="G126" s="17"/>
      <c r="H126" s="17"/>
      <c r="I126" s="17">
        <v>6</v>
      </c>
      <c r="J126" s="17"/>
      <c r="K126" s="54"/>
      <c r="L126" s="140"/>
      <c r="M126" s="49"/>
      <c r="N126" s="141"/>
      <c r="O126" s="21">
        <f>IF(I126=0,"",I126/H125)</f>
        <v>1</v>
      </c>
      <c r="P126" s="22">
        <v>7</v>
      </c>
      <c r="Q126" s="96">
        <f t="shared" si="10"/>
        <v>1</v>
      </c>
      <c r="R126" s="96">
        <f t="shared" si="11"/>
        <v>0</v>
      </c>
    </row>
    <row r="127" spans="1:19" ht="15.75" customHeight="1" x14ac:dyDescent="0.2">
      <c r="A127" s="93">
        <v>2302</v>
      </c>
      <c r="B127" s="17"/>
      <c r="C127" s="17"/>
      <c r="D127" s="17"/>
      <c r="E127" s="17"/>
      <c r="F127" s="17"/>
      <c r="G127" s="17"/>
      <c r="H127" s="17"/>
      <c r="I127" s="17"/>
      <c r="J127" s="17">
        <v>6</v>
      </c>
      <c r="K127" s="54">
        <v>5</v>
      </c>
      <c r="L127" s="140"/>
      <c r="M127" s="49"/>
      <c r="N127" s="141"/>
      <c r="O127" s="24">
        <f>IF(J127=0,"",J127/I126)</f>
        <v>1</v>
      </c>
      <c r="P127" s="22">
        <v>7</v>
      </c>
      <c r="Q127" s="24">
        <f t="shared" si="10"/>
        <v>1</v>
      </c>
      <c r="R127" s="24">
        <f t="shared" si="11"/>
        <v>0</v>
      </c>
    </row>
    <row r="128" spans="1:19" ht="15.75" customHeight="1" x14ac:dyDescent="0.2">
      <c r="A128" s="93">
        <v>2401</v>
      </c>
      <c r="B128" s="17"/>
      <c r="C128" s="17"/>
      <c r="D128" s="17"/>
      <c r="E128" s="17"/>
      <c r="F128" s="17"/>
      <c r="G128" s="17"/>
      <c r="H128" s="17"/>
      <c r="I128" s="17"/>
      <c r="J128" s="17">
        <v>1</v>
      </c>
      <c r="K128" s="54"/>
      <c r="L128" s="140"/>
      <c r="M128" s="49"/>
      <c r="N128" s="142"/>
      <c r="O128" s="63"/>
      <c r="P128" s="22">
        <v>1</v>
      </c>
      <c r="Q128" s="63"/>
      <c r="R128" s="97"/>
    </row>
    <row r="129" spans="1:19" ht="15.75" customHeight="1" x14ac:dyDescent="0.2">
      <c r="A129" s="93">
        <v>2402</v>
      </c>
      <c r="B129" s="17"/>
      <c r="C129" s="17"/>
      <c r="D129" s="17"/>
      <c r="E129" s="17"/>
      <c r="F129" s="17"/>
      <c r="G129" s="17"/>
      <c r="H129" s="17"/>
      <c r="I129" s="17"/>
      <c r="J129" s="17">
        <v>1</v>
      </c>
      <c r="K129" s="54">
        <v>1</v>
      </c>
      <c r="L129" s="140"/>
      <c r="M129" s="49"/>
      <c r="N129" s="142"/>
      <c r="O129" s="143"/>
      <c r="P129" s="51">
        <v>1</v>
      </c>
      <c r="Q129" s="144"/>
      <c r="R129" s="143"/>
    </row>
    <row r="130" spans="1:19" ht="15.75" customHeight="1" x14ac:dyDescent="0.2">
      <c r="A130" s="93">
        <v>2501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54"/>
      <c r="L130" s="140"/>
      <c r="M130" s="49"/>
      <c r="N130" s="142"/>
      <c r="O130" s="143"/>
      <c r="P130" s="51"/>
      <c r="Q130" s="144"/>
      <c r="R130" s="143"/>
    </row>
    <row r="131" spans="1:19" ht="15.75" customHeight="1" x14ac:dyDescent="0.2">
      <c r="A131" s="93">
        <v>2502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54"/>
      <c r="L131" s="140"/>
      <c r="M131" s="49"/>
      <c r="N131" s="142"/>
      <c r="O131" s="49"/>
      <c r="P131" s="142"/>
      <c r="Q131" s="145"/>
      <c r="R131" s="143"/>
    </row>
    <row r="132" spans="1:19" ht="15.75" customHeight="1" x14ac:dyDescent="0.2">
      <c r="A132" s="93">
        <v>2601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54"/>
      <c r="L132" s="140"/>
      <c r="M132" s="49"/>
      <c r="N132" s="142"/>
      <c r="O132" s="98" t="s">
        <v>81</v>
      </c>
      <c r="P132" s="99">
        <v>2</v>
      </c>
      <c r="Q132" s="100">
        <f>IF(SUM(K125:K131)=0,"",SUM(K125:K131))</f>
        <v>6</v>
      </c>
      <c r="R132" s="101" t="s">
        <v>10</v>
      </c>
    </row>
    <row r="133" spans="1:19" ht="15.75" customHeight="1" x14ac:dyDescent="0.2">
      <c r="A133" s="93">
        <v>2602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54"/>
      <c r="L133" s="140"/>
      <c r="M133" s="49"/>
      <c r="N133" s="142"/>
      <c r="O133" s="102" t="s">
        <v>83</v>
      </c>
      <c r="P133" s="32">
        <f>IF(P132/B119=0,"",P132/B119)</f>
        <v>0.1</v>
      </c>
      <c r="Q133" s="103">
        <f>IF(P132/Q132=0,"",P132/Q132)</f>
        <v>0.33333333333333331</v>
      </c>
      <c r="R133" s="104" t="s">
        <v>84</v>
      </c>
    </row>
    <row r="134" spans="1:19" ht="15.75" customHeight="1" x14ac:dyDescent="0.2">
      <c r="A134" s="93">
        <v>2701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54"/>
      <c r="L134" s="146"/>
      <c r="M134" s="147"/>
      <c r="N134" s="148"/>
      <c r="O134" s="149"/>
      <c r="P134" s="150"/>
      <c r="Q134" s="150"/>
      <c r="R134" s="151"/>
    </row>
    <row r="135" spans="1:19" ht="18" customHeight="1" x14ac:dyDescent="0.2">
      <c r="A135" s="109"/>
      <c r="B135" s="216" t="s">
        <v>106</v>
      </c>
      <c r="C135" s="216"/>
      <c r="D135" s="216"/>
      <c r="E135" s="216"/>
      <c r="F135" s="216"/>
      <c r="G135" s="216"/>
      <c r="H135" s="216"/>
      <c r="I135" s="216"/>
      <c r="J135" s="216"/>
      <c r="K135" s="37">
        <f>SUM(K119:K131)</f>
        <v>6</v>
      </c>
      <c r="L135" s="105">
        <f>IF(K127=0,"",K127/B119)</f>
        <v>0.25</v>
      </c>
      <c r="M135" s="105">
        <f>IF(K135=0,"",K135/B119)</f>
        <v>0.3</v>
      </c>
      <c r="N135" s="105">
        <f>IF(K127=0,"",M135-L135)</f>
        <v>4.9999999999999989E-2</v>
      </c>
      <c r="O135" s="85"/>
      <c r="P135" s="81"/>
      <c r="Q135" s="129"/>
      <c r="R135" s="85"/>
    </row>
    <row r="136" spans="1:19" ht="12.75" customHeight="1" x14ac:dyDescent="0.2"/>
    <row r="137" spans="1:19" ht="12.75" customHeight="1" x14ac:dyDescent="0.2"/>
    <row r="138" spans="1:19" ht="26.25" customHeight="1" x14ac:dyDescent="0.2">
      <c r="B138" s="220" t="s">
        <v>94</v>
      </c>
      <c r="C138" s="221"/>
      <c r="D138" s="221"/>
      <c r="E138" s="221"/>
      <c r="F138" s="221"/>
      <c r="G138" s="221"/>
      <c r="H138" s="221"/>
      <c r="I138" s="221"/>
      <c r="J138" s="221"/>
      <c r="K138" s="74" t="s">
        <v>116</v>
      </c>
      <c r="L138" s="85"/>
      <c r="M138" s="85"/>
      <c r="N138" s="81"/>
      <c r="O138" s="85"/>
      <c r="P138" s="81"/>
      <c r="Q138" s="81"/>
      <c r="R138" s="81"/>
    </row>
    <row r="139" spans="1:19" ht="20.25" customHeight="1" x14ac:dyDescent="0.2">
      <c r="A139" s="222" t="s">
        <v>9</v>
      </c>
      <c r="B139" s="223" t="s">
        <v>95</v>
      </c>
      <c r="C139" s="224"/>
      <c r="D139" s="224"/>
      <c r="E139" s="224"/>
      <c r="F139" s="224"/>
      <c r="G139" s="224"/>
      <c r="H139" s="224"/>
      <c r="I139" s="224"/>
      <c r="J139" s="225"/>
      <c r="K139" s="226" t="s">
        <v>10</v>
      </c>
      <c r="L139" s="219" t="s">
        <v>2</v>
      </c>
      <c r="M139" s="219" t="s">
        <v>3</v>
      </c>
      <c r="N139" s="228" t="s">
        <v>4</v>
      </c>
      <c r="O139" s="219" t="s">
        <v>5</v>
      </c>
      <c r="P139" s="217" t="s">
        <v>6</v>
      </c>
      <c r="Q139" s="217" t="s">
        <v>7</v>
      </c>
      <c r="R139" s="219" t="s">
        <v>96</v>
      </c>
    </row>
    <row r="140" spans="1:19" ht="15.75" customHeight="1" x14ac:dyDescent="0.2">
      <c r="A140" s="218"/>
      <c r="B140" s="93" t="s">
        <v>97</v>
      </c>
      <c r="C140" s="93" t="s">
        <v>98</v>
      </c>
      <c r="D140" s="93" t="s">
        <v>99</v>
      </c>
      <c r="E140" s="93" t="s">
        <v>100</v>
      </c>
      <c r="F140" s="93" t="s">
        <v>101</v>
      </c>
      <c r="G140" s="93" t="s">
        <v>102</v>
      </c>
      <c r="H140" s="93" t="s">
        <v>103</v>
      </c>
      <c r="I140" s="93" t="s">
        <v>104</v>
      </c>
      <c r="J140" s="93" t="s">
        <v>105</v>
      </c>
      <c r="K140" s="218"/>
      <c r="L140" s="218"/>
      <c r="M140" s="218"/>
      <c r="N140" s="218"/>
      <c r="O140" s="218"/>
      <c r="P140" s="218"/>
      <c r="Q140" s="218"/>
      <c r="R140" s="218"/>
    </row>
    <row r="141" spans="1:19" ht="15.75" customHeight="1" x14ac:dyDescent="0.2">
      <c r="A141" s="93">
        <v>2001</v>
      </c>
      <c r="B141" s="17">
        <v>8</v>
      </c>
      <c r="C141" s="17"/>
      <c r="D141" s="17"/>
      <c r="E141" s="17"/>
      <c r="F141" s="17"/>
      <c r="G141" s="17"/>
      <c r="H141" s="17"/>
      <c r="I141" s="17"/>
      <c r="J141" s="17"/>
      <c r="K141" s="54"/>
      <c r="L141" s="138"/>
      <c r="M141" s="139"/>
      <c r="N141" s="100"/>
      <c r="O141" s="94"/>
      <c r="P141" s="19">
        <f>B141</f>
        <v>8</v>
      </c>
      <c r="Q141" s="95"/>
      <c r="R141" s="94"/>
    </row>
    <row r="142" spans="1:19" ht="15.75" customHeight="1" x14ac:dyDescent="0.2">
      <c r="A142" s="93">
        <v>2002</v>
      </c>
      <c r="B142" s="17"/>
      <c r="C142" s="17">
        <v>6</v>
      </c>
      <c r="D142" s="17"/>
      <c r="E142" s="17"/>
      <c r="F142" s="17"/>
      <c r="G142" s="17"/>
      <c r="H142" s="17"/>
      <c r="I142" s="17"/>
      <c r="J142" s="17"/>
      <c r="K142" s="54"/>
      <c r="L142" s="140"/>
      <c r="M142" s="49"/>
      <c r="N142" s="141"/>
      <c r="O142" s="21">
        <f>IF(C142=0,"",C142/B141)</f>
        <v>0.75</v>
      </c>
      <c r="P142" s="22">
        <v>6</v>
      </c>
      <c r="Q142" s="96">
        <f t="shared" ref="Q142:Q149" si="12">IF(P142=0,"",P142/P141)</f>
        <v>0.75</v>
      </c>
      <c r="R142" s="96">
        <f t="shared" ref="R142:R149" si="13">IF(P142=0,"",100%-Q142)</f>
        <v>0.25</v>
      </c>
    </row>
    <row r="143" spans="1:19" ht="15.75" customHeight="1" x14ac:dyDescent="0.2">
      <c r="A143" s="93">
        <v>2101</v>
      </c>
      <c r="B143" s="17"/>
      <c r="C143" s="17"/>
      <c r="D143" s="17">
        <v>5</v>
      </c>
      <c r="E143" s="17"/>
      <c r="F143" s="17"/>
      <c r="G143" s="17"/>
      <c r="H143" s="17"/>
      <c r="I143" s="17"/>
      <c r="J143" s="17"/>
      <c r="K143" s="54"/>
      <c r="L143" s="140"/>
      <c r="M143" s="49"/>
      <c r="N143" s="141"/>
      <c r="O143" s="21">
        <f>IF(D143=0,"",D143/C142)</f>
        <v>0.83333333333333337</v>
      </c>
      <c r="P143" s="22">
        <v>5</v>
      </c>
      <c r="Q143" s="96">
        <f t="shared" si="12"/>
        <v>0.83333333333333337</v>
      </c>
      <c r="R143" s="96">
        <f t="shared" si="13"/>
        <v>0.16666666666666663</v>
      </c>
      <c r="S143" s="155">
        <f>P143/P141</f>
        <v>0.625</v>
      </c>
    </row>
    <row r="144" spans="1:19" ht="15.75" customHeight="1" x14ac:dyDescent="0.2">
      <c r="A144" s="93">
        <v>2102</v>
      </c>
      <c r="B144" s="17"/>
      <c r="C144" s="17"/>
      <c r="D144" s="17"/>
      <c r="E144" s="17">
        <v>5</v>
      </c>
      <c r="F144" s="17"/>
      <c r="G144" s="17"/>
      <c r="H144" s="17"/>
      <c r="I144" s="17"/>
      <c r="J144" s="17"/>
      <c r="K144" s="54"/>
      <c r="L144" s="140"/>
      <c r="M144" s="49"/>
      <c r="N144" s="141"/>
      <c r="O144" s="21">
        <f>IF(E144=0,"",E144/D143)</f>
        <v>1</v>
      </c>
      <c r="P144" s="22">
        <v>5</v>
      </c>
      <c r="Q144" s="96">
        <f t="shared" si="12"/>
        <v>1</v>
      </c>
      <c r="R144" s="96">
        <f t="shared" si="13"/>
        <v>0</v>
      </c>
    </row>
    <row r="145" spans="1:18" ht="15.75" customHeight="1" x14ac:dyDescent="0.2">
      <c r="A145" s="93">
        <v>2201</v>
      </c>
      <c r="B145" s="17"/>
      <c r="C145" s="17"/>
      <c r="D145" s="17"/>
      <c r="E145" s="17"/>
      <c r="F145" s="17">
        <v>5</v>
      </c>
      <c r="G145" s="17"/>
      <c r="H145" s="17"/>
      <c r="I145" s="17"/>
      <c r="J145" s="17"/>
      <c r="K145" s="54"/>
      <c r="L145" s="140"/>
      <c r="M145" s="49"/>
      <c r="N145" s="141"/>
      <c r="O145" s="21">
        <f>IF(F145=0,"",F145/E144)</f>
        <v>1</v>
      </c>
      <c r="P145" s="22">
        <v>5</v>
      </c>
      <c r="Q145" s="96">
        <f t="shared" si="12"/>
        <v>1</v>
      </c>
      <c r="R145" s="96">
        <f t="shared" si="13"/>
        <v>0</v>
      </c>
    </row>
    <row r="146" spans="1:18" ht="15.75" customHeight="1" x14ac:dyDescent="0.2">
      <c r="A146" s="93">
        <v>2203</v>
      </c>
      <c r="B146" s="17"/>
      <c r="C146" s="17"/>
      <c r="D146" s="17"/>
      <c r="E146" s="17"/>
      <c r="F146" s="17"/>
      <c r="G146" s="17">
        <v>4</v>
      </c>
      <c r="H146" s="17"/>
      <c r="I146" s="17"/>
      <c r="J146" s="17"/>
      <c r="K146" s="54"/>
      <c r="L146" s="140"/>
      <c r="M146" s="49"/>
      <c r="N146" s="141"/>
      <c r="O146" s="21">
        <f>IF(G146=0,"",G146/F145)</f>
        <v>0.8</v>
      </c>
      <c r="P146" s="22">
        <v>5</v>
      </c>
      <c r="Q146" s="96">
        <f t="shared" si="12"/>
        <v>1</v>
      </c>
      <c r="R146" s="96">
        <f t="shared" si="13"/>
        <v>0</v>
      </c>
    </row>
    <row r="147" spans="1:18" ht="15.75" customHeight="1" x14ac:dyDescent="0.2">
      <c r="A147" s="93">
        <v>2301</v>
      </c>
      <c r="B147" s="17"/>
      <c r="C147" s="17"/>
      <c r="D147" s="17"/>
      <c r="E147" s="17"/>
      <c r="F147" s="17"/>
      <c r="G147" s="17"/>
      <c r="H147" s="17">
        <v>4</v>
      </c>
      <c r="I147" s="17"/>
      <c r="J147" s="17"/>
      <c r="K147" s="54"/>
      <c r="L147" s="140"/>
      <c r="M147" s="49"/>
      <c r="N147" s="141"/>
      <c r="O147" s="21">
        <f>IF(H147=0,"",H147/G146)</f>
        <v>1</v>
      </c>
      <c r="P147" s="22">
        <v>4</v>
      </c>
      <c r="Q147" s="96">
        <f t="shared" si="12"/>
        <v>0.8</v>
      </c>
      <c r="R147" s="96">
        <f t="shared" si="13"/>
        <v>0.19999999999999996</v>
      </c>
    </row>
    <row r="148" spans="1:18" ht="15.75" customHeight="1" x14ac:dyDescent="0.2">
      <c r="A148" s="93">
        <v>2302</v>
      </c>
      <c r="B148" s="17"/>
      <c r="C148" s="17"/>
      <c r="D148" s="17"/>
      <c r="E148" s="17"/>
      <c r="F148" s="17"/>
      <c r="G148" s="17"/>
      <c r="H148" s="17"/>
      <c r="I148" s="17">
        <v>4</v>
      </c>
      <c r="J148" s="17"/>
      <c r="K148" s="54"/>
      <c r="L148" s="140"/>
      <c r="M148" s="49"/>
      <c r="N148" s="141"/>
      <c r="O148" s="21">
        <f>IF(I148=0,"",I148/H147)</f>
        <v>1</v>
      </c>
      <c r="P148" s="22">
        <v>4</v>
      </c>
      <c r="Q148" s="96">
        <f t="shared" si="12"/>
        <v>1</v>
      </c>
      <c r="R148" s="96">
        <f t="shared" si="13"/>
        <v>0</v>
      </c>
    </row>
    <row r="149" spans="1:18" ht="15.75" customHeight="1" x14ac:dyDescent="0.2">
      <c r="A149" s="93">
        <v>2401</v>
      </c>
      <c r="B149" s="17"/>
      <c r="C149" s="17"/>
      <c r="D149" s="17"/>
      <c r="E149" s="17"/>
      <c r="F149" s="17"/>
      <c r="G149" s="17"/>
      <c r="H149" s="17"/>
      <c r="I149" s="17"/>
      <c r="J149" s="17">
        <v>3</v>
      </c>
      <c r="K149" s="54">
        <v>3</v>
      </c>
      <c r="L149" s="140"/>
      <c r="M149" s="49"/>
      <c r="N149" s="141"/>
      <c r="O149" s="24">
        <f>IF(J149=0,"",J149/I148)</f>
        <v>0.75</v>
      </c>
      <c r="P149" s="22">
        <v>3</v>
      </c>
      <c r="Q149" s="24">
        <f t="shared" si="12"/>
        <v>0.75</v>
      </c>
      <c r="R149" s="24">
        <f t="shared" si="13"/>
        <v>0.25</v>
      </c>
    </row>
    <row r="150" spans="1:18" ht="15.75" customHeight="1" x14ac:dyDescent="0.2">
      <c r="A150" s="93">
        <v>2402</v>
      </c>
      <c r="B150" s="17"/>
      <c r="C150" s="17"/>
      <c r="D150" s="17"/>
      <c r="E150" s="17"/>
      <c r="F150" s="17"/>
      <c r="G150" s="17"/>
      <c r="H150" s="17"/>
      <c r="I150" s="17"/>
      <c r="J150" s="61"/>
      <c r="K150" s="54"/>
      <c r="L150" s="140"/>
      <c r="M150" s="49"/>
      <c r="N150" s="142"/>
      <c r="O150" s="63"/>
      <c r="P150" s="22"/>
      <c r="Q150" s="63"/>
      <c r="R150" s="97"/>
    </row>
    <row r="151" spans="1:18" ht="15.75" customHeight="1" x14ac:dyDescent="0.2">
      <c r="A151" s="93">
        <v>2501</v>
      </c>
      <c r="B151" s="17"/>
      <c r="C151" s="17"/>
      <c r="D151" s="17"/>
      <c r="E151" s="17"/>
      <c r="F151" s="17"/>
      <c r="G151" s="17"/>
      <c r="H151" s="17"/>
      <c r="I151" s="17"/>
      <c r="J151" s="17">
        <v>1</v>
      </c>
      <c r="K151" s="54"/>
      <c r="L151" s="140"/>
      <c r="M151" s="49"/>
      <c r="N151" s="142"/>
      <c r="O151" s="143"/>
      <c r="P151" s="51">
        <v>1</v>
      </c>
      <c r="Q151" s="144"/>
      <c r="R151" s="143"/>
    </row>
    <row r="152" spans="1:18" ht="15.75" customHeight="1" x14ac:dyDescent="0.2">
      <c r="A152" s="93">
        <v>2502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54"/>
      <c r="L152" s="140"/>
      <c r="M152" s="49"/>
      <c r="N152" s="142"/>
      <c r="O152" s="143"/>
      <c r="P152" s="51"/>
      <c r="Q152" s="144"/>
      <c r="R152" s="143"/>
    </row>
    <row r="153" spans="1:18" ht="15.75" customHeight="1" x14ac:dyDescent="0.2">
      <c r="A153" s="93">
        <v>2601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54"/>
      <c r="L153" s="140"/>
      <c r="M153" s="49"/>
      <c r="N153" s="142"/>
      <c r="O153" s="49"/>
      <c r="P153" s="142"/>
      <c r="Q153" s="145"/>
      <c r="R153" s="143"/>
    </row>
    <row r="154" spans="1:18" ht="15.75" customHeight="1" x14ac:dyDescent="0.2">
      <c r="A154" s="93">
        <v>2602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54"/>
      <c r="L154" s="140"/>
      <c r="M154" s="49"/>
      <c r="N154" s="142"/>
      <c r="O154" s="98" t="s">
        <v>81</v>
      </c>
      <c r="P154" s="99">
        <v>1</v>
      </c>
      <c r="Q154" s="100">
        <f>IF(SUM(K147:K153)=0,"",SUM(K147:K153))</f>
        <v>3</v>
      </c>
      <c r="R154" s="101" t="s">
        <v>10</v>
      </c>
    </row>
    <row r="155" spans="1:18" ht="15.75" customHeight="1" x14ac:dyDescent="0.2">
      <c r="A155" s="93">
        <v>2701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140"/>
      <c r="M155" s="49"/>
      <c r="N155" s="142"/>
      <c r="O155" s="102" t="s">
        <v>83</v>
      </c>
      <c r="P155" s="32">
        <f>IF(P154/B141=0,"",P154/B141)</f>
        <v>0.125</v>
      </c>
      <c r="Q155" s="103">
        <f>IF(P154/Q154=0,"",P154/Q154)</f>
        <v>0.33333333333333331</v>
      </c>
      <c r="R155" s="104" t="s">
        <v>84</v>
      </c>
    </row>
    <row r="156" spans="1:18" ht="15.75" customHeight="1" x14ac:dyDescent="0.2">
      <c r="A156" s="93">
        <v>2702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146"/>
      <c r="M156" s="147"/>
      <c r="N156" s="148"/>
      <c r="O156" s="149"/>
      <c r="P156" s="150"/>
      <c r="Q156" s="150"/>
      <c r="R156" s="151"/>
    </row>
    <row r="157" spans="1:18" ht="18" customHeight="1" x14ac:dyDescent="0.2">
      <c r="A157" s="109"/>
      <c r="B157" s="216" t="s">
        <v>106</v>
      </c>
      <c r="C157" s="216"/>
      <c r="D157" s="216"/>
      <c r="E157" s="216"/>
      <c r="F157" s="216"/>
      <c r="G157" s="216"/>
      <c r="H157" s="216"/>
      <c r="I157" s="216"/>
      <c r="J157" s="216"/>
      <c r="K157" s="37">
        <f>SUM(K141:K153)</f>
        <v>3</v>
      </c>
      <c r="L157" s="105">
        <f>IF(K149=0,"",K149/B141)</f>
        <v>0.375</v>
      </c>
      <c r="M157" s="105">
        <f>IF(K157=0,"",K157/B141)</f>
        <v>0.375</v>
      </c>
      <c r="N157" s="105">
        <f>IF(K149=0,"",M157-L157)</f>
        <v>0</v>
      </c>
      <c r="O157" s="85"/>
      <c r="P157" s="81"/>
      <c r="Q157" s="129"/>
      <c r="R157" s="85"/>
    </row>
    <row r="158" spans="1:18" ht="12.75" customHeight="1" x14ac:dyDescent="0.2"/>
    <row r="159" spans="1:18" ht="12.75" customHeight="1" x14ac:dyDescent="0.2"/>
    <row r="160" spans="1:18" ht="26.25" x14ac:dyDescent="0.2">
      <c r="B160" s="220" t="s">
        <v>94</v>
      </c>
      <c r="C160" s="221"/>
      <c r="D160" s="221"/>
      <c r="E160" s="221"/>
      <c r="F160" s="221"/>
      <c r="G160" s="221"/>
      <c r="H160" s="221"/>
      <c r="I160" s="221"/>
      <c r="J160" s="221"/>
      <c r="K160" s="74" t="s">
        <v>117</v>
      </c>
      <c r="L160" s="85"/>
      <c r="M160" s="85"/>
      <c r="N160" s="81"/>
      <c r="O160" s="85"/>
      <c r="P160" s="81"/>
      <c r="Q160" s="81"/>
      <c r="R160" s="81"/>
    </row>
    <row r="161" spans="1:19" ht="20.25" customHeight="1" x14ac:dyDescent="0.2">
      <c r="A161" s="222" t="s">
        <v>9</v>
      </c>
      <c r="B161" s="223" t="s">
        <v>95</v>
      </c>
      <c r="C161" s="224"/>
      <c r="D161" s="224"/>
      <c r="E161" s="224"/>
      <c r="F161" s="224"/>
      <c r="G161" s="224"/>
      <c r="H161" s="224"/>
      <c r="I161" s="224"/>
      <c r="J161" s="225"/>
      <c r="K161" s="226" t="s">
        <v>10</v>
      </c>
      <c r="L161" s="219" t="s">
        <v>2</v>
      </c>
      <c r="M161" s="219" t="s">
        <v>3</v>
      </c>
      <c r="N161" s="228" t="s">
        <v>4</v>
      </c>
      <c r="O161" s="219" t="s">
        <v>5</v>
      </c>
      <c r="P161" s="217" t="s">
        <v>6</v>
      </c>
      <c r="Q161" s="217" t="s">
        <v>7</v>
      </c>
      <c r="R161" s="219" t="s">
        <v>96</v>
      </c>
    </row>
    <row r="162" spans="1:19" ht="15.75" customHeight="1" x14ac:dyDescent="0.2">
      <c r="A162" s="218"/>
      <c r="B162" s="93" t="s">
        <v>97</v>
      </c>
      <c r="C162" s="93" t="s">
        <v>98</v>
      </c>
      <c r="D162" s="93" t="s">
        <v>99</v>
      </c>
      <c r="E162" s="93" t="s">
        <v>100</v>
      </c>
      <c r="F162" s="93" t="s">
        <v>101</v>
      </c>
      <c r="G162" s="93" t="s">
        <v>102</v>
      </c>
      <c r="H162" s="93" t="s">
        <v>103</v>
      </c>
      <c r="I162" s="93" t="s">
        <v>104</v>
      </c>
      <c r="J162" s="93" t="s">
        <v>105</v>
      </c>
      <c r="K162" s="218"/>
      <c r="L162" s="218"/>
      <c r="M162" s="218"/>
      <c r="N162" s="218"/>
      <c r="O162" s="218"/>
      <c r="P162" s="218"/>
      <c r="Q162" s="218"/>
      <c r="R162" s="218"/>
    </row>
    <row r="163" spans="1:19" ht="15.75" customHeight="1" x14ac:dyDescent="0.2">
      <c r="A163" s="93">
        <v>2002</v>
      </c>
      <c r="B163" s="17">
        <v>10</v>
      </c>
      <c r="C163" s="17"/>
      <c r="D163" s="17"/>
      <c r="E163" s="17"/>
      <c r="F163" s="17"/>
      <c r="G163" s="17"/>
      <c r="H163" s="17"/>
      <c r="I163" s="17"/>
      <c r="J163" s="17"/>
      <c r="K163" s="54"/>
      <c r="L163" s="138"/>
      <c r="M163" s="139"/>
      <c r="N163" s="100"/>
      <c r="O163" s="94"/>
      <c r="P163" s="19">
        <f>B163</f>
        <v>10</v>
      </c>
      <c r="Q163" s="95"/>
      <c r="R163" s="94"/>
    </row>
    <row r="164" spans="1:19" ht="15.75" customHeight="1" x14ac:dyDescent="0.2">
      <c r="A164" s="93">
        <v>2101</v>
      </c>
      <c r="B164" s="17"/>
      <c r="C164" s="17">
        <v>8</v>
      </c>
      <c r="D164" s="17"/>
      <c r="E164" s="17"/>
      <c r="F164" s="17"/>
      <c r="G164" s="17"/>
      <c r="H164" s="17"/>
      <c r="I164" s="17"/>
      <c r="J164" s="17"/>
      <c r="K164" s="54"/>
      <c r="L164" s="140"/>
      <c r="M164" s="49"/>
      <c r="N164" s="141"/>
      <c r="O164" s="21">
        <f>IF(C164=0,"",C164/B163)</f>
        <v>0.8</v>
      </c>
      <c r="P164" s="22">
        <v>8</v>
      </c>
      <c r="Q164" s="96">
        <f t="shared" ref="Q164:Q171" si="14">IF(P164=0,"",P164/P163)</f>
        <v>0.8</v>
      </c>
      <c r="R164" s="96">
        <f t="shared" ref="R164:R171" si="15">IF(P164=0,"",100%-Q164)</f>
        <v>0.19999999999999996</v>
      </c>
    </row>
    <row r="165" spans="1:19" ht="15.75" customHeight="1" x14ac:dyDescent="0.2">
      <c r="A165" s="93">
        <v>2102</v>
      </c>
      <c r="B165" s="17"/>
      <c r="C165" s="17"/>
      <c r="D165" s="17">
        <v>7</v>
      </c>
      <c r="E165" s="17"/>
      <c r="F165" s="17"/>
      <c r="G165" s="17"/>
      <c r="H165" s="17"/>
      <c r="I165" s="17"/>
      <c r="J165" s="17"/>
      <c r="K165" s="54"/>
      <c r="L165" s="140"/>
      <c r="M165" s="49"/>
      <c r="N165" s="141"/>
      <c r="O165" s="21">
        <f>IF(D165=0,"",D165/C164)</f>
        <v>0.875</v>
      </c>
      <c r="P165" s="22">
        <v>8</v>
      </c>
      <c r="Q165" s="96">
        <f t="shared" si="14"/>
        <v>1</v>
      </c>
      <c r="R165" s="96">
        <f t="shared" si="15"/>
        <v>0</v>
      </c>
      <c r="S165" s="155">
        <f>P165/P163</f>
        <v>0.8</v>
      </c>
    </row>
    <row r="166" spans="1:19" ht="15.75" customHeight="1" x14ac:dyDescent="0.2">
      <c r="A166" s="93">
        <v>2201</v>
      </c>
      <c r="B166" s="17"/>
      <c r="C166" s="17"/>
      <c r="D166" s="17"/>
      <c r="E166" s="17">
        <v>7</v>
      </c>
      <c r="F166" s="17"/>
      <c r="G166" s="17"/>
      <c r="H166" s="17"/>
      <c r="I166" s="17"/>
      <c r="J166" s="17"/>
      <c r="K166" s="54"/>
      <c r="L166" s="140"/>
      <c r="M166" s="49"/>
      <c r="N166" s="141"/>
      <c r="O166" s="21">
        <f>IF(E166=0,"",E166/D165)</f>
        <v>1</v>
      </c>
      <c r="P166" s="22">
        <v>8</v>
      </c>
      <c r="Q166" s="96">
        <f t="shared" si="14"/>
        <v>1</v>
      </c>
      <c r="R166" s="96">
        <f t="shared" si="15"/>
        <v>0</v>
      </c>
    </row>
    <row r="167" spans="1:19" ht="15.75" customHeight="1" x14ac:dyDescent="0.2">
      <c r="A167" s="93">
        <v>2202</v>
      </c>
      <c r="B167" s="17"/>
      <c r="C167" s="17"/>
      <c r="D167" s="17"/>
      <c r="E167" s="17"/>
      <c r="F167" s="17">
        <v>7</v>
      </c>
      <c r="G167" s="17"/>
      <c r="H167" s="17"/>
      <c r="I167" s="17"/>
      <c r="J167" s="17"/>
      <c r="K167" s="54"/>
      <c r="L167" s="140"/>
      <c r="M167" s="49"/>
      <c r="N167" s="141"/>
      <c r="O167" s="21">
        <f>IF(F167=0,"",F167/E166)</f>
        <v>1</v>
      </c>
      <c r="P167" s="22">
        <v>8</v>
      </c>
      <c r="Q167" s="96">
        <f t="shared" si="14"/>
        <v>1</v>
      </c>
      <c r="R167" s="96">
        <f t="shared" si="15"/>
        <v>0</v>
      </c>
    </row>
    <row r="168" spans="1:19" ht="15.75" customHeight="1" x14ac:dyDescent="0.2">
      <c r="A168" s="93">
        <v>2301</v>
      </c>
      <c r="B168" s="17"/>
      <c r="C168" s="17"/>
      <c r="D168" s="17"/>
      <c r="E168" s="17"/>
      <c r="F168" s="17"/>
      <c r="G168" s="17">
        <v>7</v>
      </c>
      <c r="H168" s="17"/>
      <c r="I168" s="17"/>
      <c r="J168" s="17"/>
      <c r="K168" s="54"/>
      <c r="L168" s="140"/>
      <c r="M168" s="49"/>
      <c r="N168" s="141"/>
      <c r="O168" s="21">
        <f>IF(G168=0,"",G168/F167)</f>
        <v>1</v>
      </c>
      <c r="P168" s="22">
        <v>8</v>
      </c>
      <c r="Q168" s="96">
        <f t="shared" si="14"/>
        <v>1</v>
      </c>
      <c r="R168" s="96">
        <f t="shared" si="15"/>
        <v>0</v>
      </c>
    </row>
    <row r="169" spans="1:19" ht="15.75" customHeight="1" x14ac:dyDescent="0.2">
      <c r="A169" s="93">
        <v>2302</v>
      </c>
      <c r="B169" s="17"/>
      <c r="C169" s="17"/>
      <c r="D169" s="17"/>
      <c r="E169" s="17"/>
      <c r="F169" s="17"/>
      <c r="G169" s="17"/>
      <c r="H169" s="17">
        <v>7</v>
      </c>
      <c r="I169" s="17"/>
      <c r="J169" s="17"/>
      <c r="K169" s="54"/>
      <c r="L169" s="140"/>
      <c r="M169" s="49"/>
      <c r="N169" s="141"/>
      <c r="O169" s="21">
        <f>IF(H169=0,"",H169/G168)</f>
        <v>1</v>
      </c>
      <c r="P169" s="22">
        <v>7</v>
      </c>
      <c r="Q169" s="96">
        <f t="shared" si="14"/>
        <v>0.875</v>
      </c>
      <c r="R169" s="96">
        <f t="shared" si="15"/>
        <v>0.125</v>
      </c>
    </row>
    <row r="170" spans="1:19" ht="15.75" customHeight="1" x14ac:dyDescent="0.2">
      <c r="A170" s="93">
        <v>2401</v>
      </c>
      <c r="B170" s="17"/>
      <c r="C170" s="17"/>
      <c r="D170" s="17"/>
      <c r="E170" s="17"/>
      <c r="F170" s="17"/>
      <c r="G170" s="17"/>
      <c r="H170" s="17"/>
      <c r="I170" s="17">
        <v>7</v>
      </c>
      <c r="J170" s="17"/>
      <c r="K170" s="54"/>
      <c r="L170" s="140"/>
      <c r="M170" s="49"/>
      <c r="N170" s="141"/>
      <c r="O170" s="21">
        <f>IF(I170=0,"",I170/H169)</f>
        <v>1</v>
      </c>
      <c r="P170" s="22">
        <v>7</v>
      </c>
      <c r="Q170" s="96">
        <f t="shared" si="14"/>
        <v>1</v>
      </c>
      <c r="R170" s="96">
        <f t="shared" si="15"/>
        <v>0</v>
      </c>
    </row>
    <row r="171" spans="1:19" ht="15.75" customHeight="1" x14ac:dyDescent="0.2">
      <c r="A171" s="93">
        <v>2402</v>
      </c>
      <c r="B171" s="17"/>
      <c r="C171" s="17"/>
      <c r="D171" s="17"/>
      <c r="E171" s="17"/>
      <c r="F171" s="17"/>
      <c r="G171" s="17"/>
      <c r="H171" s="17"/>
      <c r="I171" s="17"/>
      <c r="J171" s="17">
        <v>7</v>
      </c>
      <c r="K171" s="54">
        <v>7</v>
      </c>
      <c r="L171" s="140"/>
      <c r="M171" s="49"/>
      <c r="N171" s="141"/>
      <c r="O171" s="24">
        <f>IF(J171=0,"",J171/I170)</f>
        <v>1</v>
      </c>
      <c r="P171" s="22">
        <v>7</v>
      </c>
      <c r="Q171" s="24">
        <f t="shared" si="14"/>
        <v>1</v>
      </c>
      <c r="R171" s="24">
        <f t="shared" si="15"/>
        <v>0</v>
      </c>
    </row>
    <row r="172" spans="1:19" ht="15.75" customHeight="1" x14ac:dyDescent="0.2">
      <c r="A172" s="93">
        <v>2501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140"/>
      <c r="M172" s="49"/>
      <c r="N172" s="142"/>
      <c r="O172" s="63"/>
      <c r="P172" s="22"/>
      <c r="Q172" s="63"/>
      <c r="R172" s="97"/>
    </row>
    <row r="173" spans="1:19" ht="15.75" customHeight="1" x14ac:dyDescent="0.2">
      <c r="A173" s="93">
        <v>2502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54"/>
      <c r="L173" s="140"/>
      <c r="M173" s="49"/>
      <c r="N173" s="142"/>
      <c r="O173" s="143"/>
      <c r="P173" s="51"/>
      <c r="Q173" s="144"/>
      <c r="R173" s="143"/>
    </row>
    <row r="174" spans="1:19" ht="15.75" customHeight="1" x14ac:dyDescent="0.2">
      <c r="A174" s="93">
        <v>2601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54"/>
      <c r="L174" s="140"/>
      <c r="M174" s="49"/>
      <c r="N174" s="142"/>
      <c r="O174" s="143"/>
      <c r="P174" s="51"/>
      <c r="Q174" s="144"/>
      <c r="R174" s="143"/>
    </row>
    <row r="175" spans="1:19" ht="15.75" customHeight="1" x14ac:dyDescent="0.2">
      <c r="A175" s="93">
        <v>2602</v>
      </c>
      <c r="B175" s="17"/>
      <c r="C175" s="17"/>
      <c r="D175" s="17"/>
      <c r="E175" s="17"/>
      <c r="F175" s="17"/>
      <c r="G175" s="17"/>
      <c r="H175" s="17"/>
      <c r="I175" s="17"/>
      <c r="J175" s="17"/>
      <c r="K175" s="54"/>
      <c r="L175" s="140"/>
      <c r="M175" s="49"/>
      <c r="N175" s="142"/>
      <c r="O175" s="49"/>
      <c r="P175" s="142"/>
      <c r="Q175" s="145"/>
      <c r="R175" s="143"/>
    </row>
    <row r="176" spans="1:19" ht="15.75" customHeight="1" x14ac:dyDescent="0.2">
      <c r="A176" s="93">
        <v>2701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54"/>
      <c r="L176" s="140"/>
      <c r="M176" s="49"/>
      <c r="N176" s="142"/>
      <c r="O176" s="98" t="s">
        <v>81</v>
      </c>
      <c r="P176" s="99"/>
      <c r="Q176" s="100">
        <f>IF(SUM(K169:K175)=0,"",SUM(K169:K175))</f>
        <v>7</v>
      </c>
      <c r="R176" s="101" t="s">
        <v>10</v>
      </c>
    </row>
    <row r="177" spans="1:19" ht="15.75" customHeight="1" x14ac:dyDescent="0.2">
      <c r="A177" s="93">
        <v>2702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54"/>
      <c r="L177" s="140"/>
      <c r="M177" s="49"/>
      <c r="N177" s="142"/>
      <c r="O177" s="102" t="s">
        <v>83</v>
      </c>
      <c r="P177" s="32" t="str">
        <f>IF(P176/B163=0,"",P176/B163)</f>
        <v/>
      </c>
      <c r="Q177" s="103" t="str">
        <f>IF(P176/Q176=0,"",P176/Q176)</f>
        <v/>
      </c>
      <c r="R177" s="104" t="s">
        <v>84</v>
      </c>
    </row>
    <row r="178" spans="1:19" ht="15.75" customHeight="1" x14ac:dyDescent="0.2">
      <c r="A178" s="93">
        <v>2801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146"/>
      <c r="M178" s="147"/>
      <c r="N178" s="148"/>
      <c r="O178" s="149"/>
      <c r="P178" s="150"/>
      <c r="Q178" s="150"/>
      <c r="R178" s="151"/>
    </row>
    <row r="179" spans="1:19" ht="18" customHeight="1" x14ac:dyDescent="0.2">
      <c r="A179" s="109"/>
      <c r="B179" s="216" t="s">
        <v>106</v>
      </c>
      <c r="C179" s="216"/>
      <c r="D179" s="216"/>
      <c r="E179" s="216"/>
      <c r="F179" s="216"/>
      <c r="G179" s="216"/>
      <c r="H179" s="216"/>
      <c r="I179" s="216"/>
      <c r="J179" s="216"/>
      <c r="K179" s="37">
        <f>SUM(K163:K175)</f>
        <v>7</v>
      </c>
      <c r="L179" s="105">
        <f>IF(K171=0,"",K171/B163)</f>
        <v>0.7</v>
      </c>
      <c r="M179" s="105">
        <f>IF(K179=0,"",K179/B163)</f>
        <v>0.7</v>
      </c>
      <c r="N179" s="105">
        <f>IF(K171=0,"",M179-L179)</f>
        <v>0</v>
      </c>
      <c r="O179" s="85"/>
      <c r="P179" s="81"/>
      <c r="Q179" s="129"/>
      <c r="R179" s="85"/>
    </row>
    <row r="180" spans="1:19" ht="12.75" customHeight="1" x14ac:dyDescent="0.2"/>
    <row r="181" spans="1:19" ht="12.75" customHeight="1" x14ac:dyDescent="0.2"/>
    <row r="182" spans="1:19" ht="26.25" x14ac:dyDescent="0.2">
      <c r="B182" s="220" t="s">
        <v>94</v>
      </c>
      <c r="C182" s="221"/>
      <c r="D182" s="221"/>
      <c r="E182" s="221"/>
      <c r="F182" s="221"/>
      <c r="G182" s="221"/>
      <c r="H182" s="221"/>
      <c r="I182" s="221"/>
      <c r="J182" s="221"/>
      <c r="K182" s="74" t="s">
        <v>118</v>
      </c>
      <c r="L182" s="85"/>
      <c r="M182" s="85"/>
      <c r="N182" s="81"/>
      <c r="O182" s="85"/>
      <c r="P182" s="81"/>
      <c r="Q182" s="81"/>
      <c r="R182" s="81"/>
    </row>
    <row r="183" spans="1:19" ht="20.25" x14ac:dyDescent="0.2">
      <c r="A183" s="222" t="s">
        <v>9</v>
      </c>
      <c r="B183" s="223" t="s">
        <v>95</v>
      </c>
      <c r="C183" s="224"/>
      <c r="D183" s="224"/>
      <c r="E183" s="224"/>
      <c r="F183" s="224"/>
      <c r="G183" s="224"/>
      <c r="H183" s="224"/>
      <c r="I183" s="224"/>
      <c r="J183" s="225"/>
      <c r="K183" s="226" t="s">
        <v>10</v>
      </c>
      <c r="L183" s="219" t="s">
        <v>2</v>
      </c>
      <c r="M183" s="219" t="s">
        <v>3</v>
      </c>
      <c r="N183" s="228" t="s">
        <v>4</v>
      </c>
      <c r="O183" s="219" t="s">
        <v>5</v>
      </c>
      <c r="P183" s="217" t="s">
        <v>6</v>
      </c>
      <c r="Q183" s="217" t="s">
        <v>7</v>
      </c>
      <c r="R183" s="219" t="s">
        <v>96</v>
      </c>
    </row>
    <row r="184" spans="1:19" ht="15.75" x14ac:dyDescent="0.2">
      <c r="A184" s="218"/>
      <c r="B184" s="93" t="s">
        <v>97</v>
      </c>
      <c r="C184" s="93" t="s">
        <v>98</v>
      </c>
      <c r="D184" s="93" t="s">
        <v>99</v>
      </c>
      <c r="E184" s="93" t="s">
        <v>100</v>
      </c>
      <c r="F184" s="93" t="s">
        <v>101</v>
      </c>
      <c r="G184" s="93" t="s">
        <v>102</v>
      </c>
      <c r="H184" s="93" t="s">
        <v>103</v>
      </c>
      <c r="I184" s="93" t="s">
        <v>104</v>
      </c>
      <c r="J184" s="93" t="s">
        <v>105</v>
      </c>
      <c r="K184" s="218"/>
      <c r="L184" s="218"/>
      <c r="M184" s="218"/>
      <c r="N184" s="218"/>
      <c r="O184" s="218"/>
      <c r="P184" s="218"/>
      <c r="Q184" s="218"/>
      <c r="R184" s="218"/>
    </row>
    <row r="185" spans="1:19" ht="15.75" x14ac:dyDescent="0.2">
      <c r="A185" s="93">
        <v>2101</v>
      </c>
      <c r="B185" s="17">
        <v>6</v>
      </c>
      <c r="C185" s="17"/>
      <c r="D185" s="17"/>
      <c r="E185" s="17"/>
      <c r="F185" s="17"/>
      <c r="G185" s="17"/>
      <c r="H185" s="17"/>
      <c r="I185" s="17"/>
      <c r="J185" s="17"/>
      <c r="K185" s="54"/>
      <c r="L185" s="138"/>
      <c r="M185" s="139"/>
      <c r="N185" s="100"/>
      <c r="O185" s="94"/>
      <c r="P185" s="19">
        <f>B185</f>
        <v>6</v>
      </c>
      <c r="Q185" s="95"/>
      <c r="R185" s="94"/>
    </row>
    <row r="186" spans="1:19" ht="15.75" x14ac:dyDescent="0.2">
      <c r="A186" s="93">
        <v>2102</v>
      </c>
      <c r="B186" s="17"/>
      <c r="C186" s="17">
        <v>2</v>
      </c>
      <c r="D186" s="17"/>
      <c r="E186" s="17"/>
      <c r="F186" s="17"/>
      <c r="G186" s="17"/>
      <c r="H186" s="17"/>
      <c r="I186" s="17"/>
      <c r="J186" s="17"/>
      <c r="K186" s="54"/>
      <c r="L186" s="140"/>
      <c r="M186" s="49"/>
      <c r="N186" s="141"/>
      <c r="O186" s="21">
        <f>IF(C186=0,"",C186/B185)</f>
        <v>0.33333333333333331</v>
      </c>
      <c r="P186" s="22">
        <v>2</v>
      </c>
      <c r="Q186" s="96">
        <f t="shared" ref="Q186:Q193" si="16">IF(P186=0,"",P186/P185)</f>
        <v>0.33333333333333331</v>
      </c>
      <c r="R186" s="96">
        <f t="shared" ref="R186:R193" si="17">IF(P186=0,"",100%-Q186)</f>
        <v>0.66666666666666674</v>
      </c>
    </row>
    <row r="187" spans="1:19" ht="15.75" x14ac:dyDescent="0.2">
      <c r="A187" s="93">
        <v>2201</v>
      </c>
      <c r="B187" s="17"/>
      <c r="C187" s="17"/>
      <c r="D187" s="17">
        <v>2</v>
      </c>
      <c r="E187" s="17"/>
      <c r="F187" s="17"/>
      <c r="G187" s="17"/>
      <c r="H187" s="17"/>
      <c r="I187" s="17"/>
      <c r="J187" s="17"/>
      <c r="K187" s="54"/>
      <c r="L187" s="140"/>
      <c r="M187" s="49"/>
      <c r="N187" s="141"/>
      <c r="O187" s="21">
        <f>IF(D187=0,"",D187/C186)</f>
        <v>1</v>
      </c>
      <c r="P187" s="22">
        <v>2</v>
      </c>
      <c r="Q187" s="96">
        <f t="shared" si="16"/>
        <v>1</v>
      </c>
      <c r="R187" s="96">
        <f t="shared" si="17"/>
        <v>0</v>
      </c>
      <c r="S187" s="155">
        <f>P187/P185</f>
        <v>0.33333333333333331</v>
      </c>
    </row>
    <row r="188" spans="1:19" ht="15.75" x14ac:dyDescent="0.2">
      <c r="A188" s="93">
        <v>2202</v>
      </c>
      <c r="B188" s="17"/>
      <c r="C188" s="17"/>
      <c r="D188" s="17"/>
      <c r="E188" s="17">
        <v>1</v>
      </c>
      <c r="F188" s="17"/>
      <c r="G188" s="17"/>
      <c r="H188" s="17"/>
      <c r="I188" s="17"/>
      <c r="J188" s="17"/>
      <c r="K188" s="54"/>
      <c r="L188" s="140"/>
      <c r="M188" s="49"/>
      <c r="N188" s="141"/>
      <c r="O188" s="21">
        <f>IF(E188=0,"",E188/D187)</f>
        <v>0.5</v>
      </c>
      <c r="P188" s="22">
        <v>1</v>
      </c>
      <c r="Q188" s="96">
        <f t="shared" si="16"/>
        <v>0.5</v>
      </c>
      <c r="R188" s="96">
        <f t="shared" si="17"/>
        <v>0.5</v>
      </c>
    </row>
    <row r="189" spans="1:19" ht="15.75" x14ac:dyDescent="0.2">
      <c r="A189" s="93">
        <v>2301</v>
      </c>
      <c r="B189" s="17"/>
      <c r="C189" s="17"/>
      <c r="D189" s="17"/>
      <c r="E189" s="17"/>
      <c r="F189" s="17">
        <v>1</v>
      </c>
      <c r="G189" s="17"/>
      <c r="H189" s="17"/>
      <c r="I189" s="17"/>
      <c r="J189" s="17"/>
      <c r="K189" s="54"/>
      <c r="L189" s="140"/>
      <c r="M189" s="49"/>
      <c r="N189" s="141"/>
      <c r="O189" s="21">
        <f>IF(F189=0,"",F189/E188)</f>
        <v>1</v>
      </c>
      <c r="P189" s="22">
        <v>1</v>
      </c>
      <c r="Q189" s="96">
        <f t="shared" si="16"/>
        <v>1</v>
      </c>
      <c r="R189" s="96">
        <f t="shared" si="17"/>
        <v>0</v>
      </c>
    </row>
    <row r="190" spans="1:19" ht="15.75" x14ac:dyDescent="0.2">
      <c r="A190" s="93">
        <v>2302</v>
      </c>
      <c r="B190" s="17"/>
      <c r="C190" s="17"/>
      <c r="D190" s="17"/>
      <c r="E190" s="17"/>
      <c r="F190" s="17"/>
      <c r="G190" s="17">
        <v>1</v>
      </c>
      <c r="H190" s="17"/>
      <c r="I190" s="17"/>
      <c r="J190" s="17"/>
      <c r="K190" s="54"/>
      <c r="L190" s="140"/>
      <c r="M190" s="49"/>
      <c r="N190" s="141"/>
      <c r="O190" s="21">
        <f>IF(G190=0,"",G190/F189)</f>
        <v>1</v>
      </c>
      <c r="P190" s="22">
        <v>1</v>
      </c>
      <c r="Q190" s="96">
        <f t="shared" si="16"/>
        <v>1</v>
      </c>
      <c r="R190" s="96">
        <f t="shared" si="17"/>
        <v>0</v>
      </c>
    </row>
    <row r="191" spans="1:19" ht="15.75" x14ac:dyDescent="0.2">
      <c r="A191" s="93">
        <v>2401</v>
      </c>
      <c r="B191" s="17"/>
      <c r="C191" s="17"/>
      <c r="D191" s="17"/>
      <c r="E191" s="17"/>
      <c r="F191" s="17"/>
      <c r="G191" s="17"/>
      <c r="H191" s="17">
        <v>1</v>
      </c>
      <c r="I191" s="17"/>
      <c r="J191" s="17"/>
      <c r="K191" s="54"/>
      <c r="L191" s="140"/>
      <c r="M191" s="49"/>
      <c r="N191" s="141"/>
      <c r="O191" s="21">
        <f>IF(H191=0,"",H191/G190)</f>
        <v>1</v>
      </c>
      <c r="P191" s="22">
        <v>1</v>
      </c>
      <c r="Q191" s="96">
        <f t="shared" si="16"/>
        <v>1</v>
      </c>
      <c r="R191" s="96">
        <f t="shared" si="17"/>
        <v>0</v>
      </c>
    </row>
    <row r="192" spans="1:19" ht="15.75" x14ac:dyDescent="0.2">
      <c r="A192" s="93">
        <v>2402</v>
      </c>
      <c r="B192" s="17"/>
      <c r="C192" s="17"/>
      <c r="D192" s="17"/>
      <c r="E192" s="17"/>
      <c r="F192" s="17"/>
      <c r="G192" s="17"/>
      <c r="H192" s="17"/>
      <c r="I192" s="17">
        <v>1</v>
      </c>
      <c r="J192" s="17"/>
      <c r="K192" s="54"/>
      <c r="L192" s="140"/>
      <c r="M192" s="49"/>
      <c r="N192" s="141"/>
      <c r="O192" s="21">
        <f>IF(I192=0,"",I192/H191)</f>
        <v>1</v>
      </c>
      <c r="P192" s="22">
        <v>1</v>
      </c>
      <c r="Q192" s="96">
        <f t="shared" si="16"/>
        <v>1</v>
      </c>
      <c r="R192" s="96">
        <f t="shared" si="17"/>
        <v>0</v>
      </c>
    </row>
    <row r="193" spans="1:21" ht="15.75" x14ac:dyDescent="0.2">
      <c r="A193" s="93">
        <v>2501</v>
      </c>
      <c r="B193" s="17"/>
      <c r="C193" s="17"/>
      <c r="D193" s="17"/>
      <c r="E193" s="17"/>
      <c r="F193" s="17"/>
      <c r="G193" s="17"/>
      <c r="H193" s="17"/>
      <c r="I193" s="17"/>
      <c r="J193" s="17">
        <v>1</v>
      </c>
      <c r="K193" s="54">
        <v>1</v>
      </c>
      <c r="L193" s="140"/>
      <c r="M193" s="49"/>
      <c r="N193" s="141"/>
      <c r="O193" s="24">
        <f>IF(J193=0,"",J193/I192)</f>
        <v>1</v>
      </c>
      <c r="P193" s="22">
        <v>1</v>
      </c>
      <c r="Q193" s="24">
        <f t="shared" si="16"/>
        <v>1</v>
      </c>
      <c r="R193" s="24">
        <f t="shared" si="17"/>
        <v>0</v>
      </c>
    </row>
    <row r="194" spans="1:21" ht="15.75" x14ac:dyDescent="0.2">
      <c r="A194" s="93">
        <v>2502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54"/>
      <c r="L194" s="140"/>
      <c r="M194" s="49"/>
      <c r="N194" s="142"/>
      <c r="O194" s="63"/>
      <c r="P194" s="22"/>
      <c r="Q194" s="63"/>
      <c r="R194" s="97"/>
    </row>
    <row r="195" spans="1:21" ht="15.75" x14ac:dyDescent="0.2">
      <c r="A195" s="93">
        <v>2601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54"/>
      <c r="L195" s="140"/>
      <c r="M195" s="49"/>
      <c r="N195" s="142"/>
      <c r="O195" s="143"/>
      <c r="P195" s="51"/>
      <c r="Q195" s="144"/>
      <c r="R195" s="143"/>
    </row>
    <row r="196" spans="1:21" ht="15.75" x14ac:dyDescent="0.2">
      <c r="A196" s="93">
        <v>2602</v>
      </c>
      <c r="B196" s="17"/>
      <c r="C196" s="17"/>
      <c r="D196" s="17"/>
      <c r="E196" s="17"/>
      <c r="F196" s="17"/>
      <c r="G196" s="17"/>
      <c r="H196" s="17"/>
      <c r="I196" s="17"/>
      <c r="J196" s="17"/>
      <c r="K196" s="54"/>
      <c r="L196" s="140"/>
      <c r="M196" s="49"/>
      <c r="N196" s="142"/>
      <c r="O196" s="143"/>
      <c r="P196" s="51"/>
      <c r="Q196" s="144"/>
      <c r="R196" s="143"/>
    </row>
    <row r="197" spans="1:21" ht="15.75" x14ac:dyDescent="0.2">
      <c r="A197" s="93">
        <v>2701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54"/>
      <c r="L197" s="140"/>
      <c r="M197" s="49"/>
      <c r="N197" s="142"/>
      <c r="O197" s="49"/>
      <c r="P197" s="142"/>
      <c r="Q197" s="145"/>
      <c r="R197" s="143"/>
    </row>
    <row r="198" spans="1:21" ht="15.75" x14ac:dyDescent="0.2">
      <c r="A198" s="93">
        <v>2702</v>
      </c>
      <c r="B198" s="17"/>
      <c r="C198" s="17"/>
      <c r="D198" s="17"/>
      <c r="E198" s="17"/>
      <c r="F198" s="17"/>
      <c r="G198" s="17"/>
      <c r="H198" s="17"/>
      <c r="I198" s="17"/>
      <c r="J198" s="17"/>
      <c r="K198" s="54"/>
      <c r="L198" s="140"/>
      <c r="M198" s="49"/>
      <c r="N198" s="142"/>
      <c r="O198" s="98" t="s">
        <v>81</v>
      </c>
      <c r="P198" s="99"/>
      <c r="Q198" s="100">
        <f>IF(SUM(K191:K197)=0,"",SUM(K191:K197))</f>
        <v>1</v>
      </c>
      <c r="R198" s="101" t="s">
        <v>10</v>
      </c>
    </row>
    <row r="199" spans="1:21" ht="15.75" x14ac:dyDescent="0.2">
      <c r="A199" s="93">
        <v>2801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54"/>
      <c r="L199" s="140"/>
      <c r="M199" s="49"/>
      <c r="N199" s="142"/>
      <c r="O199" s="102" t="s">
        <v>83</v>
      </c>
      <c r="P199" s="32" t="str">
        <f>IF(P198/B185=0,"",P198/B185)</f>
        <v/>
      </c>
      <c r="Q199" s="103" t="str">
        <f>IF(P198/Q198=0,"",P198/Q198)</f>
        <v/>
      </c>
      <c r="R199" s="104" t="s">
        <v>84</v>
      </c>
    </row>
    <row r="200" spans="1:21" ht="15.75" x14ac:dyDescent="0.2">
      <c r="A200" s="93">
        <v>2802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54"/>
      <c r="L200" s="146"/>
      <c r="M200" s="147"/>
      <c r="N200" s="148"/>
      <c r="O200" s="149"/>
      <c r="P200" s="150"/>
      <c r="Q200" s="150"/>
      <c r="R200" s="151"/>
    </row>
    <row r="201" spans="1:21" ht="18" customHeight="1" x14ac:dyDescent="0.2">
      <c r="A201" s="109"/>
      <c r="B201" s="216" t="s">
        <v>106</v>
      </c>
      <c r="C201" s="216"/>
      <c r="D201" s="216"/>
      <c r="E201" s="216"/>
      <c r="F201" s="216"/>
      <c r="G201" s="216"/>
      <c r="H201" s="216"/>
      <c r="I201" s="216"/>
      <c r="J201" s="216"/>
      <c r="K201" s="37">
        <f>SUM(K185:K197)</f>
        <v>1</v>
      </c>
      <c r="L201" s="105">
        <f>IF(K193=0,"",K193/B185)</f>
        <v>0.16666666666666666</v>
      </c>
      <c r="M201" s="105">
        <f>IF(K201=0,"",K201/B185)</f>
        <v>0.16666666666666666</v>
      </c>
      <c r="N201" s="105">
        <f>IF(K193=0,"",M201-L201)</f>
        <v>0</v>
      </c>
      <c r="O201" s="85"/>
      <c r="P201" s="81"/>
      <c r="Q201" s="129"/>
      <c r="R201" s="85"/>
    </row>
    <row r="202" spans="1:21" ht="12.75" customHeight="1" x14ac:dyDescent="0.2"/>
    <row r="203" spans="1:21" ht="12.75" customHeight="1" x14ac:dyDescent="0.2">
      <c r="U203" s="156"/>
    </row>
    <row r="204" spans="1:21" ht="26.25" x14ac:dyDescent="0.2">
      <c r="A204" s="86"/>
      <c r="B204" s="220" t="s">
        <v>94</v>
      </c>
      <c r="C204" s="221"/>
      <c r="D204" s="221"/>
      <c r="E204" s="221"/>
      <c r="F204" s="221"/>
      <c r="G204" s="221"/>
      <c r="H204" s="221"/>
      <c r="I204" s="221"/>
      <c r="J204" s="221"/>
      <c r="K204" s="74" t="s">
        <v>119</v>
      </c>
      <c r="L204" s="85"/>
      <c r="M204" s="85"/>
      <c r="N204" s="81"/>
      <c r="O204" s="85"/>
      <c r="P204" s="81"/>
      <c r="Q204" s="81"/>
      <c r="R204" s="81"/>
      <c r="S204" s="86"/>
    </row>
    <row r="205" spans="1:21" ht="20.25" x14ac:dyDescent="0.2">
      <c r="A205" s="222" t="s">
        <v>9</v>
      </c>
      <c r="B205" s="223" t="s">
        <v>95</v>
      </c>
      <c r="C205" s="224"/>
      <c r="D205" s="224"/>
      <c r="E205" s="224"/>
      <c r="F205" s="224"/>
      <c r="G205" s="224"/>
      <c r="H205" s="224"/>
      <c r="I205" s="224"/>
      <c r="J205" s="225"/>
      <c r="K205" s="226" t="s">
        <v>10</v>
      </c>
      <c r="L205" s="219" t="s">
        <v>2</v>
      </c>
      <c r="M205" s="219" t="s">
        <v>3</v>
      </c>
      <c r="N205" s="228" t="s">
        <v>4</v>
      </c>
      <c r="O205" s="219" t="s">
        <v>5</v>
      </c>
      <c r="P205" s="217" t="s">
        <v>6</v>
      </c>
      <c r="Q205" s="217" t="s">
        <v>7</v>
      </c>
      <c r="R205" s="219" t="s">
        <v>96</v>
      </c>
      <c r="S205" s="86"/>
    </row>
    <row r="206" spans="1:21" ht="15.75" x14ac:dyDescent="0.2">
      <c r="A206" s="218"/>
      <c r="B206" s="93" t="s">
        <v>97</v>
      </c>
      <c r="C206" s="93" t="s">
        <v>98</v>
      </c>
      <c r="D206" s="93" t="s">
        <v>99</v>
      </c>
      <c r="E206" s="93" t="s">
        <v>100</v>
      </c>
      <c r="F206" s="93" t="s">
        <v>101</v>
      </c>
      <c r="G206" s="93" t="s">
        <v>102</v>
      </c>
      <c r="H206" s="93" t="s">
        <v>103</v>
      </c>
      <c r="I206" s="93" t="s">
        <v>104</v>
      </c>
      <c r="J206" s="93" t="s">
        <v>105</v>
      </c>
      <c r="K206" s="218"/>
      <c r="L206" s="218"/>
      <c r="M206" s="218"/>
      <c r="N206" s="218"/>
      <c r="O206" s="218"/>
      <c r="P206" s="218"/>
      <c r="Q206" s="218"/>
      <c r="R206" s="218"/>
      <c r="S206" s="86"/>
    </row>
    <row r="207" spans="1:21" ht="15.75" x14ac:dyDescent="0.2">
      <c r="A207" s="93">
        <v>2102</v>
      </c>
      <c r="B207" s="17">
        <v>18</v>
      </c>
      <c r="C207" s="17"/>
      <c r="D207" s="17"/>
      <c r="E207" s="17"/>
      <c r="F207" s="17"/>
      <c r="G207" s="17"/>
      <c r="H207" s="17"/>
      <c r="I207" s="17"/>
      <c r="J207" s="17"/>
      <c r="K207" s="54"/>
      <c r="L207" s="138"/>
      <c r="M207" s="139"/>
      <c r="N207" s="100"/>
      <c r="O207" s="94"/>
      <c r="P207" s="19">
        <f>B207</f>
        <v>18</v>
      </c>
      <c r="Q207" s="95"/>
      <c r="R207" s="94"/>
      <c r="S207" s="86"/>
    </row>
    <row r="208" spans="1:21" ht="15.75" x14ac:dyDescent="0.2">
      <c r="A208" s="93">
        <v>2201</v>
      </c>
      <c r="B208" s="17"/>
      <c r="C208" s="17">
        <v>13</v>
      </c>
      <c r="D208" s="17"/>
      <c r="E208" s="17"/>
      <c r="F208" s="17"/>
      <c r="G208" s="17"/>
      <c r="H208" s="17"/>
      <c r="I208" s="17"/>
      <c r="J208" s="17"/>
      <c r="K208" s="54"/>
      <c r="L208" s="140"/>
      <c r="M208" s="49"/>
      <c r="N208" s="141"/>
      <c r="O208" s="21">
        <f>IF(C208=0,"",C208/B207)</f>
        <v>0.72222222222222221</v>
      </c>
      <c r="P208" s="22">
        <v>13</v>
      </c>
      <c r="Q208" s="96">
        <f t="shared" ref="Q208:Q215" si="18">IF(P208=0,"",P208/P207)</f>
        <v>0.72222222222222221</v>
      </c>
      <c r="R208" s="96">
        <f t="shared" ref="R208:R215" si="19">IF(P208=0,"",100%-Q208)</f>
        <v>0.27777777777777779</v>
      </c>
      <c r="S208" s="86"/>
    </row>
    <row r="209" spans="1:22" ht="15.75" x14ac:dyDescent="0.2">
      <c r="A209" s="93">
        <v>2202</v>
      </c>
      <c r="B209" s="17"/>
      <c r="C209" s="17"/>
      <c r="D209" s="17">
        <v>7</v>
      </c>
      <c r="E209" s="17"/>
      <c r="F209" s="17"/>
      <c r="G209" s="17"/>
      <c r="H209" s="17"/>
      <c r="I209" s="17"/>
      <c r="J209" s="17"/>
      <c r="K209" s="54"/>
      <c r="L209" s="140"/>
      <c r="M209" s="49"/>
      <c r="N209" s="141"/>
      <c r="O209" s="21">
        <f>IF(D209=0,"",D209/C208)</f>
        <v>0.53846153846153844</v>
      </c>
      <c r="P209" s="22">
        <v>8</v>
      </c>
      <c r="Q209" s="96">
        <f t="shared" si="18"/>
        <v>0.61538461538461542</v>
      </c>
      <c r="R209" s="96">
        <f t="shared" si="19"/>
        <v>0.38461538461538458</v>
      </c>
      <c r="S209" s="155">
        <f>P209/P207</f>
        <v>0.44444444444444442</v>
      </c>
    </row>
    <row r="210" spans="1:22" ht="15.75" x14ac:dyDescent="0.2">
      <c r="A210" s="93">
        <v>2301</v>
      </c>
      <c r="B210" s="17"/>
      <c r="C210" s="17"/>
      <c r="D210" s="17"/>
      <c r="E210" s="17">
        <v>7</v>
      </c>
      <c r="F210" s="17"/>
      <c r="G210" s="17"/>
      <c r="H210" s="17"/>
      <c r="I210" s="17"/>
      <c r="J210" s="17"/>
      <c r="K210" s="54"/>
      <c r="L210" s="140"/>
      <c r="M210" s="49"/>
      <c r="N210" s="141"/>
      <c r="O210" s="21">
        <f>IF(E210=0,"",E210/D209)</f>
        <v>1</v>
      </c>
      <c r="P210" s="22">
        <v>8</v>
      </c>
      <c r="Q210" s="96">
        <f t="shared" si="18"/>
        <v>1</v>
      </c>
      <c r="R210" s="96">
        <f t="shared" si="19"/>
        <v>0</v>
      </c>
      <c r="S210" s="86"/>
    </row>
    <row r="211" spans="1:22" ht="15.75" x14ac:dyDescent="0.2">
      <c r="A211" s="93">
        <v>2302</v>
      </c>
      <c r="B211" s="17"/>
      <c r="C211" s="17"/>
      <c r="D211" s="17"/>
      <c r="E211" s="17"/>
      <c r="F211" s="17">
        <v>7</v>
      </c>
      <c r="G211" s="17"/>
      <c r="H211" s="17"/>
      <c r="I211" s="17"/>
      <c r="J211" s="17"/>
      <c r="K211" s="54"/>
      <c r="L211" s="140"/>
      <c r="M211" s="49"/>
      <c r="N211" s="141"/>
      <c r="O211" s="21">
        <f>IF(F211=0,"",F211/E210)</f>
        <v>1</v>
      </c>
      <c r="P211" s="22">
        <v>8</v>
      </c>
      <c r="Q211" s="96">
        <f t="shared" si="18"/>
        <v>1</v>
      </c>
      <c r="R211" s="96">
        <f t="shared" si="19"/>
        <v>0</v>
      </c>
      <c r="S211" s="86"/>
    </row>
    <row r="212" spans="1:22" ht="15.75" x14ac:dyDescent="0.2">
      <c r="A212" s="93">
        <v>2401</v>
      </c>
      <c r="B212" s="17"/>
      <c r="C212" s="17"/>
      <c r="D212" s="17"/>
      <c r="E212" s="17"/>
      <c r="F212" s="17"/>
      <c r="G212" s="17">
        <v>4</v>
      </c>
      <c r="H212" s="17"/>
      <c r="I212" s="17"/>
      <c r="J212" s="17"/>
      <c r="K212" s="54"/>
      <c r="L212" s="140"/>
      <c r="M212" s="49"/>
      <c r="N212" s="141"/>
      <c r="O212" s="21">
        <f>IF(G212=0,"",G212/F211)</f>
        <v>0.5714285714285714</v>
      </c>
      <c r="P212" s="22">
        <v>5</v>
      </c>
      <c r="Q212" s="96">
        <f t="shared" si="18"/>
        <v>0.625</v>
      </c>
      <c r="R212" s="96">
        <f t="shared" si="19"/>
        <v>0.375</v>
      </c>
      <c r="S212" s="86"/>
    </row>
    <row r="213" spans="1:22" ht="15.75" x14ac:dyDescent="0.2">
      <c r="A213" s="93">
        <v>2402</v>
      </c>
      <c r="B213" s="17"/>
      <c r="C213" s="17"/>
      <c r="D213" s="17"/>
      <c r="E213" s="17"/>
      <c r="F213" s="17"/>
      <c r="G213" s="17"/>
      <c r="H213" s="17">
        <v>4</v>
      </c>
      <c r="I213" s="17"/>
      <c r="J213" s="17"/>
      <c r="K213" s="54"/>
      <c r="L213" s="140"/>
      <c r="M213" s="49"/>
      <c r="N213" s="141"/>
      <c r="O213" s="21">
        <f>IF(H213=0,"",H213/G212)</f>
        <v>1</v>
      </c>
      <c r="P213" s="22">
        <v>4</v>
      </c>
      <c r="Q213" s="96">
        <f t="shared" si="18"/>
        <v>0.8</v>
      </c>
      <c r="R213" s="96">
        <f t="shared" si="19"/>
        <v>0.19999999999999996</v>
      </c>
      <c r="S213" s="214"/>
      <c r="T213" s="214"/>
      <c r="U213" s="214"/>
      <c r="V213" s="214"/>
    </row>
    <row r="214" spans="1:22" ht="15.75" x14ac:dyDescent="0.2">
      <c r="A214" s="93">
        <v>2501</v>
      </c>
      <c r="B214" s="17"/>
      <c r="C214" s="17"/>
      <c r="D214" s="17"/>
      <c r="E214" s="17"/>
      <c r="F214" s="17"/>
      <c r="G214" s="17"/>
      <c r="H214" s="17"/>
      <c r="I214" s="17">
        <v>4</v>
      </c>
      <c r="J214" s="17"/>
      <c r="K214" s="54"/>
      <c r="L214" s="140"/>
      <c r="M214" s="49"/>
      <c r="N214" s="141"/>
      <c r="O214" s="21">
        <f>IF(I214=0,"",I214/H213)</f>
        <v>1</v>
      </c>
      <c r="P214" s="22">
        <v>5</v>
      </c>
      <c r="Q214" s="161">
        <f t="shared" si="18"/>
        <v>1.25</v>
      </c>
      <c r="R214" s="161">
        <f t="shared" si="19"/>
        <v>-0.25</v>
      </c>
      <c r="S214" s="214"/>
      <c r="T214" s="214"/>
      <c r="U214" s="214"/>
      <c r="V214" s="214"/>
    </row>
    <row r="215" spans="1:22" ht="15.75" x14ac:dyDescent="0.2">
      <c r="A215" s="93">
        <v>2502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54"/>
      <c r="L215" s="140"/>
      <c r="M215" s="49"/>
      <c r="N215" s="141"/>
      <c r="O215" s="24" t="str">
        <f>IF(J215=0,"",J215/I214)</f>
        <v/>
      </c>
      <c r="P215" s="22"/>
      <c r="Q215" s="24" t="str">
        <f t="shared" si="18"/>
        <v/>
      </c>
      <c r="R215" s="24" t="str">
        <f t="shared" si="19"/>
        <v/>
      </c>
      <c r="S215" s="86"/>
    </row>
    <row r="216" spans="1:22" ht="15.75" x14ac:dyDescent="0.2">
      <c r="A216" s="93">
        <v>2601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54"/>
      <c r="L216" s="140"/>
      <c r="M216" s="49"/>
      <c r="N216" s="142"/>
      <c r="O216" s="63"/>
      <c r="P216" s="22"/>
      <c r="Q216" s="63"/>
      <c r="R216" s="97"/>
      <c r="S216" s="86"/>
    </row>
    <row r="217" spans="1:22" ht="15.75" x14ac:dyDescent="0.2">
      <c r="A217" s="93">
        <v>2602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54"/>
      <c r="L217" s="140"/>
      <c r="M217" s="49"/>
      <c r="N217" s="142"/>
      <c r="O217" s="143"/>
      <c r="P217" s="51"/>
      <c r="Q217" s="144"/>
      <c r="R217" s="143"/>
      <c r="S217" s="86"/>
    </row>
    <row r="218" spans="1:22" ht="15.75" x14ac:dyDescent="0.2">
      <c r="A218" s="93">
        <v>2701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54"/>
      <c r="L218" s="140"/>
      <c r="M218" s="49"/>
      <c r="N218" s="142"/>
      <c r="O218" s="143"/>
      <c r="P218" s="51"/>
      <c r="Q218" s="144"/>
      <c r="R218" s="143"/>
      <c r="S218" s="86"/>
    </row>
    <row r="219" spans="1:22" ht="15.75" x14ac:dyDescent="0.2">
      <c r="A219" s="93">
        <v>2702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54"/>
      <c r="L219" s="140"/>
      <c r="M219" s="49"/>
      <c r="N219" s="142"/>
      <c r="O219" s="49"/>
      <c r="P219" s="142"/>
      <c r="Q219" s="145"/>
      <c r="R219" s="143"/>
      <c r="S219" s="86"/>
    </row>
    <row r="220" spans="1:22" ht="15.75" x14ac:dyDescent="0.2">
      <c r="A220" s="93">
        <v>2801</v>
      </c>
      <c r="B220" s="17"/>
      <c r="C220" s="17"/>
      <c r="D220" s="17"/>
      <c r="E220" s="17"/>
      <c r="F220" s="17"/>
      <c r="G220" s="17"/>
      <c r="H220" s="17"/>
      <c r="I220" s="17"/>
      <c r="J220" s="17"/>
      <c r="K220" s="54"/>
      <c r="L220" s="140"/>
      <c r="M220" s="49"/>
      <c r="N220" s="142"/>
      <c r="O220" s="98" t="s">
        <v>81</v>
      </c>
      <c r="P220" s="99"/>
      <c r="Q220" s="100" t="str">
        <f>IF(SUM(K213:K219)=0,"",SUM(K213:K219))</f>
        <v/>
      </c>
      <c r="R220" s="101" t="s">
        <v>10</v>
      </c>
      <c r="S220" s="86"/>
    </row>
    <row r="221" spans="1:22" ht="15.75" x14ac:dyDescent="0.2">
      <c r="A221" s="93">
        <v>2802</v>
      </c>
      <c r="B221" s="17"/>
      <c r="C221" s="17"/>
      <c r="D221" s="17"/>
      <c r="E221" s="17"/>
      <c r="F221" s="17"/>
      <c r="G221" s="17"/>
      <c r="H221" s="17"/>
      <c r="I221" s="17"/>
      <c r="J221" s="17"/>
      <c r="K221" s="54"/>
      <c r="L221" s="140"/>
      <c r="M221" s="49"/>
      <c r="N221" s="142"/>
      <c r="O221" s="102" t="s">
        <v>83</v>
      </c>
      <c r="P221" s="32" t="str">
        <f>IF(P220/B207=0,"",P220/B207)</f>
        <v/>
      </c>
      <c r="Q221" s="103" t="e">
        <f>IF(P220/Q220=0,"",P220/Q220)</f>
        <v>#VALUE!</v>
      </c>
      <c r="R221" s="104" t="s">
        <v>84</v>
      </c>
      <c r="S221" s="86"/>
    </row>
    <row r="222" spans="1:22" ht="15.75" x14ac:dyDescent="0.2">
      <c r="A222" s="93">
        <v>2901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54"/>
      <c r="L222" s="146"/>
      <c r="M222" s="147"/>
      <c r="N222" s="148"/>
      <c r="O222" s="149"/>
      <c r="P222" s="150"/>
      <c r="Q222" s="150"/>
      <c r="R222" s="151"/>
      <c r="S222" s="86"/>
    </row>
    <row r="223" spans="1:22" ht="18" customHeight="1" x14ac:dyDescent="0.2">
      <c r="A223" s="109"/>
      <c r="B223" s="216" t="s">
        <v>106</v>
      </c>
      <c r="C223" s="216"/>
      <c r="D223" s="216"/>
      <c r="E223" s="216"/>
      <c r="F223" s="216"/>
      <c r="G223" s="216"/>
      <c r="H223" s="216"/>
      <c r="I223" s="216"/>
      <c r="J223" s="216"/>
      <c r="K223" s="37">
        <f>SUM(K207:K219)</f>
        <v>0</v>
      </c>
      <c r="L223" s="105" t="str">
        <f>IF(K215=0,"",K215/B207)</f>
        <v/>
      </c>
      <c r="M223" s="105" t="str">
        <f>IF(K223=0,"",K223/B207)</f>
        <v/>
      </c>
      <c r="N223" s="105" t="str">
        <f>IF(K215=0,"",M223-L223)</f>
        <v/>
      </c>
      <c r="O223" s="85"/>
      <c r="P223" s="81"/>
      <c r="Q223" s="129"/>
      <c r="R223" s="85"/>
      <c r="S223" s="86"/>
    </row>
    <row r="224" spans="1:22" ht="12.75" customHeight="1" x14ac:dyDescent="0.2"/>
    <row r="225" spans="1:19" ht="12.75" customHeight="1" x14ac:dyDescent="0.2"/>
    <row r="226" spans="1:19" ht="26.25" x14ac:dyDescent="0.2">
      <c r="A226" s="86"/>
      <c r="B226" s="220" t="s">
        <v>94</v>
      </c>
      <c r="C226" s="221"/>
      <c r="D226" s="221"/>
      <c r="E226" s="221"/>
      <c r="F226" s="221"/>
      <c r="G226" s="221"/>
      <c r="H226" s="221"/>
      <c r="I226" s="221"/>
      <c r="J226" s="221"/>
      <c r="K226" s="74" t="s">
        <v>120</v>
      </c>
      <c r="L226" s="85"/>
      <c r="M226" s="85"/>
      <c r="N226" s="81"/>
      <c r="O226" s="85"/>
      <c r="P226" s="81"/>
      <c r="Q226" s="81"/>
      <c r="R226" s="81"/>
      <c r="S226" s="86"/>
    </row>
    <row r="227" spans="1:19" ht="20.25" x14ac:dyDescent="0.2">
      <c r="A227" s="222" t="s">
        <v>9</v>
      </c>
      <c r="B227" s="223" t="s">
        <v>95</v>
      </c>
      <c r="C227" s="224"/>
      <c r="D227" s="224"/>
      <c r="E227" s="224"/>
      <c r="F227" s="224"/>
      <c r="G227" s="224"/>
      <c r="H227" s="224"/>
      <c r="I227" s="224"/>
      <c r="J227" s="225"/>
      <c r="K227" s="226" t="s">
        <v>10</v>
      </c>
      <c r="L227" s="219" t="s">
        <v>2</v>
      </c>
      <c r="M227" s="219" t="s">
        <v>3</v>
      </c>
      <c r="N227" s="228" t="s">
        <v>4</v>
      </c>
      <c r="O227" s="219" t="s">
        <v>5</v>
      </c>
      <c r="P227" s="217" t="s">
        <v>6</v>
      </c>
      <c r="Q227" s="217" t="s">
        <v>7</v>
      </c>
      <c r="R227" s="219" t="s">
        <v>96</v>
      </c>
      <c r="S227" s="86"/>
    </row>
    <row r="228" spans="1:19" ht="15.75" x14ac:dyDescent="0.2">
      <c r="A228" s="218"/>
      <c r="B228" s="93" t="s">
        <v>97</v>
      </c>
      <c r="C228" s="93" t="s">
        <v>98</v>
      </c>
      <c r="D228" s="93" t="s">
        <v>99</v>
      </c>
      <c r="E228" s="93" t="s">
        <v>100</v>
      </c>
      <c r="F228" s="93" t="s">
        <v>101</v>
      </c>
      <c r="G228" s="93" t="s">
        <v>102</v>
      </c>
      <c r="H228" s="93" t="s">
        <v>103</v>
      </c>
      <c r="I228" s="93" t="s">
        <v>104</v>
      </c>
      <c r="J228" s="93" t="s">
        <v>105</v>
      </c>
      <c r="K228" s="218"/>
      <c r="L228" s="218"/>
      <c r="M228" s="218"/>
      <c r="N228" s="218"/>
      <c r="O228" s="218"/>
      <c r="P228" s="218"/>
      <c r="Q228" s="218"/>
      <c r="R228" s="218"/>
      <c r="S228" s="86"/>
    </row>
    <row r="229" spans="1:19" ht="15.75" x14ac:dyDescent="0.2">
      <c r="A229" s="93">
        <v>2201</v>
      </c>
      <c r="B229" s="17">
        <v>3</v>
      </c>
      <c r="C229" s="17"/>
      <c r="D229" s="17"/>
      <c r="E229" s="17"/>
      <c r="F229" s="17"/>
      <c r="G229" s="17"/>
      <c r="H229" s="17"/>
      <c r="I229" s="17"/>
      <c r="J229" s="17"/>
      <c r="K229" s="54"/>
      <c r="L229" s="138"/>
      <c r="M229" s="139"/>
      <c r="N229" s="100"/>
      <c r="O229" s="94"/>
      <c r="P229" s="19">
        <f>B229</f>
        <v>3</v>
      </c>
      <c r="Q229" s="95"/>
      <c r="R229" s="94"/>
      <c r="S229" s="86"/>
    </row>
    <row r="230" spans="1:19" ht="15.75" x14ac:dyDescent="0.2">
      <c r="A230" s="93">
        <v>2202</v>
      </c>
      <c r="B230" s="17"/>
      <c r="C230" s="17">
        <v>2</v>
      </c>
      <c r="D230" s="17"/>
      <c r="E230" s="17"/>
      <c r="F230" s="17"/>
      <c r="G230" s="17"/>
      <c r="H230" s="17"/>
      <c r="I230" s="17"/>
      <c r="J230" s="17"/>
      <c r="K230" s="54"/>
      <c r="L230" s="140"/>
      <c r="M230" s="49"/>
      <c r="N230" s="141"/>
      <c r="O230" s="21">
        <f>IF(C230=0,"",C230/B229)</f>
        <v>0.66666666666666663</v>
      </c>
      <c r="P230" s="22">
        <v>2</v>
      </c>
      <c r="Q230" s="96">
        <f t="shared" ref="Q230:Q237" si="20">IF(P230=0,"",P230/P229)</f>
        <v>0.66666666666666663</v>
      </c>
      <c r="R230" s="96">
        <f t="shared" ref="R230:R237" si="21">IF(P230=0,"",100%-Q230)</f>
        <v>0.33333333333333337</v>
      </c>
      <c r="S230" s="86"/>
    </row>
    <row r="231" spans="1:19" ht="15.75" x14ac:dyDescent="0.2">
      <c r="A231" s="93">
        <v>2301</v>
      </c>
      <c r="B231" s="17"/>
      <c r="C231" s="17"/>
      <c r="D231" s="17">
        <v>2</v>
      </c>
      <c r="E231" s="17"/>
      <c r="F231" s="17"/>
      <c r="G231" s="17"/>
      <c r="H231" s="17"/>
      <c r="I231" s="17"/>
      <c r="J231" s="17"/>
      <c r="K231" s="54"/>
      <c r="L231" s="140"/>
      <c r="M231" s="49"/>
      <c r="N231" s="141"/>
      <c r="O231" s="21">
        <f>IF(D231=0,"",D231/C230)</f>
        <v>1</v>
      </c>
      <c r="P231" s="22">
        <v>2</v>
      </c>
      <c r="Q231" s="96">
        <f t="shared" si="20"/>
        <v>1</v>
      </c>
      <c r="R231" s="96">
        <f t="shared" si="21"/>
        <v>0</v>
      </c>
      <c r="S231" s="155">
        <f>P231/P229</f>
        <v>0.66666666666666663</v>
      </c>
    </row>
    <row r="232" spans="1:19" ht="15.75" x14ac:dyDescent="0.2">
      <c r="A232" s="93">
        <v>2302</v>
      </c>
      <c r="B232" s="17"/>
      <c r="C232" s="17"/>
      <c r="D232" s="17"/>
      <c r="E232" s="17">
        <v>2</v>
      </c>
      <c r="F232" s="17"/>
      <c r="G232" s="17"/>
      <c r="H232" s="17"/>
      <c r="I232" s="17"/>
      <c r="J232" s="17"/>
      <c r="K232" s="54"/>
      <c r="L232" s="140"/>
      <c r="M232" s="49"/>
      <c r="N232" s="141"/>
      <c r="O232" s="21">
        <f>IF(E232=0,"",E232/D231)</f>
        <v>1</v>
      </c>
      <c r="P232" s="22">
        <v>2</v>
      </c>
      <c r="Q232" s="96">
        <f t="shared" si="20"/>
        <v>1</v>
      </c>
      <c r="R232" s="96">
        <f t="shared" si="21"/>
        <v>0</v>
      </c>
      <c r="S232" s="86"/>
    </row>
    <row r="233" spans="1:19" ht="15.75" x14ac:dyDescent="0.2">
      <c r="A233" s="93">
        <v>2401</v>
      </c>
      <c r="B233" s="17"/>
      <c r="C233" s="17"/>
      <c r="D233" s="17"/>
      <c r="E233" s="17"/>
      <c r="F233" s="17">
        <v>1</v>
      </c>
      <c r="G233" s="17"/>
      <c r="H233" s="17"/>
      <c r="I233" s="17"/>
      <c r="J233" s="17"/>
      <c r="K233" s="54"/>
      <c r="L233" s="140"/>
      <c r="M233" s="49"/>
      <c r="N233" s="141"/>
      <c r="O233" s="21">
        <f>IF(F233=0,"",F233/E232)</f>
        <v>0.5</v>
      </c>
      <c r="P233" s="22">
        <v>1</v>
      </c>
      <c r="Q233" s="96">
        <f t="shared" si="20"/>
        <v>0.5</v>
      </c>
      <c r="R233" s="96">
        <f t="shared" si="21"/>
        <v>0.5</v>
      </c>
      <c r="S233" s="86"/>
    </row>
    <row r="234" spans="1:19" ht="15.75" x14ac:dyDescent="0.2">
      <c r="A234" s="93">
        <v>2402</v>
      </c>
      <c r="B234" s="17"/>
      <c r="C234" s="17"/>
      <c r="D234" s="17"/>
      <c r="E234" s="17"/>
      <c r="F234" s="17"/>
      <c r="G234" s="17">
        <v>1</v>
      </c>
      <c r="H234" s="17"/>
      <c r="I234" s="17"/>
      <c r="J234" s="17"/>
      <c r="K234" s="54"/>
      <c r="L234" s="140"/>
      <c r="M234" s="49"/>
      <c r="N234" s="141"/>
      <c r="O234" s="21">
        <f>IF(G234=0,"",G234/F233)</f>
        <v>1</v>
      </c>
      <c r="P234" s="22">
        <v>1</v>
      </c>
      <c r="Q234" s="96">
        <f t="shared" si="20"/>
        <v>1</v>
      </c>
      <c r="R234" s="96">
        <f t="shared" si="21"/>
        <v>0</v>
      </c>
      <c r="S234" s="86"/>
    </row>
    <row r="235" spans="1:19" ht="15.75" x14ac:dyDescent="0.2">
      <c r="A235" s="93">
        <v>2501</v>
      </c>
      <c r="B235" s="17"/>
      <c r="C235" s="17"/>
      <c r="D235" s="17"/>
      <c r="E235" s="17"/>
      <c r="F235" s="17"/>
      <c r="G235" s="17"/>
      <c r="H235" s="17">
        <v>1</v>
      </c>
      <c r="I235" s="17"/>
      <c r="J235" s="17"/>
      <c r="K235" s="54"/>
      <c r="L235" s="140"/>
      <c r="M235" s="49"/>
      <c r="N235" s="141"/>
      <c r="O235" s="21">
        <f>IF(H235=0,"",H235/G234)</f>
        <v>1</v>
      </c>
      <c r="P235" s="22">
        <v>1</v>
      </c>
      <c r="Q235" s="96">
        <f t="shared" si="20"/>
        <v>1</v>
      </c>
      <c r="R235" s="96">
        <f t="shared" si="21"/>
        <v>0</v>
      </c>
      <c r="S235" s="86"/>
    </row>
    <row r="236" spans="1:19" ht="15.75" x14ac:dyDescent="0.2">
      <c r="A236" s="93">
        <v>2502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54"/>
      <c r="L236" s="140"/>
      <c r="M236" s="49"/>
      <c r="N236" s="141"/>
      <c r="O236" s="21" t="str">
        <f>IF(I236=0,"",I236/H235)</f>
        <v/>
      </c>
      <c r="P236" s="22"/>
      <c r="Q236" s="96" t="str">
        <f t="shared" si="20"/>
        <v/>
      </c>
      <c r="R236" s="96" t="str">
        <f t="shared" si="21"/>
        <v/>
      </c>
      <c r="S236" s="86"/>
    </row>
    <row r="237" spans="1:19" ht="15.75" x14ac:dyDescent="0.2">
      <c r="A237" s="93">
        <v>2601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54"/>
      <c r="L237" s="140"/>
      <c r="M237" s="49"/>
      <c r="N237" s="141"/>
      <c r="O237" s="24" t="str">
        <f>IF(J237=0,"",J237/I236)</f>
        <v/>
      </c>
      <c r="P237" s="22"/>
      <c r="Q237" s="24" t="str">
        <f t="shared" si="20"/>
        <v/>
      </c>
      <c r="R237" s="24" t="str">
        <f t="shared" si="21"/>
        <v/>
      </c>
      <c r="S237" s="86"/>
    </row>
    <row r="238" spans="1:19" ht="15.75" x14ac:dyDescent="0.2">
      <c r="A238" s="93">
        <v>2602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54"/>
      <c r="L238" s="140"/>
      <c r="M238" s="49"/>
      <c r="N238" s="142"/>
      <c r="O238" s="63"/>
      <c r="P238" s="22"/>
      <c r="Q238" s="63"/>
      <c r="R238" s="97"/>
      <c r="S238" s="86"/>
    </row>
    <row r="239" spans="1:19" ht="15.75" x14ac:dyDescent="0.2">
      <c r="A239" s="93">
        <v>2701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54"/>
      <c r="L239" s="140"/>
      <c r="M239" s="49"/>
      <c r="N239" s="142"/>
      <c r="O239" s="143"/>
      <c r="P239" s="51"/>
      <c r="Q239" s="144"/>
      <c r="R239" s="143"/>
      <c r="S239" s="86"/>
    </row>
    <row r="240" spans="1:19" ht="15.75" x14ac:dyDescent="0.2">
      <c r="A240" s="93">
        <v>2702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54"/>
      <c r="L240" s="140"/>
      <c r="M240" s="49"/>
      <c r="N240" s="142"/>
      <c r="O240" s="143"/>
      <c r="P240" s="51"/>
      <c r="Q240" s="144"/>
      <c r="R240" s="143"/>
      <c r="S240" s="86"/>
    </row>
    <row r="241" spans="1:19" ht="15.75" x14ac:dyDescent="0.2">
      <c r="A241" s="93">
        <v>2801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54"/>
      <c r="L241" s="140"/>
      <c r="M241" s="49"/>
      <c r="N241" s="142"/>
      <c r="O241" s="49"/>
      <c r="P241" s="142"/>
      <c r="Q241" s="145"/>
      <c r="R241" s="143"/>
      <c r="S241" s="86"/>
    </row>
    <row r="242" spans="1:19" ht="15.75" x14ac:dyDescent="0.2">
      <c r="A242" s="93">
        <v>2802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54"/>
      <c r="L242" s="140"/>
      <c r="M242" s="49"/>
      <c r="N242" s="142"/>
      <c r="O242" s="98" t="s">
        <v>81</v>
      </c>
      <c r="P242" s="99"/>
      <c r="Q242" s="100" t="str">
        <f>IF(SUM(K235:K241)=0,"",SUM(K235:K241))</f>
        <v/>
      </c>
      <c r="R242" s="101" t="s">
        <v>10</v>
      </c>
      <c r="S242" s="86"/>
    </row>
    <row r="243" spans="1:19" ht="15.75" x14ac:dyDescent="0.2">
      <c r="A243" s="93">
        <v>2901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54"/>
      <c r="L243" s="140"/>
      <c r="M243" s="49"/>
      <c r="N243" s="142"/>
      <c r="O243" s="102" t="s">
        <v>83</v>
      </c>
      <c r="P243" s="32" t="str">
        <f>IF(P242/B229=0,"",P242/B229)</f>
        <v/>
      </c>
      <c r="Q243" s="103" t="e">
        <f>IF(P242/Q242=0,"",P242/Q242)</f>
        <v>#VALUE!</v>
      </c>
      <c r="R243" s="104" t="s">
        <v>84</v>
      </c>
      <c r="S243" s="86"/>
    </row>
    <row r="244" spans="1:19" ht="15.75" x14ac:dyDescent="0.2">
      <c r="A244" s="93">
        <v>2902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54"/>
      <c r="L244" s="146"/>
      <c r="M244" s="147"/>
      <c r="N244" s="148"/>
      <c r="O244" s="149"/>
      <c r="P244" s="150"/>
      <c r="Q244" s="150"/>
      <c r="R244" s="151"/>
      <c r="S244" s="86"/>
    </row>
    <row r="245" spans="1:19" ht="18" customHeight="1" x14ac:dyDescent="0.2">
      <c r="A245" s="109"/>
      <c r="B245" s="216" t="s">
        <v>106</v>
      </c>
      <c r="C245" s="216"/>
      <c r="D245" s="216"/>
      <c r="E245" s="216"/>
      <c r="F245" s="216"/>
      <c r="G245" s="216"/>
      <c r="H245" s="216"/>
      <c r="I245" s="216"/>
      <c r="J245" s="216"/>
      <c r="K245" s="37">
        <f>SUM(K229:K241)</f>
        <v>0</v>
      </c>
      <c r="L245" s="105" t="str">
        <f>IF(K237=0,"",K237/B229)</f>
        <v/>
      </c>
      <c r="M245" s="105" t="str">
        <f>IF(K245=0,"",K245/B229)</f>
        <v/>
      </c>
      <c r="N245" s="105" t="str">
        <f>IF(K237=0,"",M245-L245)</f>
        <v/>
      </c>
      <c r="O245" s="85"/>
      <c r="P245" s="81"/>
      <c r="Q245" s="129"/>
      <c r="R245" s="85"/>
      <c r="S245" s="86"/>
    </row>
    <row r="246" spans="1:19" ht="12.75" customHeight="1" x14ac:dyDescent="0.2">
      <c r="A246" s="86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</row>
    <row r="247" spans="1:19" ht="12.75" customHeight="1" x14ac:dyDescent="0.2"/>
    <row r="248" spans="1:19" ht="26.25" x14ac:dyDescent="0.2">
      <c r="A248" s="86"/>
      <c r="B248" s="220" t="s">
        <v>94</v>
      </c>
      <c r="C248" s="221"/>
      <c r="D248" s="221"/>
      <c r="E248" s="221"/>
      <c r="F248" s="221"/>
      <c r="G248" s="221"/>
      <c r="H248" s="221"/>
      <c r="I248" s="221"/>
      <c r="J248" s="221"/>
      <c r="K248" s="74" t="s">
        <v>121</v>
      </c>
      <c r="L248" s="85"/>
      <c r="M248" s="85"/>
      <c r="N248" s="81"/>
      <c r="O248" s="85"/>
      <c r="P248" s="81"/>
      <c r="Q248" s="81"/>
      <c r="R248" s="81"/>
      <c r="S248" s="86"/>
    </row>
    <row r="249" spans="1:19" ht="20.25" x14ac:dyDescent="0.2">
      <c r="A249" s="222" t="s">
        <v>9</v>
      </c>
      <c r="B249" s="223" t="s">
        <v>95</v>
      </c>
      <c r="C249" s="224"/>
      <c r="D249" s="224"/>
      <c r="E249" s="224"/>
      <c r="F249" s="224"/>
      <c r="G249" s="224"/>
      <c r="H249" s="224"/>
      <c r="I249" s="224"/>
      <c r="J249" s="225"/>
      <c r="K249" s="226" t="s">
        <v>10</v>
      </c>
      <c r="L249" s="219" t="s">
        <v>2</v>
      </c>
      <c r="M249" s="219" t="s">
        <v>3</v>
      </c>
      <c r="N249" s="228" t="s">
        <v>4</v>
      </c>
      <c r="O249" s="219" t="s">
        <v>5</v>
      </c>
      <c r="P249" s="217" t="s">
        <v>6</v>
      </c>
      <c r="Q249" s="217" t="s">
        <v>7</v>
      </c>
      <c r="R249" s="219" t="s">
        <v>96</v>
      </c>
      <c r="S249" s="86"/>
    </row>
    <row r="250" spans="1:19" ht="15.75" x14ac:dyDescent="0.2">
      <c r="A250" s="218"/>
      <c r="B250" s="93" t="s">
        <v>97</v>
      </c>
      <c r="C250" s="93" t="s">
        <v>98</v>
      </c>
      <c r="D250" s="93" t="s">
        <v>99</v>
      </c>
      <c r="E250" s="93" t="s">
        <v>100</v>
      </c>
      <c r="F250" s="93" t="s">
        <v>101</v>
      </c>
      <c r="G250" s="93" t="s">
        <v>102</v>
      </c>
      <c r="H250" s="93" t="s">
        <v>103</v>
      </c>
      <c r="I250" s="93" t="s">
        <v>104</v>
      </c>
      <c r="J250" s="93" t="s">
        <v>105</v>
      </c>
      <c r="K250" s="218"/>
      <c r="L250" s="218"/>
      <c r="M250" s="218"/>
      <c r="N250" s="218"/>
      <c r="O250" s="218"/>
      <c r="P250" s="218"/>
      <c r="Q250" s="218"/>
      <c r="R250" s="218"/>
      <c r="S250" s="86"/>
    </row>
    <row r="251" spans="1:19" ht="15.75" x14ac:dyDescent="0.2">
      <c r="A251" s="93">
        <v>2202</v>
      </c>
      <c r="B251" s="17">
        <v>16</v>
      </c>
      <c r="C251" s="17"/>
      <c r="D251" s="17"/>
      <c r="E251" s="17"/>
      <c r="F251" s="17"/>
      <c r="G251" s="17"/>
      <c r="H251" s="17"/>
      <c r="I251" s="17"/>
      <c r="J251" s="17"/>
      <c r="K251" s="54"/>
      <c r="L251" s="138"/>
      <c r="M251" s="139"/>
      <c r="N251" s="100"/>
      <c r="O251" s="94"/>
      <c r="P251" s="19">
        <f>B251</f>
        <v>16</v>
      </c>
      <c r="Q251" s="95"/>
      <c r="R251" s="94"/>
      <c r="S251" s="86"/>
    </row>
    <row r="252" spans="1:19" ht="15.75" x14ac:dyDescent="0.2">
      <c r="A252" s="93">
        <v>2301</v>
      </c>
      <c r="B252" s="17"/>
      <c r="C252" s="17">
        <v>13</v>
      </c>
      <c r="D252" s="17"/>
      <c r="E252" s="17"/>
      <c r="F252" s="17"/>
      <c r="G252" s="17"/>
      <c r="H252" s="17"/>
      <c r="I252" s="17"/>
      <c r="J252" s="17"/>
      <c r="K252" s="54"/>
      <c r="L252" s="140"/>
      <c r="M252" s="49"/>
      <c r="N252" s="141"/>
      <c r="O252" s="21">
        <f>IF(C252=0,"",C252/B251)</f>
        <v>0.8125</v>
      </c>
      <c r="P252" s="22">
        <v>13</v>
      </c>
      <c r="Q252" s="96">
        <f t="shared" ref="Q252:Q259" si="22">IF(P252=0,"",P252/P251)</f>
        <v>0.8125</v>
      </c>
      <c r="R252" s="96">
        <f t="shared" ref="R252:R259" si="23">IF(P252=0,"",100%-Q252)</f>
        <v>0.1875</v>
      </c>
      <c r="S252" s="86"/>
    </row>
    <row r="253" spans="1:19" ht="15.75" x14ac:dyDescent="0.2">
      <c r="A253" s="93">
        <v>2302</v>
      </c>
      <c r="B253" s="17"/>
      <c r="C253" s="17"/>
      <c r="D253" s="17">
        <v>12</v>
      </c>
      <c r="E253" s="17"/>
      <c r="F253" s="17"/>
      <c r="G253" s="17"/>
      <c r="H253" s="17"/>
      <c r="I253" s="17"/>
      <c r="J253" s="17"/>
      <c r="K253" s="54"/>
      <c r="L253" s="140"/>
      <c r="M253" s="49"/>
      <c r="N253" s="141"/>
      <c r="O253" s="21">
        <f>IF(D253=0,"",D253/C252)</f>
        <v>0.92307692307692313</v>
      </c>
      <c r="P253" s="22">
        <v>13</v>
      </c>
      <c r="Q253" s="96">
        <f t="shared" si="22"/>
        <v>1</v>
      </c>
      <c r="R253" s="96">
        <f t="shared" si="23"/>
        <v>0</v>
      </c>
      <c r="S253" s="155">
        <f>P253/P251</f>
        <v>0.8125</v>
      </c>
    </row>
    <row r="254" spans="1:19" ht="15.75" x14ac:dyDescent="0.2">
      <c r="A254" s="93">
        <v>2401</v>
      </c>
      <c r="B254" s="17"/>
      <c r="C254" s="17"/>
      <c r="D254" s="17"/>
      <c r="E254" s="17">
        <v>12</v>
      </c>
      <c r="F254" s="17"/>
      <c r="G254" s="17"/>
      <c r="H254" s="17"/>
      <c r="I254" s="17"/>
      <c r="J254" s="17"/>
      <c r="K254" s="54"/>
      <c r="L254" s="140"/>
      <c r="M254" s="49"/>
      <c r="N254" s="141"/>
      <c r="O254" s="21">
        <f>IF(E254=0,"",E254/D253)</f>
        <v>1</v>
      </c>
      <c r="P254" s="22">
        <v>12</v>
      </c>
      <c r="Q254" s="96">
        <f t="shared" si="22"/>
        <v>0.92307692307692313</v>
      </c>
      <c r="R254" s="96">
        <f t="shared" si="23"/>
        <v>7.6923076923076872E-2</v>
      </c>
      <c r="S254" s="86"/>
    </row>
    <row r="255" spans="1:19" ht="15.75" x14ac:dyDescent="0.2">
      <c r="A255" s="93">
        <v>2402</v>
      </c>
      <c r="B255" s="17"/>
      <c r="C255" s="17"/>
      <c r="D255" s="17"/>
      <c r="E255" s="17"/>
      <c r="F255" s="17">
        <v>12</v>
      </c>
      <c r="G255" s="17"/>
      <c r="H255" s="17"/>
      <c r="I255" s="17"/>
      <c r="J255" s="17"/>
      <c r="K255" s="54"/>
      <c r="L255" s="140"/>
      <c r="M255" s="49"/>
      <c r="N255" s="141"/>
      <c r="O255" s="21">
        <f>IF(F255=0,"",F255/E254)</f>
        <v>1</v>
      </c>
      <c r="P255" s="22">
        <v>12</v>
      </c>
      <c r="Q255" s="96">
        <f t="shared" si="22"/>
        <v>1</v>
      </c>
      <c r="R255" s="96">
        <f t="shared" si="23"/>
        <v>0</v>
      </c>
      <c r="S255" s="86"/>
    </row>
    <row r="256" spans="1:19" ht="15.75" x14ac:dyDescent="0.2">
      <c r="A256" s="93">
        <v>2501</v>
      </c>
      <c r="B256" s="17"/>
      <c r="C256" s="17"/>
      <c r="D256" s="17"/>
      <c r="E256" s="17"/>
      <c r="F256" s="17"/>
      <c r="G256" s="17">
        <v>12</v>
      </c>
      <c r="H256" s="17"/>
      <c r="I256" s="17"/>
      <c r="J256" s="17"/>
      <c r="K256" s="54"/>
      <c r="L256" s="140"/>
      <c r="M256" s="49"/>
      <c r="N256" s="141"/>
      <c r="O256" s="21">
        <f>IF(G256=0,"",G256/F255)</f>
        <v>1</v>
      </c>
      <c r="P256" s="22">
        <v>12</v>
      </c>
      <c r="Q256" s="96">
        <f t="shared" si="22"/>
        <v>1</v>
      </c>
      <c r="R256" s="96">
        <f t="shared" si="23"/>
        <v>0</v>
      </c>
      <c r="S256" s="86"/>
    </row>
    <row r="257" spans="1:19" ht="15.75" x14ac:dyDescent="0.2">
      <c r="A257" s="93">
        <v>2502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54"/>
      <c r="L257" s="140"/>
      <c r="M257" s="49"/>
      <c r="N257" s="141"/>
      <c r="O257" s="21" t="str">
        <f>IF(H257=0,"",H257/G256)</f>
        <v/>
      </c>
      <c r="P257" s="22"/>
      <c r="Q257" s="96" t="str">
        <f t="shared" si="22"/>
        <v/>
      </c>
      <c r="R257" s="96" t="str">
        <f t="shared" si="23"/>
        <v/>
      </c>
      <c r="S257" s="86"/>
    </row>
    <row r="258" spans="1:19" ht="15.75" x14ac:dyDescent="0.2">
      <c r="A258" s="93">
        <v>2601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54"/>
      <c r="L258" s="140"/>
      <c r="M258" s="49"/>
      <c r="N258" s="141"/>
      <c r="O258" s="21" t="str">
        <f>IF(I258=0,"",I258/H257)</f>
        <v/>
      </c>
      <c r="P258" s="22"/>
      <c r="Q258" s="96" t="str">
        <f t="shared" si="22"/>
        <v/>
      </c>
      <c r="R258" s="96" t="str">
        <f t="shared" si="23"/>
        <v/>
      </c>
      <c r="S258" s="86"/>
    </row>
    <row r="259" spans="1:19" ht="15.75" x14ac:dyDescent="0.2">
      <c r="A259" s="93">
        <v>2602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54"/>
      <c r="L259" s="140"/>
      <c r="M259" s="49"/>
      <c r="N259" s="141"/>
      <c r="O259" s="24" t="str">
        <f>IF(J259=0,"",J259/I258)</f>
        <v/>
      </c>
      <c r="P259" s="22"/>
      <c r="Q259" s="24" t="str">
        <f t="shared" si="22"/>
        <v/>
      </c>
      <c r="R259" s="24" t="str">
        <f t="shared" si="23"/>
        <v/>
      </c>
      <c r="S259" s="86"/>
    </row>
    <row r="260" spans="1:19" ht="15.75" x14ac:dyDescent="0.2">
      <c r="A260" s="93">
        <v>2701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54"/>
      <c r="L260" s="140"/>
      <c r="M260" s="49"/>
      <c r="N260" s="142"/>
      <c r="O260" s="63"/>
      <c r="P260" s="22"/>
      <c r="Q260" s="63"/>
      <c r="R260" s="97"/>
      <c r="S260" s="86"/>
    </row>
    <row r="261" spans="1:19" ht="15.75" x14ac:dyDescent="0.2">
      <c r="A261" s="93">
        <v>2702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54"/>
      <c r="L261" s="140"/>
      <c r="M261" s="49"/>
      <c r="N261" s="142"/>
      <c r="O261" s="143"/>
      <c r="P261" s="51"/>
      <c r="Q261" s="144"/>
      <c r="R261" s="143"/>
      <c r="S261" s="86"/>
    </row>
    <row r="262" spans="1:19" ht="15.75" x14ac:dyDescent="0.2">
      <c r="A262" s="93">
        <v>2801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54"/>
      <c r="L262" s="140"/>
      <c r="M262" s="49"/>
      <c r="N262" s="142"/>
      <c r="O262" s="143"/>
      <c r="P262" s="51"/>
      <c r="Q262" s="144"/>
      <c r="R262" s="143"/>
      <c r="S262" s="86"/>
    </row>
    <row r="263" spans="1:19" ht="15.75" x14ac:dyDescent="0.2">
      <c r="A263" s="93">
        <v>2802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54"/>
      <c r="L263" s="140"/>
      <c r="M263" s="49"/>
      <c r="N263" s="142"/>
      <c r="O263" s="49"/>
      <c r="P263" s="142"/>
      <c r="Q263" s="145"/>
      <c r="R263" s="143"/>
      <c r="S263" s="86"/>
    </row>
    <row r="264" spans="1:19" ht="15.75" x14ac:dyDescent="0.2">
      <c r="A264" s="93">
        <v>2901</v>
      </c>
      <c r="B264" s="17"/>
      <c r="C264" s="17"/>
      <c r="D264" s="17"/>
      <c r="E264" s="17"/>
      <c r="F264" s="17"/>
      <c r="G264" s="17"/>
      <c r="H264" s="17"/>
      <c r="I264" s="17"/>
      <c r="J264" s="17"/>
      <c r="K264" s="54"/>
      <c r="L264" s="140"/>
      <c r="M264" s="49"/>
      <c r="N264" s="142"/>
      <c r="O264" s="98" t="s">
        <v>81</v>
      </c>
      <c r="P264" s="99"/>
      <c r="Q264" s="100" t="str">
        <f>IF(SUM(K257:K263)=0,"",SUM(K257:K263))</f>
        <v/>
      </c>
      <c r="R264" s="101" t="s">
        <v>10</v>
      </c>
      <c r="S264" s="86"/>
    </row>
    <row r="265" spans="1:19" ht="15.75" x14ac:dyDescent="0.2">
      <c r="A265" s="93">
        <v>2902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54"/>
      <c r="L265" s="140"/>
      <c r="M265" s="49"/>
      <c r="N265" s="142"/>
      <c r="O265" s="102" t="s">
        <v>83</v>
      </c>
      <c r="P265" s="32" t="str">
        <f>IF(P264/B251=0,"",P264/B251)</f>
        <v/>
      </c>
      <c r="Q265" s="103" t="e">
        <f>IF(P264/Q264=0,"",P264/Q264)</f>
        <v>#VALUE!</v>
      </c>
      <c r="R265" s="104" t="s">
        <v>84</v>
      </c>
      <c r="S265" s="86"/>
    </row>
    <row r="266" spans="1:19" ht="15.75" x14ac:dyDescent="0.2">
      <c r="A266" s="93">
        <v>3001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54"/>
      <c r="L266" s="146"/>
      <c r="M266" s="147"/>
      <c r="N266" s="148"/>
      <c r="O266" s="149"/>
      <c r="P266" s="150"/>
      <c r="Q266" s="150"/>
      <c r="R266" s="151"/>
      <c r="S266" s="86"/>
    </row>
    <row r="267" spans="1:19" ht="18" customHeight="1" x14ac:dyDescent="0.2">
      <c r="A267" s="109"/>
      <c r="B267" s="216" t="s">
        <v>106</v>
      </c>
      <c r="C267" s="216"/>
      <c r="D267" s="216"/>
      <c r="E267" s="216"/>
      <c r="F267" s="216"/>
      <c r="G267" s="216"/>
      <c r="H267" s="216"/>
      <c r="I267" s="216"/>
      <c r="J267" s="216"/>
      <c r="K267" s="37">
        <f>SUM(K251:K263)</f>
        <v>0</v>
      </c>
      <c r="L267" s="105" t="str">
        <f>IF(K259=0,"",K259/B251)</f>
        <v/>
      </c>
      <c r="M267" s="105" t="str">
        <f>IF(K267=0,"",K267/B251)</f>
        <v/>
      </c>
      <c r="N267" s="105" t="str">
        <f>IF(K259=0,"",M267-L267)</f>
        <v/>
      </c>
      <c r="O267" s="85"/>
      <c r="P267" s="81"/>
      <c r="Q267" s="129"/>
      <c r="R267" s="85"/>
      <c r="S267" s="86"/>
    </row>
    <row r="268" spans="1:19" ht="12.75" customHeight="1" x14ac:dyDescent="0.2">
      <c r="A268" s="86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</row>
    <row r="269" spans="1:19" ht="12.75" customHeight="1" x14ac:dyDescent="0.2"/>
    <row r="270" spans="1:19" ht="26.25" x14ac:dyDescent="0.2">
      <c r="A270" s="86"/>
      <c r="B270" s="220" t="s">
        <v>94</v>
      </c>
      <c r="C270" s="221"/>
      <c r="D270" s="221"/>
      <c r="E270" s="221"/>
      <c r="F270" s="221"/>
      <c r="G270" s="221"/>
      <c r="H270" s="221"/>
      <c r="I270" s="221"/>
      <c r="J270" s="221"/>
      <c r="K270" s="74" t="s">
        <v>128</v>
      </c>
      <c r="L270" s="85"/>
      <c r="M270" s="85"/>
      <c r="N270" s="81"/>
      <c r="O270" s="85"/>
      <c r="P270" s="81"/>
      <c r="Q270" s="81"/>
      <c r="R270" s="81"/>
      <c r="S270" s="86"/>
    </row>
    <row r="271" spans="1:19" ht="20.25" x14ac:dyDescent="0.2">
      <c r="A271" s="222" t="s">
        <v>9</v>
      </c>
      <c r="B271" s="223" t="s">
        <v>95</v>
      </c>
      <c r="C271" s="224"/>
      <c r="D271" s="224"/>
      <c r="E271" s="224"/>
      <c r="F271" s="224"/>
      <c r="G271" s="224"/>
      <c r="H271" s="224"/>
      <c r="I271" s="224"/>
      <c r="J271" s="225"/>
      <c r="K271" s="226" t="s">
        <v>10</v>
      </c>
      <c r="L271" s="219" t="s">
        <v>2</v>
      </c>
      <c r="M271" s="219" t="s">
        <v>3</v>
      </c>
      <c r="N271" s="228" t="s">
        <v>4</v>
      </c>
      <c r="O271" s="219" t="s">
        <v>5</v>
      </c>
      <c r="P271" s="217" t="s">
        <v>6</v>
      </c>
      <c r="Q271" s="217" t="s">
        <v>7</v>
      </c>
      <c r="R271" s="219" t="s">
        <v>96</v>
      </c>
      <c r="S271" s="86"/>
    </row>
    <row r="272" spans="1:19" ht="15.75" x14ac:dyDescent="0.2">
      <c r="A272" s="218"/>
      <c r="B272" s="93" t="s">
        <v>97</v>
      </c>
      <c r="C272" s="93" t="s">
        <v>98</v>
      </c>
      <c r="D272" s="93" t="s">
        <v>99</v>
      </c>
      <c r="E272" s="93" t="s">
        <v>100</v>
      </c>
      <c r="F272" s="93" t="s">
        <v>101</v>
      </c>
      <c r="G272" s="93" t="s">
        <v>102</v>
      </c>
      <c r="H272" s="93" t="s">
        <v>103</v>
      </c>
      <c r="I272" s="93" t="s">
        <v>104</v>
      </c>
      <c r="J272" s="93" t="s">
        <v>105</v>
      </c>
      <c r="K272" s="218"/>
      <c r="L272" s="218"/>
      <c r="M272" s="218"/>
      <c r="N272" s="218"/>
      <c r="O272" s="218"/>
      <c r="P272" s="218"/>
      <c r="Q272" s="218"/>
      <c r="R272" s="218"/>
      <c r="S272" s="86"/>
    </row>
    <row r="273" spans="1:19" ht="15.75" x14ac:dyDescent="0.2">
      <c r="A273" s="93">
        <v>2301</v>
      </c>
      <c r="B273" s="17">
        <v>8</v>
      </c>
      <c r="C273" s="17"/>
      <c r="D273" s="17"/>
      <c r="E273" s="17"/>
      <c r="F273" s="17"/>
      <c r="G273" s="17"/>
      <c r="H273" s="17"/>
      <c r="I273" s="17"/>
      <c r="J273" s="17"/>
      <c r="K273" s="54"/>
      <c r="L273" s="138"/>
      <c r="M273" s="139"/>
      <c r="N273" s="100"/>
      <c r="O273" s="94"/>
      <c r="P273" s="19">
        <f>B273</f>
        <v>8</v>
      </c>
      <c r="Q273" s="95"/>
      <c r="R273" s="94"/>
      <c r="S273" s="86"/>
    </row>
    <row r="274" spans="1:19" ht="15.75" x14ac:dyDescent="0.2">
      <c r="A274" s="93">
        <v>2302</v>
      </c>
      <c r="B274" s="17"/>
      <c r="C274" s="17">
        <v>8</v>
      </c>
      <c r="D274" s="17"/>
      <c r="E274" s="17"/>
      <c r="F274" s="17"/>
      <c r="G274" s="17"/>
      <c r="H274" s="17"/>
      <c r="I274" s="17"/>
      <c r="J274" s="17"/>
      <c r="K274" s="54"/>
      <c r="L274" s="140"/>
      <c r="M274" s="49"/>
      <c r="N274" s="141"/>
      <c r="O274" s="21">
        <f>IF(C274=0,"",C274/B273)</f>
        <v>1</v>
      </c>
      <c r="P274" s="22">
        <v>8</v>
      </c>
      <c r="Q274" s="96">
        <f t="shared" ref="Q274:Q281" si="24">IF(P274=0,"",P274/P273)</f>
        <v>1</v>
      </c>
      <c r="R274" s="96">
        <f t="shared" ref="R274:R281" si="25">IF(P274=0,"",100%-Q274)</f>
        <v>0</v>
      </c>
      <c r="S274" s="86"/>
    </row>
    <row r="275" spans="1:19" ht="15.75" x14ac:dyDescent="0.2">
      <c r="A275" s="93">
        <v>2401</v>
      </c>
      <c r="B275" s="17"/>
      <c r="C275" s="17"/>
      <c r="D275" s="17">
        <v>6</v>
      </c>
      <c r="E275" s="17"/>
      <c r="F275" s="17"/>
      <c r="G275" s="17"/>
      <c r="H275" s="17"/>
      <c r="I275" s="17"/>
      <c r="J275" s="17"/>
      <c r="K275" s="54"/>
      <c r="L275" s="140"/>
      <c r="M275" s="49"/>
      <c r="N275" s="141"/>
      <c r="O275" s="21">
        <f>IF(D275=0,"",D275/C274)</f>
        <v>0.75</v>
      </c>
      <c r="P275" s="22">
        <v>8</v>
      </c>
      <c r="Q275" s="96">
        <f t="shared" si="24"/>
        <v>1</v>
      </c>
      <c r="R275" s="96">
        <f t="shared" si="25"/>
        <v>0</v>
      </c>
      <c r="S275" s="155">
        <f>P275/P273</f>
        <v>1</v>
      </c>
    </row>
    <row r="276" spans="1:19" ht="15.75" x14ac:dyDescent="0.2">
      <c r="A276" s="93">
        <v>2402</v>
      </c>
      <c r="B276" s="17"/>
      <c r="C276" s="17"/>
      <c r="D276" s="17"/>
      <c r="E276" s="17">
        <v>6</v>
      </c>
      <c r="F276" s="17"/>
      <c r="G276" s="17"/>
      <c r="H276" s="17"/>
      <c r="I276" s="17"/>
      <c r="J276" s="17"/>
      <c r="K276" s="54"/>
      <c r="L276" s="140"/>
      <c r="M276" s="49"/>
      <c r="N276" s="141"/>
      <c r="O276" s="21">
        <f>IF(E276=0,"",E276/D275)</f>
        <v>1</v>
      </c>
      <c r="P276" s="22">
        <v>8</v>
      </c>
      <c r="Q276" s="96">
        <f t="shared" si="24"/>
        <v>1</v>
      </c>
      <c r="R276" s="96">
        <f t="shared" si="25"/>
        <v>0</v>
      </c>
      <c r="S276" s="86"/>
    </row>
    <row r="277" spans="1:19" ht="15.75" x14ac:dyDescent="0.2">
      <c r="A277" s="93">
        <v>2501</v>
      </c>
      <c r="B277" s="17"/>
      <c r="C277" s="17"/>
      <c r="D277" s="17"/>
      <c r="E277" s="17"/>
      <c r="F277" s="17">
        <v>6</v>
      </c>
      <c r="G277" s="17"/>
      <c r="H277" s="17"/>
      <c r="I277" s="17"/>
      <c r="J277" s="17"/>
      <c r="K277" s="54"/>
      <c r="L277" s="140"/>
      <c r="M277" s="49"/>
      <c r="N277" s="141"/>
      <c r="O277" s="21">
        <f>IF(F277=0,"",F277/E276)</f>
        <v>1</v>
      </c>
      <c r="P277" s="22">
        <v>8</v>
      </c>
      <c r="Q277" s="96">
        <f t="shared" si="24"/>
        <v>1</v>
      </c>
      <c r="R277" s="96">
        <f t="shared" si="25"/>
        <v>0</v>
      </c>
      <c r="S277" s="86"/>
    </row>
    <row r="278" spans="1:19" ht="15.75" x14ac:dyDescent="0.2">
      <c r="A278" s="93">
        <v>2502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54"/>
      <c r="L278" s="140"/>
      <c r="M278" s="49"/>
      <c r="N278" s="141"/>
      <c r="O278" s="21" t="str">
        <f>IF(G278=0,"",G278/F277)</f>
        <v/>
      </c>
      <c r="P278" s="22"/>
      <c r="Q278" s="96" t="str">
        <f t="shared" si="24"/>
        <v/>
      </c>
      <c r="R278" s="96" t="str">
        <f t="shared" si="25"/>
        <v/>
      </c>
      <c r="S278" s="86"/>
    </row>
    <row r="279" spans="1:19" ht="15.75" x14ac:dyDescent="0.2">
      <c r="A279" s="93">
        <v>2601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54"/>
      <c r="L279" s="140"/>
      <c r="M279" s="49"/>
      <c r="N279" s="141"/>
      <c r="O279" s="21" t="str">
        <f>IF(H279=0,"",H279/G278)</f>
        <v/>
      </c>
      <c r="P279" s="22"/>
      <c r="Q279" s="96" t="str">
        <f t="shared" si="24"/>
        <v/>
      </c>
      <c r="R279" s="96" t="str">
        <f t="shared" si="25"/>
        <v/>
      </c>
      <c r="S279" s="86"/>
    </row>
    <row r="280" spans="1:19" ht="15.75" x14ac:dyDescent="0.2">
      <c r="A280" s="93">
        <v>2602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54"/>
      <c r="L280" s="140"/>
      <c r="M280" s="49"/>
      <c r="N280" s="141"/>
      <c r="O280" s="21" t="str">
        <f>IF(I280=0,"",I280/H279)</f>
        <v/>
      </c>
      <c r="P280" s="22"/>
      <c r="Q280" s="96" t="str">
        <f t="shared" si="24"/>
        <v/>
      </c>
      <c r="R280" s="96" t="str">
        <f t="shared" si="25"/>
        <v/>
      </c>
      <c r="S280" s="86"/>
    </row>
    <row r="281" spans="1:19" ht="15.75" x14ac:dyDescent="0.2">
      <c r="A281" s="93">
        <v>2701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54"/>
      <c r="L281" s="140"/>
      <c r="M281" s="49"/>
      <c r="N281" s="141"/>
      <c r="O281" s="24" t="str">
        <f>IF(J281=0,"",J281/I280)</f>
        <v/>
      </c>
      <c r="P281" s="22"/>
      <c r="Q281" s="24" t="str">
        <f t="shared" si="24"/>
        <v/>
      </c>
      <c r="R281" s="24" t="str">
        <f t="shared" si="25"/>
        <v/>
      </c>
      <c r="S281" s="86"/>
    </row>
    <row r="282" spans="1:19" ht="15.75" x14ac:dyDescent="0.2">
      <c r="A282" s="93">
        <v>2702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54"/>
      <c r="L282" s="140"/>
      <c r="M282" s="49"/>
      <c r="N282" s="142"/>
      <c r="O282" s="63"/>
      <c r="P282" s="22"/>
      <c r="Q282" s="63"/>
      <c r="R282" s="97"/>
      <c r="S282" s="86"/>
    </row>
    <row r="283" spans="1:19" ht="15.75" x14ac:dyDescent="0.2">
      <c r="A283" s="93">
        <v>2801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54"/>
      <c r="L283" s="140"/>
      <c r="M283" s="49"/>
      <c r="N283" s="142"/>
      <c r="O283" s="143"/>
      <c r="P283" s="51"/>
      <c r="Q283" s="144"/>
      <c r="R283" s="143"/>
      <c r="S283" s="86"/>
    </row>
    <row r="284" spans="1:19" ht="15.75" x14ac:dyDescent="0.2">
      <c r="A284" s="93">
        <v>2802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54"/>
      <c r="L284" s="140"/>
      <c r="M284" s="49"/>
      <c r="N284" s="142"/>
      <c r="O284" s="143"/>
      <c r="P284" s="51"/>
      <c r="Q284" s="144"/>
      <c r="R284" s="143"/>
      <c r="S284" s="86"/>
    </row>
    <row r="285" spans="1:19" ht="15.75" x14ac:dyDescent="0.2">
      <c r="A285" s="93">
        <v>2901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54"/>
      <c r="L285" s="140"/>
      <c r="M285" s="49"/>
      <c r="N285" s="142"/>
      <c r="O285" s="49"/>
      <c r="P285" s="142"/>
      <c r="Q285" s="145"/>
      <c r="R285" s="143"/>
      <c r="S285" s="86"/>
    </row>
    <row r="286" spans="1:19" ht="15.75" x14ac:dyDescent="0.2">
      <c r="A286" s="93">
        <v>2902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54"/>
      <c r="L286" s="140"/>
      <c r="M286" s="49"/>
      <c r="N286" s="142"/>
      <c r="O286" s="98" t="s">
        <v>81</v>
      </c>
      <c r="P286" s="99"/>
      <c r="Q286" s="100" t="str">
        <f>IF(SUM(K279:K285)=0,"",SUM(K279:K285))</f>
        <v/>
      </c>
      <c r="R286" s="101" t="s">
        <v>10</v>
      </c>
      <c r="S286" s="86"/>
    </row>
    <row r="287" spans="1:19" ht="15.75" x14ac:dyDescent="0.2">
      <c r="A287" s="93">
        <v>3001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54"/>
      <c r="L287" s="140"/>
      <c r="M287" s="49"/>
      <c r="N287" s="142"/>
      <c r="O287" s="102" t="s">
        <v>83</v>
      </c>
      <c r="P287" s="32" t="str">
        <f>IF(P286/B273=0,"",P286/B273)</f>
        <v/>
      </c>
      <c r="Q287" s="103" t="e">
        <f>IF(P286/Q286=0,"",P286/Q286)</f>
        <v>#VALUE!</v>
      </c>
      <c r="R287" s="104" t="s">
        <v>84</v>
      </c>
      <c r="S287" s="86"/>
    </row>
    <row r="288" spans="1:19" ht="15.75" x14ac:dyDescent="0.2">
      <c r="A288" s="93">
        <v>3002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54"/>
      <c r="L288" s="146"/>
      <c r="M288" s="147"/>
      <c r="N288" s="148"/>
      <c r="O288" s="149"/>
      <c r="P288" s="150"/>
      <c r="Q288" s="150"/>
      <c r="R288" s="151"/>
      <c r="S288" s="86"/>
    </row>
    <row r="289" spans="1:19" ht="18" customHeight="1" x14ac:dyDescent="0.2">
      <c r="A289" s="109"/>
      <c r="B289" s="216" t="s">
        <v>106</v>
      </c>
      <c r="C289" s="216"/>
      <c r="D289" s="216"/>
      <c r="E289" s="216"/>
      <c r="F289" s="216"/>
      <c r="G289" s="216"/>
      <c r="H289" s="216"/>
      <c r="I289" s="216"/>
      <c r="J289" s="216"/>
      <c r="K289" s="37">
        <f>SUM(K273:K285)</f>
        <v>0</v>
      </c>
      <c r="L289" s="105" t="str">
        <f>IF(K281=0,"",K281/B273)</f>
        <v/>
      </c>
      <c r="M289" s="105" t="str">
        <f>IF(K289=0,"",K289/B273)</f>
        <v/>
      </c>
      <c r="N289" s="105" t="str">
        <f>IF(K281=0,"",M289-L289)</f>
        <v/>
      </c>
      <c r="O289" s="85"/>
      <c r="P289" s="81"/>
      <c r="Q289" s="129"/>
      <c r="R289" s="85"/>
      <c r="S289" s="86"/>
    </row>
    <row r="290" spans="1:19" ht="12.75" customHeight="1" x14ac:dyDescent="0.2"/>
    <row r="291" spans="1:19" ht="12.75" customHeight="1" x14ac:dyDescent="0.2"/>
    <row r="292" spans="1:19" ht="26.25" x14ac:dyDescent="0.2">
      <c r="A292" s="86"/>
      <c r="B292" s="220" t="s">
        <v>94</v>
      </c>
      <c r="C292" s="221"/>
      <c r="D292" s="221"/>
      <c r="E292" s="221"/>
      <c r="F292" s="221"/>
      <c r="G292" s="221"/>
      <c r="H292" s="221"/>
      <c r="I292" s="221"/>
      <c r="J292" s="221"/>
      <c r="K292" s="74" t="s">
        <v>129</v>
      </c>
      <c r="L292" s="85"/>
      <c r="M292" s="85"/>
      <c r="N292" s="81"/>
      <c r="O292" s="85"/>
      <c r="P292" s="81"/>
      <c r="Q292" s="81"/>
      <c r="R292" s="81"/>
      <c r="S292" s="86"/>
    </row>
    <row r="293" spans="1:19" ht="20.25" x14ac:dyDescent="0.2">
      <c r="A293" s="222" t="s">
        <v>9</v>
      </c>
      <c r="B293" s="223" t="s">
        <v>95</v>
      </c>
      <c r="C293" s="224"/>
      <c r="D293" s="224"/>
      <c r="E293" s="224"/>
      <c r="F293" s="224"/>
      <c r="G293" s="224"/>
      <c r="H293" s="224"/>
      <c r="I293" s="224"/>
      <c r="J293" s="225"/>
      <c r="K293" s="226" t="s">
        <v>10</v>
      </c>
      <c r="L293" s="219" t="s">
        <v>2</v>
      </c>
      <c r="M293" s="219" t="s">
        <v>3</v>
      </c>
      <c r="N293" s="228" t="s">
        <v>4</v>
      </c>
      <c r="O293" s="219" t="s">
        <v>5</v>
      </c>
      <c r="P293" s="217" t="s">
        <v>6</v>
      </c>
      <c r="Q293" s="217" t="s">
        <v>7</v>
      </c>
      <c r="R293" s="219" t="s">
        <v>96</v>
      </c>
      <c r="S293" s="86"/>
    </row>
    <row r="294" spans="1:19" ht="15.75" x14ac:dyDescent="0.2">
      <c r="A294" s="218"/>
      <c r="B294" s="93" t="s">
        <v>97</v>
      </c>
      <c r="C294" s="93" t="s">
        <v>98</v>
      </c>
      <c r="D294" s="93" t="s">
        <v>99</v>
      </c>
      <c r="E294" s="93" t="s">
        <v>100</v>
      </c>
      <c r="F294" s="93" t="s">
        <v>101</v>
      </c>
      <c r="G294" s="93" t="s">
        <v>102</v>
      </c>
      <c r="H294" s="93" t="s">
        <v>103</v>
      </c>
      <c r="I294" s="93" t="s">
        <v>104</v>
      </c>
      <c r="J294" s="93" t="s">
        <v>105</v>
      </c>
      <c r="K294" s="218"/>
      <c r="L294" s="218"/>
      <c r="M294" s="218"/>
      <c r="N294" s="218"/>
      <c r="O294" s="218"/>
      <c r="P294" s="218"/>
      <c r="Q294" s="218"/>
      <c r="R294" s="218"/>
      <c r="S294" s="86"/>
    </row>
    <row r="295" spans="1:19" ht="15.75" x14ac:dyDescent="0.2">
      <c r="A295" s="93">
        <v>2302</v>
      </c>
      <c r="B295" s="17">
        <v>21</v>
      </c>
      <c r="C295" s="17"/>
      <c r="D295" s="17"/>
      <c r="E295" s="17"/>
      <c r="F295" s="17"/>
      <c r="G295" s="17"/>
      <c r="H295" s="17"/>
      <c r="I295" s="17"/>
      <c r="J295" s="17"/>
      <c r="K295" s="54"/>
      <c r="L295" s="138"/>
      <c r="M295" s="139"/>
      <c r="N295" s="100"/>
      <c r="O295" s="94"/>
      <c r="P295" s="19">
        <f>B295</f>
        <v>21</v>
      </c>
      <c r="Q295" s="95"/>
      <c r="R295" s="94"/>
      <c r="S295" s="86"/>
    </row>
    <row r="296" spans="1:19" ht="15.75" x14ac:dyDescent="0.2">
      <c r="A296" s="93">
        <v>2401</v>
      </c>
      <c r="B296" s="17"/>
      <c r="C296" s="17">
        <v>18</v>
      </c>
      <c r="D296" s="17"/>
      <c r="E296" s="17"/>
      <c r="F296" s="17"/>
      <c r="G296" s="17"/>
      <c r="H296" s="17"/>
      <c r="I296" s="17"/>
      <c r="J296" s="17"/>
      <c r="K296" s="54"/>
      <c r="L296" s="140"/>
      <c r="M296" s="49"/>
      <c r="N296" s="141"/>
      <c r="O296" s="21">
        <f>IF(C296=0,"",C296/B295)</f>
        <v>0.8571428571428571</v>
      </c>
      <c r="P296" s="22">
        <v>18</v>
      </c>
      <c r="Q296" s="96">
        <f t="shared" ref="Q296:Q303" si="26">IF(P296=0,"",P296/P295)</f>
        <v>0.8571428571428571</v>
      </c>
      <c r="R296" s="96">
        <f t="shared" ref="R296:R303" si="27">IF(P296=0,"",100%-Q296)</f>
        <v>0.1428571428571429</v>
      </c>
      <c r="S296" s="86"/>
    </row>
    <row r="297" spans="1:19" ht="15.75" x14ac:dyDescent="0.2">
      <c r="A297" s="93">
        <v>2402</v>
      </c>
      <c r="B297" s="17"/>
      <c r="C297" s="17"/>
      <c r="D297" s="17">
        <v>16</v>
      </c>
      <c r="E297" s="17"/>
      <c r="F297" s="17"/>
      <c r="G297" s="17"/>
      <c r="H297" s="17"/>
      <c r="I297" s="17"/>
      <c r="J297" s="17"/>
      <c r="K297" s="54"/>
      <c r="L297" s="140"/>
      <c r="M297" s="49"/>
      <c r="N297" s="141"/>
      <c r="O297" s="21">
        <f>IF(D297=0,"",D297/C296)</f>
        <v>0.88888888888888884</v>
      </c>
      <c r="P297" s="22">
        <v>16</v>
      </c>
      <c r="Q297" s="96">
        <f t="shared" si="26"/>
        <v>0.88888888888888884</v>
      </c>
      <c r="R297" s="96">
        <f t="shared" si="27"/>
        <v>0.11111111111111116</v>
      </c>
      <c r="S297" s="155">
        <f>P297/P295</f>
        <v>0.76190476190476186</v>
      </c>
    </row>
    <row r="298" spans="1:19" ht="15.75" x14ac:dyDescent="0.2">
      <c r="A298" s="93">
        <v>2501</v>
      </c>
      <c r="B298" s="17"/>
      <c r="C298" s="17"/>
      <c r="D298" s="17"/>
      <c r="E298" s="17">
        <v>14</v>
      </c>
      <c r="F298" s="17"/>
      <c r="G298" s="17"/>
      <c r="H298" s="17"/>
      <c r="I298" s="17"/>
      <c r="J298" s="17"/>
      <c r="K298" s="54"/>
      <c r="L298" s="140"/>
      <c r="M298" s="49"/>
      <c r="N298" s="141"/>
      <c r="O298" s="21">
        <f>IF(E298=0,"",E298/D297)</f>
        <v>0.875</v>
      </c>
      <c r="P298" s="22">
        <v>14</v>
      </c>
      <c r="Q298" s="96">
        <f t="shared" si="26"/>
        <v>0.875</v>
      </c>
      <c r="R298" s="96">
        <f t="shared" si="27"/>
        <v>0.125</v>
      </c>
      <c r="S298" s="86"/>
    </row>
    <row r="299" spans="1:19" ht="15.75" x14ac:dyDescent="0.2">
      <c r="A299" s="93">
        <v>2502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54"/>
      <c r="L299" s="140"/>
      <c r="M299" s="49"/>
      <c r="N299" s="141"/>
      <c r="O299" s="21" t="str">
        <f>IF(F299=0,"",F299/E298)</f>
        <v/>
      </c>
      <c r="P299" s="22"/>
      <c r="Q299" s="96" t="str">
        <f t="shared" si="26"/>
        <v/>
      </c>
      <c r="R299" s="96" t="str">
        <f t="shared" si="27"/>
        <v/>
      </c>
      <c r="S299" s="86"/>
    </row>
    <row r="300" spans="1:19" ht="15.75" x14ac:dyDescent="0.2">
      <c r="A300" s="93">
        <v>2601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54"/>
      <c r="L300" s="140"/>
      <c r="M300" s="49"/>
      <c r="N300" s="141"/>
      <c r="O300" s="21" t="str">
        <f>IF(G300=0,"",G300/F299)</f>
        <v/>
      </c>
      <c r="P300" s="22"/>
      <c r="Q300" s="96" t="str">
        <f t="shared" si="26"/>
        <v/>
      </c>
      <c r="R300" s="96" t="str">
        <f t="shared" si="27"/>
        <v/>
      </c>
      <c r="S300" s="86"/>
    </row>
    <row r="301" spans="1:19" ht="15.75" x14ac:dyDescent="0.2">
      <c r="A301" s="93">
        <v>2602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54"/>
      <c r="L301" s="140"/>
      <c r="M301" s="49"/>
      <c r="N301" s="141"/>
      <c r="O301" s="21" t="str">
        <f>IF(H301=0,"",H301/G300)</f>
        <v/>
      </c>
      <c r="P301" s="22"/>
      <c r="Q301" s="96" t="str">
        <f t="shared" si="26"/>
        <v/>
      </c>
      <c r="R301" s="96" t="str">
        <f t="shared" si="27"/>
        <v/>
      </c>
      <c r="S301" s="86"/>
    </row>
    <row r="302" spans="1:19" ht="15.75" x14ac:dyDescent="0.2">
      <c r="A302" s="93">
        <v>2701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54"/>
      <c r="L302" s="140"/>
      <c r="M302" s="49"/>
      <c r="N302" s="141"/>
      <c r="O302" s="21" t="str">
        <f>IF(I302=0,"",I302/H301)</f>
        <v/>
      </c>
      <c r="P302" s="22"/>
      <c r="Q302" s="96" t="str">
        <f t="shared" si="26"/>
        <v/>
      </c>
      <c r="R302" s="96" t="str">
        <f t="shared" si="27"/>
        <v/>
      </c>
      <c r="S302" s="86"/>
    </row>
    <row r="303" spans="1:19" ht="15.75" x14ac:dyDescent="0.2">
      <c r="A303" s="93">
        <v>2702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54"/>
      <c r="L303" s="140"/>
      <c r="M303" s="49"/>
      <c r="N303" s="141"/>
      <c r="O303" s="24" t="str">
        <f>IF(J303=0,"",J303/I302)</f>
        <v/>
      </c>
      <c r="P303" s="22"/>
      <c r="Q303" s="24" t="str">
        <f t="shared" si="26"/>
        <v/>
      </c>
      <c r="R303" s="24" t="str">
        <f t="shared" si="27"/>
        <v/>
      </c>
      <c r="S303" s="86"/>
    </row>
    <row r="304" spans="1:19" ht="15.75" x14ac:dyDescent="0.2">
      <c r="A304" s="93">
        <v>2801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54"/>
      <c r="L304" s="140"/>
      <c r="M304" s="49"/>
      <c r="N304" s="142"/>
      <c r="O304" s="63"/>
      <c r="P304" s="22"/>
      <c r="Q304" s="63"/>
      <c r="R304" s="97"/>
      <c r="S304" s="86"/>
    </row>
    <row r="305" spans="1:19" ht="15.75" x14ac:dyDescent="0.2">
      <c r="A305" s="93">
        <v>2802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54"/>
      <c r="L305" s="140"/>
      <c r="M305" s="49"/>
      <c r="N305" s="142"/>
      <c r="O305" s="143"/>
      <c r="P305" s="51"/>
      <c r="Q305" s="144"/>
      <c r="R305" s="143"/>
      <c r="S305" s="86"/>
    </row>
    <row r="306" spans="1:19" ht="15.75" x14ac:dyDescent="0.2">
      <c r="A306" s="93">
        <v>2901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54"/>
      <c r="L306" s="140"/>
      <c r="M306" s="49"/>
      <c r="N306" s="142"/>
      <c r="O306" s="143"/>
      <c r="P306" s="51"/>
      <c r="Q306" s="144"/>
      <c r="R306" s="143"/>
      <c r="S306" s="86"/>
    </row>
    <row r="307" spans="1:19" ht="15.75" x14ac:dyDescent="0.2">
      <c r="A307" s="93">
        <v>2902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54"/>
      <c r="L307" s="140"/>
      <c r="M307" s="49"/>
      <c r="N307" s="142"/>
      <c r="O307" s="49"/>
      <c r="P307" s="142"/>
      <c r="Q307" s="145"/>
      <c r="R307" s="143"/>
      <c r="S307" s="86"/>
    </row>
    <row r="308" spans="1:19" ht="15.75" x14ac:dyDescent="0.2">
      <c r="A308" s="93">
        <v>3001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54"/>
      <c r="L308" s="140"/>
      <c r="M308" s="49"/>
      <c r="N308" s="142"/>
      <c r="O308" s="98" t="s">
        <v>81</v>
      </c>
      <c r="P308" s="99"/>
      <c r="Q308" s="100" t="str">
        <f>IF(SUM(K301:K307)=0,"",SUM(K301:K307))</f>
        <v/>
      </c>
      <c r="R308" s="101" t="s">
        <v>10</v>
      </c>
      <c r="S308" s="86"/>
    </row>
    <row r="309" spans="1:19" ht="15.75" x14ac:dyDescent="0.2">
      <c r="A309" s="93">
        <v>3002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54"/>
      <c r="L309" s="140"/>
      <c r="M309" s="49"/>
      <c r="N309" s="142"/>
      <c r="O309" s="102" t="s">
        <v>83</v>
      </c>
      <c r="P309" s="32" t="str">
        <f>IF(P308/B295=0,"",P308/B295)</f>
        <v/>
      </c>
      <c r="Q309" s="103" t="e">
        <f>IF(P308/Q308=0,"",P308/Q308)</f>
        <v>#VALUE!</v>
      </c>
      <c r="R309" s="104" t="s">
        <v>84</v>
      </c>
      <c r="S309" s="86"/>
    </row>
    <row r="310" spans="1:19" ht="15.75" x14ac:dyDescent="0.2">
      <c r="A310" s="93">
        <v>3101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54"/>
      <c r="L310" s="146"/>
      <c r="M310" s="147"/>
      <c r="N310" s="148"/>
      <c r="O310" s="149"/>
      <c r="P310" s="150"/>
      <c r="Q310" s="150"/>
      <c r="R310" s="151"/>
      <c r="S310" s="86"/>
    </row>
    <row r="311" spans="1:19" ht="18" customHeight="1" x14ac:dyDescent="0.2">
      <c r="A311" s="109"/>
      <c r="B311" s="216" t="s">
        <v>106</v>
      </c>
      <c r="C311" s="216"/>
      <c r="D311" s="216"/>
      <c r="E311" s="216"/>
      <c r="F311" s="216"/>
      <c r="G311" s="216"/>
      <c r="H311" s="216"/>
      <c r="I311" s="216"/>
      <c r="J311" s="216"/>
      <c r="K311" s="37">
        <f>SUM(K295:K307)</f>
        <v>0</v>
      </c>
      <c r="L311" s="105" t="str">
        <f>IF(K303=0,"",K303/B295)</f>
        <v/>
      </c>
      <c r="M311" s="105" t="str">
        <f>IF(K311=0,"",K311/B295)</f>
        <v/>
      </c>
      <c r="N311" s="105" t="str">
        <f>IF(K303=0,"",M311-L311)</f>
        <v/>
      </c>
      <c r="O311" s="85"/>
      <c r="P311" s="81"/>
      <c r="Q311" s="129"/>
      <c r="R311" s="85"/>
      <c r="S311" s="86"/>
    </row>
    <row r="312" spans="1:19" ht="12.75" customHeight="1" x14ac:dyDescent="0.2"/>
    <row r="313" spans="1:19" ht="12.75" customHeight="1" x14ac:dyDescent="0.2"/>
    <row r="314" spans="1:19" ht="26.25" x14ac:dyDescent="0.2">
      <c r="A314" s="86"/>
      <c r="B314" s="220" t="s">
        <v>94</v>
      </c>
      <c r="C314" s="221"/>
      <c r="D314" s="221"/>
      <c r="E314" s="221"/>
      <c r="F314" s="221"/>
      <c r="G314" s="221"/>
      <c r="H314" s="221"/>
      <c r="I314" s="221"/>
      <c r="J314" s="221"/>
      <c r="K314" s="74" t="s">
        <v>130</v>
      </c>
      <c r="L314" s="85"/>
      <c r="M314" s="85"/>
      <c r="N314" s="81"/>
      <c r="O314" s="85"/>
      <c r="P314" s="81"/>
      <c r="Q314" s="81"/>
      <c r="R314" s="81"/>
      <c r="S314" s="86"/>
    </row>
    <row r="315" spans="1:19" ht="20.25" x14ac:dyDescent="0.2">
      <c r="A315" s="222" t="s">
        <v>9</v>
      </c>
      <c r="B315" s="223" t="s">
        <v>95</v>
      </c>
      <c r="C315" s="224"/>
      <c r="D315" s="224"/>
      <c r="E315" s="224"/>
      <c r="F315" s="224"/>
      <c r="G315" s="224"/>
      <c r="H315" s="224"/>
      <c r="I315" s="224"/>
      <c r="J315" s="225"/>
      <c r="K315" s="226" t="s">
        <v>10</v>
      </c>
      <c r="L315" s="219" t="s">
        <v>2</v>
      </c>
      <c r="M315" s="219" t="s">
        <v>3</v>
      </c>
      <c r="N315" s="228" t="s">
        <v>4</v>
      </c>
      <c r="O315" s="219" t="s">
        <v>5</v>
      </c>
      <c r="P315" s="217" t="s">
        <v>6</v>
      </c>
      <c r="Q315" s="217" t="s">
        <v>7</v>
      </c>
      <c r="R315" s="219" t="s">
        <v>96</v>
      </c>
      <c r="S315" s="86"/>
    </row>
    <row r="316" spans="1:19" ht="15.75" x14ac:dyDescent="0.2">
      <c r="A316" s="218"/>
      <c r="B316" s="93" t="s">
        <v>97</v>
      </c>
      <c r="C316" s="93" t="s">
        <v>98</v>
      </c>
      <c r="D316" s="93" t="s">
        <v>99</v>
      </c>
      <c r="E316" s="93" t="s">
        <v>100</v>
      </c>
      <c r="F316" s="93" t="s">
        <v>101</v>
      </c>
      <c r="G316" s="93" t="s">
        <v>102</v>
      </c>
      <c r="H316" s="93" t="s">
        <v>103</v>
      </c>
      <c r="I316" s="93" t="s">
        <v>104</v>
      </c>
      <c r="J316" s="93" t="s">
        <v>105</v>
      </c>
      <c r="K316" s="218"/>
      <c r="L316" s="218"/>
      <c r="M316" s="218"/>
      <c r="N316" s="218"/>
      <c r="O316" s="218"/>
      <c r="P316" s="218"/>
      <c r="Q316" s="218"/>
      <c r="R316" s="218"/>
      <c r="S316" s="86"/>
    </row>
    <row r="317" spans="1:19" ht="15.75" x14ac:dyDescent="0.2">
      <c r="A317" s="93">
        <v>2401</v>
      </c>
      <c r="B317" s="17">
        <v>12</v>
      </c>
      <c r="C317" s="17"/>
      <c r="D317" s="17"/>
      <c r="E317" s="17"/>
      <c r="F317" s="17"/>
      <c r="G317" s="17"/>
      <c r="H317" s="17"/>
      <c r="I317" s="17"/>
      <c r="J317" s="17"/>
      <c r="K317" s="54"/>
      <c r="L317" s="138"/>
      <c r="M317" s="139"/>
      <c r="N317" s="100"/>
      <c r="O317" s="94"/>
      <c r="P317" s="19">
        <f>B317</f>
        <v>12</v>
      </c>
      <c r="Q317" s="95"/>
      <c r="R317" s="94"/>
      <c r="S317" s="86"/>
    </row>
    <row r="318" spans="1:19" ht="15.75" x14ac:dyDescent="0.2">
      <c r="A318" s="93">
        <v>2402</v>
      </c>
      <c r="B318" s="17"/>
      <c r="C318" s="17">
        <v>10</v>
      </c>
      <c r="D318" s="17"/>
      <c r="E318" s="17"/>
      <c r="F318" s="17"/>
      <c r="G318" s="17"/>
      <c r="H318" s="17"/>
      <c r="I318" s="17"/>
      <c r="J318" s="17"/>
      <c r="K318" s="54"/>
      <c r="L318" s="140"/>
      <c r="M318" s="49"/>
      <c r="N318" s="141"/>
      <c r="O318" s="21">
        <f>IF(C318=0,"",C318/B317)</f>
        <v>0.83333333333333337</v>
      </c>
      <c r="P318" s="22">
        <v>10</v>
      </c>
      <c r="Q318" s="96">
        <f t="shared" ref="Q318:Q325" si="28">IF(P318=0,"",P318/P317)</f>
        <v>0.83333333333333337</v>
      </c>
      <c r="R318" s="96">
        <f t="shared" ref="R318:R325" si="29">IF(P318=0,"",100%-Q318)</f>
        <v>0.16666666666666663</v>
      </c>
      <c r="S318" s="86"/>
    </row>
    <row r="319" spans="1:19" ht="15.75" x14ac:dyDescent="0.2">
      <c r="A319" s="93">
        <v>2501</v>
      </c>
      <c r="B319" s="17"/>
      <c r="C319" s="17"/>
      <c r="D319" s="17">
        <v>9</v>
      </c>
      <c r="E319" s="17"/>
      <c r="F319" s="17"/>
      <c r="G319" s="17"/>
      <c r="H319" s="17"/>
      <c r="I319" s="17"/>
      <c r="J319" s="17"/>
      <c r="K319" s="54"/>
      <c r="L319" s="140"/>
      <c r="M319" s="49"/>
      <c r="N319" s="141"/>
      <c r="O319" s="21">
        <f>IF(D319=0,"",D319/C318)</f>
        <v>0.9</v>
      </c>
      <c r="P319" s="22">
        <v>9</v>
      </c>
      <c r="Q319" s="96">
        <f t="shared" si="28"/>
        <v>0.9</v>
      </c>
      <c r="R319" s="96">
        <f t="shared" si="29"/>
        <v>9.9999999999999978E-2</v>
      </c>
      <c r="S319" s="155">
        <f>P319/P317</f>
        <v>0.75</v>
      </c>
    </row>
    <row r="320" spans="1:19" ht="15.75" x14ac:dyDescent="0.2">
      <c r="A320" s="93">
        <v>2502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54"/>
      <c r="L320" s="140"/>
      <c r="M320" s="49"/>
      <c r="N320" s="141"/>
      <c r="O320" s="21" t="str">
        <f>IF(E320=0,"",E320/D319)</f>
        <v/>
      </c>
      <c r="P320" s="22"/>
      <c r="Q320" s="96" t="str">
        <f t="shared" si="28"/>
        <v/>
      </c>
      <c r="R320" s="96" t="str">
        <f t="shared" si="29"/>
        <v/>
      </c>
      <c r="S320" s="86"/>
    </row>
    <row r="321" spans="1:19" ht="15.75" x14ac:dyDescent="0.2">
      <c r="A321" s="93">
        <v>2601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54"/>
      <c r="L321" s="140"/>
      <c r="M321" s="49"/>
      <c r="N321" s="141"/>
      <c r="O321" s="21" t="str">
        <f>IF(F321=0,"",F321/E320)</f>
        <v/>
      </c>
      <c r="P321" s="22"/>
      <c r="Q321" s="96" t="str">
        <f t="shared" si="28"/>
        <v/>
      </c>
      <c r="R321" s="96" t="str">
        <f t="shared" si="29"/>
        <v/>
      </c>
      <c r="S321" s="86"/>
    </row>
    <row r="322" spans="1:19" ht="15.75" x14ac:dyDescent="0.2">
      <c r="A322" s="93">
        <v>2602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54"/>
      <c r="L322" s="140"/>
      <c r="M322" s="49"/>
      <c r="N322" s="141"/>
      <c r="O322" s="21" t="str">
        <f>IF(G322=0,"",G322/F321)</f>
        <v/>
      </c>
      <c r="P322" s="22"/>
      <c r="Q322" s="96" t="str">
        <f t="shared" si="28"/>
        <v/>
      </c>
      <c r="R322" s="96" t="str">
        <f t="shared" si="29"/>
        <v/>
      </c>
      <c r="S322" s="86"/>
    </row>
    <row r="323" spans="1:19" ht="15.75" x14ac:dyDescent="0.2">
      <c r="A323" s="93">
        <v>2701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54"/>
      <c r="L323" s="140"/>
      <c r="M323" s="49"/>
      <c r="N323" s="141"/>
      <c r="O323" s="21" t="str">
        <f>IF(H323=0,"",H323/G322)</f>
        <v/>
      </c>
      <c r="P323" s="22"/>
      <c r="Q323" s="96" t="str">
        <f t="shared" si="28"/>
        <v/>
      </c>
      <c r="R323" s="96" t="str">
        <f t="shared" si="29"/>
        <v/>
      </c>
      <c r="S323" s="86"/>
    </row>
    <row r="324" spans="1:19" ht="15.75" x14ac:dyDescent="0.2">
      <c r="A324" s="93">
        <v>2702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54"/>
      <c r="L324" s="140"/>
      <c r="M324" s="49"/>
      <c r="N324" s="141"/>
      <c r="O324" s="21" t="str">
        <f>IF(I324=0,"",I324/H323)</f>
        <v/>
      </c>
      <c r="P324" s="22"/>
      <c r="Q324" s="96" t="str">
        <f t="shared" si="28"/>
        <v/>
      </c>
      <c r="R324" s="96" t="str">
        <f t="shared" si="29"/>
        <v/>
      </c>
      <c r="S324" s="86"/>
    </row>
    <row r="325" spans="1:19" ht="15.75" x14ac:dyDescent="0.2">
      <c r="A325" s="93">
        <v>2801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54"/>
      <c r="L325" s="140"/>
      <c r="M325" s="49"/>
      <c r="N325" s="141"/>
      <c r="O325" s="24" t="str">
        <f>IF(J325=0,"",J325/I324)</f>
        <v/>
      </c>
      <c r="P325" s="22"/>
      <c r="Q325" s="24" t="str">
        <f t="shared" si="28"/>
        <v/>
      </c>
      <c r="R325" s="24" t="str">
        <f t="shared" si="29"/>
        <v/>
      </c>
      <c r="S325" s="86"/>
    </row>
    <row r="326" spans="1:19" ht="15.75" x14ac:dyDescent="0.2">
      <c r="A326" s="93">
        <v>2802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54"/>
      <c r="L326" s="140"/>
      <c r="M326" s="49"/>
      <c r="N326" s="142"/>
      <c r="O326" s="63"/>
      <c r="P326" s="22"/>
      <c r="Q326" s="63"/>
      <c r="R326" s="97"/>
      <c r="S326" s="86"/>
    </row>
    <row r="327" spans="1:19" ht="15.75" x14ac:dyDescent="0.2">
      <c r="A327" s="93">
        <v>2901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54"/>
      <c r="L327" s="140"/>
      <c r="M327" s="49"/>
      <c r="N327" s="142"/>
      <c r="O327" s="143"/>
      <c r="P327" s="51"/>
      <c r="Q327" s="144"/>
      <c r="R327" s="143"/>
      <c r="S327" s="86"/>
    </row>
    <row r="328" spans="1:19" ht="15.75" x14ac:dyDescent="0.2">
      <c r="A328" s="93">
        <v>2902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54"/>
      <c r="L328" s="140"/>
      <c r="M328" s="49"/>
      <c r="N328" s="142"/>
      <c r="O328" s="143"/>
      <c r="P328" s="51"/>
      <c r="Q328" s="144"/>
      <c r="R328" s="143"/>
      <c r="S328" s="86"/>
    </row>
    <row r="329" spans="1:19" ht="15.75" x14ac:dyDescent="0.2">
      <c r="A329" s="93">
        <v>3001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54"/>
      <c r="L329" s="140"/>
      <c r="M329" s="49"/>
      <c r="N329" s="142"/>
      <c r="O329" s="49"/>
      <c r="P329" s="142"/>
      <c r="Q329" s="145"/>
      <c r="R329" s="143"/>
      <c r="S329" s="86"/>
    </row>
    <row r="330" spans="1:19" ht="15.75" x14ac:dyDescent="0.2">
      <c r="A330" s="93">
        <v>3002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54"/>
      <c r="L330" s="140"/>
      <c r="M330" s="49"/>
      <c r="N330" s="142"/>
      <c r="O330" s="98" t="s">
        <v>81</v>
      </c>
      <c r="P330" s="99"/>
      <c r="Q330" s="100" t="str">
        <f>IF(SUM(K323:K329)=0,"",SUM(K323:K329))</f>
        <v/>
      </c>
      <c r="R330" s="101" t="s">
        <v>10</v>
      </c>
      <c r="S330" s="86"/>
    </row>
    <row r="331" spans="1:19" ht="15.75" x14ac:dyDescent="0.2">
      <c r="A331" s="93">
        <v>3101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54"/>
      <c r="L331" s="140"/>
      <c r="M331" s="49"/>
      <c r="N331" s="142"/>
      <c r="O331" s="102" t="s">
        <v>83</v>
      </c>
      <c r="P331" s="32" t="str">
        <f>IF(P330/B317=0,"",P330/B317)</f>
        <v/>
      </c>
      <c r="Q331" s="103" t="e">
        <f>IF(P330/Q330=0,"",P330/Q330)</f>
        <v>#VALUE!</v>
      </c>
      <c r="R331" s="104" t="s">
        <v>84</v>
      </c>
      <c r="S331" s="86"/>
    </row>
    <row r="332" spans="1:19" ht="15.75" x14ac:dyDescent="0.2">
      <c r="A332" s="93">
        <v>3102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54"/>
      <c r="L332" s="146"/>
      <c r="M332" s="147"/>
      <c r="N332" s="148"/>
      <c r="O332" s="149"/>
      <c r="P332" s="150"/>
      <c r="Q332" s="150"/>
      <c r="R332" s="151"/>
      <c r="S332" s="86"/>
    </row>
    <row r="333" spans="1:19" ht="18" customHeight="1" x14ac:dyDescent="0.2">
      <c r="A333" s="109"/>
      <c r="B333" s="216" t="s">
        <v>106</v>
      </c>
      <c r="C333" s="216"/>
      <c r="D333" s="216"/>
      <c r="E333" s="216"/>
      <c r="F333" s="216"/>
      <c r="G333" s="216"/>
      <c r="H333" s="216"/>
      <c r="I333" s="216"/>
      <c r="J333" s="216"/>
      <c r="K333" s="37">
        <f>SUM(K317:K329)</f>
        <v>0</v>
      </c>
      <c r="L333" s="105" t="str">
        <f>IF(K325=0,"",K325/B317)</f>
        <v/>
      </c>
      <c r="M333" s="105" t="str">
        <f>IF(K333=0,"",K333/B317)</f>
        <v/>
      </c>
      <c r="N333" s="105" t="str">
        <f>IF(K325=0,"",M333-L333)</f>
        <v/>
      </c>
      <c r="O333" s="85"/>
      <c r="P333" s="81"/>
      <c r="Q333" s="129"/>
      <c r="R333" s="85"/>
      <c r="S333" s="86"/>
    </row>
    <row r="334" spans="1:19" ht="12.75" customHeight="1" x14ac:dyDescent="0.2"/>
    <row r="335" spans="1:19" ht="12.75" customHeight="1" x14ac:dyDescent="0.2"/>
    <row r="336" spans="1:19" ht="26.25" x14ac:dyDescent="0.2">
      <c r="A336" s="86"/>
      <c r="B336" s="220" t="s">
        <v>94</v>
      </c>
      <c r="C336" s="221"/>
      <c r="D336" s="221"/>
      <c r="E336" s="221"/>
      <c r="F336" s="221"/>
      <c r="G336" s="221"/>
      <c r="H336" s="221"/>
      <c r="I336" s="221"/>
      <c r="J336" s="221"/>
      <c r="K336" s="74" t="s">
        <v>131</v>
      </c>
      <c r="L336" s="85"/>
      <c r="M336" s="85"/>
      <c r="N336" s="81"/>
      <c r="O336" s="85"/>
      <c r="P336" s="81"/>
      <c r="Q336" s="81"/>
      <c r="R336" s="81"/>
      <c r="S336" s="86"/>
    </row>
    <row r="337" spans="1:19" ht="20.25" x14ac:dyDescent="0.2">
      <c r="A337" s="222" t="s">
        <v>9</v>
      </c>
      <c r="B337" s="223" t="s">
        <v>95</v>
      </c>
      <c r="C337" s="224"/>
      <c r="D337" s="224"/>
      <c r="E337" s="224"/>
      <c r="F337" s="224"/>
      <c r="G337" s="224"/>
      <c r="H337" s="224"/>
      <c r="I337" s="224"/>
      <c r="J337" s="225"/>
      <c r="K337" s="226" t="s">
        <v>10</v>
      </c>
      <c r="L337" s="219" t="s">
        <v>2</v>
      </c>
      <c r="M337" s="219" t="s">
        <v>3</v>
      </c>
      <c r="N337" s="228" t="s">
        <v>4</v>
      </c>
      <c r="O337" s="219" t="s">
        <v>5</v>
      </c>
      <c r="P337" s="217" t="s">
        <v>6</v>
      </c>
      <c r="Q337" s="217" t="s">
        <v>7</v>
      </c>
      <c r="R337" s="219" t="s">
        <v>96</v>
      </c>
      <c r="S337" s="86"/>
    </row>
    <row r="338" spans="1:19" ht="15.75" x14ac:dyDescent="0.2">
      <c r="A338" s="218"/>
      <c r="B338" s="93" t="s">
        <v>97</v>
      </c>
      <c r="C338" s="93" t="s">
        <v>98</v>
      </c>
      <c r="D338" s="93" t="s">
        <v>99</v>
      </c>
      <c r="E338" s="93" t="s">
        <v>100</v>
      </c>
      <c r="F338" s="93" t="s">
        <v>101</v>
      </c>
      <c r="G338" s="93" t="s">
        <v>102</v>
      </c>
      <c r="H338" s="93" t="s">
        <v>103</v>
      </c>
      <c r="I338" s="93" t="s">
        <v>104</v>
      </c>
      <c r="J338" s="93" t="s">
        <v>105</v>
      </c>
      <c r="K338" s="218"/>
      <c r="L338" s="218"/>
      <c r="M338" s="218"/>
      <c r="N338" s="218"/>
      <c r="O338" s="218"/>
      <c r="P338" s="218"/>
      <c r="Q338" s="218"/>
      <c r="R338" s="218"/>
      <c r="S338" s="86"/>
    </row>
    <row r="339" spans="1:19" ht="15.75" x14ac:dyDescent="0.2">
      <c r="A339" s="93">
        <v>2402</v>
      </c>
      <c r="B339" s="17">
        <v>15</v>
      </c>
      <c r="C339" s="17"/>
      <c r="D339" s="17"/>
      <c r="E339" s="17"/>
      <c r="F339" s="17"/>
      <c r="G339" s="17"/>
      <c r="H339" s="17"/>
      <c r="I339" s="17"/>
      <c r="J339" s="17"/>
      <c r="K339" s="54"/>
      <c r="L339" s="138"/>
      <c r="M339" s="139"/>
      <c r="N339" s="100"/>
      <c r="O339" s="94"/>
      <c r="P339" s="19">
        <f>B339</f>
        <v>15</v>
      </c>
      <c r="Q339" s="95"/>
      <c r="R339" s="94"/>
      <c r="S339" s="86"/>
    </row>
    <row r="340" spans="1:19" ht="15.75" x14ac:dyDescent="0.2">
      <c r="A340" s="93">
        <v>2501</v>
      </c>
      <c r="B340" s="17"/>
      <c r="C340" s="17">
        <v>11</v>
      </c>
      <c r="D340" s="17"/>
      <c r="E340" s="17"/>
      <c r="F340" s="17"/>
      <c r="G340" s="17"/>
      <c r="H340" s="17"/>
      <c r="I340" s="17"/>
      <c r="J340" s="17"/>
      <c r="K340" s="54"/>
      <c r="L340" s="140"/>
      <c r="M340" s="49"/>
      <c r="N340" s="141"/>
      <c r="O340" s="21">
        <f>IF(C340=0,"",C340/B339)</f>
        <v>0.73333333333333328</v>
      </c>
      <c r="P340" s="22">
        <v>11</v>
      </c>
      <c r="Q340" s="96">
        <f t="shared" ref="Q340:Q347" si="30">IF(P340=0,"",P340/P339)</f>
        <v>0.73333333333333328</v>
      </c>
      <c r="R340" s="96">
        <f t="shared" ref="R340:R347" si="31">IF(P340=0,"",100%-Q340)</f>
        <v>0.26666666666666672</v>
      </c>
      <c r="S340" s="86"/>
    </row>
    <row r="341" spans="1:19" ht="15.75" x14ac:dyDescent="0.2">
      <c r="A341" s="93">
        <v>2502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54"/>
      <c r="L341" s="140"/>
      <c r="M341" s="49"/>
      <c r="N341" s="141"/>
      <c r="O341" s="21" t="str">
        <f>IF(D341=0,"",D341/C340)</f>
        <v/>
      </c>
      <c r="P341" s="22"/>
      <c r="Q341" s="96" t="str">
        <f t="shared" si="30"/>
        <v/>
      </c>
      <c r="R341" s="96" t="str">
        <f t="shared" si="31"/>
        <v/>
      </c>
      <c r="S341" s="155">
        <f>P341/P339</f>
        <v>0</v>
      </c>
    </row>
    <row r="342" spans="1:19" ht="15.75" x14ac:dyDescent="0.2">
      <c r="A342" s="93">
        <v>2601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54"/>
      <c r="L342" s="140"/>
      <c r="M342" s="49"/>
      <c r="N342" s="141"/>
      <c r="O342" s="21" t="str">
        <f>IF(E342=0,"",E342/D341)</f>
        <v/>
      </c>
      <c r="P342" s="22"/>
      <c r="Q342" s="96" t="str">
        <f t="shared" si="30"/>
        <v/>
      </c>
      <c r="R342" s="96" t="str">
        <f t="shared" si="31"/>
        <v/>
      </c>
      <c r="S342" s="86"/>
    </row>
    <row r="343" spans="1:19" ht="15.75" x14ac:dyDescent="0.2">
      <c r="A343" s="93">
        <v>2602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54"/>
      <c r="L343" s="140"/>
      <c r="M343" s="49"/>
      <c r="N343" s="141"/>
      <c r="O343" s="21" t="str">
        <f>IF(F343=0,"",F343/E342)</f>
        <v/>
      </c>
      <c r="P343" s="22"/>
      <c r="Q343" s="96" t="str">
        <f t="shared" si="30"/>
        <v/>
      </c>
      <c r="R343" s="96" t="str">
        <f t="shared" si="31"/>
        <v/>
      </c>
      <c r="S343" s="86"/>
    </row>
    <row r="344" spans="1:19" ht="15.75" x14ac:dyDescent="0.2">
      <c r="A344" s="93">
        <v>2701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54"/>
      <c r="L344" s="140"/>
      <c r="M344" s="49"/>
      <c r="N344" s="141"/>
      <c r="O344" s="21" t="str">
        <f>IF(G344=0,"",G344/F343)</f>
        <v/>
      </c>
      <c r="P344" s="22"/>
      <c r="Q344" s="96" t="str">
        <f t="shared" si="30"/>
        <v/>
      </c>
      <c r="R344" s="96" t="str">
        <f t="shared" si="31"/>
        <v/>
      </c>
      <c r="S344" s="86"/>
    </row>
    <row r="345" spans="1:19" ht="15.75" x14ac:dyDescent="0.2">
      <c r="A345" s="93">
        <v>2702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54"/>
      <c r="L345" s="140"/>
      <c r="M345" s="49"/>
      <c r="N345" s="141"/>
      <c r="O345" s="21" t="str">
        <f>IF(H345=0,"",H345/G344)</f>
        <v/>
      </c>
      <c r="P345" s="22"/>
      <c r="Q345" s="96" t="str">
        <f t="shared" si="30"/>
        <v/>
      </c>
      <c r="R345" s="96" t="str">
        <f t="shared" si="31"/>
        <v/>
      </c>
      <c r="S345" s="86"/>
    </row>
    <row r="346" spans="1:19" ht="15.75" x14ac:dyDescent="0.2">
      <c r="A346" s="93">
        <v>2801</v>
      </c>
      <c r="B346" s="17"/>
      <c r="C346" s="17"/>
      <c r="D346" s="17"/>
      <c r="E346" s="17"/>
      <c r="F346" s="17"/>
      <c r="G346" s="17"/>
      <c r="H346" s="17"/>
      <c r="I346" s="17"/>
      <c r="J346" s="17"/>
      <c r="K346" s="54"/>
      <c r="L346" s="140"/>
      <c r="M346" s="49"/>
      <c r="N346" s="141"/>
      <c r="O346" s="21" t="str">
        <f>IF(I346=0,"",I346/H345)</f>
        <v/>
      </c>
      <c r="P346" s="22"/>
      <c r="Q346" s="96" t="str">
        <f t="shared" si="30"/>
        <v/>
      </c>
      <c r="R346" s="96" t="str">
        <f t="shared" si="31"/>
        <v/>
      </c>
      <c r="S346" s="86"/>
    </row>
    <row r="347" spans="1:19" ht="15.75" x14ac:dyDescent="0.2">
      <c r="A347" s="93">
        <v>2802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54"/>
      <c r="L347" s="140"/>
      <c r="M347" s="49"/>
      <c r="N347" s="141"/>
      <c r="O347" s="24" t="str">
        <f>IF(J347=0,"",J347/I346)</f>
        <v/>
      </c>
      <c r="P347" s="22"/>
      <c r="Q347" s="24" t="str">
        <f t="shared" si="30"/>
        <v/>
      </c>
      <c r="R347" s="24" t="str">
        <f t="shared" si="31"/>
        <v/>
      </c>
      <c r="S347" s="86"/>
    </row>
    <row r="348" spans="1:19" ht="15.75" x14ac:dyDescent="0.2">
      <c r="A348" s="93">
        <v>2901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54"/>
      <c r="L348" s="140"/>
      <c r="M348" s="49"/>
      <c r="N348" s="142"/>
      <c r="O348" s="63"/>
      <c r="P348" s="22"/>
      <c r="Q348" s="63"/>
      <c r="R348" s="97"/>
      <c r="S348" s="86"/>
    </row>
    <row r="349" spans="1:19" ht="15.75" x14ac:dyDescent="0.2">
      <c r="A349" s="93">
        <v>2902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54"/>
      <c r="L349" s="140"/>
      <c r="M349" s="49"/>
      <c r="N349" s="142"/>
      <c r="O349" s="143"/>
      <c r="P349" s="51"/>
      <c r="Q349" s="144"/>
      <c r="R349" s="143"/>
      <c r="S349" s="86"/>
    </row>
    <row r="350" spans="1:19" ht="15.75" x14ac:dyDescent="0.2">
      <c r="A350" s="93">
        <v>3001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54"/>
      <c r="L350" s="140"/>
      <c r="M350" s="49"/>
      <c r="N350" s="142"/>
      <c r="O350" s="143"/>
      <c r="P350" s="51"/>
      <c r="Q350" s="144"/>
      <c r="R350" s="143"/>
      <c r="S350" s="86"/>
    </row>
    <row r="351" spans="1:19" ht="15.75" x14ac:dyDescent="0.2">
      <c r="A351" s="93">
        <v>3002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54"/>
      <c r="L351" s="140"/>
      <c r="M351" s="49"/>
      <c r="N351" s="142"/>
      <c r="O351" s="49"/>
      <c r="P351" s="142"/>
      <c r="Q351" s="145"/>
      <c r="R351" s="143"/>
      <c r="S351" s="86"/>
    </row>
    <row r="352" spans="1:19" ht="15.75" x14ac:dyDescent="0.2">
      <c r="A352" s="93">
        <v>3101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54"/>
      <c r="L352" s="140"/>
      <c r="M352" s="49"/>
      <c r="N352" s="142"/>
      <c r="O352" s="98" t="s">
        <v>81</v>
      </c>
      <c r="P352" s="99"/>
      <c r="Q352" s="100" t="str">
        <f>IF(SUM(K345:K351)=0,"",SUM(K345:K351))</f>
        <v/>
      </c>
      <c r="R352" s="101" t="s">
        <v>10</v>
      </c>
      <c r="S352" s="86"/>
    </row>
    <row r="353" spans="1:19" ht="15.75" x14ac:dyDescent="0.2">
      <c r="A353" s="93">
        <v>3102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54"/>
      <c r="L353" s="140"/>
      <c r="M353" s="49"/>
      <c r="N353" s="142"/>
      <c r="O353" s="102" t="s">
        <v>83</v>
      </c>
      <c r="P353" s="32" t="str">
        <f>IF(P352/B339=0,"",P352/B339)</f>
        <v/>
      </c>
      <c r="Q353" s="103" t="e">
        <f>IF(P352/Q352=0,"",P352/Q352)</f>
        <v>#VALUE!</v>
      </c>
      <c r="R353" s="104" t="s">
        <v>84</v>
      </c>
      <c r="S353" s="86"/>
    </row>
    <row r="354" spans="1:19" ht="15.75" x14ac:dyDescent="0.2">
      <c r="A354" s="93">
        <v>3201</v>
      </c>
      <c r="B354" s="71"/>
      <c r="C354" s="71"/>
      <c r="D354" s="71"/>
      <c r="E354" s="71"/>
      <c r="F354" s="71"/>
      <c r="G354" s="71"/>
      <c r="H354" s="71"/>
      <c r="I354" s="71"/>
      <c r="J354" s="71"/>
      <c r="K354" s="54"/>
      <c r="L354" s="146"/>
      <c r="M354" s="147"/>
      <c r="N354" s="148"/>
      <c r="O354" s="149"/>
      <c r="P354" s="150"/>
      <c r="Q354" s="150"/>
      <c r="R354" s="151"/>
      <c r="S354" s="86"/>
    </row>
    <row r="355" spans="1:19" ht="18" customHeight="1" x14ac:dyDescent="0.2">
      <c r="A355" s="109"/>
      <c r="B355" s="216" t="s">
        <v>106</v>
      </c>
      <c r="C355" s="216"/>
      <c r="D355" s="216"/>
      <c r="E355" s="216"/>
      <c r="F355" s="216"/>
      <c r="G355" s="216"/>
      <c r="H355" s="216"/>
      <c r="I355" s="216"/>
      <c r="J355" s="216"/>
      <c r="K355" s="70">
        <f>SUM(K339:K351)</f>
        <v>0</v>
      </c>
      <c r="L355" s="105" t="str">
        <f>IF(K347=0,"",K347/B339)</f>
        <v/>
      </c>
      <c r="M355" s="105" t="str">
        <f>IF(K355=0,"",K355/B339)</f>
        <v/>
      </c>
      <c r="N355" s="105" t="str">
        <f>IF(K347=0,"",M355-L355)</f>
        <v/>
      </c>
      <c r="O355" s="85"/>
      <c r="P355" s="81"/>
      <c r="Q355" s="129"/>
      <c r="R355" s="85"/>
      <c r="S355" s="86"/>
    </row>
    <row r="356" spans="1:19" ht="12.75" customHeight="1" x14ac:dyDescent="0.2"/>
    <row r="357" spans="1:19" ht="12.75" customHeight="1" x14ac:dyDescent="0.2"/>
    <row r="358" spans="1:19" ht="12.75" customHeight="1" x14ac:dyDescent="0.2"/>
    <row r="359" spans="1:19" ht="12.75" customHeight="1" x14ac:dyDescent="0.2"/>
    <row r="360" spans="1:19" ht="12.75" customHeight="1" x14ac:dyDescent="0.2"/>
    <row r="361" spans="1:19" ht="12.75" customHeight="1" x14ac:dyDescent="0.2"/>
    <row r="362" spans="1:19" ht="12.75" customHeight="1" x14ac:dyDescent="0.2"/>
    <row r="363" spans="1:19" ht="12.75" customHeight="1" x14ac:dyDescent="0.2"/>
    <row r="364" spans="1:19" ht="12.75" customHeight="1" x14ac:dyDescent="0.2"/>
    <row r="365" spans="1:19" ht="12.75" customHeight="1" x14ac:dyDescent="0.2"/>
    <row r="366" spans="1:19" ht="12.75" customHeight="1" x14ac:dyDescent="0.2"/>
    <row r="367" spans="1:19" ht="12.75" customHeight="1" x14ac:dyDescent="0.2"/>
    <row r="368" spans="1:19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92">
    <mergeCell ref="B23:J23"/>
    <mergeCell ref="B46:J46"/>
    <mergeCell ref="B69:J69"/>
    <mergeCell ref="B91:J91"/>
    <mergeCell ref="B113:J113"/>
    <mergeCell ref="B355:J355"/>
    <mergeCell ref="B333:J333"/>
    <mergeCell ref="B311:J311"/>
    <mergeCell ref="B289:J289"/>
    <mergeCell ref="B267:J267"/>
    <mergeCell ref="B245:J245"/>
    <mergeCell ref="B223:J223"/>
    <mergeCell ref="B201:J201"/>
    <mergeCell ref="B179:J179"/>
    <mergeCell ref="B157:J157"/>
    <mergeCell ref="B135:J135"/>
    <mergeCell ref="B116:J116"/>
    <mergeCell ref="Q315:Q316"/>
    <mergeCell ref="R315:R316"/>
    <mergeCell ref="B314:J314"/>
    <mergeCell ref="A315:A316"/>
    <mergeCell ref="B315:J315"/>
    <mergeCell ref="K315:K316"/>
    <mergeCell ref="L315:L316"/>
    <mergeCell ref="M315:M316"/>
    <mergeCell ref="N315:N316"/>
    <mergeCell ref="O315:O316"/>
    <mergeCell ref="P315:P316"/>
    <mergeCell ref="Q293:Q294"/>
    <mergeCell ref="R293:R294"/>
    <mergeCell ref="B292:J292"/>
    <mergeCell ref="A293:A294"/>
    <mergeCell ref="B293:J293"/>
    <mergeCell ref="K293:K294"/>
    <mergeCell ref="L293:L294"/>
    <mergeCell ref="M293:M294"/>
    <mergeCell ref="N293:N294"/>
    <mergeCell ref="O293:O294"/>
    <mergeCell ref="P293:P294"/>
    <mergeCell ref="Q271:Q272"/>
    <mergeCell ref="R271:R272"/>
    <mergeCell ref="B270:J270"/>
    <mergeCell ref="A271:A272"/>
    <mergeCell ref="B271:J271"/>
    <mergeCell ref="K271:K272"/>
    <mergeCell ref="L271:L272"/>
    <mergeCell ref="M271:M272"/>
    <mergeCell ref="N271:N272"/>
    <mergeCell ref="O271:O272"/>
    <mergeCell ref="P271:P272"/>
    <mergeCell ref="N227:N228"/>
    <mergeCell ref="O227:O228"/>
    <mergeCell ref="P227:P228"/>
    <mergeCell ref="Q227:Q228"/>
    <mergeCell ref="R227:R228"/>
    <mergeCell ref="B226:J226"/>
    <mergeCell ref="A227:A228"/>
    <mergeCell ref="B227:J227"/>
    <mergeCell ref="K227:K228"/>
    <mergeCell ref="L227:L228"/>
    <mergeCell ref="M227:M228"/>
    <mergeCell ref="N205:N206"/>
    <mergeCell ref="O205:O206"/>
    <mergeCell ref="P205:P206"/>
    <mergeCell ref="Q205:Q206"/>
    <mergeCell ref="R205:R206"/>
    <mergeCell ref="B204:J204"/>
    <mergeCell ref="A205:A206"/>
    <mergeCell ref="B205:J205"/>
    <mergeCell ref="K205:K206"/>
    <mergeCell ref="L205:L206"/>
    <mergeCell ref="M205:M206"/>
    <mergeCell ref="N183:N184"/>
    <mergeCell ref="O183:O184"/>
    <mergeCell ref="P183:P184"/>
    <mergeCell ref="Q183:Q184"/>
    <mergeCell ref="R183:R184"/>
    <mergeCell ref="B182:J182"/>
    <mergeCell ref="A183:A184"/>
    <mergeCell ref="B183:J183"/>
    <mergeCell ref="K183:K184"/>
    <mergeCell ref="L183:L184"/>
    <mergeCell ref="M183:M184"/>
    <mergeCell ref="N161:N162"/>
    <mergeCell ref="O161:O162"/>
    <mergeCell ref="P161:P162"/>
    <mergeCell ref="Q161:Q162"/>
    <mergeCell ref="R161:R162"/>
    <mergeCell ref="B160:J160"/>
    <mergeCell ref="A161:A162"/>
    <mergeCell ref="B161:J161"/>
    <mergeCell ref="K161:K162"/>
    <mergeCell ref="L161:L162"/>
    <mergeCell ref="M161:M162"/>
    <mergeCell ref="M117:M118"/>
    <mergeCell ref="N139:N140"/>
    <mergeCell ref="O139:O140"/>
    <mergeCell ref="P139:P140"/>
    <mergeCell ref="Q139:Q140"/>
    <mergeCell ref="R139:R140"/>
    <mergeCell ref="B138:J138"/>
    <mergeCell ref="A139:A140"/>
    <mergeCell ref="B139:J139"/>
    <mergeCell ref="K139:K140"/>
    <mergeCell ref="L139:L140"/>
    <mergeCell ref="M139:M140"/>
    <mergeCell ref="N117:N118"/>
    <mergeCell ref="O117:O118"/>
    <mergeCell ref="P117:P118"/>
    <mergeCell ref="Q117:Q118"/>
    <mergeCell ref="R117:R118"/>
    <mergeCell ref="A117:A118"/>
    <mergeCell ref="B117:J117"/>
    <mergeCell ref="K117:K118"/>
    <mergeCell ref="L117:L118"/>
    <mergeCell ref="N73:N74"/>
    <mergeCell ref="O73:O74"/>
    <mergeCell ref="P73:P74"/>
    <mergeCell ref="Q73:Q74"/>
    <mergeCell ref="R73:R74"/>
    <mergeCell ref="B72:J72"/>
    <mergeCell ref="A73:A74"/>
    <mergeCell ref="B73:J73"/>
    <mergeCell ref="K73:K74"/>
    <mergeCell ref="L73:L74"/>
    <mergeCell ref="M73:M74"/>
    <mergeCell ref="N249:N250"/>
    <mergeCell ref="O249:O250"/>
    <mergeCell ref="P249:P250"/>
    <mergeCell ref="Q249:Q250"/>
    <mergeCell ref="R249:R250"/>
    <mergeCell ref="B248:J248"/>
    <mergeCell ref="A249:A250"/>
    <mergeCell ref="B249:J249"/>
    <mergeCell ref="K249:K250"/>
    <mergeCell ref="L249:L250"/>
    <mergeCell ref="M249:M250"/>
    <mergeCell ref="N50:N51"/>
    <mergeCell ref="O50:O51"/>
    <mergeCell ref="P50:P51"/>
    <mergeCell ref="Q50:Q51"/>
    <mergeCell ref="R50:R51"/>
    <mergeCell ref="B49:J49"/>
    <mergeCell ref="A50:A51"/>
    <mergeCell ref="B50:J50"/>
    <mergeCell ref="K50:K51"/>
    <mergeCell ref="L50:L51"/>
    <mergeCell ref="M50:M51"/>
    <mergeCell ref="N27:N28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N95:N96"/>
    <mergeCell ref="O95:O96"/>
    <mergeCell ref="P95:P96"/>
    <mergeCell ref="Q95:Q96"/>
    <mergeCell ref="R95:R96"/>
    <mergeCell ref="B94:J94"/>
    <mergeCell ref="A95:A96"/>
    <mergeCell ref="B95:J95"/>
    <mergeCell ref="K95:K96"/>
    <mergeCell ref="L95:L96"/>
    <mergeCell ref="M95:M96"/>
    <mergeCell ref="Q337:Q338"/>
    <mergeCell ref="R337:R338"/>
    <mergeCell ref="B336:J336"/>
    <mergeCell ref="A337:A338"/>
    <mergeCell ref="B337:J337"/>
    <mergeCell ref="K337:K338"/>
    <mergeCell ref="L337:L338"/>
    <mergeCell ref="M337:M338"/>
    <mergeCell ref="N337:N338"/>
    <mergeCell ref="O337:O338"/>
    <mergeCell ref="P337:P338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8080"/>
  </sheetPr>
  <dimension ref="A1:AE1000"/>
  <sheetViews>
    <sheetView topLeftCell="A712" zoomScaleNormal="100" workbookViewId="0">
      <selection activeCell="W737" sqref="W737:W738"/>
    </sheetView>
  </sheetViews>
  <sheetFormatPr baseColWidth="10" defaultColWidth="12.5703125" defaultRowHeight="15" customHeight="1" x14ac:dyDescent="0.2"/>
  <cols>
    <col min="1" max="1" width="8.5703125" style="75" customWidth="1"/>
    <col min="2" max="11" width="7.140625" style="75" customWidth="1"/>
    <col min="12" max="12" width="15.7109375" style="75" customWidth="1"/>
    <col min="13" max="19" width="12.85546875" style="75" customWidth="1"/>
    <col min="20" max="20" width="10" style="75" customWidth="1"/>
    <col min="21" max="21" width="7.5703125" style="75" customWidth="1"/>
    <col min="22" max="22" width="8.85546875" style="75" customWidth="1"/>
    <col min="23" max="31" width="10" style="75" customWidth="1"/>
    <col min="32" max="16384" width="12.5703125" style="75"/>
  </cols>
  <sheetData>
    <row r="1" spans="1:21" ht="12.75" customHeight="1" x14ac:dyDescent="0.2"/>
    <row r="2" spans="1:21" ht="12.75" customHeight="1" x14ac:dyDescent="0.2">
      <c r="A2" s="176" t="s">
        <v>67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177"/>
      <c r="N2" s="177"/>
      <c r="O2" s="87"/>
      <c r="P2" s="177"/>
      <c r="Q2" s="87"/>
      <c r="R2" s="87"/>
      <c r="S2" s="87"/>
    </row>
    <row r="3" spans="1:21" ht="25.5" customHeight="1" x14ac:dyDescent="0.2">
      <c r="A3" s="87"/>
      <c r="B3" s="238" t="s">
        <v>1</v>
      </c>
      <c r="C3" s="239"/>
      <c r="D3" s="239"/>
      <c r="E3" s="239"/>
      <c r="F3" s="239"/>
      <c r="G3" s="239"/>
      <c r="H3" s="239"/>
      <c r="I3" s="239"/>
      <c r="J3" s="240"/>
      <c r="K3" s="134"/>
      <c r="L3" s="87"/>
      <c r="M3" s="178" t="s">
        <v>2</v>
      </c>
      <c r="N3" s="178" t="s">
        <v>3</v>
      </c>
      <c r="O3" s="179" t="s">
        <v>4</v>
      </c>
      <c r="P3" s="178" t="s">
        <v>5</v>
      </c>
      <c r="Q3" s="180" t="s">
        <v>6</v>
      </c>
      <c r="R3" s="180" t="s">
        <v>7</v>
      </c>
      <c r="S3" s="178" t="s">
        <v>8</v>
      </c>
    </row>
    <row r="4" spans="1:21" ht="12.75" customHeight="1" x14ac:dyDescent="0.2">
      <c r="A4" s="134" t="s">
        <v>9</v>
      </c>
      <c r="B4" s="87">
        <v>1</v>
      </c>
      <c r="C4" s="87">
        <v>2</v>
      </c>
      <c r="D4" s="87">
        <v>3</v>
      </c>
      <c r="E4" s="87">
        <v>4</v>
      </c>
      <c r="F4" s="87">
        <v>5</v>
      </c>
      <c r="G4" s="87">
        <v>6</v>
      </c>
      <c r="H4" s="87">
        <v>7</v>
      </c>
      <c r="I4" s="87">
        <v>8</v>
      </c>
      <c r="J4" s="87">
        <v>9</v>
      </c>
      <c r="K4" s="87">
        <v>10</v>
      </c>
      <c r="L4" s="83" t="s">
        <v>10</v>
      </c>
      <c r="M4" s="177"/>
      <c r="N4" s="177"/>
      <c r="O4" s="87"/>
      <c r="P4" s="177"/>
      <c r="Q4" s="181"/>
      <c r="R4" s="181"/>
      <c r="S4" s="177"/>
    </row>
    <row r="5" spans="1:21" ht="12.75" customHeight="1" x14ac:dyDescent="0.2">
      <c r="A5" s="182" t="s">
        <v>21</v>
      </c>
      <c r="B5" s="87">
        <v>77</v>
      </c>
      <c r="C5" s="87"/>
      <c r="D5" s="87"/>
      <c r="E5" s="87"/>
      <c r="F5" s="87"/>
      <c r="G5" s="87"/>
      <c r="H5" s="87"/>
      <c r="I5" s="87"/>
      <c r="J5" s="87"/>
      <c r="K5" s="87"/>
      <c r="L5" s="88"/>
      <c r="M5" s="177"/>
      <c r="N5" s="177"/>
      <c r="O5" s="87"/>
      <c r="P5" s="177"/>
      <c r="Q5" s="183">
        <f>B5</f>
        <v>77</v>
      </c>
      <c r="R5" s="181"/>
      <c r="S5" s="177"/>
      <c r="U5" s="111"/>
    </row>
    <row r="6" spans="1:21" ht="12.75" customHeight="1" x14ac:dyDescent="0.2">
      <c r="A6" s="182" t="s">
        <v>43</v>
      </c>
      <c r="B6" s="87"/>
      <c r="C6" s="87">
        <v>45</v>
      </c>
      <c r="D6" s="87"/>
      <c r="E6" s="87"/>
      <c r="F6" s="87"/>
      <c r="G6" s="87"/>
      <c r="H6" s="87"/>
      <c r="I6" s="87"/>
      <c r="J6" s="87"/>
      <c r="K6" s="87"/>
      <c r="L6" s="88"/>
      <c r="M6" s="177"/>
      <c r="N6" s="177"/>
      <c r="O6" s="87"/>
      <c r="P6" s="184">
        <f>C6/B5</f>
        <v>0.58441558441558439</v>
      </c>
      <c r="Q6" s="183">
        <v>45</v>
      </c>
      <c r="R6" s="185">
        <f t="shared" ref="R6:R14" si="0">Q6/Q5</f>
        <v>0.58441558441558439</v>
      </c>
      <c r="S6" s="177">
        <f t="shared" ref="S6:S14" si="1">100%-R6</f>
        <v>0.41558441558441561</v>
      </c>
      <c r="U6" s="119"/>
    </row>
    <row r="7" spans="1:21" ht="12.75" customHeight="1" x14ac:dyDescent="0.2">
      <c r="A7" s="182" t="s">
        <v>44</v>
      </c>
      <c r="B7" s="87"/>
      <c r="C7" s="87"/>
      <c r="D7" s="87">
        <v>36</v>
      </c>
      <c r="E7" s="87"/>
      <c r="F7" s="87"/>
      <c r="G7" s="87"/>
      <c r="H7" s="87"/>
      <c r="I7" s="87"/>
      <c r="J7" s="87"/>
      <c r="K7" s="87"/>
      <c r="L7" s="88"/>
      <c r="M7" s="177"/>
      <c r="N7" s="177"/>
      <c r="O7" s="87"/>
      <c r="P7" s="184">
        <f>D7/C6</f>
        <v>0.8</v>
      </c>
      <c r="Q7" s="183">
        <v>39</v>
      </c>
      <c r="R7" s="185">
        <f t="shared" si="0"/>
        <v>0.8666666666666667</v>
      </c>
      <c r="S7" s="177">
        <f t="shared" si="1"/>
        <v>0.1333333333333333</v>
      </c>
    </row>
    <row r="8" spans="1:21" ht="12.75" customHeight="1" x14ac:dyDescent="0.2">
      <c r="A8" s="182" t="s">
        <v>45</v>
      </c>
      <c r="B8" s="87"/>
      <c r="C8" s="87"/>
      <c r="D8" s="87"/>
      <c r="E8" s="87">
        <v>23</v>
      </c>
      <c r="F8" s="87"/>
      <c r="G8" s="87"/>
      <c r="H8" s="87"/>
      <c r="I8" s="87"/>
      <c r="J8" s="87"/>
      <c r="K8" s="87"/>
      <c r="L8" s="88"/>
      <c r="M8" s="177"/>
      <c r="N8" s="177"/>
      <c r="O8" s="87"/>
      <c r="P8" s="184">
        <f>E8/D7</f>
        <v>0.63888888888888884</v>
      </c>
      <c r="Q8" s="183">
        <v>39</v>
      </c>
      <c r="R8" s="185">
        <f t="shared" si="0"/>
        <v>1</v>
      </c>
      <c r="S8" s="177">
        <f t="shared" si="1"/>
        <v>0</v>
      </c>
    </row>
    <row r="9" spans="1:21" ht="12.75" customHeight="1" x14ac:dyDescent="0.2">
      <c r="A9" s="182" t="s">
        <v>46</v>
      </c>
      <c r="B9" s="87"/>
      <c r="C9" s="87"/>
      <c r="D9" s="87"/>
      <c r="E9" s="87"/>
      <c r="F9" s="87">
        <v>23</v>
      </c>
      <c r="G9" s="87"/>
      <c r="H9" s="87"/>
      <c r="I9" s="87"/>
      <c r="J9" s="87"/>
      <c r="K9" s="87"/>
      <c r="L9" s="88"/>
      <c r="M9" s="177"/>
      <c r="N9" s="177"/>
      <c r="O9" s="87"/>
      <c r="P9" s="184">
        <f>F9/E8</f>
        <v>1</v>
      </c>
      <c r="Q9" s="183">
        <v>36</v>
      </c>
      <c r="R9" s="185">
        <f t="shared" si="0"/>
        <v>0.92307692307692313</v>
      </c>
      <c r="S9" s="177">
        <f t="shared" si="1"/>
        <v>7.6923076923076872E-2</v>
      </c>
    </row>
    <row r="10" spans="1:21" ht="12.75" customHeight="1" x14ac:dyDescent="0.2">
      <c r="A10" s="182" t="s">
        <v>47</v>
      </c>
      <c r="B10" s="81"/>
      <c r="C10" s="81"/>
      <c r="D10" s="81"/>
      <c r="E10" s="81"/>
      <c r="F10" s="81"/>
      <c r="G10" s="81">
        <v>23</v>
      </c>
      <c r="H10" s="81"/>
      <c r="I10" s="81"/>
      <c r="J10" s="81"/>
      <c r="K10" s="81"/>
      <c r="L10" s="78"/>
      <c r="M10" s="85"/>
      <c r="N10" s="85"/>
      <c r="O10" s="81"/>
      <c r="P10" s="133">
        <f>G10/F9</f>
        <v>1</v>
      </c>
      <c r="Q10" s="127">
        <v>36</v>
      </c>
      <c r="R10" s="185">
        <f t="shared" si="0"/>
        <v>1</v>
      </c>
      <c r="S10" s="177">
        <f t="shared" si="1"/>
        <v>0</v>
      </c>
    </row>
    <row r="11" spans="1:21" ht="12.75" customHeight="1" x14ac:dyDescent="0.2">
      <c r="A11" s="182" t="s">
        <v>48</v>
      </c>
      <c r="B11" s="81"/>
      <c r="C11" s="81"/>
      <c r="D11" s="81"/>
      <c r="E11" s="81"/>
      <c r="F11" s="81"/>
      <c r="G11" s="81"/>
      <c r="H11" s="81">
        <v>23</v>
      </c>
      <c r="I11" s="81"/>
      <c r="J11" s="81"/>
      <c r="K11" s="81"/>
      <c r="L11" s="78"/>
      <c r="M11" s="85"/>
      <c r="N11" s="85"/>
      <c r="O11" s="81"/>
      <c r="P11" s="133">
        <f>H11/G10</f>
        <v>1</v>
      </c>
      <c r="Q11" s="127">
        <v>36</v>
      </c>
      <c r="R11" s="185">
        <f t="shared" si="0"/>
        <v>1</v>
      </c>
      <c r="S11" s="177">
        <f t="shared" si="1"/>
        <v>0</v>
      </c>
    </row>
    <row r="12" spans="1:21" ht="12.75" customHeight="1" x14ac:dyDescent="0.2">
      <c r="A12" s="182" t="s">
        <v>49</v>
      </c>
      <c r="B12" s="81"/>
      <c r="C12" s="81"/>
      <c r="D12" s="81"/>
      <c r="E12" s="81"/>
      <c r="F12" s="81"/>
      <c r="G12" s="81"/>
      <c r="H12" s="81"/>
      <c r="I12" s="81">
        <v>23</v>
      </c>
      <c r="J12" s="81"/>
      <c r="K12" s="81"/>
      <c r="L12" s="78"/>
      <c r="M12" s="85"/>
      <c r="N12" s="85"/>
      <c r="O12" s="81"/>
      <c r="P12" s="133">
        <f>I12/H11</f>
        <v>1</v>
      </c>
      <c r="Q12" s="127">
        <v>34</v>
      </c>
      <c r="R12" s="185">
        <f t="shared" si="0"/>
        <v>0.94444444444444442</v>
      </c>
      <c r="S12" s="177">
        <f t="shared" si="1"/>
        <v>5.555555555555558E-2</v>
      </c>
    </row>
    <row r="13" spans="1:21" ht="12.75" customHeight="1" x14ac:dyDescent="0.2">
      <c r="A13" s="182" t="s">
        <v>50</v>
      </c>
      <c r="B13" s="81"/>
      <c r="C13" s="81"/>
      <c r="D13" s="81"/>
      <c r="E13" s="81"/>
      <c r="F13" s="81"/>
      <c r="G13" s="81"/>
      <c r="H13" s="81"/>
      <c r="I13" s="81"/>
      <c r="J13" s="81">
        <v>23</v>
      </c>
      <c r="K13" s="81"/>
      <c r="L13" s="78"/>
      <c r="M13" s="85"/>
      <c r="N13" s="85"/>
      <c r="O13" s="81"/>
      <c r="P13" s="133">
        <f>J13/I12</f>
        <v>1</v>
      </c>
      <c r="Q13" s="127">
        <v>34</v>
      </c>
      <c r="R13" s="185">
        <f t="shared" si="0"/>
        <v>1</v>
      </c>
      <c r="S13" s="177">
        <f t="shared" si="1"/>
        <v>0</v>
      </c>
    </row>
    <row r="14" spans="1:21" ht="12.75" customHeight="1" x14ac:dyDescent="0.2">
      <c r="A14" s="182" t="s">
        <v>66</v>
      </c>
      <c r="B14" s="81"/>
      <c r="C14" s="81"/>
      <c r="D14" s="81"/>
      <c r="E14" s="81"/>
      <c r="F14" s="81"/>
      <c r="G14" s="81"/>
      <c r="H14" s="81"/>
      <c r="I14" s="81"/>
      <c r="J14" s="81"/>
      <c r="K14" s="81">
        <v>23</v>
      </c>
      <c r="L14" s="78">
        <v>20</v>
      </c>
      <c r="M14" s="85"/>
      <c r="N14" s="85"/>
      <c r="O14" s="81"/>
      <c r="P14" s="85">
        <f>K14/J13</f>
        <v>1</v>
      </c>
      <c r="Q14" s="127">
        <v>34</v>
      </c>
      <c r="R14" s="185">
        <f t="shared" si="0"/>
        <v>1</v>
      </c>
      <c r="S14" s="177">
        <f t="shared" si="1"/>
        <v>0</v>
      </c>
    </row>
    <row r="15" spans="1:21" ht="12.75" customHeight="1" x14ac:dyDescent="0.2">
      <c r="A15" s="182" t="s">
        <v>51</v>
      </c>
      <c r="B15" s="81"/>
      <c r="C15" s="81"/>
      <c r="D15" s="81"/>
      <c r="E15" s="81"/>
      <c r="F15" s="81"/>
      <c r="G15" s="81"/>
      <c r="H15" s="81"/>
      <c r="I15" s="81"/>
      <c r="J15" s="81"/>
      <c r="K15" s="81">
        <v>10</v>
      </c>
      <c r="L15" s="78">
        <v>6</v>
      </c>
      <c r="M15" s="85"/>
      <c r="N15" s="85"/>
      <c r="O15" s="81"/>
      <c r="P15" s="85"/>
      <c r="Q15" s="127">
        <v>14</v>
      </c>
      <c r="R15" s="129"/>
      <c r="S15" s="85"/>
    </row>
    <row r="16" spans="1:21" ht="12.75" customHeight="1" x14ac:dyDescent="0.2">
      <c r="A16" s="182" t="s">
        <v>69</v>
      </c>
      <c r="B16" s="81"/>
      <c r="C16" s="81"/>
      <c r="D16" s="81"/>
      <c r="E16" s="81"/>
      <c r="F16" s="81"/>
      <c r="G16" s="81"/>
      <c r="H16" s="81"/>
      <c r="I16" s="81"/>
      <c r="J16" s="81"/>
      <c r="K16" s="81">
        <v>6</v>
      </c>
      <c r="L16" s="78">
        <v>3</v>
      </c>
      <c r="M16" s="85"/>
      <c r="N16" s="85"/>
      <c r="O16" s="81"/>
      <c r="P16" s="85"/>
      <c r="Q16" s="127">
        <v>6</v>
      </c>
      <c r="R16" s="129"/>
      <c r="S16" s="85"/>
    </row>
    <row r="17" spans="1:31" ht="12.75" customHeight="1" x14ac:dyDescent="0.2">
      <c r="A17" s="182" t="s">
        <v>70</v>
      </c>
      <c r="B17" s="81"/>
      <c r="C17" s="81"/>
      <c r="D17" s="81"/>
      <c r="E17" s="81"/>
      <c r="F17" s="81"/>
      <c r="G17" s="81"/>
      <c r="H17" s="81"/>
      <c r="I17" s="81"/>
      <c r="J17" s="81"/>
      <c r="K17" s="81">
        <v>1</v>
      </c>
      <c r="L17" s="78">
        <v>2</v>
      </c>
      <c r="M17" s="85"/>
      <c r="N17" s="85"/>
      <c r="O17" s="81"/>
      <c r="P17" s="85"/>
      <c r="Q17" s="127">
        <v>4</v>
      </c>
      <c r="R17" s="129"/>
      <c r="S17" s="85"/>
    </row>
    <row r="18" spans="1:31" ht="12.75" customHeight="1" x14ac:dyDescent="0.2">
      <c r="A18" s="109" t="s">
        <v>71</v>
      </c>
      <c r="B18" s="81"/>
      <c r="C18" s="81"/>
      <c r="D18" s="81"/>
      <c r="E18" s="81"/>
      <c r="F18" s="81"/>
      <c r="G18" s="81"/>
      <c r="H18" s="81"/>
      <c r="I18" s="81"/>
      <c r="J18" s="81"/>
      <c r="K18" s="81">
        <v>2</v>
      </c>
      <c r="L18" s="78">
        <v>1</v>
      </c>
      <c r="M18" s="85"/>
      <c r="N18" s="85"/>
      <c r="O18" s="81"/>
      <c r="P18" s="85"/>
      <c r="Q18" s="127">
        <v>4</v>
      </c>
      <c r="R18" s="129"/>
      <c r="S18" s="85"/>
    </row>
    <row r="19" spans="1:31" ht="12.75" customHeight="1" x14ac:dyDescent="0.2">
      <c r="A19" s="109" t="s">
        <v>72</v>
      </c>
      <c r="B19" s="81"/>
      <c r="C19" s="81"/>
      <c r="D19" s="81"/>
      <c r="E19" s="81"/>
      <c r="F19" s="81"/>
      <c r="G19" s="81"/>
      <c r="H19" s="81"/>
      <c r="I19" s="81"/>
      <c r="J19" s="81"/>
      <c r="K19" s="81">
        <v>1</v>
      </c>
      <c r="L19" s="78">
        <v>1</v>
      </c>
      <c r="M19" s="85"/>
      <c r="N19" s="85"/>
      <c r="O19" s="81"/>
      <c r="P19" s="85"/>
      <c r="Q19" s="127">
        <v>1</v>
      </c>
      <c r="R19" s="129"/>
      <c r="S19" s="85"/>
    </row>
    <row r="20" spans="1:31" ht="12.75" customHeight="1" x14ac:dyDescent="0.2">
      <c r="L20" s="82">
        <f>SUM(L14:L19)</f>
        <v>33</v>
      </c>
      <c r="M20" s="85">
        <f>L14/B5</f>
        <v>0.25974025974025972</v>
      </c>
      <c r="N20" s="85">
        <f>L20/B5</f>
        <v>0.42857142857142855</v>
      </c>
      <c r="O20" s="85">
        <f>N20-M20</f>
        <v>0.16883116883116883</v>
      </c>
      <c r="P20" s="85"/>
    </row>
    <row r="21" spans="1:31" ht="12.75" customHeight="1" x14ac:dyDescent="0.2">
      <c r="M21" s="85"/>
      <c r="N21" s="85"/>
      <c r="O21" s="85"/>
      <c r="P21" s="85"/>
    </row>
    <row r="22" spans="1:31" ht="12.75" customHeight="1" x14ac:dyDescent="0.2">
      <c r="A22" s="176" t="s">
        <v>68</v>
      </c>
      <c r="B22" s="87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177"/>
      <c r="N22" s="177"/>
      <c r="O22" s="87"/>
      <c r="P22" s="177"/>
      <c r="Q22" s="87"/>
      <c r="R22" s="87"/>
      <c r="S22" s="87"/>
    </row>
    <row r="23" spans="1:31" ht="25.5" customHeight="1" x14ac:dyDescent="0.2">
      <c r="A23" s="87"/>
      <c r="B23" s="238" t="s">
        <v>1</v>
      </c>
      <c r="C23" s="239"/>
      <c r="D23" s="239"/>
      <c r="E23" s="239"/>
      <c r="F23" s="239"/>
      <c r="G23" s="239"/>
      <c r="H23" s="239"/>
      <c r="I23" s="239"/>
      <c r="J23" s="240"/>
      <c r="K23" s="134"/>
      <c r="L23" s="87"/>
      <c r="M23" s="178" t="s">
        <v>2</v>
      </c>
      <c r="N23" s="178" t="s">
        <v>3</v>
      </c>
      <c r="O23" s="179" t="s">
        <v>4</v>
      </c>
      <c r="P23" s="178" t="s">
        <v>5</v>
      </c>
      <c r="Q23" s="180" t="s">
        <v>6</v>
      </c>
      <c r="R23" s="180" t="s">
        <v>7</v>
      </c>
      <c r="S23" s="178" t="s">
        <v>8</v>
      </c>
    </row>
    <row r="24" spans="1:31" ht="12.75" customHeight="1" x14ac:dyDescent="0.2">
      <c r="A24" s="134" t="s">
        <v>9</v>
      </c>
      <c r="B24" s="87">
        <v>1</v>
      </c>
      <c r="C24" s="87">
        <v>2</v>
      </c>
      <c r="D24" s="87">
        <v>3</v>
      </c>
      <c r="E24" s="87">
        <v>4</v>
      </c>
      <c r="F24" s="87">
        <v>5</v>
      </c>
      <c r="G24" s="87">
        <v>6</v>
      </c>
      <c r="H24" s="87">
        <v>7</v>
      </c>
      <c r="I24" s="87">
        <v>8</v>
      </c>
      <c r="J24" s="87">
        <v>9</v>
      </c>
      <c r="K24" s="87">
        <v>10</v>
      </c>
      <c r="L24" s="83" t="s">
        <v>10</v>
      </c>
      <c r="M24" s="177"/>
      <c r="N24" s="177"/>
      <c r="O24" s="87"/>
      <c r="P24" s="177"/>
      <c r="Q24" s="181"/>
      <c r="R24" s="181"/>
      <c r="S24" s="177"/>
    </row>
    <row r="25" spans="1:31" ht="12.75" customHeight="1" x14ac:dyDescent="0.2">
      <c r="A25" s="182" t="s">
        <v>43</v>
      </c>
      <c r="B25" s="87">
        <v>39</v>
      </c>
      <c r="C25" s="87"/>
      <c r="D25" s="87"/>
      <c r="E25" s="87"/>
      <c r="F25" s="87"/>
      <c r="G25" s="87"/>
      <c r="H25" s="87"/>
      <c r="I25" s="87"/>
      <c r="J25" s="87"/>
      <c r="K25" s="87"/>
      <c r="L25" s="78"/>
      <c r="M25" s="177"/>
      <c r="N25" s="177"/>
      <c r="O25" s="87"/>
      <c r="P25" s="177"/>
      <c r="Q25" s="183">
        <f>B25</f>
        <v>39</v>
      </c>
      <c r="R25" s="181"/>
      <c r="S25" s="177"/>
    </row>
    <row r="26" spans="1:31" ht="12.75" customHeight="1" x14ac:dyDescent="0.2">
      <c r="A26" s="182" t="s">
        <v>44</v>
      </c>
      <c r="B26" s="87"/>
      <c r="C26" s="87">
        <v>30</v>
      </c>
      <c r="D26" s="87"/>
      <c r="E26" s="87"/>
      <c r="F26" s="87"/>
      <c r="G26" s="87"/>
      <c r="H26" s="87"/>
      <c r="I26" s="87"/>
      <c r="J26" s="87"/>
      <c r="K26" s="87"/>
      <c r="L26" s="78"/>
      <c r="M26" s="177"/>
      <c r="N26" s="177"/>
      <c r="O26" s="87"/>
      <c r="P26" s="184">
        <f>C26/B25</f>
        <v>0.76923076923076927</v>
      </c>
      <c r="Q26" s="183">
        <v>30</v>
      </c>
      <c r="R26" s="185">
        <f t="shared" ref="R26:R34" si="2">Q26/Q25</f>
        <v>0.76923076923076927</v>
      </c>
      <c r="S26" s="177">
        <f t="shared" ref="S26:S34" si="3">100%-R26</f>
        <v>0.23076923076923073</v>
      </c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</row>
    <row r="27" spans="1:31" ht="12.75" customHeight="1" x14ac:dyDescent="0.2">
      <c r="A27" s="182" t="s">
        <v>45</v>
      </c>
      <c r="B27" s="87"/>
      <c r="C27" s="87"/>
      <c r="D27" s="87">
        <v>18</v>
      </c>
      <c r="E27" s="87"/>
      <c r="F27" s="87"/>
      <c r="G27" s="87"/>
      <c r="H27" s="87"/>
      <c r="I27" s="87"/>
      <c r="J27" s="87"/>
      <c r="K27" s="87"/>
      <c r="L27" s="78"/>
      <c r="M27" s="177"/>
      <c r="N27" s="177"/>
      <c r="O27" s="87"/>
      <c r="P27" s="184">
        <f>D27/C26</f>
        <v>0.6</v>
      </c>
      <c r="Q27" s="183">
        <v>29</v>
      </c>
      <c r="R27" s="185">
        <f t="shared" si="2"/>
        <v>0.96666666666666667</v>
      </c>
      <c r="S27" s="177">
        <f t="shared" si="3"/>
        <v>3.3333333333333326E-2</v>
      </c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</row>
    <row r="28" spans="1:31" ht="12.75" customHeight="1" x14ac:dyDescent="0.2">
      <c r="A28" s="182" t="s">
        <v>46</v>
      </c>
      <c r="B28" s="87"/>
      <c r="C28" s="87"/>
      <c r="D28" s="87"/>
      <c r="E28" s="87">
        <v>15</v>
      </c>
      <c r="F28" s="87"/>
      <c r="G28" s="87"/>
      <c r="H28" s="87"/>
      <c r="I28" s="87"/>
      <c r="J28" s="87"/>
      <c r="K28" s="87"/>
      <c r="L28" s="78"/>
      <c r="M28" s="177"/>
      <c r="N28" s="177"/>
      <c r="O28" s="87"/>
      <c r="P28" s="184">
        <f>E28/D27</f>
        <v>0.83333333333333337</v>
      </c>
      <c r="Q28" s="183">
        <v>24</v>
      </c>
      <c r="R28" s="185">
        <f t="shared" si="2"/>
        <v>0.82758620689655171</v>
      </c>
      <c r="S28" s="177">
        <f t="shared" si="3"/>
        <v>0.17241379310344829</v>
      </c>
      <c r="AB28" s="175"/>
    </row>
    <row r="29" spans="1:31" ht="12.75" customHeight="1" x14ac:dyDescent="0.2">
      <c r="A29" s="182" t="s">
        <v>47</v>
      </c>
      <c r="B29" s="81"/>
      <c r="C29" s="81"/>
      <c r="D29" s="81"/>
      <c r="E29" s="81"/>
      <c r="F29" s="81">
        <v>8</v>
      </c>
      <c r="G29" s="81"/>
      <c r="H29" s="81"/>
      <c r="I29" s="81"/>
      <c r="J29" s="81"/>
      <c r="K29" s="81"/>
      <c r="L29" s="78"/>
      <c r="M29" s="85"/>
      <c r="N29" s="85"/>
      <c r="O29" s="81"/>
      <c r="P29" s="133">
        <f>F29/E28</f>
        <v>0.53333333333333333</v>
      </c>
      <c r="Q29" s="127">
        <v>23</v>
      </c>
      <c r="R29" s="185">
        <f t="shared" si="2"/>
        <v>0.95833333333333337</v>
      </c>
      <c r="S29" s="177">
        <f t="shared" si="3"/>
        <v>4.166666666666663E-2</v>
      </c>
    </row>
    <row r="30" spans="1:31" ht="12.75" customHeight="1" x14ac:dyDescent="0.2">
      <c r="A30" s="182" t="s">
        <v>48</v>
      </c>
      <c r="B30" s="81"/>
      <c r="C30" s="81"/>
      <c r="D30" s="81"/>
      <c r="E30" s="81"/>
      <c r="F30" s="81"/>
      <c r="G30" s="81">
        <v>8</v>
      </c>
      <c r="H30" s="81"/>
      <c r="I30" s="81"/>
      <c r="J30" s="81"/>
      <c r="K30" s="81"/>
      <c r="L30" s="78"/>
      <c r="M30" s="85"/>
      <c r="N30" s="85"/>
      <c r="O30" s="81"/>
      <c r="P30" s="133">
        <f>G30/F29</f>
        <v>1</v>
      </c>
      <c r="Q30" s="127">
        <v>21</v>
      </c>
      <c r="R30" s="185">
        <f t="shared" si="2"/>
        <v>0.91304347826086951</v>
      </c>
      <c r="S30" s="177">
        <f t="shared" si="3"/>
        <v>8.6956521739130488E-2</v>
      </c>
    </row>
    <row r="31" spans="1:31" ht="12.75" customHeight="1" x14ac:dyDescent="0.2">
      <c r="A31" s="182" t="s">
        <v>49</v>
      </c>
      <c r="B31" s="81"/>
      <c r="C31" s="81"/>
      <c r="D31" s="81"/>
      <c r="E31" s="81"/>
      <c r="F31" s="81"/>
      <c r="G31" s="81"/>
      <c r="H31" s="81">
        <v>8</v>
      </c>
      <c r="I31" s="81"/>
      <c r="J31" s="81"/>
      <c r="K31" s="81"/>
      <c r="L31" s="78"/>
      <c r="M31" s="85"/>
      <c r="N31" s="85"/>
      <c r="O31" s="81"/>
      <c r="P31" s="133">
        <f>H31/G30</f>
        <v>1</v>
      </c>
      <c r="Q31" s="127">
        <v>19</v>
      </c>
      <c r="R31" s="185">
        <f t="shared" si="2"/>
        <v>0.90476190476190477</v>
      </c>
      <c r="S31" s="177">
        <f t="shared" si="3"/>
        <v>9.5238095238095233E-2</v>
      </c>
    </row>
    <row r="32" spans="1:31" ht="12.75" customHeight="1" x14ac:dyDescent="0.2">
      <c r="A32" s="182" t="s">
        <v>50</v>
      </c>
      <c r="B32" s="81"/>
      <c r="C32" s="81"/>
      <c r="D32" s="81"/>
      <c r="E32" s="81"/>
      <c r="F32" s="81"/>
      <c r="G32" s="81"/>
      <c r="H32" s="81"/>
      <c r="I32" s="81">
        <v>8</v>
      </c>
      <c r="J32" s="81"/>
      <c r="K32" s="81"/>
      <c r="L32" s="78"/>
      <c r="M32" s="85"/>
      <c r="N32" s="85"/>
      <c r="O32" s="81"/>
      <c r="P32" s="133">
        <f>I32/H31</f>
        <v>1</v>
      </c>
      <c r="Q32" s="127">
        <v>18</v>
      </c>
      <c r="R32" s="185">
        <f t="shared" si="2"/>
        <v>0.94736842105263153</v>
      </c>
      <c r="S32" s="177">
        <f t="shared" si="3"/>
        <v>5.2631578947368474E-2</v>
      </c>
    </row>
    <row r="33" spans="1:19" ht="12.75" customHeight="1" x14ac:dyDescent="0.2">
      <c r="A33" s="182" t="s">
        <v>66</v>
      </c>
      <c r="B33" s="81"/>
      <c r="C33" s="81"/>
      <c r="D33" s="81"/>
      <c r="E33" s="81"/>
      <c r="F33" s="81"/>
      <c r="G33" s="81"/>
      <c r="H33" s="81"/>
      <c r="I33" s="81"/>
      <c r="J33" s="81">
        <v>8</v>
      </c>
      <c r="K33" s="81"/>
      <c r="L33" s="78"/>
      <c r="M33" s="85"/>
      <c r="N33" s="85"/>
      <c r="O33" s="81"/>
      <c r="P33" s="133">
        <f>J33/I32</f>
        <v>1</v>
      </c>
      <c r="Q33" s="127">
        <v>17</v>
      </c>
      <c r="R33" s="185">
        <f t="shared" si="2"/>
        <v>0.94444444444444442</v>
      </c>
      <c r="S33" s="177">
        <f t="shared" si="3"/>
        <v>5.555555555555558E-2</v>
      </c>
    </row>
    <row r="34" spans="1:19" ht="12.75" customHeight="1" x14ac:dyDescent="0.2">
      <c r="A34" s="182" t="s">
        <v>51</v>
      </c>
      <c r="B34" s="81"/>
      <c r="C34" s="81"/>
      <c r="D34" s="81"/>
      <c r="E34" s="81"/>
      <c r="F34" s="81"/>
      <c r="G34" s="81"/>
      <c r="H34" s="81"/>
      <c r="I34" s="81"/>
      <c r="J34" s="81"/>
      <c r="K34" s="81">
        <v>7</v>
      </c>
      <c r="L34" s="78">
        <v>6</v>
      </c>
      <c r="M34" s="85"/>
      <c r="N34" s="85"/>
      <c r="O34" s="81"/>
      <c r="P34" s="133">
        <f>K34/J33</f>
        <v>0.875</v>
      </c>
      <c r="Q34" s="127">
        <v>16</v>
      </c>
      <c r="R34" s="185">
        <f t="shared" si="2"/>
        <v>0.94117647058823528</v>
      </c>
      <c r="S34" s="177">
        <f t="shared" si="3"/>
        <v>5.8823529411764719E-2</v>
      </c>
    </row>
    <row r="35" spans="1:19" ht="12.75" customHeight="1" x14ac:dyDescent="0.2">
      <c r="A35" s="182" t="s">
        <v>69</v>
      </c>
      <c r="B35" s="81"/>
      <c r="C35" s="81"/>
      <c r="D35" s="81"/>
      <c r="E35" s="81"/>
      <c r="F35" s="81"/>
      <c r="G35" s="81">
        <v>1</v>
      </c>
      <c r="H35" s="81"/>
      <c r="I35" s="81"/>
      <c r="J35" s="81"/>
      <c r="K35" s="81">
        <v>7</v>
      </c>
      <c r="L35" s="78">
        <v>3</v>
      </c>
      <c r="M35" s="85"/>
      <c r="N35" s="85"/>
      <c r="O35" s="81"/>
      <c r="P35" s="133"/>
      <c r="Q35" s="127">
        <v>11</v>
      </c>
      <c r="R35" s="129"/>
      <c r="S35" s="85"/>
    </row>
    <row r="36" spans="1:19" ht="12.75" customHeight="1" x14ac:dyDescent="0.2">
      <c r="A36" s="109" t="s">
        <v>70</v>
      </c>
      <c r="B36" s="81"/>
      <c r="C36" s="81"/>
      <c r="D36" s="81"/>
      <c r="E36" s="81"/>
      <c r="F36" s="81"/>
      <c r="G36" s="81"/>
      <c r="H36" s="81"/>
      <c r="I36" s="81"/>
      <c r="J36" s="81"/>
      <c r="K36" s="81">
        <v>2</v>
      </c>
      <c r="L36" s="78">
        <v>3</v>
      </c>
      <c r="M36" s="85"/>
      <c r="N36" s="85"/>
      <c r="O36" s="81"/>
      <c r="P36" s="133"/>
      <c r="Q36" s="127">
        <v>8</v>
      </c>
      <c r="R36" s="129"/>
      <c r="S36" s="85"/>
    </row>
    <row r="37" spans="1:19" ht="12.75" customHeight="1" x14ac:dyDescent="0.2">
      <c r="A37" s="109" t="s">
        <v>71</v>
      </c>
      <c r="B37" s="81"/>
      <c r="C37" s="81"/>
      <c r="D37" s="81"/>
      <c r="E37" s="81"/>
      <c r="F37" s="81"/>
      <c r="G37" s="81"/>
      <c r="H37" s="81"/>
      <c r="I37" s="81"/>
      <c r="J37" s="81"/>
      <c r="K37" s="81">
        <v>2</v>
      </c>
      <c r="L37" s="78">
        <v>1</v>
      </c>
      <c r="M37" s="85"/>
      <c r="N37" s="85"/>
      <c r="O37" s="81"/>
      <c r="P37" s="133"/>
      <c r="Q37" s="127">
        <v>4</v>
      </c>
      <c r="R37" s="129"/>
      <c r="S37" s="85"/>
    </row>
    <row r="38" spans="1:19" ht="12.75" customHeight="1" x14ac:dyDescent="0.2">
      <c r="A38" s="109" t="s">
        <v>72</v>
      </c>
      <c r="B38" s="81"/>
      <c r="C38" s="81"/>
      <c r="D38" s="81"/>
      <c r="E38" s="81"/>
      <c r="F38" s="81"/>
      <c r="G38" s="81"/>
      <c r="H38" s="81"/>
      <c r="I38" s="81"/>
      <c r="J38" s="81"/>
      <c r="K38" s="81">
        <v>1</v>
      </c>
      <c r="L38" s="78"/>
      <c r="M38" s="85"/>
      <c r="N38" s="85"/>
      <c r="O38" s="81"/>
      <c r="P38" s="133"/>
      <c r="Q38" s="127">
        <v>2</v>
      </c>
      <c r="R38" s="129"/>
      <c r="S38" s="85"/>
    </row>
    <row r="39" spans="1:19" ht="12.75" customHeight="1" x14ac:dyDescent="0.2">
      <c r="A39" s="109" t="s">
        <v>78</v>
      </c>
      <c r="B39" s="81"/>
      <c r="C39" s="81"/>
      <c r="D39" s="81"/>
      <c r="E39" s="81"/>
      <c r="F39" s="81"/>
      <c r="G39" s="81"/>
      <c r="H39" s="81"/>
      <c r="I39" s="81"/>
      <c r="J39" s="81"/>
      <c r="K39" s="81">
        <v>1</v>
      </c>
      <c r="L39" s="78">
        <v>1</v>
      </c>
      <c r="M39" s="85"/>
      <c r="N39" s="85"/>
      <c r="O39" s="81"/>
      <c r="P39" s="133"/>
      <c r="Q39" s="127">
        <v>2</v>
      </c>
      <c r="R39" s="129"/>
      <c r="S39" s="85"/>
    </row>
    <row r="40" spans="1:19" ht="12.75" customHeight="1" x14ac:dyDescent="0.2">
      <c r="L40" s="82">
        <f>SUM(L34:L39)</f>
        <v>14</v>
      </c>
      <c r="M40" s="85">
        <f>L34/B25</f>
        <v>0.15384615384615385</v>
      </c>
      <c r="N40" s="85">
        <f>L40/B25</f>
        <v>0.35897435897435898</v>
      </c>
      <c r="O40" s="85">
        <f>N40-M40</f>
        <v>0.20512820512820512</v>
      </c>
      <c r="P40" s="85"/>
    </row>
    <row r="41" spans="1:19" ht="12.75" customHeight="1" x14ac:dyDescent="0.2">
      <c r="A41" s="176" t="s">
        <v>73</v>
      </c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177"/>
      <c r="N41" s="177"/>
      <c r="O41" s="87"/>
      <c r="P41" s="177"/>
      <c r="Q41" s="87"/>
      <c r="R41" s="87"/>
      <c r="S41" s="87"/>
    </row>
    <row r="42" spans="1:19" ht="25.5" customHeight="1" x14ac:dyDescent="0.2">
      <c r="A42" s="87"/>
      <c r="B42" s="238" t="s">
        <v>1</v>
      </c>
      <c r="C42" s="239"/>
      <c r="D42" s="239"/>
      <c r="E42" s="239"/>
      <c r="F42" s="239"/>
      <c r="G42" s="239"/>
      <c r="H42" s="239"/>
      <c r="I42" s="239"/>
      <c r="J42" s="240"/>
      <c r="K42" s="134"/>
      <c r="L42" s="87"/>
      <c r="M42" s="178" t="s">
        <v>2</v>
      </c>
      <c r="N42" s="178" t="s">
        <v>3</v>
      </c>
      <c r="O42" s="179" t="s">
        <v>4</v>
      </c>
      <c r="P42" s="178" t="s">
        <v>5</v>
      </c>
      <c r="Q42" s="180" t="s">
        <v>6</v>
      </c>
      <c r="R42" s="180" t="s">
        <v>7</v>
      </c>
      <c r="S42" s="178" t="s">
        <v>8</v>
      </c>
    </row>
    <row r="43" spans="1:19" ht="12.75" customHeight="1" x14ac:dyDescent="0.2">
      <c r="A43" s="134" t="s">
        <v>9</v>
      </c>
      <c r="B43" s="87">
        <v>1</v>
      </c>
      <c r="C43" s="87">
        <v>2</v>
      </c>
      <c r="D43" s="87">
        <v>3</v>
      </c>
      <c r="E43" s="87">
        <v>4</v>
      </c>
      <c r="F43" s="87">
        <v>5</v>
      </c>
      <c r="G43" s="87">
        <v>6</v>
      </c>
      <c r="H43" s="87">
        <v>7</v>
      </c>
      <c r="I43" s="87">
        <v>8</v>
      </c>
      <c r="J43" s="87">
        <v>9</v>
      </c>
      <c r="K43" s="87">
        <v>10</v>
      </c>
      <c r="L43" s="83" t="s">
        <v>10</v>
      </c>
      <c r="M43" s="177"/>
      <c r="N43" s="177"/>
      <c r="O43" s="87"/>
      <c r="P43" s="177"/>
      <c r="Q43" s="181"/>
      <c r="R43" s="181"/>
      <c r="S43" s="177"/>
    </row>
    <row r="44" spans="1:19" ht="12.75" customHeight="1" x14ac:dyDescent="0.2">
      <c r="A44" s="182" t="s">
        <v>44</v>
      </c>
      <c r="B44" s="87">
        <v>62</v>
      </c>
      <c r="C44" s="87"/>
      <c r="D44" s="87"/>
      <c r="E44" s="87"/>
      <c r="F44" s="87"/>
      <c r="G44" s="87"/>
      <c r="H44" s="87"/>
      <c r="I44" s="87"/>
      <c r="J44" s="87"/>
      <c r="K44" s="87"/>
      <c r="L44" s="78"/>
      <c r="M44" s="177"/>
      <c r="N44" s="177"/>
      <c r="O44" s="87"/>
      <c r="P44" s="177"/>
      <c r="Q44" s="183">
        <f>B44</f>
        <v>62</v>
      </c>
      <c r="R44" s="181"/>
      <c r="S44" s="177"/>
    </row>
    <row r="45" spans="1:19" ht="12.75" customHeight="1" x14ac:dyDescent="0.2">
      <c r="A45" s="182" t="s">
        <v>45</v>
      </c>
      <c r="B45" s="87"/>
      <c r="C45" s="87">
        <v>36</v>
      </c>
      <c r="D45" s="87"/>
      <c r="E45" s="87"/>
      <c r="F45" s="87"/>
      <c r="G45" s="87"/>
      <c r="H45" s="87"/>
      <c r="I45" s="87"/>
      <c r="J45" s="87"/>
      <c r="K45" s="87"/>
      <c r="L45" s="78"/>
      <c r="M45" s="177"/>
      <c r="N45" s="177"/>
      <c r="O45" s="87"/>
      <c r="P45" s="184">
        <f>C45/B44</f>
        <v>0.58064516129032262</v>
      </c>
      <c r="Q45" s="183">
        <v>36</v>
      </c>
      <c r="R45" s="185">
        <f t="shared" ref="R45:R53" si="4">Q45/Q44</f>
        <v>0.58064516129032262</v>
      </c>
      <c r="S45" s="177">
        <f t="shared" ref="S45:S53" si="5">100%-R45</f>
        <v>0.41935483870967738</v>
      </c>
    </row>
    <row r="46" spans="1:19" ht="12.75" customHeight="1" x14ac:dyDescent="0.2">
      <c r="A46" s="182" t="s">
        <v>46</v>
      </c>
      <c r="B46" s="87"/>
      <c r="C46" s="87"/>
      <c r="D46" s="87">
        <v>27</v>
      </c>
      <c r="E46" s="87"/>
      <c r="F46" s="87"/>
      <c r="G46" s="87"/>
      <c r="H46" s="87"/>
      <c r="I46" s="87"/>
      <c r="J46" s="87"/>
      <c r="K46" s="87"/>
      <c r="L46" s="78"/>
      <c r="M46" s="87"/>
      <c r="N46" s="87"/>
      <c r="O46" s="87"/>
      <c r="P46" s="184">
        <f>D46/C45</f>
        <v>0.75</v>
      </c>
      <c r="Q46" s="183">
        <v>34</v>
      </c>
      <c r="R46" s="185">
        <f t="shared" si="4"/>
        <v>0.94444444444444442</v>
      </c>
      <c r="S46" s="177">
        <f t="shared" si="5"/>
        <v>5.555555555555558E-2</v>
      </c>
    </row>
    <row r="47" spans="1:19" ht="12.75" customHeight="1" x14ac:dyDescent="0.2">
      <c r="A47" s="182" t="s">
        <v>47</v>
      </c>
      <c r="B47" s="81"/>
      <c r="C47" s="81"/>
      <c r="D47" s="81"/>
      <c r="E47" s="81">
        <v>27</v>
      </c>
      <c r="F47" s="81"/>
      <c r="G47" s="81"/>
      <c r="H47" s="81"/>
      <c r="I47" s="81"/>
      <c r="J47" s="81"/>
      <c r="K47" s="81"/>
      <c r="L47" s="78"/>
      <c r="M47" s="81"/>
      <c r="N47" s="81"/>
      <c r="O47" s="81"/>
      <c r="P47" s="133">
        <f>E47/D46</f>
        <v>1</v>
      </c>
      <c r="Q47" s="127">
        <v>34</v>
      </c>
      <c r="R47" s="185">
        <f t="shared" si="4"/>
        <v>1</v>
      </c>
      <c r="S47" s="177">
        <f t="shared" si="5"/>
        <v>0</v>
      </c>
    </row>
    <row r="48" spans="1:19" ht="12.75" customHeight="1" x14ac:dyDescent="0.2">
      <c r="A48" s="182" t="s">
        <v>48</v>
      </c>
      <c r="B48" s="81"/>
      <c r="C48" s="81"/>
      <c r="D48" s="81"/>
      <c r="E48" s="81"/>
      <c r="F48" s="81">
        <v>20</v>
      </c>
      <c r="G48" s="81"/>
      <c r="H48" s="81"/>
      <c r="I48" s="81"/>
      <c r="J48" s="81"/>
      <c r="K48" s="81"/>
      <c r="L48" s="78"/>
      <c r="M48" s="81"/>
      <c r="N48" s="81"/>
      <c r="O48" s="81"/>
      <c r="P48" s="133">
        <f>F48/E47</f>
        <v>0.7407407407407407</v>
      </c>
      <c r="Q48" s="127">
        <v>33</v>
      </c>
      <c r="R48" s="185">
        <f t="shared" si="4"/>
        <v>0.97058823529411764</v>
      </c>
      <c r="S48" s="177">
        <f t="shared" si="5"/>
        <v>2.9411764705882359E-2</v>
      </c>
    </row>
    <row r="49" spans="1:19" ht="12.75" customHeight="1" x14ac:dyDescent="0.2">
      <c r="A49" s="182" t="s">
        <v>49</v>
      </c>
      <c r="B49" s="81"/>
      <c r="C49" s="81"/>
      <c r="D49" s="81"/>
      <c r="E49" s="81"/>
      <c r="F49" s="81"/>
      <c r="G49" s="81">
        <v>18</v>
      </c>
      <c r="H49" s="81"/>
      <c r="I49" s="81"/>
      <c r="J49" s="81"/>
      <c r="K49" s="81"/>
      <c r="L49" s="78"/>
      <c r="M49" s="81"/>
      <c r="N49" s="81"/>
      <c r="O49" s="81"/>
      <c r="P49" s="133">
        <f>G49/F48</f>
        <v>0.9</v>
      </c>
      <c r="Q49" s="127">
        <v>32</v>
      </c>
      <c r="R49" s="185">
        <f t="shared" si="4"/>
        <v>0.96969696969696972</v>
      </c>
      <c r="S49" s="177">
        <f t="shared" si="5"/>
        <v>3.0303030303030276E-2</v>
      </c>
    </row>
    <row r="50" spans="1:19" ht="12.75" customHeight="1" x14ac:dyDescent="0.2">
      <c r="A50" s="182" t="s">
        <v>50</v>
      </c>
      <c r="B50" s="81"/>
      <c r="C50" s="81"/>
      <c r="D50" s="81"/>
      <c r="E50" s="81"/>
      <c r="F50" s="81"/>
      <c r="G50" s="81"/>
      <c r="H50" s="81">
        <v>15</v>
      </c>
      <c r="I50" s="81"/>
      <c r="J50" s="81"/>
      <c r="K50" s="81"/>
      <c r="L50" s="78"/>
      <c r="M50" s="81"/>
      <c r="N50" s="81"/>
      <c r="O50" s="81"/>
      <c r="P50" s="133">
        <f>H50/G49</f>
        <v>0.83333333333333337</v>
      </c>
      <c r="Q50" s="127">
        <v>30</v>
      </c>
      <c r="R50" s="185">
        <f t="shared" si="4"/>
        <v>0.9375</v>
      </c>
      <c r="S50" s="177">
        <f t="shared" si="5"/>
        <v>6.25E-2</v>
      </c>
    </row>
    <row r="51" spans="1:19" ht="12.75" customHeight="1" x14ac:dyDescent="0.2">
      <c r="A51" s="182" t="s">
        <v>66</v>
      </c>
      <c r="B51" s="81"/>
      <c r="C51" s="81"/>
      <c r="D51" s="81"/>
      <c r="E51" s="81"/>
      <c r="F51" s="81"/>
      <c r="G51" s="81"/>
      <c r="H51" s="81"/>
      <c r="I51" s="81">
        <v>15</v>
      </c>
      <c r="J51" s="81"/>
      <c r="K51" s="81"/>
      <c r="L51" s="78"/>
      <c r="M51" s="81"/>
      <c r="N51" s="81"/>
      <c r="O51" s="81"/>
      <c r="P51" s="133">
        <f>I51/H50</f>
        <v>1</v>
      </c>
      <c r="Q51" s="127">
        <v>29</v>
      </c>
      <c r="R51" s="185">
        <f t="shared" si="4"/>
        <v>0.96666666666666667</v>
      </c>
      <c r="S51" s="177">
        <f t="shared" si="5"/>
        <v>3.3333333333333326E-2</v>
      </c>
    </row>
    <row r="52" spans="1:19" ht="12.75" customHeight="1" x14ac:dyDescent="0.2">
      <c r="A52" s="182" t="s">
        <v>51</v>
      </c>
      <c r="B52" s="81"/>
      <c r="C52" s="81"/>
      <c r="D52" s="81"/>
      <c r="E52" s="81"/>
      <c r="F52" s="81"/>
      <c r="G52" s="81"/>
      <c r="H52" s="81"/>
      <c r="I52" s="81"/>
      <c r="J52" s="81">
        <v>12</v>
      </c>
      <c r="K52" s="81"/>
      <c r="L52" s="78"/>
      <c r="M52" s="81"/>
      <c r="N52" s="81"/>
      <c r="O52" s="81"/>
      <c r="P52" s="133">
        <f>J52/I51</f>
        <v>0.8</v>
      </c>
      <c r="Q52" s="127">
        <v>29</v>
      </c>
      <c r="R52" s="185">
        <f t="shared" si="4"/>
        <v>1</v>
      </c>
      <c r="S52" s="177">
        <f t="shared" si="5"/>
        <v>0</v>
      </c>
    </row>
    <row r="53" spans="1:19" ht="12.75" customHeight="1" x14ac:dyDescent="0.2">
      <c r="A53" s="182" t="s">
        <v>69</v>
      </c>
      <c r="B53" s="81"/>
      <c r="C53" s="81"/>
      <c r="D53" s="81"/>
      <c r="E53" s="81"/>
      <c r="F53" s="81"/>
      <c r="G53" s="81"/>
      <c r="H53" s="81"/>
      <c r="I53" s="81"/>
      <c r="J53" s="81"/>
      <c r="K53" s="81">
        <v>12</v>
      </c>
      <c r="L53" s="78">
        <v>11</v>
      </c>
      <c r="M53" s="81"/>
      <c r="N53" s="81"/>
      <c r="O53" s="81"/>
      <c r="P53" s="133">
        <f>K53/J52</f>
        <v>1</v>
      </c>
      <c r="Q53" s="127">
        <v>28</v>
      </c>
      <c r="R53" s="185">
        <f t="shared" si="4"/>
        <v>0.96551724137931039</v>
      </c>
      <c r="S53" s="177">
        <f t="shared" si="5"/>
        <v>3.4482758620689613E-2</v>
      </c>
    </row>
    <row r="54" spans="1:19" ht="12.75" customHeight="1" x14ac:dyDescent="0.2">
      <c r="A54" s="109" t="s">
        <v>70</v>
      </c>
      <c r="B54" s="81"/>
      <c r="C54" s="81"/>
      <c r="D54" s="81"/>
      <c r="E54" s="81"/>
      <c r="F54" s="81"/>
      <c r="G54" s="81"/>
      <c r="H54" s="81"/>
      <c r="I54" s="81"/>
      <c r="J54" s="81"/>
      <c r="K54" s="81">
        <v>9</v>
      </c>
      <c r="L54" s="78">
        <v>9</v>
      </c>
      <c r="M54" s="81"/>
      <c r="N54" s="81"/>
      <c r="O54" s="81"/>
      <c r="P54" s="133"/>
      <c r="Q54" s="127">
        <v>16</v>
      </c>
      <c r="R54" s="129"/>
      <c r="S54" s="85"/>
    </row>
    <row r="55" spans="1:19" ht="12.75" customHeight="1" x14ac:dyDescent="0.2">
      <c r="A55" s="109" t="s">
        <v>71</v>
      </c>
      <c r="B55" s="81"/>
      <c r="C55" s="81"/>
      <c r="D55" s="81"/>
      <c r="E55" s="81"/>
      <c r="F55" s="81"/>
      <c r="G55" s="81"/>
      <c r="H55" s="81"/>
      <c r="I55" s="81"/>
      <c r="J55" s="81"/>
      <c r="K55" s="81">
        <v>7</v>
      </c>
      <c r="L55" s="78">
        <v>4</v>
      </c>
      <c r="M55" s="81"/>
      <c r="N55" s="81"/>
      <c r="O55" s="81"/>
      <c r="P55" s="133"/>
      <c r="Q55" s="127">
        <v>8</v>
      </c>
      <c r="R55" s="129"/>
      <c r="S55" s="85"/>
    </row>
    <row r="56" spans="1:19" ht="12.75" customHeight="1" x14ac:dyDescent="0.2">
      <c r="A56" s="109" t="s">
        <v>72</v>
      </c>
      <c r="B56" s="81"/>
      <c r="C56" s="81"/>
      <c r="D56" s="81"/>
      <c r="E56" s="81"/>
      <c r="F56" s="81"/>
      <c r="G56" s="81"/>
      <c r="H56" s="81"/>
      <c r="I56" s="81"/>
      <c r="J56" s="81"/>
      <c r="K56" s="81">
        <v>3</v>
      </c>
      <c r="L56" s="78">
        <v>1</v>
      </c>
      <c r="M56" s="81"/>
      <c r="N56" s="81"/>
      <c r="O56" s="81"/>
      <c r="P56" s="133"/>
      <c r="Q56" s="127">
        <v>4</v>
      </c>
      <c r="R56" s="129"/>
      <c r="S56" s="85"/>
    </row>
    <row r="57" spans="1:19" ht="12.75" customHeight="1" x14ac:dyDescent="0.2">
      <c r="A57" s="109" t="s">
        <v>78</v>
      </c>
      <c r="B57" s="81"/>
      <c r="C57" s="81"/>
      <c r="D57" s="81"/>
      <c r="E57" s="81"/>
      <c r="F57" s="81"/>
      <c r="G57" s="81"/>
      <c r="H57" s="81"/>
      <c r="I57" s="81"/>
      <c r="J57" s="81"/>
      <c r="K57" s="81">
        <v>1</v>
      </c>
      <c r="L57" s="78"/>
      <c r="M57" s="81"/>
      <c r="N57" s="81"/>
      <c r="O57" s="81"/>
      <c r="P57" s="133"/>
      <c r="Q57" s="127">
        <v>1</v>
      </c>
      <c r="R57" s="129"/>
      <c r="S57" s="85"/>
    </row>
    <row r="58" spans="1:19" ht="12.75" customHeight="1" x14ac:dyDescent="0.2">
      <c r="A58" s="109" t="s">
        <v>80</v>
      </c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78"/>
      <c r="M58" s="81"/>
      <c r="N58" s="81"/>
      <c r="O58" s="81"/>
      <c r="P58" s="133"/>
      <c r="Q58" s="127"/>
      <c r="R58" s="129"/>
      <c r="S58" s="85"/>
    </row>
    <row r="59" spans="1:19" ht="12.75" customHeight="1" x14ac:dyDescent="0.2">
      <c r="A59" s="109" t="s">
        <v>82</v>
      </c>
      <c r="B59" s="81"/>
      <c r="C59" s="81"/>
      <c r="D59" s="81"/>
      <c r="E59" s="81"/>
      <c r="F59" s="81"/>
      <c r="G59" s="81"/>
      <c r="H59" s="81"/>
      <c r="I59" s="81"/>
      <c r="J59" s="81"/>
      <c r="K59" s="81">
        <v>1</v>
      </c>
      <c r="L59" s="78">
        <v>1</v>
      </c>
      <c r="M59" s="81"/>
      <c r="N59" s="81"/>
      <c r="O59" s="81"/>
      <c r="P59" s="133"/>
      <c r="Q59" s="127">
        <v>1</v>
      </c>
      <c r="R59" s="129"/>
      <c r="S59" s="85"/>
    </row>
    <row r="60" spans="1:19" ht="12.75" customHeight="1" x14ac:dyDescent="0.2">
      <c r="A60" s="109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2">
        <f>SUM(L53:L59)</f>
        <v>26</v>
      </c>
      <c r="M60" s="85">
        <f>L53/B44</f>
        <v>0.17741935483870969</v>
      </c>
      <c r="N60" s="85">
        <f>L60/B44</f>
        <v>0.41935483870967744</v>
      </c>
      <c r="O60" s="85">
        <f>N60-M60</f>
        <v>0.24193548387096775</v>
      </c>
      <c r="P60" s="133"/>
      <c r="Q60" s="127"/>
      <c r="R60" s="129"/>
      <c r="S60" s="85"/>
    </row>
    <row r="61" spans="1:19" ht="12.75" customHeight="1" x14ac:dyDescent="0.2"/>
    <row r="62" spans="1:19" ht="12.75" customHeight="1" x14ac:dyDescent="0.2">
      <c r="A62" s="176" t="s">
        <v>74</v>
      </c>
      <c r="B62" s="87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77"/>
      <c r="N62" s="177"/>
      <c r="O62" s="87"/>
      <c r="P62" s="177"/>
      <c r="Q62" s="87"/>
      <c r="R62" s="87"/>
      <c r="S62" s="87"/>
    </row>
    <row r="63" spans="1:19" ht="25.5" customHeight="1" x14ac:dyDescent="0.2">
      <c r="A63" s="87"/>
      <c r="B63" s="238" t="s">
        <v>1</v>
      </c>
      <c r="C63" s="239"/>
      <c r="D63" s="239"/>
      <c r="E63" s="239"/>
      <c r="F63" s="239"/>
      <c r="G63" s="239"/>
      <c r="H63" s="239"/>
      <c r="I63" s="239"/>
      <c r="J63" s="240"/>
      <c r="K63" s="134"/>
      <c r="L63" s="87"/>
      <c r="M63" s="178" t="s">
        <v>2</v>
      </c>
      <c r="N63" s="178" t="s">
        <v>3</v>
      </c>
      <c r="O63" s="179" t="s">
        <v>4</v>
      </c>
      <c r="P63" s="178" t="s">
        <v>5</v>
      </c>
      <c r="Q63" s="180" t="s">
        <v>6</v>
      </c>
      <c r="R63" s="180" t="s">
        <v>7</v>
      </c>
      <c r="S63" s="178" t="s">
        <v>8</v>
      </c>
    </row>
    <row r="64" spans="1:19" ht="12.75" customHeight="1" x14ac:dyDescent="0.2">
      <c r="A64" s="134" t="s">
        <v>9</v>
      </c>
      <c r="B64" s="87">
        <v>1</v>
      </c>
      <c r="C64" s="87">
        <v>2</v>
      </c>
      <c r="D64" s="87">
        <v>3</v>
      </c>
      <c r="E64" s="87">
        <v>4</v>
      </c>
      <c r="F64" s="87">
        <v>5</v>
      </c>
      <c r="G64" s="87">
        <v>6</v>
      </c>
      <c r="H64" s="87">
        <v>7</v>
      </c>
      <c r="I64" s="87">
        <v>8</v>
      </c>
      <c r="J64" s="87">
        <v>9</v>
      </c>
      <c r="K64" s="87">
        <v>10</v>
      </c>
      <c r="L64" s="83" t="s">
        <v>10</v>
      </c>
      <c r="M64" s="177"/>
      <c r="N64" s="177"/>
      <c r="O64" s="87"/>
      <c r="P64" s="177"/>
      <c r="Q64" s="181"/>
      <c r="R64" s="181"/>
      <c r="S64" s="177"/>
    </row>
    <row r="65" spans="1:19" ht="12.75" customHeight="1" x14ac:dyDescent="0.2">
      <c r="A65" s="182" t="s">
        <v>45</v>
      </c>
      <c r="B65" s="87">
        <v>32</v>
      </c>
      <c r="C65" s="87"/>
      <c r="D65" s="87"/>
      <c r="E65" s="87"/>
      <c r="F65" s="87"/>
      <c r="G65" s="87"/>
      <c r="H65" s="87"/>
      <c r="I65" s="87"/>
      <c r="J65" s="87"/>
      <c r="K65" s="87"/>
      <c r="L65" s="78"/>
      <c r="M65" s="177"/>
      <c r="N65" s="177"/>
      <c r="O65" s="87"/>
      <c r="P65" s="177"/>
      <c r="Q65" s="183">
        <f>B65</f>
        <v>32</v>
      </c>
      <c r="R65" s="181"/>
      <c r="S65" s="177"/>
    </row>
    <row r="66" spans="1:19" ht="12.75" customHeight="1" x14ac:dyDescent="0.2">
      <c r="A66" s="182" t="s">
        <v>46</v>
      </c>
      <c r="B66" s="87"/>
      <c r="C66" s="87">
        <v>24</v>
      </c>
      <c r="D66" s="87"/>
      <c r="E66" s="87"/>
      <c r="F66" s="87"/>
      <c r="G66" s="87"/>
      <c r="H66" s="87"/>
      <c r="I66" s="87"/>
      <c r="J66" s="87"/>
      <c r="K66" s="87"/>
      <c r="L66" s="78"/>
      <c r="M66" s="177"/>
      <c r="N66" s="177"/>
      <c r="O66" s="87"/>
      <c r="P66" s="184">
        <f>C66/B65</f>
        <v>0.75</v>
      </c>
      <c r="Q66" s="183">
        <v>24</v>
      </c>
      <c r="R66" s="185">
        <f t="shared" ref="R66:R74" si="6">Q66/Q65</f>
        <v>0.75</v>
      </c>
      <c r="S66" s="177">
        <f t="shared" ref="S66:S74" si="7">100%-R66</f>
        <v>0.25</v>
      </c>
    </row>
    <row r="67" spans="1:19" ht="12.75" customHeight="1" x14ac:dyDescent="0.2">
      <c r="A67" s="182" t="s">
        <v>47</v>
      </c>
      <c r="D67" s="82">
        <v>21</v>
      </c>
      <c r="L67" s="78"/>
      <c r="P67" s="184">
        <f>D67/C66</f>
        <v>0.875</v>
      </c>
      <c r="Q67" s="183">
        <v>23</v>
      </c>
      <c r="R67" s="185">
        <f t="shared" si="6"/>
        <v>0.95833333333333337</v>
      </c>
      <c r="S67" s="177">
        <f t="shared" si="7"/>
        <v>4.166666666666663E-2</v>
      </c>
    </row>
    <row r="68" spans="1:19" ht="12.75" customHeight="1" x14ac:dyDescent="0.2">
      <c r="A68" s="182" t="s">
        <v>48</v>
      </c>
      <c r="E68" s="82">
        <v>18</v>
      </c>
      <c r="L68" s="78"/>
      <c r="P68" s="133">
        <f>E68/D67</f>
        <v>0.8571428571428571</v>
      </c>
      <c r="Q68" s="127">
        <v>20</v>
      </c>
      <c r="R68" s="185">
        <f t="shared" si="6"/>
        <v>0.86956521739130432</v>
      </c>
      <c r="S68" s="177">
        <f t="shared" si="7"/>
        <v>0.13043478260869568</v>
      </c>
    </row>
    <row r="69" spans="1:19" ht="12.75" customHeight="1" x14ac:dyDescent="0.2">
      <c r="A69" s="182" t="s">
        <v>49</v>
      </c>
      <c r="F69" s="82">
        <v>15</v>
      </c>
      <c r="L69" s="78"/>
      <c r="P69" s="133">
        <f>F69/E68</f>
        <v>0.83333333333333337</v>
      </c>
      <c r="Q69" s="127">
        <v>20</v>
      </c>
      <c r="R69" s="185">
        <f t="shared" si="6"/>
        <v>1</v>
      </c>
      <c r="S69" s="177">
        <f t="shared" si="7"/>
        <v>0</v>
      </c>
    </row>
    <row r="70" spans="1:19" ht="12.75" customHeight="1" x14ac:dyDescent="0.2">
      <c r="A70" s="182" t="s">
        <v>50</v>
      </c>
      <c r="G70" s="82">
        <v>11</v>
      </c>
      <c r="L70" s="78"/>
      <c r="P70" s="133">
        <f>G70/F69</f>
        <v>0.73333333333333328</v>
      </c>
      <c r="Q70" s="127">
        <v>20</v>
      </c>
      <c r="R70" s="185">
        <f t="shared" si="6"/>
        <v>1</v>
      </c>
      <c r="S70" s="177">
        <f t="shared" si="7"/>
        <v>0</v>
      </c>
    </row>
    <row r="71" spans="1:19" ht="12.75" customHeight="1" x14ac:dyDescent="0.2">
      <c r="A71" s="182" t="s">
        <v>66</v>
      </c>
      <c r="H71" s="82">
        <v>11</v>
      </c>
      <c r="L71" s="78"/>
      <c r="P71" s="133">
        <f>H71/G70</f>
        <v>1</v>
      </c>
      <c r="Q71" s="127">
        <v>19</v>
      </c>
      <c r="R71" s="185">
        <f t="shared" si="6"/>
        <v>0.95</v>
      </c>
      <c r="S71" s="177">
        <f t="shared" si="7"/>
        <v>5.0000000000000044E-2</v>
      </c>
    </row>
    <row r="72" spans="1:19" ht="12.75" customHeight="1" x14ac:dyDescent="0.2">
      <c r="A72" s="182" t="s">
        <v>51</v>
      </c>
      <c r="I72" s="82">
        <v>11</v>
      </c>
      <c r="L72" s="78"/>
      <c r="P72" s="133">
        <f>I72/H71</f>
        <v>1</v>
      </c>
      <c r="Q72" s="127">
        <v>19</v>
      </c>
      <c r="R72" s="185">
        <f t="shared" si="6"/>
        <v>1</v>
      </c>
      <c r="S72" s="177">
        <f t="shared" si="7"/>
        <v>0</v>
      </c>
    </row>
    <row r="73" spans="1:19" ht="12.75" customHeight="1" x14ac:dyDescent="0.2">
      <c r="A73" s="182" t="s">
        <v>69</v>
      </c>
      <c r="J73" s="82">
        <v>11</v>
      </c>
      <c r="L73" s="78"/>
      <c r="P73" s="133">
        <f>J73/I72</f>
        <v>1</v>
      </c>
      <c r="Q73" s="127">
        <v>19</v>
      </c>
      <c r="R73" s="185">
        <f t="shared" si="6"/>
        <v>1</v>
      </c>
      <c r="S73" s="177">
        <f t="shared" si="7"/>
        <v>0</v>
      </c>
    </row>
    <row r="74" spans="1:19" ht="12.75" customHeight="1" x14ac:dyDescent="0.2">
      <c r="A74" s="109" t="s">
        <v>70</v>
      </c>
      <c r="K74" s="82">
        <v>10</v>
      </c>
      <c r="L74" s="78">
        <v>10</v>
      </c>
      <c r="P74" s="133">
        <f>K74/J73</f>
        <v>0.90909090909090906</v>
      </c>
      <c r="Q74" s="127">
        <v>19</v>
      </c>
      <c r="R74" s="185">
        <f t="shared" si="6"/>
        <v>1</v>
      </c>
      <c r="S74" s="177">
        <f t="shared" si="7"/>
        <v>0</v>
      </c>
    </row>
    <row r="75" spans="1:19" ht="12.75" customHeight="1" x14ac:dyDescent="0.2">
      <c r="A75" s="109" t="s">
        <v>71</v>
      </c>
      <c r="K75" s="82">
        <v>6</v>
      </c>
      <c r="L75" s="78">
        <v>2</v>
      </c>
      <c r="P75" s="133"/>
      <c r="Q75" s="127">
        <v>9</v>
      </c>
      <c r="R75" s="129"/>
      <c r="S75" s="85"/>
    </row>
    <row r="76" spans="1:19" ht="12.75" customHeight="1" x14ac:dyDescent="0.2">
      <c r="A76" s="109" t="s">
        <v>72</v>
      </c>
      <c r="K76" s="82">
        <v>4</v>
      </c>
      <c r="L76" s="78">
        <v>2</v>
      </c>
      <c r="P76" s="133"/>
      <c r="Q76" s="127">
        <v>6</v>
      </c>
      <c r="R76" s="129"/>
      <c r="S76" s="85"/>
    </row>
    <row r="77" spans="1:19" ht="12.75" customHeight="1" x14ac:dyDescent="0.2">
      <c r="A77" s="109" t="s">
        <v>78</v>
      </c>
      <c r="K77" s="82">
        <v>3</v>
      </c>
      <c r="L77" s="78">
        <v>3</v>
      </c>
      <c r="P77" s="133"/>
      <c r="Q77" s="127">
        <v>5</v>
      </c>
      <c r="R77" s="129"/>
      <c r="S77" s="85"/>
    </row>
    <row r="78" spans="1:19" ht="12.75" customHeight="1" x14ac:dyDescent="0.2">
      <c r="A78" s="109" t="s">
        <v>79</v>
      </c>
      <c r="K78" s="82">
        <v>2</v>
      </c>
      <c r="L78" s="78">
        <v>2</v>
      </c>
      <c r="P78" s="133"/>
      <c r="Q78" s="127">
        <v>2</v>
      </c>
      <c r="R78" s="129"/>
      <c r="S78" s="85"/>
    </row>
    <row r="79" spans="1:19" ht="12.75" customHeight="1" x14ac:dyDescent="0.2">
      <c r="L79" s="82">
        <f>SUM(L74:L78)</f>
        <v>19</v>
      </c>
      <c r="M79" s="85">
        <f>L74/B65</f>
        <v>0.3125</v>
      </c>
      <c r="N79" s="85">
        <f>L79/B65</f>
        <v>0.59375</v>
      </c>
      <c r="O79" s="85">
        <f>N79-M79</f>
        <v>0.28125</v>
      </c>
    </row>
    <row r="80" spans="1:19" ht="12.75" customHeight="1" x14ac:dyDescent="0.2">
      <c r="A80" s="176" t="s">
        <v>76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177"/>
      <c r="N80" s="177"/>
      <c r="O80" s="87"/>
      <c r="P80" s="177"/>
      <c r="Q80" s="87"/>
      <c r="R80" s="87"/>
      <c r="S80" s="87"/>
    </row>
    <row r="81" spans="1:23" ht="25.5" customHeight="1" x14ac:dyDescent="0.2">
      <c r="A81" s="87"/>
      <c r="B81" s="238" t="s">
        <v>1</v>
      </c>
      <c r="C81" s="239"/>
      <c r="D81" s="239"/>
      <c r="E81" s="239"/>
      <c r="F81" s="239"/>
      <c r="G81" s="239"/>
      <c r="H81" s="239"/>
      <c r="I81" s="239"/>
      <c r="J81" s="240"/>
      <c r="K81" s="134"/>
      <c r="L81" s="87"/>
      <c r="M81" s="178" t="s">
        <v>2</v>
      </c>
      <c r="N81" s="178" t="s">
        <v>3</v>
      </c>
      <c r="O81" s="179" t="s">
        <v>4</v>
      </c>
      <c r="P81" s="178" t="s">
        <v>5</v>
      </c>
      <c r="Q81" s="180" t="s">
        <v>6</v>
      </c>
      <c r="R81" s="180" t="s">
        <v>7</v>
      </c>
      <c r="S81" s="178" t="s">
        <v>8</v>
      </c>
    </row>
    <row r="82" spans="1:23" ht="12.75" customHeight="1" x14ac:dyDescent="0.2">
      <c r="A82" s="134" t="s">
        <v>9</v>
      </c>
      <c r="B82" s="87">
        <v>1</v>
      </c>
      <c r="C82" s="87">
        <v>2</v>
      </c>
      <c r="D82" s="87">
        <v>3</v>
      </c>
      <c r="E82" s="87">
        <v>4</v>
      </c>
      <c r="F82" s="87">
        <v>5</v>
      </c>
      <c r="G82" s="87">
        <v>6</v>
      </c>
      <c r="H82" s="87">
        <v>7</v>
      </c>
      <c r="I82" s="87">
        <v>8</v>
      </c>
      <c r="J82" s="87">
        <v>9</v>
      </c>
      <c r="K82" s="87">
        <v>10</v>
      </c>
      <c r="L82" s="83" t="s">
        <v>10</v>
      </c>
      <c r="M82" s="177"/>
      <c r="N82" s="177"/>
      <c r="O82" s="87"/>
      <c r="P82" s="177"/>
      <c r="Q82" s="181"/>
      <c r="R82" s="181"/>
      <c r="S82" s="177"/>
    </row>
    <row r="83" spans="1:23" ht="12.75" customHeight="1" x14ac:dyDescent="0.2">
      <c r="A83" s="182" t="s">
        <v>46</v>
      </c>
      <c r="B83" s="87">
        <v>64</v>
      </c>
      <c r="C83" s="87"/>
      <c r="D83" s="87"/>
      <c r="E83" s="87"/>
      <c r="F83" s="87"/>
      <c r="G83" s="87"/>
      <c r="H83" s="87"/>
      <c r="I83" s="87"/>
      <c r="J83" s="87"/>
      <c r="K83" s="87"/>
      <c r="L83" s="88"/>
      <c r="M83" s="177"/>
      <c r="N83" s="177"/>
      <c r="O83" s="87"/>
      <c r="P83" s="177"/>
      <c r="Q83" s="183">
        <f>B83</f>
        <v>64</v>
      </c>
      <c r="R83" s="181"/>
      <c r="S83" s="177"/>
    </row>
    <row r="84" spans="1:23" ht="12.75" customHeight="1" x14ac:dyDescent="0.2">
      <c r="A84" s="182" t="s">
        <v>47</v>
      </c>
      <c r="C84" s="82">
        <v>54</v>
      </c>
      <c r="L84" s="88"/>
      <c r="M84" s="85"/>
      <c r="N84" s="85"/>
      <c r="P84" s="133">
        <f>C84/B83</f>
        <v>0.84375</v>
      </c>
      <c r="Q84" s="127">
        <v>54</v>
      </c>
      <c r="R84" s="129">
        <f t="shared" ref="R84:R92" si="8">Q84/Q83</f>
        <v>0.84375</v>
      </c>
      <c r="S84" s="85">
        <f t="shared" ref="S84:S92" si="9">100%-R84</f>
        <v>0.15625</v>
      </c>
    </row>
    <row r="85" spans="1:23" ht="12.75" customHeight="1" x14ac:dyDescent="0.2">
      <c r="A85" s="182" t="s">
        <v>48</v>
      </c>
      <c r="D85" s="82">
        <v>39</v>
      </c>
      <c r="L85" s="88"/>
      <c r="M85" s="85"/>
      <c r="N85" s="85"/>
      <c r="P85" s="133">
        <f>D85/C84</f>
        <v>0.72222222222222221</v>
      </c>
      <c r="Q85" s="127">
        <v>51</v>
      </c>
      <c r="R85" s="129">
        <f t="shared" si="8"/>
        <v>0.94444444444444442</v>
      </c>
      <c r="S85" s="85">
        <f t="shared" si="9"/>
        <v>5.555555555555558E-2</v>
      </c>
    </row>
    <row r="86" spans="1:23" ht="12.75" customHeight="1" x14ac:dyDescent="0.2">
      <c r="A86" s="182" t="s">
        <v>49</v>
      </c>
      <c r="E86" s="82">
        <v>36</v>
      </c>
      <c r="L86" s="88"/>
      <c r="P86" s="133">
        <f>E86/D85</f>
        <v>0.92307692307692313</v>
      </c>
      <c r="Q86" s="127">
        <v>51</v>
      </c>
      <c r="R86" s="129">
        <f t="shared" si="8"/>
        <v>1</v>
      </c>
      <c r="S86" s="85">
        <f t="shared" si="9"/>
        <v>0</v>
      </c>
    </row>
    <row r="87" spans="1:23" ht="12.75" customHeight="1" x14ac:dyDescent="0.2">
      <c r="A87" s="182" t="s">
        <v>50</v>
      </c>
      <c r="F87" s="82">
        <v>35</v>
      </c>
      <c r="L87" s="88"/>
      <c r="P87" s="133">
        <f>F87/E86</f>
        <v>0.97222222222222221</v>
      </c>
      <c r="Q87" s="127">
        <v>48</v>
      </c>
      <c r="R87" s="129">
        <f t="shared" si="8"/>
        <v>0.94117647058823528</v>
      </c>
      <c r="S87" s="85">
        <f t="shared" si="9"/>
        <v>5.8823529411764719E-2</v>
      </c>
    </row>
    <row r="88" spans="1:23" ht="12.75" customHeight="1" x14ac:dyDescent="0.2">
      <c r="A88" s="182" t="s">
        <v>66</v>
      </c>
      <c r="G88" s="82">
        <v>32</v>
      </c>
      <c r="L88" s="88"/>
      <c r="P88" s="133">
        <f>G88/F87</f>
        <v>0.91428571428571426</v>
      </c>
      <c r="Q88" s="127">
        <v>46</v>
      </c>
      <c r="R88" s="129">
        <f t="shared" si="8"/>
        <v>0.95833333333333337</v>
      </c>
      <c r="S88" s="85">
        <f t="shared" si="9"/>
        <v>4.166666666666663E-2</v>
      </c>
    </row>
    <row r="89" spans="1:23" ht="12.75" customHeight="1" x14ac:dyDescent="0.2">
      <c r="A89" s="182" t="s">
        <v>51</v>
      </c>
      <c r="H89" s="82">
        <v>29</v>
      </c>
      <c r="L89" s="78"/>
      <c r="P89" s="133">
        <f>H89/G88</f>
        <v>0.90625</v>
      </c>
      <c r="Q89" s="127">
        <v>47</v>
      </c>
      <c r="R89" s="129">
        <f t="shared" si="8"/>
        <v>1.0217391304347827</v>
      </c>
      <c r="S89" s="85">
        <f t="shared" si="9"/>
        <v>-2.1739130434782705E-2</v>
      </c>
    </row>
    <row r="90" spans="1:23" ht="12.75" customHeight="1" x14ac:dyDescent="0.2">
      <c r="A90" s="182" t="s">
        <v>69</v>
      </c>
      <c r="I90" s="82">
        <v>29</v>
      </c>
      <c r="L90" s="78"/>
      <c r="P90" s="133">
        <f>I90/H89</f>
        <v>1</v>
      </c>
      <c r="Q90" s="127">
        <v>48</v>
      </c>
      <c r="R90" s="129">
        <f t="shared" si="8"/>
        <v>1.0212765957446808</v>
      </c>
      <c r="S90" s="85">
        <f t="shared" si="9"/>
        <v>-2.1276595744680771E-2</v>
      </c>
    </row>
    <row r="91" spans="1:23" ht="12.75" customHeight="1" x14ac:dyDescent="0.2">
      <c r="A91" s="109" t="s">
        <v>70</v>
      </c>
      <c r="J91" s="82">
        <v>27</v>
      </c>
      <c r="L91" s="78"/>
      <c r="P91" s="133">
        <f>J91/I90</f>
        <v>0.93103448275862066</v>
      </c>
      <c r="Q91" s="127">
        <v>47</v>
      </c>
      <c r="R91" s="129">
        <f t="shared" si="8"/>
        <v>0.97916666666666663</v>
      </c>
      <c r="S91" s="85">
        <f t="shared" si="9"/>
        <v>2.083333333333337E-2</v>
      </c>
    </row>
    <row r="92" spans="1:23" ht="12.75" customHeight="1" x14ac:dyDescent="0.2">
      <c r="A92" s="109" t="s">
        <v>71</v>
      </c>
      <c r="K92" s="82">
        <v>27</v>
      </c>
      <c r="L92" s="78">
        <v>16</v>
      </c>
      <c r="P92" s="133">
        <f>K92/J91</f>
        <v>1</v>
      </c>
      <c r="Q92" s="127">
        <v>47</v>
      </c>
      <c r="R92" s="129">
        <f t="shared" si="8"/>
        <v>1</v>
      </c>
      <c r="S92" s="85">
        <f t="shared" si="9"/>
        <v>0</v>
      </c>
    </row>
    <row r="93" spans="1:23" ht="12.75" customHeight="1" x14ac:dyDescent="0.2">
      <c r="A93" s="109" t="s">
        <v>72</v>
      </c>
      <c r="K93" s="82">
        <v>13</v>
      </c>
      <c r="L93" s="78">
        <v>11</v>
      </c>
      <c r="P93" s="133"/>
      <c r="Q93" s="127">
        <v>29</v>
      </c>
      <c r="R93" s="129"/>
      <c r="S93" s="85"/>
    </row>
    <row r="94" spans="1:23" ht="12.75" customHeight="1" x14ac:dyDescent="0.2">
      <c r="A94" s="109" t="s">
        <v>78</v>
      </c>
      <c r="K94" s="82">
        <v>7</v>
      </c>
      <c r="L94" s="78">
        <v>8</v>
      </c>
      <c r="P94" s="133"/>
      <c r="Q94" s="127">
        <v>15</v>
      </c>
      <c r="R94" s="129"/>
      <c r="S94" s="85"/>
      <c r="T94" s="81" t="s">
        <v>81</v>
      </c>
      <c r="U94" s="81"/>
      <c r="V94" s="81"/>
      <c r="W94" s="81"/>
    </row>
    <row r="95" spans="1:23" ht="12.75" customHeight="1" x14ac:dyDescent="0.2">
      <c r="A95" s="109" t="s">
        <v>79</v>
      </c>
      <c r="K95" s="82">
        <v>3</v>
      </c>
      <c r="L95" s="78">
        <v>2</v>
      </c>
      <c r="P95" s="133"/>
      <c r="Q95" s="127">
        <v>7</v>
      </c>
      <c r="R95" s="129"/>
      <c r="S95" s="85"/>
      <c r="T95" s="81" t="s">
        <v>83</v>
      </c>
      <c r="U95" s="129"/>
      <c r="V95" s="129"/>
      <c r="W95" s="81"/>
    </row>
    <row r="96" spans="1:23" ht="12.75" customHeight="1" x14ac:dyDescent="0.2">
      <c r="A96" s="109" t="s">
        <v>80</v>
      </c>
      <c r="K96" s="82">
        <v>4</v>
      </c>
      <c r="L96" s="78">
        <v>5</v>
      </c>
      <c r="P96" s="133"/>
      <c r="Q96" s="127">
        <v>7</v>
      </c>
      <c r="R96" s="129"/>
      <c r="S96" s="85"/>
    </row>
    <row r="97" spans="1:19" ht="12.75" customHeight="1" x14ac:dyDescent="0.2">
      <c r="A97" s="109" t="s">
        <v>82</v>
      </c>
      <c r="K97" s="82">
        <v>2</v>
      </c>
      <c r="L97" s="78">
        <v>1</v>
      </c>
      <c r="P97" s="133"/>
      <c r="Q97" s="127">
        <v>2</v>
      </c>
      <c r="R97" s="129"/>
      <c r="S97" s="85"/>
    </row>
    <row r="98" spans="1:19" ht="12.75" customHeight="1" x14ac:dyDescent="0.2">
      <c r="L98" s="82">
        <f>SUM(L92:L97)</f>
        <v>43</v>
      </c>
      <c r="M98" s="85">
        <f>L92/B83</f>
        <v>0.25</v>
      </c>
      <c r="N98" s="133">
        <f>L98/B83</f>
        <v>0.671875</v>
      </c>
      <c r="O98" s="133">
        <f>N98-M98</f>
        <v>0.421875</v>
      </c>
    </row>
    <row r="99" spans="1:19" ht="12.75" customHeight="1" x14ac:dyDescent="0.2">
      <c r="A99" s="176" t="s">
        <v>124</v>
      </c>
      <c r="B99" s="87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177"/>
      <c r="N99" s="177"/>
      <c r="O99" s="87"/>
      <c r="P99" s="177"/>
      <c r="Q99" s="87"/>
      <c r="R99" s="87"/>
      <c r="S99" s="87"/>
    </row>
    <row r="100" spans="1:19" ht="25.5" customHeight="1" x14ac:dyDescent="0.2">
      <c r="A100" s="87"/>
      <c r="B100" s="238" t="s">
        <v>1</v>
      </c>
      <c r="C100" s="239"/>
      <c r="D100" s="239"/>
      <c r="E100" s="239"/>
      <c r="F100" s="239"/>
      <c r="G100" s="239"/>
      <c r="H100" s="239"/>
      <c r="I100" s="239"/>
      <c r="J100" s="240"/>
      <c r="K100" s="134"/>
      <c r="L100" s="87"/>
      <c r="M100" s="178" t="s">
        <v>2</v>
      </c>
      <c r="N100" s="178" t="s">
        <v>3</v>
      </c>
      <c r="O100" s="179" t="s">
        <v>4</v>
      </c>
      <c r="P100" s="178" t="s">
        <v>5</v>
      </c>
      <c r="Q100" s="180" t="s">
        <v>6</v>
      </c>
      <c r="R100" s="180" t="s">
        <v>7</v>
      </c>
      <c r="S100" s="178" t="s">
        <v>8</v>
      </c>
    </row>
    <row r="101" spans="1:19" ht="12.75" customHeight="1" x14ac:dyDescent="0.2">
      <c r="A101" s="134" t="s">
        <v>9</v>
      </c>
      <c r="B101" s="87">
        <v>1</v>
      </c>
      <c r="C101" s="87">
        <v>2</v>
      </c>
      <c r="D101" s="87">
        <v>3</v>
      </c>
      <c r="E101" s="87">
        <v>4</v>
      </c>
      <c r="F101" s="87">
        <v>5</v>
      </c>
      <c r="G101" s="87">
        <v>6</v>
      </c>
      <c r="H101" s="87">
        <v>7</v>
      </c>
      <c r="I101" s="87">
        <v>8</v>
      </c>
      <c r="J101" s="87">
        <v>9</v>
      </c>
      <c r="K101" s="87">
        <v>10</v>
      </c>
      <c r="L101" s="83" t="s">
        <v>10</v>
      </c>
      <c r="M101" s="177"/>
      <c r="N101" s="177"/>
      <c r="O101" s="87"/>
      <c r="P101" s="177"/>
      <c r="Q101" s="181"/>
      <c r="R101" s="181"/>
      <c r="S101" s="177"/>
    </row>
    <row r="102" spans="1:19" ht="12.75" customHeight="1" x14ac:dyDescent="0.2">
      <c r="A102" s="182" t="s">
        <v>47</v>
      </c>
      <c r="B102" s="87">
        <v>35</v>
      </c>
      <c r="C102" s="87"/>
      <c r="D102" s="87"/>
      <c r="E102" s="87"/>
      <c r="F102" s="87"/>
      <c r="G102" s="87"/>
      <c r="H102" s="87"/>
      <c r="I102" s="87"/>
      <c r="J102" s="87"/>
      <c r="K102" s="87"/>
      <c r="L102" s="88"/>
      <c r="M102" s="177"/>
      <c r="N102" s="177"/>
      <c r="O102" s="87"/>
      <c r="P102" s="177"/>
      <c r="Q102" s="183">
        <f>B102</f>
        <v>35</v>
      </c>
      <c r="R102" s="181"/>
      <c r="S102" s="177"/>
    </row>
    <row r="103" spans="1:19" ht="12.75" customHeight="1" x14ac:dyDescent="0.2">
      <c r="A103" s="182" t="s">
        <v>48</v>
      </c>
      <c r="C103" s="82">
        <v>32</v>
      </c>
      <c r="L103" s="88"/>
      <c r="M103" s="85"/>
      <c r="N103" s="85"/>
      <c r="P103" s="133">
        <f>C103/B102</f>
        <v>0.91428571428571426</v>
      </c>
      <c r="Q103" s="127">
        <v>32</v>
      </c>
      <c r="R103" s="129">
        <f t="shared" ref="R103:R111" si="10">Q103/Q102</f>
        <v>0.91428571428571426</v>
      </c>
      <c r="S103" s="85">
        <f t="shared" ref="S103:S111" si="11">100%-R103</f>
        <v>8.5714285714285743E-2</v>
      </c>
    </row>
    <row r="104" spans="1:19" ht="12.75" customHeight="1" x14ac:dyDescent="0.2">
      <c r="A104" s="182" t="s">
        <v>49</v>
      </c>
      <c r="D104" s="82">
        <v>25</v>
      </c>
      <c r="L104" s="88"/>
      <c r="P104" s="133">
        <f>D104/C103</f>
        <v>0.78125</v>
      </c>
      <c r="Q104" s="127">
        <v>29</v>
      </c>
      <c r="R104" s="129">
        <f t="shared" si="10"/>
        <v>0.90625</v>
      </c>
      <c r="S104" s="85">
        <f t="shared" si="11"/>
        <v>9.375E-2</v>
      </c>
    </row>
    <row r="105" spans="1:19" ht="12.75" customHeight="1" x14ac:dyDescent="0.2">
      <c r="A105" s="182" t="s">
        <v>50</v>
      </c>
      <c r="E105" s="82">
        <v>24</v>
      </c>
      <c r="L105" s="88"/>
      <c r="P105" s="133">
        <f>E105/D104</f>
        <v>0.96</v>
      </c>
      <c r="Q105" s="127">
        <v>30</v>
      </c>
      <c r="R105" s="129">
        <f t="shared" si="10"/>
        <v>1.0344827586206897</v>
      </c>
      <c r="S105" s="85">
        <f t="shared" si="11"/>
        <v>-3.4482758620689724E-2</v>
      </c>
    </row>
    <row r="106" spans="1:19" ht="12.75" customHeight="1" x14ac:dyDescent="0.2">
      <c r="A106" s="182" t="s">
        <v>66</v>
      </c>
      <c r="F106" s="82">
        <v>22</v>
      </c>
      <c r="L106" s="88"/>
      <c r="P106" s="133">
        <f>F106/E105</f>
        <v>0.91666666666666663</v>
      </c>
      <c r="Q106" s="127">
        <v>28</v>
      </c>
      <c r="R106" s="129">
        <f t="shared" si="10"/>
        <v>0.93333333333333335</v>
      </c>
      <c r="S106" s="85">
        <f t="shared" si="11"/>
        <v>6.6666666666666652E-2</v>
      </c>
    </row>
    <row r="107" spans="1:19" ht="12.75" customHeight="1" x14ac:dyDescent="0.2">
      <c r="A107" s="182" t="s">
        <v>51</v>
      </c>
      <c r="G107" s="82">
        <v>21</v>
      </c>
      <c r="L107" s="88"/>
      <c r="P107" s="133">
        <f>G107/F106</f>
        <v>0.95454545454545459</v>
      </c>
      <c r="Q107" s="127">
        <v>28</v>
      </c>
      <c r="R107" s="129">
        <f t="shared" si="10"/>
        <v>1</v>
      </c>
      <c r="S107" s="85">
        <f t="shared" si="11"/>
        <v>0</v>
      </c>
    </row>
    <row r="108" spans="1:19" ht="12.75" customHeight="1" x14ac:dyDescent="0.2">
      <c r="A108" s="182" t="s">
        <v>69</v>
      </c>
      <c r="H108" s="82">
        <v>20</v>
      </c>
      <c r="L108" s="88"/>
      <c r="P108" s="133">
        <f>H108/G107</f>
        <v>0.95238095238095233</v>
      </c>
      <c r="Q108" s="127">
        <v>26</v>
      </c>
      <c r="R108" s="129">
        <f t="shared" si="10"/>
        <v>0.9285714285714286</v>
      </c>
      <c r="S108" s="85">
        <f t="shared" si="11"/>
        <v>7.1428571428571397E-2</v>
      </c>
    </row>
    <row r="109" spans="1:19" ht="12.75" customHeight="1" x14ac:dyDescent="0.2">
      <c r="A109" s="109" t="s">
        <v>70</v>
      </c>
      <c r="I109" s="82">
        <v>20</v>
      </c>
      <c r="L109" s="88"/>
      <c r="P109" s="133">
        <f>I109/H108</f>
        <v>1</v>
      </c>
      <c r="Q109" s="127">
        <v>24</v>
      </c>
      <c r="R109" s="129">
        <f t="shared" si="10"/>
        <v>0.92307692307692313</v>
      </c>
      <c r="S109" s="85">
        <f t="shared" si="11"/>
        <v>7.6923076923076872E-2</v>
      </c>
    </row>
    <row r="110" spans="1:19" ht="12.75" customHeight="1" x14ac:dyDescent="0.2">
      <c r="A110" s="109" t="s">
        <v>71</v>
      </c>
      <c r="J110" s="82">
        <v>19</v>
      </c>
      <c r="L110" s="78"/>
      <c r="P110" s="133">
        <f>J110/I109</f>
        <v>0.95</v>
      </c>
      <c r="Q110" s="127">
        <v>24</v>
      </c>
      <c r="R110" s="129">
        <f t="shared" si="10"/>
        <v>1</v>
      </c>
      <c r="S110" s="85">
        <f t="shared" si="11"/>
        <v>0</v>
      </c>
    </row>
    <row r="111" spans="1:19" ht="12.75" customHeight="1" x14ac:dyDescent="0.2">
      <c r="A111" s="109" t="s">
        <v>72</v>
      </c>
      <c r="K111" s="82">
        <v>17</v>
      </c>
      <c r="L111" s="78">
        <v>16</v>
      </c>
      <c r="P111" s="133">
        <f>K111/J110</f>
        <v>0.89473684210526316</v>
      </c>
      <c r="Q111" s="127">
        <v>24</v>
      </c>
      <c r="R111" s="129">
        <f t="shared" si="10"/>
        <v>1</v>
      </c>
      <c r="S111" s="85">
        <f t="shared" si="11"/>
        <v>0</v>
      </c>
    </row>
    <row r="112" spans="1:19" ht="12.75" customHeight="1" x14ac:dyDescent="0.2">
      <c r="A112" s="109" t="s">
        <v>78</v>
      </c>
      <c r="K112" s="82">
        <v>3</v>
      </c>
      <c r="L112" s="78">
        <v>3</v>
      </c>
      <c r="P112" s="133"/>
      <c r="Q112" s="127">
        <v>8</v>
      </c>
      <c r="R112" s="129"/>
      <c r="S112" s="85"/>
    </row>
    <row r="113" spans="1:23" ht="12.75" customHeight="1" x14ac:dyDescent="0.2">
      <c r="A113" s="109" t="s">
        <v>79</v>
      </c>
      <c r="K113" s="82">
        <v>2</v>
      </c>
      <c r="L113" s="78">
        <v>1</v>
      </c>
      <c r="P113" s="133"/>
      <c r="Q113" s="127">
        <v>5</v>
      </c>
      <c r="R113" s="129"/>
      <c r="S113" s="85"/>
      <c r="T113" s="81" t="s">
        <v>81</v>
      </c>
      <c r="U113" s="81"/>
      <c r="V113" s="81"/>
      <c r="W113" s="81"/>
    </row>
    <row r="114" spans="1:23" ht="12.75" customHeight="1" x14ac:dyDescent="0.2">
      <c r="A114" s="109" t="s">
        <v>80</v>
      </c>
      <c r="K114" s="82">
        <v>2</v>
      </c>
      <c r="L114" s="78"/>
      <c r="P114" s="133"/>
      <c r="Q114" s="127">
        <v>4</v>
      </c>
      <c r="R114" s="129"/>
      <c r="S114" s="85"/>
      <c r="T114" s="81" t="s">
        <v>83</v>
      </c>
      <c r="U114" s="129"/>
      <c r="V114" s="129"/>
      <c r="W114" s="81"/>
    </row>
    <row r="115" spans="1:23" ht="12.75" customHeight="1" x14ac:dyDescent="0.2">
      <c r="A115" s="109" t="s">
        <v>82</v>
      </c>
      <c r="K115" s="82">
        <v>3</v>
      </c>
      <c r="L115" s="78">
        <v>2</v>
      </c>
      <c r="P115" s="133"/>
      <c r="Q115" s="127">
        <v>3</v>
      </c>
      <c r="R115" s="129"/>
      <c r="S115" s="85"/>
    </row>
    <row r="116" spans="1:23" ht="12.75" customHeight="1" x14ac:dyDescent="0.2">
      <c r="L116" s="82">
        <f>SUM(L111:L115)</f>
        <v>22</v>
      </c>
      <c r="M116" s="85">
        <f>L111/B102</f>
        <v>0.45714285714285713</v>
      </c>
      <c r="N116" s="133">
        <f>L116/B102</f>
        <v>0.62857142857142856</v>
      </c>
      <c r="O116" s="133">
        <f>N116-M116</f>
        <v>0.17142857142857143</v>
      </c>
    </row>
    <row r="117" spans="1:23" ht="12.75" customHeight="1" x14ac:dyDescent="0.2"/>
    <row r="118" spans="1:23" ht="12.75" customHeight="1" x14ac:dyDescent="0.2">
      <c r="A118" s="176" t="s">
        <v>77</v>
      </c>
      <c r="B118" s="87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177"/>
      <c r="N118" s="177"/>
      <c r="O118" s="87"/>
      <c r="P118" s="177"/>
      <c r="Q118" s="87"/>
      <c r="R118" s="87"/>
      <c r="S118" s="87"/>
    </row>
    <row r="119" spans="1:23" ht="24.75" customHeight="1" x14ac:dyDescent="0.2">
      <c r="A119" s="87"/>
      <c r="B119" s="238" t="s">
        <v>1</v>
      </c>
      <c r="C119" s="239"/>
      <c r="D119" s="239"/>
      <c r="E119" s="239"/>
      <c r="F119" s="239"/>
      <c r="G119" s="239"/>
      <c r="H119" s="239"/>
      <c r="I119" s="239"/>
      <c r="J119" s="240"/>
      <c r="K119" s="134"/>
      <c r="L119" s="87"/>
      <c r="M119" s="178" t="s">
        <v>2</v>
      </c>
      <c r="N119" s="178" t="s">
        <v>3</v>
      </c>
      <c r="O119" s="179" t="s">
        <v>4</v>
      </c>
      <c r="P119" s="178" t="s">
        <v>5</v>
      </c>
      <c r="Q119" s="180" t="s">
        <v>6</v>
      </c>
      <c r="R119" s="180" t="s">
        <v>7</v>
      </c>
      <c r="S119" s="178" t="s">
        <v>8</v>
      </c>
    </row>
    <row r="120" spans="1:23" ht="12.75" customHeight="1" x14ac:dyDescent="0.2">
      <c r="A120" s="134" t="s">
        <v>9</v>
      </c>
      <c r="B120" s="87">
        <v>1</v>
      </c>
      <c r="C120" s="87">
        <v>2</v>
      </c>
      <c r="D120" s="87">
        <v>3</v>
      </c>
      <c r="E120" s="87">
        <v>4</v>
      </c>
      <c r="F120" s="87">
        <v>5</v>
      </c>
      <c r="G120" s="87">
        <v>6</v>
      </c>
      <c r="H120" s="87">
        <v>7</v>
      </c>
      <c r="I120" s="87">
        <v>8</v>
      </c>
      <c r="J120" s="87">
        <v>9</v>
      </c>
      <c r="K120" s="87">
        <v>10</v>
      </c>
      <c r="L120" s="83" t="s">
        <v>10</v>
      </c>
      <c r="M120" s="177"/>
      <c r="N120" s="177"/>
      <c r="O120" s="87"/>
      <c r="P120" s="177"/>
      <c r="Q120" s="181"/>
      <c r="R120" s="181"/>
      <c r="S120" s="177"/>
    </row>
    <row r="121" spans="1:23" ht="12.75" customHeight="1" x14ac:dyDescent="0.2">
      <c r="A121" s="182" t="s">
        <v>48</v>
      </c>
      <c r="B121" s="87">
        <v>68</v>
      </c>
      <c r="C121" s="87"/>
      <c r="D121" s="87"/>
      <c r="E121" s="87"/>
      <c r="F121" s="87"/>
      <c r="G121" s="87"/>
      <c r="H121" s="87"/>
      <c r="I121" s="87"/>
      <c r="J121" s="87"/>
      <c r="K121" s="87"/>
      <c r="L121" s="88"/>
      <c r="M121" s="177"/>
      <c r="N121" s="177"/>
      <c r="O121" s="87"/>
      <c r="P121" s="177"/>
      <c r="Q121" s="183">
        <f>B121</f>
        <v>68</v>
      </c>
      <c r="R121" s="181"/>
      <c r="S121" s="177"/>
    </row>
    <row r="122" spans="1:23" ht="12.75" customHeight="1" x14ac:dyDescent="0.2">
      <c r="A122" s="182" t="s">
        <v>49</v>
      </c>
      <c r="C122" s="82">
        <v>55</v>
      </c>
      <c r="L122" s="88"/>
      <c r="M122" s="85"/>
      <c r="N122" s="85"/>
      <c r="P122" s="133">
        <f>C122/B121</f>
        <v>0.80882352941176472</v>
      </c>
      <c r="Q122" s="127">
        <v>55</v>
      </c>
      <c r="R122" s="129">
        <f t="shared" ref="R122:R130" si="12">Q122/Q121</f>
        <v>0.80882352941176472</v>
      </c>
      <c r="S122" s="85">
        <f t="shared" ref="S122:S130" si="13">100%-R122</f>
        <v>0.19117647058823528</v>
      </c>
    </row>
    <row r="123" spans="1:23" ht="12.75" customHeight="1" x14ac:dyDescent="0.2">
      <c r="A123" s="182" t="s">
        <v>50</v>
      </c>
      <c r="D123" s="82">
        <v>52</v>
      </c>
      <c r="L123" s="88"/>
      <c r="P123" s="133">
        <f>D123/C122</f>
        <v>0.94545454545454544</v>
      </c>
      <c r="Q123" s="127">
        <v>54</v>
      </c>
      <c r="R123" s="129">
        <f t="shared" si="12"/>
        <v>0.98181818181818181</v>
      </c>
      <c r="S123" s="85">
        <f t="shared" si="13"/>
        <v>1.8181818181818188E-2</v>
      </c>
    </row>
    <row r="124" spans="1:23" ht="12.75" customHeight="1" x14ac:dyDescent="0.2">
      <c r="A124" s="182" t="s">
        <v>66</v>
      </c>
      <c r="E124" s="82">
        <v>44</v>
      </c>
      <c r="L124" s="88"/>
      <c r="P124" s="133">
        <f>E124/D123</f>
        <v>0.84615384615384615</v>
      </c>
      <c r="Q124" s="127">
        <v>52</v>
      </c>
      <c r="R124" s="129">
        <f t="shared" si="12"/>
        <v>0.96296296296296291</v>
      </c>
      <c r="S124" s="85">
        <f t="shared" si="13"/>
        <v>3.703703703703709E-2</v>
      </c>
    </row>
    <row r="125" spans="1:23" ht="12.75" customHeight="1" x14ac:dyDescent="0.2">
      <c r="A125" s="182" t="s">
        <v>51</v>
      </c>
      <c r="F125" s="82">
        <v>40</v>
      </c>
      <c r="L125" s="88"/>
      <c r="P125" s="133">
        <f>F125/E124</f>
        <v>0.90909090909090906</v>
      </c>
      <c r="Q125" s="127">
        <v>52</v>
      </c>
      <c r="R125" s="129">
        <f t="shared" si="12"/>
        <v>1</v>
      </c>
      <c r="S125" s="85">
        <f t="shared" si="13"/>
        <v>0</v>
      </c>
    </row>
    <row r="126" spans="1:23" ht="12.75" customHeight="1" x14ac:dyDescent="0.2">
      <c r="A126" s="182" t="s">
        <v>69</v>
      </c>
      <c r="G126" s="82">
        <v>37</v>
      </c>
      <c r="L126" s="88"/>
      <c r="P126" s="133">
        <f>G126/F125</f>
        <v>0.92500000000000004</v>
      </c>
      <c r="Q126" s="127">
        <v>49</v>
      </c>
      <c r="R126" s="129">
        <f t="shared" si="12"/>
        <v>0.94230769230769229</v>
      </c>
      <c r="S126" s="85">
        <f t="shared" si="13"/>
        <v>5.7692307692307709E-2</v>
      </c>
    </row>
    <row r="127" spans="1:23" ht="12.75" customHeight="1" x14ac:dyDescent="0.2">
      <c r="A127" s="109" t="s">
        <v>70</v>
      </c>
      <c r="H127" s="82">
        <v>34</v>
      </c>
      <c r="L127" s="88"/>
      <c r="P127" s="133">
        <f>H127/G126</f>
        <v>0.91891891891891897</v>
      </c>
      <c r="Q127" s="127">
        <v>46</v>
      </c>
      <c r="R127" s="129">
        <f t="shared" si="12"/>
        <v>0.93877551020408168</v>
      </c>
      <c r="S127" s="85">
        <f t="shared" si="13"/>
        <v>6.1224489795918324E-2</v>
      </c>
    </row>
    <row r="128" spans="1:23" ht="12.75" customHeight="1" x14ac:dyDescent="0.2">
      <c r="A128" s="109" t="s">
        <v>71</v>
      </c>
      <c r="I128" s="82">
        <v>32</v>
      </c>
      <c r="L128" s="78"/>
      <c r="P128" s="133">
        <f>I128/H127</f>
        <v>0.94117647058823528</v>
      </c>
      <c r="Q128" s="127">
        <v>42</v>
      </c>
      <c r="R128" s="129">
        <f t="shared" si="12"/>
        <v>0.91304347826086951</v>
      </c>
      <c r="S128" s="85">
        <f t="shared" si="13"/>
        <v>8.6956521739130488E-2</v>
      </c>
    </row>
    <row r="129" spans="1:23" ht="12.75" customHeight="1" x14ac:dyDescent="0.2">
      <c r="A129" s="109" t="s">
        <v>72</v>
      </c>
      <c r="J129" s="82">
        <v>31</v>
      </c>
      <c r="L129" s="78"/>
      <c r="P129" s="133">
        <f>J129/I128</f>
        <v>0.96875</v>
      </c>
      <c r="Q129" s="127">
        <v>42</v>
      </c>
      <c r="R129" s="129">
        <f t="shared" si="12"/>
        <v>1</v>
      </c>
      <c r="S129" s="85">
        <f t="shared" si="13"/>
        <v>0</v>
      </c>
    </row>
    <row r="130" spans="1:23" ht="12.75" customHeight="1" x14ac:dyDescent="0.2">
      <c r="A130" s="109" t="s">
        <v>78</v>
      </c>
      <c r="K130" s="82">
        <v>31</v>
      </c>
      <c r="L130" s="78">
        <v>25</v>
      </c>
      <c r="P130" s="133">
        <f>K130/J129</f>
        <v>1</v>
      </c>
      <c r="Q130" s="127">
        <v>41</v>
      </c>
      <c r="R130" s="129">
        <f t="shared" si="12"/>
        <v>0.97619047619047616</v>
      </c>
      <c r="S130" s="85">
        <f t="shared" si="13"/>
        <v>2.3809523809523836E-2</v>
      </c>
    </row>
    <row r="131" spans="1:23" ht="12.75" customHeight="1" x14ac:dyDescent="0.2">
      <c r="A131" s="109" t="s">
        <v>79</v>
      </c>
      <c r="K131" s="82">
        <v>11</v>
      </c>
      <c r="L131" s="78">
        <v>11</v>
      </c>
      <c r="P131" s="133"/>
      <c r="Q131" s="127">
        <v>17</v>
      </c>
      <c r="R131" s="129"/>
      <c r="S131" s="85"/>
    </row>
    <row r="132" spans="1:23" ht="12.75" customHeight="1" x14ac:dyDescent="0.2">
      <c r="A132" s="109" t="s">
        <v>80</v>
      </c>
      <c r="K132" s="82">
        <v>4</v>
      </c>
      <c r="L132" s="78">
        <v>4</v>
      </c>
      <c r="P132" s="133"/>
      <c r="Q132" s="127">
        <v>6</v>
      </c>
      <c r="R132" s="129"/>
      <c r="S132" s="85"/>
      <c r="T132" s="81" t="s">
        <v>81</v>
      </c>
      <c r="U132" s="81"/>
      <c r="V132" s="81"/>
      <c r="W132" s="81"/>
    </row>
    <row r="133" spans="1:23" ht="12.75" customHeight="1" x14ac:dyDescent="0.2">
      <c r="A133" s="109" t="s">
        <v>82</v>
      </c>
      <c r="K133" s="82">
        <v>2</v>
      </c>
      <c r="L133" s="78"/>
      <c r="P133" s="133"/>
      <c r="Q133" s="127">
        <v>2</v>
      </c>
      <c r="R133" s="129"/>
      <c r="S133" s="85"/>
      <c r="T133" s="81" t="s">
        <v>83</v>
      </c>
      <c r="U133" s="129"/>
      <c r="V133" s="129"/>
      <c r="W133" s="81"/>
    </row>
    <row r="134" spans="1:23" ht="12.75" customHeight="1" x14ac:dyDescent="0.2">
      <c r="A134" s="109" t="s">
        <v>85</v>
      </c>
      <c r="K134" s="82">
        <v>2</v>
      </c>
      <c r="L134" s="78">
        <v>1</v>
      </c>
      <c r="P134" s="133"/>
      <c r="Q134" s="127">
        <v>2</v>
      </c>
      <c r="R134" s="129"/>
      <c r="S134" s="85"/>
    </row>
    <row r="135" spans="1:23" ht="12.75" customHeight="1" x14ac:dyDescent="0.2">
      <c r="A135" s="109" t="s">
        <v>86</v>
      </c>
      <c r="K135" s="82">
        <v>1</v>
      </c>
      <c r="L135" s="78">
        <v>1</v>
      </c>
      <c r="P135" s="133"/>
      <c r="Q135" s="127">
        <v>1</v>
      </c>
      <c r="R135" s="129"/>
      <c r="S135" s="85"/>
    </row>
    <row r="136" spans="1:23" ht="12.75" customHeight="1" x14ac:dyDescent="0.2">
      <c r="A136" s="109"/>
      <c r="L136" s="82">
        <f>SUM(L130:L135)</f>
        <v>42</v>
      </c>
      <c r="M136" s="85">
        <f>L130/B121</f>
        <v>0.36764705882352944</v>
      </c>
      <c r="N136" s="133">
        <f>L136/B121</f>
        <v>0.61764705882352944</v>
      </c>
      <c r="O136" s="133">
        <f>N136-M136</f>
        <v>0.25</v>
      </c>
      <c r="P136" s="133"/>
      <c r="Q136" s="127"/>
      <c r="R136" s="129"/>
      <c r="S136" s="85"/>
    </row>
    <row r="137" spans="1:23" ht="12.75" customHeight="1" x14ac:dyDescent="0.2"/>
    <row r="138" spans="1:23" ht="12.75" customHeight="1" x14ac:dyDescent="0.2">
      <c r="A138" s="176" t="s">
        <v>88</v>
      </c>
      <c r="B138" s="87"/>
      <c r="C138" s="87"/>
      <c r="D138" s="87"/>
      <c r="E138" s="87"/>
      <c r="F138" s="87"/>
      <c r="G138" s="87"/>
      <c r="H138" s="87"/>
      <c r="I138" s="87"/>
      <c r="J138" s="87"/>
      <c r="K138" s="87"/>
      <c r="L138" s="87"/>
      <c r="M138" s="177"/>
      <c r="N138" s="177"/>
      <c r="O138" s="87"/>
      <c r="P138" s="177"/>
      <c r="Q138" s="87"/>
      <c r="R138" s="87"/>
      <c r="S138" s="87"/>
    </row>
    <row r="139" spans="1:23" ht="25.5" customHeight="1" x14ac:dyDescent="0.2">
      <c r="A139" s="87"/>
      <c r="B139" s="238" t="s">
        <v>1</v>
      </c>
      <c r="C139" s="239"/>
      <c r="D139" s="239"/>
      <c r="E139" s="239"/>
      <c r="F139" s="239"/>
      <c r="G139" s="239"/>
      <c r="H139" s="239"/>
      <c r="I139" s="239"/>
      <c r="J139" s="240"/>
      <c r="K139" s="134"/>
      <c r="L139" s="87"/>
      <c r="M139" s="178" t="s">
        <v>2</v>
      </c>
      <c r="N139" s="178" t="s">
        <v>3</v>
      </c>
      <c r="O139" s="179" t="s">
        <v>4</v>
      </c>
      <c r="P139" s="178" t="s">
        <v>5</v>
      </c>
      <c r="Q139" s="180" t="s">
        <v>6</v>
      </c>
      <c r="R139" s="180" t="s">
        <v>7</v>
      </c>
      <c r="S139" s="178" t="s">
        <v>8</v>
      </c>
    </row>
    <row r="140" spans="1:23" ht="12.75" customHeight="1" x14ac:dyDescent="0.2">
      <c r="A140" s="134" t="s">
        <v>9</v>
      </c>
      <c r="B140" s="87">
        <v>1</v>
      </c>
      <c r="C140" s="87">
        <v>2</v>
      </c>
      <c r="D140" s="87">
        <v>3</v>
      </c>
      <c r="E140" s="87">
        <v>4</v>
      </c>
      <c r="F140" s="87">
        <v>5</v>
      </c>
      <c r="G140" s="87">
        <v>6</v>
      </c>
      <c r="H140" s="87">
        <v>7</v>
      </c>
      <c r="I140" s="87">
        <v>8</v>
      </c>
      <c r="J140" s="87">
        <v>9</v>
      </c>
      <c r="K140" s="87">
        <v>10</v>
      </c>
      <c r="L140" s="83" t="s">
        <v>10</v>
      </c>
      <c r="M140" s="177"/>
      <c r="N140" s="177"/>
      <c r="O140" s="87"/>
      <c r="P140" s="177"/>
      <c r="Q140" s="181"/>
      <c r="R140" s="181"/>
      <c r="S140" s="177"/>
    </row>
    <row r="141" spans="1:23" ht="12.75" customHeight="1" x14ac:dyDescent="0.2">
      <c r="A141" s="182" t="s">
        <v>49</v>
      </c>
      <c r="B141" s="87">
        <v>39</v>
      </c>
      <c r="C141" s="87"/>
      <c r="D141" s="87"/>
      <c r="E141" s="87"/>
      <c r="F141" s="87"/>
      <c r="G141" s="87"/>
      <c r="H141" s="87"/>
      <c r="I141" s="87"/>
      <c r="J141" s="87"/>
      <c r="K141" s="87"/>
      <c r="L141" s="88"/>
      <c r="M141" s="177"/>
      <c r="N141" s="177"/>
      <c r="O141" s="87"/>
      <c r="P141" s="177"/>
      <c r="Q141" s="183">
        <f>B141</f>
        <v>39</v>
      </c>
      <c r="R141" s="181"/>
      <c r="S141" s="177"/>
    </row>
    <row r="142" spans="1:23" ht="12.75" customHeight="1" x14ac:dyDescent="0.2">
      <c r="A142" s="182" t="s">
        <v>50</v>
      </c>
      <c r="C142" s="82">
        <v>28</v>
      </c>
      <c r="L142" s="88"/>
      <c r="M142" s="85"/>
      <c r="N142" s="85"/>
      <c r="P142" s="133">
        <f>C142/B141</f>
        <v>0.71794871794871795</v>
      </c>
      <c r="Q142" s="127">
        <v>28</v>
      </c>
      <c r="R142" s="129">
        <f t="shared" ref="R142:R150" si="14">Q142/Q141</f>
        <v>0.71794871794871795</v>
      </c>
      <c r="S142" s="85">
        <f t="shared" ref="S142:S150" si="15">100%-R142</f>
        <v>0.28205128205128205</v>
      </c>
    </row>
    <row r="143" spans="1:23" ht="12.75" customHeight="1" x14ac:dyDescent="0.2">
      <c r="A143" s="182" t="s">
        <v>66</v>
      </c>
      <c r="D143" s="82">
        <v>21</v>
      </c>
      <c r="L143" s="88"/>
      <c r="P143" s="133">
        <f>D143/C142</f>
        <v>0.75</v>
      </c>
      <c r="Q143" s="127">
        <v>26</v>
      </c>
      <c r="R143" s="129">
        <f t="shared" si="14"/>
        <v>0.9285714285714286</v>
      </c>
      <c r="S143" s="85">
        <f t="shared" si="15"/>
        <v>7.1428571428571397E-2</v>
      </c>
    </row>
    <row r="144" spans="1:23" ht="12.75" customHeight="1" x14ac:dyDescent="0.2">
      <c r="A144" s="182" t="s">
        <v>51</v>
      </c>
      <c r="E144" s="82">
        <v>20</v>
      </c>
      <c r="L144" s="88"/>
      <c r="P144" s="133">
        <f>E144/D143</f>
        <v>0.95238095238095233</v>
      </c>
      <c r="Q144" s="127">
        <v>26</v>
      </c>
      <c r="R144" s="129">
        <f t="shared" si="14"/>
        <v>1</v>
      </c>
      <c r="S144" s="85">
        <f t="shared" si="15"/>
        <v>0</v>
      </c>
    </row>
    <row r="145" spans="1:23" ht="12.75" customHeight="1" x14ac:dyDescent="0.2">
      <c r="A145" s="182" t="s">
        <v>69</v>
      </c>
      <c r="F145" s="82">
        <v>18</v>
      </c>
      <c r="L145" s="88"/>
      <c r="P145" s="133">
        <f>F145/E144</f>
        <v>0.9</v>
      </c>
      <c r="Q145" s="127">
        <v>26</v>
      </c>
      <c r="R145" s="129">
        <f t="shared" si="14"/>
        <v>1</v>
      </c>
      <c r="S145" s="85">
        <f t="shared" si="15"/>
        <v>0</v>
      </c>
    </row>
    <row r="146" spans="1:23" ht="12.75" customHeight="1" x14ac:dyDescent="0.2">
      <c r="A146" s="109" t="s">
        <v>70</v>
      </c>
      <c r="G146" s="82">
        <v>16</v>
      </c>
      <c r="L146" s="88"/>
      <c r="P146" s="133">
        <f>G146/F145</f>
        <v>0.88888888888888884</v>
      </c>
      <c r="Q146" s="127">
        <v>24</v>
      </c>
      <c r="R146" s="129">
        <f t="shared" si="14"/>
        <v>0.92307692307692313</v>
      </c>
      <c r="S146" s="85">
        <f t="shared" si="15"/>
        <v>7.6923076923076872E-2</v>
      </c>
    </row>
    <row r="147" spans="1:23" ht="12.75" customHeight="1" x14ac:dyDescent="0.2">
      <c r="A147" s="109" t="s">
        <v>71</v>
      </c>
      <c r="H147" s="82">
        <v>15</v>
      </c>
      <c r="L147" s="88"/>
      <c r="P147" s="133">
        <f>H147/G146</f>
        <v>0.9375</v>
      </c>
      <c r="Q147" s="127">
        <v>25</v>
      </c>
      <c r="R147" s="129">
        <f t="shared" si="14"/>
        <v>1.0416666666666667</v>
      </c>
      <c r="S147" s="85">
        <f t="shared" si="15"/>
        <v>-4.1666666666666741E-2</v>
      </c>
    </row>
    <row r="148" spans="1:23" ht="12.75" customHeight="1" x14ac:dyDescent="0.2">
      <c r="A148" s="109" t="s">
        <v>72</v>
      </c>
      <c r="I148" s="82">
        <v>14</v>
      </c>
      <c r="L148" s="88"/>
      <c r="P148" s="133">
        <f>I148/H147</f>
        <v>0.93333333333333335</v>
      </c>
      <c r="Q148" s="127">
        <v>24</v>
      </c>
      <c r="R148" s="129">
        <f t="shared" si="14"/>
        <v>0.96</v>
      </c>
      <c r="S148" s="85">
        <f t="shared" si="15"/>
        <v>4.0000000000000036E-2</v>
      </c>
    </row>
    <row r="149" spans="1:23" ht="12.75" customHeight="1" x14ac:dyDescent="0.2">
      <c r="A149" s="109" t="s">
        <v>78</v>
      </c>
      <c r="J149" s="82">
        <v>14</v>
      </c>
      <c r="L149" s="78"/>
      <c r="P149" s="133">
        <f>J149/I148</f>
        <v>1</v>
      </c>
      <c r="Q149" s="127">
        <v>23</v>
      </c>
      <c r="R149" s="129">
        <f t="shared" si="14"/>
        <v>0.95833333333333337</v>
      </c>
      <c r="S149" s="85">
        <f t="shared" si="15"/>
        <v>4.166666666666663E-2</v>
      </c>
    </row>
    <row r="150" spans="1:23" ht="12.75" customHeight="1" x14ac:dyDescent="0.2">
      <c r="A150" s="109" t="s">
        <v>79</v>
      </c>
      <c r="K150" s="82">
        <v>14</v>
      </c>
      <c r="L150" s="78">
        <v>14</v>
      </c>
      <c r="P150" s="133">
        <f>K150/J149</f>
        <v>1</v>
      </c>
      <c r="Q150" s="127">
        <v>24</v>
      </c>
      <c r="R150" s="129">
        <f t="shared" si="14"/>
        <v>1.0434782608695652</v>
      </c>
      <c r="S150" s="85">
        <f t="shared" si="15"/>
        <v>-4.3478260869565188E-2</v>
      </c>
    </row>
    <row r="151" spans="1:23" ht="12.75" customHeight="1" x14ac:dyDescent="0.2">
      <c r="A151" s="109" t="s">
        <v>80</v>
      </c>
      <c r="K151" s="82">
        <v>6</v>
      </c>
      <c r="L151" s="78">
        <v>1</v>
      </c>
      <c r="P151" s="133"/>
      <c r="Q151" s="127">
        <v>8</v>
      </c>
      <c r="R151" s="129"/>
      <c r="S151" s="85"/>
    </row>
    <row r="152" spans="1:23" ht="12.75" customHeight="1" x14ac:dyDescent="0.2">
      <c r="A152" s="109" t="s">
        <v>82</v>
      </c>
      <c r="K152" s="82">
        <v>5</v>
      </c>
      <c r="L152" s="78">
        <v>4</v>
      </c>
      <c r="P152" s="133"/>
      <c r="Q152" s="127">
        <v>6</v>
      </c>
      <c r="R152" s="129"/>
      <c r="S152" s="85"/>
      <c r="T152" s="81" t="s">
        <v>81</v>
      </c>
      <c r="U152" s="81"/>
      <c r="V152" s="81"/>
      <c r="W152" s="81"/>
    </row>
    <row r="153" spans="1:23" ht="12.75" customHeight="1" x14ac:dyDescent="0.2">
      <c r="A153" s="109" t="s">
        <v>85</v>
      </c>
      <c r="K153" s="82">
        <v>3</v>
      </c>
      <c r="L153" s="78">
        <v>2</v>
      </c>
      <c r="P153" s="133"/>
      <c r="Q153" s="127">
        <v>4</v>
      </c>
      <c r="R153" s="129"/>
      <c r="S153" s="85"/>
      <c r="T153" s="81" t="s">
        <v>83</v>
      </c>
      <c r="U153" s="129"/>
      <c r="V153" s="129"/>
      <c r="W153" s="81"/>
    </row>
    <row r="154" spans="1:23" ht="12.75" customHeight="1" x14ac:dyDescent="0.2">
      <c r="A154" s="109" t="s">
        <v>86</v>
      </c>
      <c r="K154" s="82">
        <v>1</v>
      </c>
      <c r="L154" s="78">
        <v>1</v>
      </c>
      <c r="P154" s="133"/>
      <c r="Q154" s="127">
        <v>2</v>
      </c>
      <c r="R154" s="129"/>
      <c r="S154" s="85"/>
    </row>
    <row r="155" spans="1:23" ht="12.75" customHeight="1" x14ac:dyDescent="0.2">
      <c r="A155" s="109" t="s">
        <v>91</v>
      </c>
      <c r="K155" s="82">
        <v>1</v>
      </c>
      <c r="L155" s="78">
        <v>1</v>
      </c>
      <c r="P155" s="133"/>
      <c r="Q155" s="127">
        <v>1</v>
      </c>
      <c r="R155" s="129"/>
      <c r="S155" s="85"/>
    </row>
    <row r="156" spans="1:23" ht="12.75" customHeight="1" x14ac:dyDescent="0.2">
      <c r="L156" s="82">
        <f>SUM(L150:L155)</f>
        <v>23</v>
      </c>
      <c r="M156" s="85">
        <f>L150/B141</f>
        <v>0.35897435897435898</v>
      </c>
      <c r="N156" s="133">
        <f>L156/B141</f>
        <v>0.58974358974358976</v>
      </c>
      <c r="O156" s="133">
        <f>N156-M156</f>
        <v>0.23076923076923078</v>
      </c>
    </row>
    <row r="157" spans="1:23" ht="12.75" customHeight="1" x14ac:dyDescent="0.2">
      <c r="M157" s="133"/>
      <c r="N157" s="133"/>
      <c r="O157" s="133"/>
    </row>
    <row r="158" spans="1:23" ht="12.75" customHeight="1" x14ac:dyDescent="0.2">
      <c r="A158" s="176" t="s">
        <v>89</v>
      </c>
      <c r="B158" s="87"/>
      <c r="C158" s="87"/>
      <c r="D158" s="87"/>
      <c r="E158" s="87"/>
      <c r="F158" s="87"/>
      <c r="G158" s="87"/>
      <c r="H158" s="87"/>
      <c r="I158" s="87"/>
      <c r="J158" s="87"/>
      <c r="K158" s="87"/>
      <c r="L158" s="87"/>
      <c r="M158" s="177"/>
      <c r="N158" s="177"/>
      <c r="O158" s="87"/>
      <c r="P158" s="177"/>
      <c r="Q158" s="87"/>
      <c r="R158" s="87"/>
      <c r="S158" s="87"/>
    </row>
    <row r="159" spans="1:23" ht="25.5" customHeight="1" x14ac:dyDescent="0.2">
      <c r="A159" s="87"/>
      <c r="B159" s="238" t="s">
        <v>1</v>
      </c>
      <c r="C159" s="239"/>
      <c r="D159" s="239"/>
      <c r="E159" s="239"/>
      <c r="F159" s="239"/>
      <c r="G159" s="239"/>
      <c r="H159" s="239"/>
      <c r="I159" s="239"/>
      <c r="J159" s="240"/>
      <c r="K159" s="134"/>
      <c r="L159" s="87"/>
      <c r="M159" s="178" t="s">
        <v>2</v>
      </c>
      <c r="N159" s="178" t="s">
        <v>3</v>
      </c>
      <c r="O159" s="179" t="s">
        <v>4</v>
      </c>
      <c r="P159" s="178" t="s">
        <v>5</v>
      </c>
      <c r="Q159" s="180" t="s">
        <v>6</v>
      </c>
      <c r="R159" s="180" t="s">
        <v>7</v>
      </c>
      <c r="S159" s="178" t="s">
        <v>8</v>
      </c>
    </row>
    <row r="160" spans="1:23" ht="12.75" customHeight="1" x14ac:dyDescent="0.2">
      <c r="A160" s="134" t="s">
        <v>9</v>
      </c>
      <c r="B160" s="87">
        <v>1</v>
      </c>
      <c r="C160" s="87">
        <v>2</v>
      </c>
      <c r="D160" s="87">
        <v>3</v>
      </c>
      <c r="E160" s="87">
        <v>4</v>
      </c>
      <c r="F160" s="87">
        <v>5</v>
      </c>
      <c r="G160" s="87">
        <v>6</v>
      </c>
      <c r="H160" s="87">
        <v>7</v>
      </c>
      <c r="I160" s="87">
        <v>8</v>
      </c>
      <c r="J160" s="87">
        <v>9</v>
      </c>
      <c r="K160" s="87">
        <v>10</v>
      </c>
      <c r="L160" s="83" t="s">
        <v>10</v>
      </c>
      <c r="M160" s="177"/>
      <c r="N160" s="177"/>
      <c r="O160" s="87"/>
      <c r="P160" s="177"/>
      <c r="Q160" s="181"/>
      <c r="R160" s="181"/>
      <c r="S160" s="177"/>
    </row>
    <row r="161" spans="1:23" ht="12.75" customHeight="1" x14ac:dyDescent="0.2">
      <c r="A161" s="182" t="s">
        <v>50</v>
      </c>
      <c r="B161" s="87">
        <v>75</v>
      </c>
      <c r="C161" s="87"/>
      <c r="D161" s="87"/>
      <c r="E161" s="87"/>
      <c r="F161" s="87"/>
      <c r="G161" s="87"/>
      <c r="H161" s="87"/>
      <c r="I161" s="87"/>
      <c r="J161" s="87"/>
      <c r="K161" s="87"/>
      <c r="L161" s="88"/>
      <c r="M161" s="177"/>
      <c r="N161" s="177"/>
      <c r="O161" s="87"/>
      <c r="P161" s="177"/>
      <c r="Q161" s="183">
        <f>B161</f>
        <v>75</v>
      </c>
      <c r="R161" s="181"/>
      <c r="S161" s="177"/>
    </row>
    <row r="162" spans="1:23" ht="12.75" customHeight="1" x14ac:dyDescent="0.2">
      <c r="A162" s="182" t="s">
        <v>66</v>
      </c>
      <c r="C162" s="82">
        <v>65</v>
      </c>
      <c r="L162" s="88"/>
      <c r="M162" s="85"/>
      <c r="N162" s="85"/>
      <c r="P162" s="85">
        <f>C162/B161</f>
        <v>0.8666666666666667</v>
      </c>
      <c r="Q162" s="127">
        <v>65</v>
      </c>
      <c r="R162" s="129">
        <f t="shared" ref="R162:R170" si="16">Q162/Q161</f>
        <v>0.8666666666666667</v>
      </c>
      <c r="S162" s="85">
        <f t="shared" ref="S162:S170" si="17">100%-R162</f>
        <v>0.1333333333333333</v>
      </c>
    </row>
    <row r="163" spans="1:23" ht="12.75" customHeight="1" x14ac:dyDescent="0.2">
      <c r="A163" s="182" t="s">
        <v>51</v>
      </c>
      <c r="D163" s="82">
        <v>51</v>
      </c>
      <c r="L163" s="88"/>
      <c r="P163" s="85">
        <f>D163/C162</f>
        <v>0.7846153846153846</v>
      </c>
      <c r="Q163" s="127">
        <v>61</v>
      </c>
      <c r="R163" s="129">
        <f t="shared" si="16"/>
        <v>0.93846153846153846</v>
      </c>
      <c r="S163" s="85">
        <f t="shared" si="17"/>
        <v>6.1538461538461542E-2</v>
      </c>
    </row>
    <row r="164" spans="1:23" ht="12.75" customHeight="1" x14ac:dyDescent="0.2">
      <c r="A164" s="182" t="s">
        <v>69</v>
      </c>
      <c r="E164" s="82">
        <v>44</v>
      </c>
      <c r="L164" s="88"/>
      <c r="P164" s="85">
        <f>E164/D163</f>
        <v>0.86274509803921573</v>
      </c>
      <c r="Q164" s="127">
        <v>58</v>
      </c>
      <c r="R164" s="129">
        <f t="shared" si="16"/>
        <v>0.95081967213114749</v>
      </c>
      <c r="S164" s="85">
        <f t="shared" si="17"/>
        <v>4.9180327868852514E-2</v>
      </c>
    </row>
    <row r="165" spans="1:23" ht="12.75" customHeight="1" x14ac:dyDescent="0.2">
      <c r="A165" s="82">
        <v>1002</v>
      </c>
      <c r="F165" s="82">
        <v>38</v>
      </c>
      <c r="L165" s="88"/>
      <c r="P165" s="85">
        <f>F165/E164</f>
        <v>0.86363636363636365</v>
      </c>
      <c r="Q165" s="127">
        <v>52</v>
      </c>
      <c r="R165" s="129">
        <f t="shared" si="16"/>
        <v>0.89655172413793105</v>
      </c>
      <c r="S165" s="85">
        <f t="shared" si="17"/>
        <v>0.10344827586206895</v>
      </c>
    </row>
    <row r="166" spans="1:23" ht="12.75" customHeight="1" x14ac:dyDescent="0.2">
      <c r="A166" s="82">
        <v>1101</v>
      </c>
      <c r="G166" s="82">
        <v>33</v>
      </c>
      <c r="L166" s="88"/>
      <c r="P166" s="85">
        <f>G166/F165</f>
        <v>0.86842105263157898</v>
      </c>
      <c r="Q166" s="127">
        <v>49</v>
      </c>
      <c r="R166" s="129">
        <f t="shared" si="16"/>
        <v>0.94230769230769229</v>
      </c>
      <c r="S166" s="85">
        <f t="shared" si="17"/>
        <v>5.7692307692307709E-2</v>
      </c>
    </row>
    <row r="167" spans="1:23" ht="12.75" customHeight="1" x14ac:dyDescent="0.2">
      <c r="A167" s="82">
        <v>1102</v>
      </c>
      <c r="H167" s="82">
        <v>31</v>
      </c>
      <c r="L167" s="88"/>
      <c r="P167" s="85">
        <f>H167/G166</f>
        <v>0.93939393939393945</v>
      </c>
      <c r="Q167" s="127">
        <v>45</v>
      </c>
      <c r="R167" s="129">
        <f t="shared" si="16"/>
        <v>0.91836734693877553</v>
      </c>
      <c r="S167" s="85">
        <f t="shared" si="17"/>
        <v>8.1632653061224469E-2</v>
      </c>
    </row>
    <row r="168" spans="1:23" ht="12.75" customHeight="1" x14ac:dyDescent="0.2">
      <c r="A168" s="82">
        <v>1201</v>
      </c>
      <c r="I168" s="82">
        <v>31</v>
      </c>
      <c r="L168" s="88"/>
      <c r="P168" s="85">
        <f>I168/H167</f>
        <v>1</v>
      </c>
      <c r="Q168" s="127">
        <v>45</v>
      </c>
      <c r="R168" s="129">
        <f t="shared" si="16"/>
        <v>1</v>
      </c>
      <c r="S168" s="85">
        <f t="shared" si="17"/>
        <v>0</v>
      </c>
    </row>
    <row r="169" spans="1:23" ht="12.75" customHeight="1" x14ac:dyDescent="0.2">
      <c r="A169" s="82">
        <v>1202</v>
      </c>
      <c r="J169" s="82">
        <v>31</v>
      </c>
      <c r="L169" s="78"/>
      <c r="P169" s="85">
        <f>J169/I168</f>
        <v>1</v>
      </c>
      <c r="Q169" s="127">
        <v>45</v>
      </c>
      <c r="R169" s="129">
        <f t="shared" si="16"/>
        <v>1</v>
      </c>
      <c r="S169" s="85">
        <f t="shared" si="17"/>
        <v>0</v>
      </c>
    </row>
    <row r="170" spans="1:23" ht="12.75" customHeight="1" x14ac:dyDescent="0.2">
      <c r="A170" s="82">
        <v>1301</v>
      </c>
      <c r="K170" s="82">
        <v>28</v>
      </c>
      <c r="L170" s="78">
        <v>24</v>
      </c>
      <c r="P170" s="85">
        <f>K170/J169</f>
        <v>0.90322580645161288</v>
      </c>
      <c r="Q170" s="127">
        <v>42</v>
      </c>
      <c r="R170" s="129">
        <f t="shared" si="16"/>
        <v>0.93333333333333335</v>
      </c>
      <c r="S170" s="85">
        <f t="shared" si="17"/>
        <v>6.6666666666666652E-2</v>
      </c>
    </row>
    <row r="171" spans="1:23" ht="12.75" customHeight="1" x14ac:dyDescent="0.2">
      <c r="A171" s="82">
        <v>1302</v>
      </c>
      <c r="K171" s="82">
        <v>11</v>
      </c>
      <c r="L171" s="78">
        <v>10</v>
      </c>
      <c r="P171" s="85"/>
      <c r="Q171" s="127">
        <v>19</v>
      </c>
      <c r="R171" s="129"/>
      <c r="S171" s="85"/>
    </row>
    <row r="172" spans="1:23" ht="12.75" customHeight="1" x14ac:dyDescent="0.2">
      <c r="A172" s="82">
        <v>1401</v>
      </c>
      <c r="K172" s="82">
        <v>7</v>
      </c>
      <c r="L172" s="78">
        <v>3</v>
      </c>
      <c r="P172" s="85"/>
      <c r="Q172" s="127">
        <v>9</v>
      </c>
      <c r="R172" s="129"/>
      <c r="S172" s="85"/>
      <c r="T172" s="81" t="s">
        <v>81</v>
      </c>
      <c r="U172" s="81"/>
      <c r="V172" s="81"/>
      <c r="W172" s="81"/>
    </row>
    <row r="173" spans="1:23" ht="12.75" customHeight="1" x14ac:dyDescent="0.2">
      <c r="A173" s="82">
        <v>1402</v>
      </c>
      <c r="K173" s="82">
        <v>4</v>
      </c>
      <c r="L173" s="78">
        <v>4</v>
      </c>
      <c r="P173" s="85"/>
      <c r="Q173" s="127">
        <v>7</v>
      </c>
      <c r="R173" s="129"/>
      <c r="S173" s="85"/>
      <c r="T173" s="81" t="s">
        <v>83</v>
      </c>
      <c r="U173" s="129"/>
      <c r="V173" s="129"/>
      <c r="W173" s="81"/>
    </row>
    <row r="174" spans="1:23" ht="12.75" customHeight="1" x14ac:dyDescent="0.2">
      <c r="A174" s="82">
        <v>1501</v>
      </c>
      <c r="K174" s="82">
        <v>2</v>
      </c>
      <c r="L174" s="78">
        <v>2</v>
      </c>
      <c r="P174" s="85"/>
      <c r="Q174" s="127">
        <v>1</v>
      </c>
      <c r="R174" s="129"/>
      <c r="S174" s="85"/>
    </row>
    <row r="175" spans="1:23" ht="12.75" customHeight="1" x14ac:dyDescent="0.2">
      <c r="A175" s="82">
        <v>1502</v>
      </c>
      <c r="L175" s="78">
        <v>1</v>
      </c>
      <c r="P175" s="85"/>
      <c r="Q175" s="127"/>
      <c r="R175" s="129"/>
      <c r="S175" s="85"/>
    </row>
    <row r="176" spans="1:23" ht="12.75" customHeight="1" x14ac:dyDescent="0.2">
      <c r="L176" s="82">
        <f>SUM(L170:L175)</f>
        <v>44</v>
      </c>
      <c r="M176" s="85">
        <f>L170/B161</f>
        <v>0.32</v>
      </c>
      <c r="N176" s="133">
        <f>L176/B161</f>
        <v>0.58666666666666667</v>
      </c>
      <c r="O176" s="133">
        <f>N176-M176</f>
        <v>0.26666666666666666</v>
      </c>
      <c r="P176" s="85"/>
    </row>
    <row r="177" spans="1:23" ht="12.75" customHeight="1" x14ac:dyDescent="0.2">
      <c r="M177" s="133"/>
      <c r="N177" s="133"/>
      <c r="O177" s="133"/>
      <c r="P177" s="85"/>
    </row>
    <row r="178" spans="1:23" ht="12.75" customHeight="1" x14ac:dyDescent="0.2">
      <c r="A178" s="176" t="s">
        <v>90</v>
      </c>
      <c r="B178" s="87"/>
      <c r="C178" s="87"/>
      <c r="D178" s="87"/>
      <c r="E178" s="87"/>
      <c r="F178" s="87"/>
      <c r="G178" s="87"/>
      <c r="H178" s="87"/>
      <c r="I178" s="87"/>
      <c r="J178" s="87"/>
      <c r="K178" s="87"/>
      <c r="L178" s="87"/>
      <c r="M178" s="177"/>
      <c r="N178" s="177"/>
      <c r="O178" s="87"/>
      <c r="P178" s="177"/>
      <c r="Q178" s="87"/>
      <c r="R178" s="87"/>
      <c r="S178" s="87"/>
    </row>
    <row r="179" spans="1:23" ht="25.5" customHeight="1" x14ac:dyDescent="0.2">
      <c r="A179" s="87"/>
      <c r="B179" s="238" t="s">
        <v>1</v>
      </c>
      <c r="C179" s="239"/>
      <c r="D179" s="239"/>
      <c r="E179" s="239"/>
      <c r="F179" s="239"/>
      <c r="G179" s="239"/>
      <c r="H179" s="239"/>
      <c r="I179" s="239"/>
      <c r="J179" s="240"/>
      <c r="K179" s="134"/>
      <c r="L179" s="87"/>
      <c r="M179" s="178" t="s">
        <v>2</v>
      </c>
      <c r="N179" s="178" t="s">
        <v>3</v>
      </c>
      <c r="O179" s="179" t="s">
        <v>4</v>
      </c>
      <c r="P179" s="178" t="s">
        <v>5</v>
      </c>
      <c r="Q179" s="180" t="s">
        <v>6</v>
      </c>
      <c r="R179" s="180" t="s">
        <v>7</v>
      </c>
      <c r="S179" s="178" t="s">
        <v>8</v>
      </c>
    </row>
    <row r="180" spans="1:23" ht="12.75" customHeight="1" x14ac:dyDescent="0.2">
      <c r="A180" s="134" t="s">
        <v>9</v>
      </c>
      <c r="B180" s="87">
        <v>1</v>
      </c>
      <c r="C180" s="87">
        <v>2</v>
      </c>
      <c r="D180" s="87">
        <v>3</v>
      </c>
      <c r="E180" s="87">
        <v>4</v>
      </c>
      <c r="F180" s="87">
        <v>5</v>
      </c>
      <c r="G180" s="87">
        <v>6</v>
      </c>
      <c r="H180" s="87">
        <v>7</v>
      </c>
      <c r="I180" s="87">
        <v>8</v>
      </c>
      <c r="J180" s="87">
        <v>9</v>
      </c>
      <c r="K180" s="87">
        <v>10</v>
      </c>
      <c r="L180" s="83" t="s">
        <v>10</v>
      </c>
      <c r="M180" s="177"/>
      <c r="N180" s="177"/>
      <c r="O180" s="87"/>
      <c r="P180" s="177"/>
      <c r="Q180" s="181"/>
      <c r="R180" s="181"/>
      <c r="S180" s="177"/>
    </row>
    <row r="181" spans="1:23" ht="12.75" customHeight="1" x14ac:dyDescent="0.2">
      <c r="A181" s="182" t="s">
        <v>66</v>
      </c>
      <c r="B181" s="87">
        <v>36</v>
      </c>
      <c r="C181" s="87"/>
      <c r="D181" s="87"/>
      <c r="E181" s="87"/>
      <c r="F181" s="87"/>
      <c r="G181" s="87"/>
      <c r="H181" s="87"/>
      <c r="I181" s="87"/>
      <c r="J181" s="87"/>
      <c r="K181" s="87"/>
      <c r="L181" s="78"/>
      <c r="M181" s="177"/>
      <c r="N181" s="177"/>
      <c r="O181" s="87"/>
      <c r="P181" s="177"/>
      <c r="Q181" s="183">
        <f>B181</f>
        <v>36</v>
      </c>
      <c r="R181" s="181"/>
      <c r="S181" s="177"/>
    </row>
    <row r="182" spans="1:23" ht="12.75" customHeight="1" x14ac:dyDescent="0.2">
      <c r="A182" s="182" t="s">
        <v>51</v>
      </c>
      <c r="C182" s="82">
        <v>33</v>
      </c>
      <c r="L182" s="78"/>
      <c r="M182" s="85"/>
      <c r="N182" s="85"/>
      <c r="P182" s="85">
        <f>C182/B181</f>
        <v>0.91666666666666663</v>
      </c>
      <c r="Q182" s="127">
        <v>33</v>
      </c>
      <c r="R182" s="129">
        <f t="shared" ref="R182:R190" si="18">Q182/Q181</f>
        <v>0.91666666666666663</v>
      </c>
      <c r="S182" s="85">
        <f t="shared" ref="S182:S190" si="19">100%-R182</f>
        <v>8.333333333333337E-2</v>
      </c>
    </row>
    <row r="183" spans="1:23" ht="12.75" customHeight="1" x14ac:dyDescent="0.2">
      <c r="A183" s="182" t="s">
        <v>69</v>
      </c>
      <c r="D183" s="82">
        <v>27</v>
      </c>
      <c r="L183" s="78"/>
      <c r="P183" s="85">
        <f>D183/C182</f>
        <v>0.81818181818181823</v>
      </c>
      <c r="Q183" s="127">
        <v>32</v>
      </c>
      <c r="R183" s="129">
        <f t="shared" si="18"/>
        <v>0.96969696969696972</v>
      </c>
      <c r="S183" s="85">
        <f t="shared" si="19"/>
        <v>3.0303030303030276E-2</v>
      </c>
    </row>
    <row r="184" spans="1:23" ht="12.75" customHeight="1" x14ac:dyDescent="0.2">
      <c r="A184" s="182" t="s">
        <v>70</v>
      </c>
      <c r="E184" s="82">
        <v>22</v>
      </c>
      <c r="L184" s="78"/>
      <c r="P184" s="85">
        <f>E184/D183</f>
        <v>0.81481481481481477</v>
      </c>
      <c r="Q184" s="127">
        <v>31</v>
      </c>
      <c r="R184" s="129">
        <f t="shared" si="18"/>
        <v>0.96875</v>
      </c>
      <c r="S184" s="85">
        <f t="shared" si="19"/>
        <v>3.125E-2</v>
      </c>
    </row>
    <row r="185" spans="1:23" ht="12.75" customHeight="1" x14ac:dyDescent="0.2">
      <c r="A185" s="109" t="s">
        <v>71</v>
      </c>
      <c r="F185" s="82">
        <v>19</v>
      </c>
      <c r="L185" s="78"/>
      <c r="P185" s="85">
        <f>F185/E184</f>
        <v>0.86363636363636365</v>
      </c>
      <c r="Q185" s="127">
        <v>30</v>
      </c>
      <c r="R185" s="129">
        <f t="shared" si="18"/>
        <v>0.967741935483871</v>
      </c>
      <c r="S185" s="85">
        <f t="shared" si="19"/>
        <v>3.2258064516129004E-2</v>
      </c>
    </row>
    <row r="186" spans="1:23" ht="12.75" customHeight="1" x14ac:dyDescent="0.2">
      <c r="A186" s="182" t="s">
        <v>72</v>
      </c>
      <c r="G186" s="82">
        <v>19</v>
      </c>
      <c r="L186" s="78"/>
      <c r="P186" s="85">
        <f>G186/F185</f>
        <v>1</v>
      </c>
      <c r="Q186" s="127">
        <v>32</v>
      </c>
      <c r="R186" s="129">
        <f t="shared" si="18"/>
        <v>1.0666666666666667</v>
      </c>
      <c r="S186" s="85">
        <f t="shared" si="19"/>
        <v>-6.6666666666666652E-2</v>
      </c>
    </row>
    <row r="187" spans="1:23" ht="12.75" customHeight="1" x14ac:dyDescent="0.2">
      <c r="A187" s="109" t="s">
        <v>78</v>
      </c>
      <c r="H187" s="82">
        <v>17</v>
      </c>
      <c r="L187" s="78"/>
      <c r="P187" s="85">
        <f>H187/G186</f>
        <v>0.89473684210526316</v>
      </c>
      <c r="Q187" s="127">
        <v>28</v>
      </c>
      <c r="R187" s="129">
        <f t="shared" si="18"/>
        <v>0.875</v>
      </c>
      <c r="S187" s="85">
        <f t="shared" si="19"/>
        <v>0.125</v>
      </c>
    </row>
    <row r="188" spans="1:23" ht="12.75" customHeight="1" x14ac:dyDescent="0.2">
      <c r="A188" s="109" t="s">
        <v>79</v>
      </c>
      <c r="I188" s="82">
        <v>15</v>
      </c>
      <c r="L188" s="78"/>
      <c r="P188" s="85">
        <f>I188/H187</f>
        <v>0.88235294117647056</v>
      </c>
      <c r="Q188" s="127">
        <v>26</v>
      </c>
      <c r="R188" s="129">
        <f t="shared" si="18"/>
        <v>0.9285714285714286</v>
      </c>
      <c r="S188" s="85">
        <f t="shared" si="19"/>
        <v>7.1428571428571397E-2</v>
      </c>
    </row>
    <row r="189" spans="1:23" ht="12.75" customHeight="1" x14ac:dyDescent="0.2">
      <c r="A189" s="109" t="s">
        <v>80</v>
      </c>
      <c r="J189" s="82">
        <v>13</v>
      </c>
      <c r="L189" s="78"/>
      <c r="P189" s="85">
        <f>J189/I188</f>
        <v>0.8666666666666667</v>
      </c>
      <c r="Q189" s="127">
        <v>25</v>
      </c>
      <c r="R189" s="129">
        <f t="shared" si="18"/>
        <v>0.96153846153846156</v>
      </c>
      <c r="S189" s="85">
        <f t="shared" si="19"/>
        <v>3.8461538461538436E-2</v>
      </c>
    </row>
    <row r="190" spans="1:23" ht="12.75" customHeight="1" x14ac:dyDescent="0.2">
      <c r="A190" s="109" t="s">
        <v>82</v>
      </c>
      <c r="K190" s="82">
        <v>10</v>
      </c>
      <c r="L190" s="78">
        <v>8</v>
      </c>
      <c r="P190" s="85">
        <f>K190/J189</f>
        <v>0.76923076923076927</v>
      </c>
      <c r="Q190" s="127">
        <v>23</v>
      </c>
      <c r="R190" s="129">
        <f t="shared" si="18"/>
        <v>0.92</v>
      </c>
      <c r="S190" s="85">
        <f t="shared" si="19"/>
        <v>7.999999999999996E-2</v>
      </c>
    </row>
    <row r="191" spans="1:23" ht="12.75" customHeight="1" x14ac:dyDescent="0.2">
      <c r="A191" s="109" t="s">
        <v>85</v>
      </c>
      <c r="K191" s="82">
        <v>12</v>
      </c>
      <c r="L191" s="78">
        <v>9</v>
      </c>
      <c r="P191" s="85"/>
      <c r="Q191" s="127">
        <v>16</v>
      </c>
      <c r="R191" s="129"/>
      <c r="S191" s="85"/>
    </row>
    <row r="192" spans="1:23" ht="12.75" customHeight="1" x14ac:dyDescent="0.2">
      <c r="A192" s="109" t="s">
        <v>86</v>
      </c>
      <c r="K192" s="82">
        <v>3</v>
      </c>
      <c r="L192" s="78">
        <v>3</v>
      </c>
      <c r="P192" s="85"/>
      <c r="Q192" s="127">
        <v>4</v>
      </c>
      <c r="R192" s="129"/>
      <c r="S192" s="85"/>
      <c r="T192" s="81" t="s">
        <v>81</v>
      </c>
      <c r="U192" s="81"/>
      <c r="V192" s="81"/>
      <c r="W192" s="81"/>
    </row>
    <row r="193" spans="1:31" ht="12.75" customHeight="1" x14ac:dyDescent="0.2">
      <c r="A193" s="109" t="s">
        <v>91</v>
      </c>
      <c r="L193" s="78"/>
      <c r="P193" s="85"/>
      <c r="Q193" s="127">
        <v>4</v>
      </c>
      <c r="R193" s="129"/>
      <c r="S193" s="85"/>
      <c r="T193" s="81" t="s">
        <v>83</v>
      </c>
      <c r="U193" s="129"/>
      <c r="V193" s="129"/>
      <c r="W193" s="81"/>
    </row>
    <row r="194" spans="1:31" ht="12.75" customHeight="1" x14ac:dyDescent="0.2">
      <c r="A194" s="109" t="s">
        <v>107</v>
      </c>
      <c r="L194" s="78">
        <v>2</v>
      </c>
      <c r="P194" s="85"/>
      <c r="Q194" s="127">
        <v>4</v>
      </c>
      <c r="R194" s="129"/>
      <c r="S194" s="85"/>
      <c r="T194" s="81"/>
      <c r="U194" s="81"/>
      <c r="V194" s="81"/>
      <c r="W194" s="81"/>
    </row>
    <row r="195" spans="1:31" ht="12.75" customHeight="1" x14ac:dyDescent="0.2">
      <c r="A195" s="109" t="s">
        <v>108</v>
      </c>
      <c r="K195" s="82">
        <v>1</v>
      </c>
      <c r="L195" s="78">
        <v>1</v>
      </c>
      <c r="P195" s="85"/>
      <c r="Q195" s="127">
        <v>2</v>
      </c>
      <c r="R195" s="129"/>
      <c r="S195" s="85"/>
      <c r="T195" s="81"/>
      <c r="U195" s="81"/>
      <c r="V195" s="81"/>
      <c r="W195" s="81"/>
    </row>
    <row r="196" spans="1:31" ht="12.75" customHeight="1" x14ac:dyDescent="0.2">
      <c r="L196" s="82">
        <f>SUM(L190:L195)</f>
        <v>23</v>
      </c>
      <c r="M196" s="85">
        <f>L190/B181</f>
        <v>0.22222222222222221</v>
      </c>
      <c r="N196" s="133">
        <f>L196/B181</f>
        <v>0.63888888888888884</v>
      </c>
      <c r="O196" s="133">
        <f>N196-M196</f>
        <v>0.41666666666666663</v>
      </c>
    </row>
    <row r="197" spans="1:31" ht="12.75" customHeight="1" x14ac:dyDescent="0.2">
      <c r="M197" s="133"/>
      <c r="N197" s="133"/>
      <c r="O197" s="133"/>
    </row>
    <row r="198" spans="1:31" ht="12.75" customHeight="1" x14ac:dyDescent="0.2">
      <c r="A198" s="176" t="s">
        <v>92</v>
      </c>
      <c r="B198" s="87"/>
      <c r="C198" s="87"/>
      <c r="D198" s="87"/>
      <c r="E198" s="87"/>
      <c r="F198" s="87"/>
      <c r="G198" s="87"/>
      <c r="H198" s="87"/>
      <c r="I198" s="87"/>
      <c r="J198" s="87"/>
      <c r="K198" s="87"/>
      <c r="L198" s="87"/>
      <c r="M198" s="177"/>
      <c r="N198" s="177"/>
      <c r="O198" s="87"/>
      <c r="P198" s="177"/>
      <c r="Q198" s="87"/>
      <c r="R198" s="87"/>
      <c r="S198" s="87"/>
    </row>
    <row r="199" spans="1:31" ht="25.5" customHeight="1" x14ac:dyDescent="0.2">
      <c r="A199" s="87"/>
      <c r="B199" s="238" t="s">
        <v>1</v>
      </c>
      <c r="C199" s="239"/>
      <c r="D199" s="239"/>
      <c r="E199" s="239"/>
      <c r="F199" s="239"/>
      <c r="G199" s="239"/>
      <c r="H199" s="239"/>
      <c r="I199" s="239"/>
      <c r="J199" s="240"/>
      <c r="K199" s="134"/>
      <c r="L199" s="87"/>
      <c r="M199" s="178" t="s">
        <v>2</v>
      </c>
      <c r="N199" s="178" t="s">
        <v>3</v>
      </c>
      <c r="O199" s="179" t="s">
        <v>4</v>
      </c>
      <c r="P199" s="178" t="s">
        <v>5</v>
      </c>
      <c r="Q199" s="180" t="s">
        <v>6</v>
      </c>
      <c r="R199" s="180" t="s">
        <v>7</v>
      </c>
      <c r="S199" s="178" t="s">
        <v>8</v>
      </c>
    </row>
    <row r="200" spans="1:31" ht="12.75" customHeight="1" x14ac:dyDescent="0.2">
      <c r="A200" s="134" t="s">
        <v>9</v>
      </c>
      <c r="B200" s="87">
        <v>1</v>
      </c>
      <c r="C200" s="87">
        <v>2</v>
      </c>
      <c r="D200" s="87">
        <v>3</v>
      </c>
      <c r="E200" s="87">
        <v>4</v>
      </c>
      <c r="F200" s="87">
        <v>5</v>
      </c>
      <c r="G200" s="87">
        <v>6</v>
      </c>
      <c r="H200" s="87">
        <v>7</v>
      </c>
      <c r="I200" s="87">
        <v>8</v>
      </c>
      <c r="J200" s="87">
        <v>9</v>
      </c>
      <c r="K200" s="87">
        <v>10</v>
      </c>
      <c r="L200" s="83" t="s">
        <v>10</v>
      </c>
      <c r="M200" s="177"/>
      <c r="N200" s="177"/>
      <c r="O200" s="87"/>
      <c r="P200" s="177"/>
      <c r="Q200" s="181"/>
      <c r="R200" s="181"/>
      <c r="S200" s="177"/>
    </row>
    <row r="201" spans="1:31" ht="12.75" customHeight="1" x14ac:dyDescent="0.2">
      <c r="A201" s="182" t="s">
        <v>51</v>
      </c>
      <c r="B201" s="87">
        <v>71</v>
      </c>
      <c r="C201" s="87"/>
      <c r="D201" s="87"/>
      <c r="E201" s="87"/>
      <c r="F201" s="87"/>
      <c r="G201" s="87"/>
      <c r="H201" s="87"/>
      <c r="I201" s="87"/>
      <c r="J201" s="87"/>
      <c r="K201" s="87"/>
      <c r="L201" s="78"/>
      <c r="M201" s="177"/>
      <c r="N201" s="177"/>
      <c r="O201" s="87"/>
      <c r="P201" s="177"/>
      <c r="Q201" s="183">
        <f>B201</f>
        <v>71</v>
      </c>
      <c r="R201" s="181"/>
      <c r="S201" s="177"/>
      <c r="AD201" s="81"/>
      <c r="AE201" s="81"/>
    </row>
    <row r="202" spans="1:31" ht="12.75" customHeight="1" x14ac:dyDescent="0.2">
      <c r="A202" s="182" t="s">
        <v>69</v>
      </c>
      <c r="C202" s="82">
        <v>61</v>
      </c>
      <c r="L202" s="78"/>
      <c r="M202" s="85"/>
      <c r="N202" s="85"/>
      <c r="P202" s="85">
        <f>C202/B201</f>
        <v>0.85915492957746475</v>
      </c>
      <c r="Q202" s="127">
        <v>61</v>
      </c>
      <c r="R202" s="129">
        <f t="shared" ref="R202:R210" si="20">Q202/Q201</f>
        <v>0.85915492957746475</v>
      </c>
      <c r="S202" s="85">
        <f t="shared" ref="S202:S210" si="21">100%-R202</f>
        <v>0.14084507042253525</v>
      </c>
      <c r="AD202" s="81"/>
      <c r="AE202" s="81"/>
    </row>
    <row r="203" spans="1:31" ht="12.75" customHeight="1" x14ac:dyDescent="0.2">
      <c r="A203" s="182" t="s">
        <v>70</v>
      </c>
      <c r="D203" s="82">
        <v>39</v>
      </c>
      <c r="L203" s="78"/>
      <c r="P203" s="85">
        <f>D203/C202</f>
        <v>0.63934426229508201</v>
      </c>
      <c r="Q203" s="183">
        <v>57</v>
      </c>
      <c r="R203" s="129">
        <f t="shared" si="20"/>
        <v>0.93442622950819676</v>
      </c>
      <c r="S203" s="85">
        <f t="shared" si="21"/>
        <v>6.557377049180324E-2</v>
      </c>
    </row>
    <row r="204" spans="1:31" ht="12.75" customHeight="1" x14ac:dyDescent="0.2">
      <c r="A204" s="82">
        <v>1101</v>
      </c>
      <c r="E204" s="82">
        <v>37</v>
      </c>
      <c r="L204" s="78"/>
      <c r="P204" s="85">
        <f>E204/D203</f>
        <v>0.94871794871794868</v>
      </c>
      <c r="Q204" s="183">
        <v>52</v>
      </c>
      <c r="R204" s="129">
        <f t="shared" si="20"/>
        <v>0.91228070175438591</v>
      </c>
      <c r="S204" s="85">
        <f t="shared" si="21"/>
        <v>8.7719298245614086E-2</v>
      </c>
    </row>
    <row r="205" spans="1:31" ht="12.75" customHeight="1" x14ac:dyDescent="0.2">
      <c r="A205" s="182" t="s">
        <v>72</v>
      </c>
      <c r="F205" s="82">
        <v>33</v>
      </c>
      <c r="L205" s="78"/>
      <c r="P205" s="85">
        <f>F205/E204</f>
        <v>0.89189189189189189</v>
      </c>
      <c r="Q205" s="127">
        <v>45</v>
      </c>
      <c r="R205" s="129">
        <f t="shared" si="20"/>
        <v>0.86538461538461542</v>
      </c>
      <c r="S205" s="85">
        <f t="shared" si="21"/>
        <v>0.13461538461538458</v>
      </c>
    </row>
    <row r="206" spans="1:31" ht="12.75" customHeight="1" x14ac:dyDescent="0.2">
      <c r="A206" s="109" t="s">
        <v>78</v>
      </c>
      <c r="G206" s="82">
        <v>32</v>
      </c>
      <c r="L206" s="78"/>
      <c r="P206" s="85">
        <f>G206/F205</f>
        <v>0.96969696969696972</v>
      </c>
      <c r="Q206" s="127">
        <v>45</v>
      </c>
      <c r="R206" s="129">
        <f t="shared" si="20"/>
        <v>1</v>
      </c>
      <c r="S206" s="85">
        <f t="shared" si="21"/>
        <v>0</v>
      </c>
    </row>
    <row r="207" spans="1:31" ht="12.75" customHeight="1" x14ac:dyDescent="0.2">
      <c r="A207" s="109" t="s">
        <v>79</v>
      </c>
      <c r="H207" s="82">
        <v>32</v>
      </c>
      <c r="L207" s="78"/>
      <c r="P207" s="85">
        <f>H207/G206</f>
        <v>1</v>
      </c>
      <c r="Q207" s="127">
        <v>44</v>
      </c>
      <c r="R207" s="129">
        <f t="shared" si="20"/>
        <v>0.97777777777777775</v>
      </c>
      <c r="S207" s="85">
        <f t="shared" si="21"/>
        <v>2.2222222222222254E-2</v>
      </c>
    </row>
    <row r="208" spans="1:31" ht="12.75" customHeight="1" x14ac:dyDescent="0.2">
      <c r="A208" s="109" t="s">
        <v>80</v>
      </c>
      <c r="I208" s="82">
        <v>32</v>
      </c>
      <c r="L208" s="78"/>
      <c r="P208" s="85">
        <f>I208/H207</f>
        <v>1</v>
      </c>
      <c r="Q208" s="127">
        <v>42</v>
      </c>
      <c r="R208" s="129">
        <f t="shared" si="20"/>
        <v>0.95454545454545459</v>
      </c>
      <c r="S208" s="85">
        <f t="shared" si="21"/>
        <v>4.5454545454545414E-2</v>
      </c>
    </row>
    <row r="209" spans="1:23" ht="12.75" customHeight="1" x14ac:dyDescent="0.2">
      <c r="A209" s="109" t="s">
        <v>82</v>
      </c>
      <c r="J209" s="82">
        <v>30</v>
      </c>
      <c r="L209" s="78"/>
      <c r="P209" s="85">
        <f>J209/I208</f>
        <v>0.9375</v>
      </c>
      <c r="Q209" s="127">
        <v>42</v>
      </c>
      <c r="R209" s="129">
        <f t="shared" si="20"/>
        <v>1</v>
      </c>
      <c r="S209" s="85">
        <f t="shared" si="21"/>
        <v>0</v>
      </c>
    </row>
    <row r="210" spans="1:23" ht="12.75" customHeight="1" x14ac:dyDescent="0.2">
      <c r="A210" s="109" t="s">
        <v>85</v>
      </c>
      <c r="K210" s="82">
        <v>30</v>
      </c>
      <c r="L210" s="78">
        <v>25</v>
      </c>
      <c r="P210" s="85">
        <f>K210/J209</f>
        <v>1</v>
      </c>
      <c r="Q210" s="127">
        <v>39</v>
      </c>
      <c r="R210" s="129">
        <f t="shared" si="20"/>
        <v>0.9285714285714286</v>
      </c>
      <c r="S210" s="85">
        <f t="shared" si="21"/>
        <v>7.1428571428571397E-2</v>
      </c>
    </row>
    <row r="211" spans="1:23" ht="12.75" customHeight="1" x14ac:dyDescent="0.2">
      <c r="A211" s="109" t="s">
        <v>86</v>
      </c>
      <c r="K211" s="82">
        <v>8</v>
      </c>
      <c r="L211" s="78">
        <v>9</v>
      </c>
      <c r="P211" s="85"/>
      <c r="Q211" s="127">
        <v>14</v>
      </c>
      <c r="R211" s="129"/>
      <c r="S211" s="85"/>
    </row>
    <row r="212" spans="1:23" ht="12.75" customHeight="1" x14ac:dyDescent="0.2">
      <c r="A212" s="109" t="s">
        <v>91</v>
      </c>
      <c r="K212" s="82">
        <v>1</v>
      </c>
      <c r="L212" s="78">
        <v>1</v>
      </c>
      <c r="P212" s="85"/>
      <c r="Q212" s="127">
        <v>5</v>
      </c>
      <c r="R212" s="129"/>
      <c r="S212" s="85"/>
      <c r="T212" s="81" t="s">
        <v>81</v>
      </c>
      <c r="U212" s="81"/>
      <c r="V212" s="81"/>
      <c r="W212" s="81"/>
    </row>
    <row r="213" spans="1:23" ht="12.75" customHeight="1" x14ac:dyDescent="0.2">
      <c r="A213" s="109" t="s">
        <v>107</v>
      </c>
      <c r="K213" s="82">
        <v>3</v>
      </c>
      <c r="L213" s="78"/>
      <c r="P213" s="85"/>
      <c r="Q213" s="127">
        <v>4</v>
      </c>
      <c r="R213" s="129"/>
      <c r="S213" s="85"/>
      <c r="T213" s="81" t="s">
        <v>83</v>
      </c>
      <c r="U213" s="129"/>
      <c r="V213" s="129"/>
      <c r="W213" s="81"/>
    </row>
    <row r="214" spans="1:23" ht="12.75" customHeight="1" x14ac:dyDescent="0.2">
      <c r="A214" s="109" t="s">
        <v>108</v>
      </c>
      <c r="K214" s="82">
        <v>1</v>
      </c>
      <c r="L214" s="78"/>
      <c r="P214" s="85"/>
      <c r="Q214" s="127">
        <v>1</v>
      </c>
      <c r="R214" s="129"/>
      <c r="S214" s="85"/>
      <c r="T214" s="81"/>
      <c r="U214" s="129"/>
      <c r="V214" s="129"/>
      <c r="W214" s="81"/>
    </row>
    <row r="215" spans="1:23" ht="12.75" customHeight="1" x14ac:dyDescent="0.2">
      <c r="A215" s="82">
        <v>1602</v>
      </c>
      <c r="L215" s="78"/>
      <c r="P215" s="85"/>
      <c r="Q215" s="127">
        <v>1</v>
      </c>
      <c r="R215" s="129"/>
      <c r="S215" s="85"/>
      <c r="T215" s="81"/>
      <c r="U215" s="129"/>
      <c r="V215" s="129"/>
      <c r="W215" s="81"/>
    </row>
    <row r="216" spans="1:23" ht="12.75" customHeight="1" x14ac:dyDescent="0.2">
      <c r="A216" s="109"/>
      <c r="L216" s="78"/>
      <c r="P216" s="85"/>
      <c r="Q216" s="127"/>
      <c r="R216" s="129"/>
      <c r="S216" s="85"/>
      <c r="T216" s="81"/>
      <c r="U216" s="129"/>
      <c r="V216" s="129"/>
      <c r="W216" s="81"/>
    </row>
    <row r="217" spans="1:23" ht="12.75" customHeight="1" x14ac:dyDescent="0.2">
      <c r="L217" s="82">
        <f>SUM(L210:L213)</f>
        <v>35</v>
      </c>
      <c r="M217" s="133">
        <f>L210/B201</f>
        <v>0.352112676056338</v>
      </c>
      <c r="N217" s="133">
        <f>L217/B201</f>
        <v>0.49295774647887325</v>
      </c>
      <c r="O217" s="133">
        <f>N217-M217</f>
        <v>0.14084507042253525</v>
      </c>
    </row>
    <row r="218" spans="1:23" ht="12.75" customHeight="1" x14ac:dyDescent="0.2">
      <c r="M218" s="133"/>
      <c r="N218" s="133"/>
      <c r="O218" s="133"/>
    </row>
    <row r="219" spans="1:23" ht="12.75" customHeight="1" x14ac:dyDescent="0.2">
      <c r="M219" s="133"/>
      <c r="N219" s="133"/>
      <c r="O219" s="133"/>
    </row>
    <row r="220" spans="1:23" ht="26.25" customHeight="1" x14ac:dyDescent="0.2">
      <c r="B220" s="220" t="s">
        <v>94</v>
      </c>
      <c r="C220" s="220"/>
      <c r="D220" s="220"/>
      <c r="E220" s="220"/>
      <c r="F220" s="220"/>
      <c r="G220" s="220"/>
      <c r="H220" s="220"/>
      <c r="I220" s="220"/>
      <c r="J220" s="220"/>
      <c r="K220" s="220"/>
      <c r="L220" s="74" t="s">
        <v>69</v>
      </c>
      <c r="M220" s="85"/>
      <c r="N220" s="85"/>
      <c r="O220" s="81"/>
      <c r="P220" s="85"/>
      <c r="Q220" s="81"/>
      <c r="R220" s="81"/>
      <c r="S220" s="81"/>
    </row>
    <row r="221" spans="1:23" ht="20.25" customHeight="1" x14ac:dyDescent="0.2">
      <c r="A221" s="222" t="s">
        <v>9</v>
      </c>
      <c r="B221" s="223" t="s">
        <v>95</v>
      </c>
      <c r="C221" s="224"/>
      <c r="D221" s="224"/>
      <c r="E221" s="224"/>
      <c r="F221" s="224"/>
      <c r="G221" s="224"/>
      <c r="H221" s="224"/>
      <c r="I221" s="224"/>
      <c r="J221" s="224"/>
      <c r="K221" s="225"/>
      <c r="L221" s="226" t="s">
        <v>10</v>
      </c>
      <c r="M221" s="219" t="s">
        <v>2</v>
      </c>
      <c r="N221" s="219" t="s">
        <v>3</v>
      </c>
      <c r="O221" s="228" t="s">
        <v>4</v>
      </c>
      <c r="P221" s="219" t="s">
        <v>5</v>
      </c>
      <c r="Q221" s="217" t="s">
        <v>6</v>
      </c>
      <c r="R221" s="217" t="s">
        <v>7</v>
      </c>
      <c r="S221" s="219" t="s">
        <v>96</v>
      </c>
    </row>
    <row r="222" spans="1:23" ht="15.75" customHeight="1" x14ac:dyDescent="0.2">
      <c r="A222" s="218"/>
      <c r="B222" s="93" t="s">
        <v>97</v>
      </c>
      <c r="C222" s="93" t="s">
        <v>98</v>
      </c>
      <c r="D222" s="93" t="s">
        <v>99</v>
      </c>
      <c r="E222" s="93" t="s">
        <v>100</v>
      </c>
      <c r="F222" s="93" t="s">
        <v>101</v>
      </c>
      <c r="G222" s="93" t="s">
        <v>102</v>
      </c>
      <c r="H222" s="93" t="s">
        <v>103</v>
      </c>
      <c r="I222" s="93" t="s">
        <v>104</v>
      </c>
      <c r="J222" s="93" t="s">
        <v>105</v>
      </c>
      <c r="K222" s="93" t="s">
        <v>125</v>
      </c>
      <c r="L222" s="218"/>
      <c r="M222" s="218"/>
      <c r="N222" s="218"/>
      <c r="O222" s="218"/>
      <c r="P222" s="218"/>
      <c r="Q222" s="218"/>
      <c r="R222" s="218"/>
      <c r="S222" s="218"/>
    </row>
    <row r="223" spans="1:23" ht="15.75" customHeight="1" x14ac:dyDescent="0.2">
      <c r="A223" s="93">
        <v>1001</v>
      </c>
      <c r="B223" s="17">
        <v>39</v>
      </c>
      <c r="C223" s="17"/>
      <c r="D223" s="17"/>
      <c r="E223" s="17"/>
      <c r="F223" s="17"/>
      <c r="G223" s="17"/>
      <c r="H223" s="17"/>
      <c r="I223" s="17"/>
      <c r="J223" s="17"/>
      <c r="K223" s="17"/>
      <c r="L223" s="54"/>
      <c r="M223" s="138"/>
      <c r="N223" s="139"/>
      <c r="O223" s="100"/>
      <c r="P223" s="94"/>
      <c r="Q223" s="19">
        <f>B223</f>
        <v>39</v>
      </c>
      <c r="R223" s="95"/>
      <c r="S223" s="94"/>
    </row>
    <row r="224" spans="1:23" ht="15.75" customHeight="1" x14ac:dyDescent="0.2">
      <c r="A224" s="93">
        <v>1002</v>
      </c>
      <c r="B224" s="17"/>
      <c r="C224" s="17">
        <v>37</v>
      </c>
      <c r="D224" s="17"/>
      <c r="E224" s="17"/>
      <c r="F224" s="17"/>
      <c r="G224" s="17"/>
      <c r="H224" s="17"/>
      <c r="I224" s="17"/>
      <c r="J224" s="17"/>
      <c r="K224" s="17"/>
      <c r="L224" s="54"/>
      <c r="M224" s="140"/>
      <c r="N224" s="49"/>
      <c r="O224" s="141"/>
      <c r="P224" s="21">
        <f>IF(C224=0,"",C224/B223)</f>
        <v>0.94871794871794868</v>
      </c>
      <c r="Q224" s="22">
        <v>37</v>
      </c>
      <c r="R224" s="96">
        <f t="shared" ref="R224:R232" si="22">IF(Q224=0,"",Q224/Q223)</f>
        <v>0.94871794871794868</v>
      </c>
      <c r="S224" s="96">
        <f t="shared" ref="S224:S232" si="23">IF(Q224=0,"",100%-R224)</f>
        <v>5.1282051282051322E-2</v>
      </c>
    </row>
    <row r="225" spans="1:20" ht="15.75" customHeight="1" x14ac:dyDescent="0.2">
      <c r="A225" s="93">
        <v>1101</v>
      </c>
      <c r="B225" s="17"/>
      <c r="C225" s="17"/>
      <c r="D225" s="17">
        <v>32</v>
      </c>
      <c r="E225" s="17"/>
      <c r="F225" s="17"/>
      <c r="G225" s="17"/>
      <c r="H225" s="17"/>
      <c r="I225" s="17"/>
      <c r="J225" s="17"/>
      <c r="K225" s="17"/>
      <c r="L225" s="54"/>
      <c r="M225" s="140"/>
      <c r="N225" s="49"/>
      <c r="O225" s="141"/>
      <c r="P225" s="21">
        <f>IF(D225=0,"",D225/C224)</f>
        <v>0.86486486486486491</v>
      </c>
      <c r="Q225" s="22">
        <v>36</v>
      </c>
      <c r="R225" s="96">
        <f t="shared" si="22"/>
        <v>0.97297297297297303</v>
      </c>
      <c r="S225" s="96">
        <f t="shared" si="23"/>
        <v>2.7027027027026973E-2</v>
      </c>
      <c r="T225" s="155">
        <f>Q225/Q223</f>
        <v>0.92307692307692313</v>
      </c>
    </row>
    <row r="226" spans="1:20" ht="15.75" customHeight="1" x14ac:dyDescent="0.2">
      <c r="A226" s="93">
        <v>1102</v>
      </c>
      <c r="B226" s="17"/>
      <c r="C226" s="17"/>
      <c r="D226" s="17"/>
      <c r="E226" s="17">
        <v>27</v>
      </c>
      <c r="F226" s="17"/>
      <c r="G226" s="17"/>
      <c r="H226" s="17"/>
      <c r="I226" s="17"/>
      <c r="J226" s="17"/>
      <c r="K226" s="17"/>
      <c r="L226" s="54"/>
      <c r="M226" s="140"/>
      <c r="N226" s="49"/>
      <c r="O226" s="141"/>
      <c r="P226" s="21">
        <f>IF(E226=0,"",E226/D225)</f>
        <v>0.84375</v>
      </c>
      <c r="Q226" s="22">
        <v>33</v>
      </c>
      <c r="R226" s="96">
        <f t="shared" si="22"/>
        <v>0.91666666666666663</v>
      </c>
      <c r="S226" s="96">
        <f t="shared" si="23"/>
        <v>8.333333333333337E-2</v>
      </c>
    </row>
    <row r="227" spans="1:20" ht="15.75" customHeight="1" x14ac:dyDescent="0.2">
      <c r="A227" s="93">
        <v>1201</v>
      </c>
      <c r="B227" s="17"/>
      <c r="C227" s="17"/>
      <c r="D227" s="17"/>
      <c r="E227" s="17"/>
      <c r="F227" s="17">
        <v>25</v>
      </c>
      <c r="G227" s="17"/>
      <c r="H227" s="17"/>
      <c r="I227" s="17"/>
      <c r="J227" s="17"/>
      <c r="K227" s="17"/>
      <c r="L227" s="54"/>
      <c r="M227" s="140"/>
      <c r="N227" s="49"/>
      <c r="O227" s="141"/>
      <c r="P227" s="21">
        <f>IF(F227=0,"",F227/E226)</f>
        <v>0.92592592592592593</v>
      </c>
      <c r="Q227" s="22">
        <v>33</v>
      </c>
      <c r="R227" s="96">
        <f t="shared" si="22"/>
        <v>1</v>
      </c>
      <c r="S227" s="96">
        <f t="shared" si="23"/>
        <v>0</v>
      </c>
    </row>
    <row r="228" spans="1:20" ht="15.75" customHeight="1" x14ac:dyDescent="0.2">
      <c r="A228" s="93">
        <v>1202</v>
      </c>
      <c r="B228" s="17"/>
      <c r="C228" s="17"/>
      <c r="D228" s="17"/>
      <c r="E228" s="17"/>
      <c r="F228" s="17"/>
      <c r="G228" s="17">
        <v>25</v>
      </c>
      <c r="H228" s="17"/>
      <c r="I228" s="17"/>
      <c r="J228" s="17"/>
      <c r="K228" s="17"/>
      <c r="L228" s="54"/>
      <c r="M228" s="140"/>
      <c r="N228" s="49"/>
      <c r="O228" s="141"/>
      <c r="P228" s="21">
        <f>IF(G228=0,"",G228/F227)</f>
        <v>1</v>
      </c>
      <c r="Q228" s="22">
        <v>33</v>
      </c>
      <c r="R228" s="96">
        <f t="shared" si="22"/>
        <v>1</v>
      </c>
      <c r="S228" s="96">
        <f t="shared" si="23"/>
        <v>0</v>
      </c>
    </row>
    <row r="229" spans="1:20" ht="15.75" customHeight="1" x14ac:dyDescent="0.2">
      <c r="A229" s="93">
        <v>1301</v>
      </c>
      <c r="B229" s="17"/>
      <c r="C229" s="17"/>
      <c r="D229" s="17"/>
      <c r="E229" s="17"/>
      <c r="F229" s="17"/>
      <c r="G229" s="17"/>
      <c r="H229" s="17">
        <v>23</v>
      </c>
      <c r="I229" s="17"/>
      <c r="J229" s="17"/>
      <c r="K229" s="17"/>
      <c r="L229" s="54"/>
      <c r="M229" s="140"/>
      <c r="N229" s="49"/>
      <c r="O229" s="141"/>
      <c r="P229" s="21">
        <f>IF(H229=0,"",H229/G228)</f>
        <v>0.92</v>
      </c>
      <c r="Q229" s="22">
        <v>33</v>
      </c>
      <c r="R229" s="96">
        <f t="shared" si="22"/>
        <v>1</v>
      </c>
      <c r="S229" s="96">
        <f t="shared" si="23"/>
        <v>0</v>
      </c>
    </row>
    <row r="230" spans="1:20" ht="15.75" customHeight="1" x14ac:dyDescent="0.2">
      <c r="A230" s="93">
        <v>1302</v>
      </c>
      <c r="B230" s="17"/>
      <c r="C230" s="17"/>
      <c r="D230" s="17"/>
      <c r="E230" s="17"/>
      <c r="F230" s="17"/>
      <c r="G230" s="17"/>
      <c r="H230" s="17"/>
      <c r="I230" s="17">
        <v>21</v>
      </c>
      <c r="J230" s="17"/>
      <c r="K230" s="17"/>
      <c r="L230" s="54"/>
      <c r="M230" s="140"/>
      <c r="N230" s="49"/>
      <c r="O230" s="141"/>
      <c r="P230" s="21">
        <f>IF(I230=0,"",I230/H229)</f>
        <v>0.91304347826086951</v>
      </c>
      <c r="Q230" s="22">
        <v>33</v>
      </c>
      <c r="R230" s="96">
        <f t="shared" si="22"/>
        <v>1</v>
      </c>
      <c r="S230" s="96">
        <f t="shared" si="23"/>
        <v>0</v>
      </c>
    </row>
    <row r="231" spans="1:20" ht="15.75" customHeight="1" x14ac:dyDescent="0.2">
      <c r="A231" s="93">
        <v>1401</v>
      </c>
      <c r="B231" s="17"/>
      <c r="C231" s="17"/>
      <c r="D231" s="17"/>
      <c r="E231" s="17"/>
      <c r="F231" s="17"/>
      <c r="G231" s="17"/>
      <c r="H231" s="17"/>
      <c r="I231" s="17"/>
      <c r="J231" s="17">
        <v>20</v>
      </c>
      <c r="K231" s="17"/>
      <c r="L231" s="54"/>
      <c r="M231" s="140"/>
      <c r="N231" s="49"/>
      <c r="O231" s="141"/>
      <c r="P231" s="21">
        <f>IF(J231=0,"",J231/I230)</f>
        <v>0.95238095238095233</v>
      </c>
      <c r="Q231" s="22">
        <v>33</v>
      </c>
      <c r="R231" s="96">
        <f t="shared" si="22"/>
        <v>1</v>
      </c>
      <c r="S231" s="96">
        <f t="shared" si="23"/>
        <v>0</v>
      </c>
    </row>
    <row r="232" spans="1:20" ht="15.75" customHeight="1" x14ac:dyDescent="0.2">
      <c r="A232" s="93">
        <v>1402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17">
        <v>20</v>
      </c>
      <c r="L232" s="54">
        <v>15</v>
      </c>
      <c r="M232" s="140"/>
      <c r="N232" s="49"/>
      <c r="O232" s="141"/>
      <c r="P232" s="21">
        <f>IF(K232=0,"",K232/J231)</f>
        <v>1</v>
      </c>
      <c r="Q232" s="22">
        <v>31</v>
      </c>
      <c r="R232" s="96">
        <f t="shared" si="22"/>
        <v>0.93939393939393945</v>
      </c>
      <c r="S232" s="96">
        <f t="shared" si="23"/>
        <v>6.0606060606060552E-2</v>
      </c>
    </row>
    <row r="233" spans="1:20" ht="15.75" customHeight="1" x14ac:dyDescent="0.2">
      <c r="A233" s="93">
        <v>1501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17">
        <v>3</v>
      </c>
      <c r="L233" s="54">
        <v>3</v>
      </c>
      <c r="M233" s="140"/>
      <c r="N233" s="49"/>
      <c r="O233" s="142"/>
      <c r="P233" s="160"/>
      <c r="Q233" s="51">
        <v>16</v>
      </c>
      <c r="R233" s="186"/>
      <c r="S233" s="160"/>
    </row>
    <row r="234" spans="1:20" ht="15.75" customHeight="1" x14ac:dyDescent="0.2">
      <c r="A234" s="93">
        <v>1502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>
        <v>8</v>
      </c>
      <c r="L234" s="54">
        <v>8</v>
      </c>
      <c r="M234" s="140"/>
      <c r="N234" s="49"/>
      <c r="O234" s="142"/>
      <c r="P234" s="143"/>
      <c r="Q234" s="51">
        <v>12</v>
      </c>
      <c r="R234" s="144"/>
      <c r="S234" s="143"/>
    </row>
    <row r="235" spans="1:20" ht="15.75" customHeight="1" x14ac:dyDescent="0.2">
      <c r="A235" s="93">
        <v>1601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>
        <v>1</v>
      </c>
      <c r="L235" s="54">
        <v>1</v>
      </c>
      <c r="M235" s="140"/>
      <c r="N235" s="49"/>
      <c r="O235" s="142"/>
      <c r="P235" s="143"/>
      <c r="Q235" s="51">
        <v>2</v>
      </c>
      <c r="R235" s="144"/>
      <c r="S235" s="143"/>
    </row>
    <row r="236" spans="1:20" ht="15.75" customHeight="1" x14ac:dyDescent="0.2">
      <c r="A236" s="93">
        <v>1602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17">
        <v>2</v>
      </c>
      <c r="L236" s="54">
        <v>1</v>
      </c>
      <c r="M236" s="140"/>
      <c r="N236" s="49"/>
      <c r="O236" s="142"/>
      <c r="P236" s="49"/>
      <c r="Q236" s="22">
        <v>2</v>
      </c>
      <c r="R236" s="145"/>
      <c r="S236" s="143"/>
    </row>
    <row r="237" spans="1:20" ht="15.75" customHeight="1" x14ac:dyDescent="0.2">
      <c r="A237" s="93">
        <v>1701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54"/>
      <c r="M237" s="140"/>
      <c r="N237" s="49"/>
      <c r="O237" s="142"/>
      <c r="P237" s="49"/>
      <c r="Q237" s="22">
        <v>1</v>
      </c>
      <c r="R237" s="145"/>
      <c r="S237" s="143"/>
    </row>
    <row r="238" spans="1:20" ht="15.75" customHeight="1" x14ac:dyDescent="0.2">
      <c r="A238" s="93">
        <v>1702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17">
        <v>1</v>
      </c>
      <c r="L238" s="54">
        <v>1</v>
      </c>
      <c r="M238" s="140"/>
      <c r="N238" s="49"/>
      <c r="O238" s="142"/>
      <c r="P238" s="98" t="s">
        <v>81</v>
      </c>
      <c r="Q238" s="99">
        <v>23</v>
      </c>
      <c r="R238" s="100">
        <f>L241</f>
        <v>29</v>
      </c>
      <c r="S238" s="101" t="s">
        <v>10</v>
      </c>
    </row>
    <row r="239" spans="1:20" ht="15.75" customHeight="1" x14ac:dyDescent="0.2">
      <c r="A239" s="93">
        <v>1801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54"/>
      <c r="M239" s="140"/>
      <c r="N239" s="49"/>
      <c r="O239" s="142"/>
      <c r="P239" s="102" t="s">
        <v>83</v>
      </c>
      <c r="Q239" s="32">
        <f>IF(Q238/B223=0,"",Q238/B223)</f>
        <v>0.58974358974358976</v>
      </c>
      <c r="R239" s="103">
        <f>IF(Q238/R238=0,"",Q238/R238)</f>
        <v>0.7931034482758621</v>
      </c>
      <c r="S239" s="104" t="s">
        <v>84</v>
      </c>
    </row>
    <row r="240" spans="1:20" ht="15.75" customHeight="1" x14ac:dyDescent="0.2">
      <c r="A240" s="93">
        <v>1802</v>
      </c>
      <c r="B240" s="71"/>
      <c r="C240" s="71"/>
      <c r="D240" s="71"/>
      <c r="E240" s="71"/>
      <c r="F240" s="71"/>
      <c r="G240" s="71"/>
      <c r="H240" s="71"/>
      <c r="I240" s="71"/>
      <c r="J240" s="71"/>
      <c r="K240" s="71"/>
      <c r="L240" s="54"/>
      <c r="M240" s="146"/>
      <c r="N240" s="147"/>
      <c r="O240" s="148"/>
      <c r="P240" s="149"/>
      <c r="Q240" s="150"/>
      <c r="R240" s="150"/>
      <c r="S240" s="151"/>
    </row>
    <row r="241" spans="1:20" ht="18" customHeight="1" x14ac:dyDescent="0.2">
      <c r="A241" s="109"/>
      <c r="B241" s="216" t="s">
        <v>106</v>
      </c>
      <c r="C241" s="216"/>
      <c r="D241" s="216"/>
      <c r="E241" s="216"/>
      <c r="F241" s="216"/>
      <c r="G241" s="216"/>
      <c r="H241" s="216"/>
      <c r="I241" s="216"/>
      <c r="J241" s="216"/>
      <c r="K241" s="216"/>
      <c r="L241" s="70">
        <f>SUM(L232:L238)</f>
        <v>29</v>
      </c>
      <c r="M241" s="105">
        <f>IF(L232=0,"",L232/B223)</f>
        <v>0.38461538461538464</v>
      </c>
      <c r="N241" s="105">
        <f>IF(L241=0,"",L241/B223)</f>
        <v>0.74358974358974361</v>
      </c>
      <c r="O241" s="105">
        <f>IF(L232=0,"",N241-M241)</f>
        <v>0.35897435897435898</v>
      </c>
      <c r="P241" s="85"/>
      <c r="Q241" s="81"/>
      <c r="R241" s="129"/>
      <c r="S241" s="85"/>
    </row>
    <row r="242" spans="1:20" ht="12.75" customHeight="1" x14ac:dyDescent="0.2">
      <c r="M242" s="133"/>
      <c r="N242" s="133"/>
      <c r="O242" s="133"/>
    </row>
    <row r="243" spans="1:20" ht="12.75" customHeight="1" x14ac:dyDescent="0.2">
      <c r="M243" s="133"/>
      <c r="N243" s="133"/>
      <c r="O243" s="133"/>
    </row>
    <row r="244" spans="1:20" ht="26.25" x14ac:dyDescent="0.2">
      <c r="B244" s="220" t="s">
        <v>94</v>
      </c>
      <c r="C244" s="220"/>
      <c r="D244" s="220"/>
      <c r="E244" s="220"/>
      <c r="F244" s="220"/>
      <c r="G244" s="220"/>
      <c r="H244" s="220"/>
      <c r="I244" s="220"/>
      <c r="J244" s="220"/>
      <c r="K244" s="220"/>
      <c r="L244" s="74" t="s">
        <v>70</v>
      </c>
      <c r="M244" s="85"/>
      <c r="N244" s="85"/>
      <c r="O244" s="81"/>
      <c r="P244" s="85"/>
      <c r="Q244" s="81"/>
      <c r="R244" s="81"/>
      <c r="S244" s="81"/>
    </row>
    <row r="245" spans="1:20" ht="20.25" x14ac:dyDescent="0.2">
      <c r="A245" s="222" t="s">
        <v>9</v>
      </c>
      <c r="B245" s="223" t="s">
        <v>95</v>
      </c>
      <c r="C245" s="224"/>
      <c r="D245" s="224"/>
      <c r="E245" s="224"/>
      <c r="F245" s="224"/>
      <c r="G245" s="224"/>
      <c r="H245" s="224"/>
      <c r="I245" s="224"/>
      <c r="J245" s="224"/>
      <c r="K245" s="225"/>
      <c r="L245" s="226" t="s">
        <v>10</v>
      </c>
      <c r="M245" s="219" t="s">
        <v>2</v>
      </c>
      <c r="N245" s="219" t="s">
        <v>3</v>
      </c>
      <c r="O245" s="228" t="s">
        <v>4</v>
      </c>
      <c r="P245" s="219" t="s">
        <v>5</v>
      </c>
      <c r="Q245" s="217" t="s">
        <v>6</v>
      </c>
      <c r="R245" s="217" t="s">
        <v>7</v>
      </c>
      <c r="S245" s="219" t="s">
        <v>96</v>
      </c>
    </row>
    <row r="246" spans="1:20" ht="15.75" customHeight="1" x14ac:dyDescent="0.2">
      <c r="A246" s="218"/>
      <c r="B246" s="93" t="s">
        <v>97</v>
      </c>
      <c r="C246" s="93" t="s">
        <v>98</v>
      </c>
      <c r="D246" s="93" t="s">
        <v>99</v>
      </c>
      <c r="E246" s="93" t="s">
        <v>100</v>
      </c>
      <c r="F246" s="93" t="s">
        <v>101</v>
      </c>
      <c r="G246" s="93" t="s">
        <v>102</v>
      </c>
      <c r="H246" s="93" t="s">
        <v>103</v>
      </c>
      <c r="I246" s="93" t="s">
        <v>104</v>
      </c>
      <c r="J246" s="93" t="s">
        <v>105</v>
      </c>
      <c r="K246" s="93" t="s">
        <v>125</v>
      </c>
      <c r="L246" s="218"/>
      <c r="M246" s="218"/>
      <c r="N246" s="218"/>
      <c r="O246" s="218"/>
      <c r="P246" s="218"/>
      <c r="Q246" s="218"/>
      <c r="R246" s="218"/>
      <c r="S246" s="218"/>
    </row>
    <row r="247" spans="1:20" ht="15.75" customHeight="1" x14ac:dyDescent="0.2">
      <c r="A247" s="93">
        <v>1002</v>
      </c>
      <c r="B247" s="17">
        <v>74</v>
      </c>
      <c r="C247" s="17"/>
      <c r="D247" s="17"/>
      <c r="E247" s="17"/>
      <c r="F247" s="17"/>
      <c r="G247" s="17"/>
      <c r="H247" s="17"/>
      <c r="I247" s="17"/>
      <c r="J247" s="17"/>
      <c r="K247" s="17"/>
      <c r="L247" s="54"/>
      <c r="M247" s="138"/>
      <c r="N247" s="139"/>
      <c r="O247" s="100"/>
      <c r="P247" s="94"/>
      <c r="Q247" s="19">
        <f>B247</f>
        <v>74</v>
      </c>
      <c r="R247" s="95"/>
      <c r="S247" s="94"/>
    </row>
    <row r="248" spans="1:20" ht="15.75" customHeight="1" x14ac:dyDescent="0.2">
      <c r="A248" s="93">
        <v>1101</v>
      </c>
      <c r="B248" s="17"/>
      <c r="C248" s="17">
        <v>67</v>
      </c>
      <c r="D248" s="17"/>
      <c r="E248" s="17"/>
      <c r="F248" s="17"/>
      <c r="G248" s="17"/>
      <c r="H248" s="17"/>
      <c r="I248" s="17"/>
      <c r="J248" s="17"/>
      <c r="K248" s="17"/>
      <c r="L248" s="54"/>
      <c r="M248" s="140"/>
      <c r="N248" s="49"/>
      <c r="O248" s="141"/>
      <c r="P248" s="21">
        <f>IF(C248=0,"",C248/B247)</f>
        <v>0.90540540540540537</v>
      </c>
      <c r="Q248" s="22">
        <v>67</v>
      </c>
      <c r="R248" s="96">
        <f t="shared" ref="R248:R256" si="24">IF(Q248=0,"",Q248/Q247)</f>
        <v>0.90540540540540537</v>
      </c>
      <c r="S248" s="96">
        <f t="shared" ref="S248:S256" si="25">IF(Q248=0,"",100%-R248)</f>
        <v>9.4594594594594628E-2</v>
      </c>
    </row>
    <row r="249" spans="1:20" ht="15.75" customHeight="1" x14ac:dyDescent="0.2">
      <c r="A249" s="93">
        <v>1102</v>
      </c>
      <c r="B249" s="17"/>
      <c r="C249" s="17"/>
      <c r="D249" s="17">
        <v>60</v>
      </c>
      <c r="E249" s="17"/>
      <c r="F249" s="17"/>
      <c r="G249" s="17"/>
      <c r="H249" s="17"/>
      <c r="I249" s="17"/>
      <c r="J249" s="17"/>
      <c r="K249" s="17"/>
      <c r="L249" s="54"/>
      <c r="M249" s="140"/>
      <c r="N249" s="49"/>
      <c r="O249" s="141"/>
      <c r="P249" s="21">
        <f>IF(D249=0,"",D249/C248)</f>
        <v>0.89552238805970152</v>
      </c>
      <c r="Q249" s="22">
        <v>66</v>
      </c>
      <c r="R249" s="96">
        <f t="shared" si="24"/>
        <v>0.9850746268656716</v>
      </c>
      <c r="S249" s="96">
        <f t="shared" si="25"/>
        <v>1.4925373134328401E-2</v>
      </c>
      <c r="T249" s="155">
        <f>Q249/Q247</f>
        <v>0.89189189189189189</v>
      </c>
    </row>
    <row r="250" spans="1:20" ht="15.75" customHeight="1" x14ac:dyDescent="0.2">
      <c r="A250" s="93">
        <v>1201</v>
      </c>
      <c r="B250" s="17"/>
      <c r="C250" s="17"/>
      <c r="D250" s="17"/>
      <c r="E250" s="17">
        <v>27</v>
      </c>
      <c r="F250" s="17"/>
      <c r="G250" s="17"/>
      <c r="H250" s="17"/>
      <c r="I250" s="17"/>
      <c r="J250" s="17"/>
      <c r="K250" s="17"/>
      <c r="L250" s="54"/>
      <c r="M250" s="140"/>
      <c r="N250" s="49"/>
      <c r="O250" s="141"/>
      <c r="P250" s="21">
        <f>IF(E250=0,"",E250/D249)</f>
        <v>0.45</v>
      </c>
      <c r="Q250" s="22">
        <v>64</v>
      </c>
      <c r="R250" s="96">
        <f t="shared" si="24"/>
        <v>0.96969696969696972</v>
      </c>
      <c r="S250" s="96">
        <f t="shared" si="25"/>
        <v>3.0303030303030276E-2</v>
      </c>
    </row>
    <row r="251" spans="1:20" ht="15.75" customHeight="1" x14ac:dyDescent="0.2">
      <c r="A251" s="93">
        <v>1202</v>
      </c>
      <c r="B251" s="17"/>
      <c r="C251" s="17"/>
      <c r="D251" s="17"/>
      <c r="E251" s="17"/>
      <c r="F251" s="17">
        <v>52</v>
      </c>
      <c r="G251" s="17"/>
      <c r="H251" s="17"/>
      <c r="I251" s="17"/>
      <c r="J251" s="17"/>
      <c r="K251" s="17"/>
      <c r="L251" s="54"/>
      <c r="M251" s="140"/>
      <c r="N251" s="49"/>
      <c r="O251" s="141"/>
      <c r="P251" s="21">
        <f>IF(F251=0,"",F251/E250)</f>
        <v>1.9259259259259258</v>
      </c>
      <c r="Q251" s="22">
        <v>62</v>
      </c>
      <c r="R251" s="96">
        <f t="shared" si="24"/>
        <v>0.96875</v>
      </c>
      <c r="S251" s="96">
        <f t="shared" si="25"/>
        <v>3.125E-2</v>
      </c>
    </row>
    <row r="252" spans="1:20" ht="15.75" customHeight="1" x14ac:dyDescent="0.2">
      <c r="A252" s="93">
        <v>1301</v>
      </c>
      <c r="B252" s="17"/>
      <c r="C252" s="17"/>
      <c r="D252" s="17"/>
      <c r="E252" s="17"/>
      <c r="F252" s="17"/>
      <c r="G252" s="17">
        <v>48</v>
      </c>
      <c r="H252" s="17"/>
      <c r="I252" s="17"/>
      <c r="J252" s="17"/>
      <c r="K252" s="17"/>
      <c r="L252" s="54"/>
      <c r="M252" s="140"/>
      <c r="N252" s="49"/>
      <c r="O252" s="141"/>
      <c r="P252" s="21">
        <f>IF(G252=0,"",G252/F251)</f>
        <v>0.92307692307692313</v>
      </c>
      <c r="Q252" s="22">
        <v>61</v>
      </c>
      <c r="R252" s="96">
        <f t="shared" si="24"/>
        <v>0.9838709677419355</v>
      </c>
      <c r="S252" s="96">
        <f t="shared" si="25"/>
        <v>1.6129032258064502E-2</v>
      </c>
    </row>
    <row r="253" spans="1:20" ht="15.75" customHeight="1" x14ac:dyDescent="0.2">
      <c r="A253" s="93">
        <v>1302</v>
      </c>
      <c r="B253" s="17"/>
      <c r="C253" s="17"/>
      <c r="D253" s="17"/>
      <c r="E253" s="17"/>
      <c r="F253" s="17"/>
      <c r="G253" s="17"/>
      <c r="H253" s="17">
        <v>48</v>
      </c>
      <c r="I253" s="17"/>
      <c r="J253" s="17"/>
      <c r="K253" s="17"/>
      <c r="L253" s="54"/>
      <c r="M253" s="140"/>
      <c r="N253" s="49"/>
      <c r="O253" s="141"/>
      <c r="P253" s="21">
        <f>IF(H253=0,"",H253/G252)</f>
        <v>1</v>
      </c>
      <c r="Q253" s="22">
        <v>61</v>
      </c>
      <c r="R253" s="96">
        <f t="shared" si="24"/>
        <v>1</v>
      </c>
      <c r="S253" s="96">
        <f t="shared" si="25"/>
        <v>0</v>
      </c>
    </row>
    <row r="254" spans="1:20" ht="15.75" customHeight="1" x14ac:dyDescent="0.2">
      <c r="A254" s="93">
        <v>1401</v>
      </c>
      <c r="B254" s="17"/>
      <c r="C254" s="17"/>
      <c r="D254" s="17"/>
      <c r="E254" s="17"/>
      <c r="F254" s="17"/>
      <c r="G254" s="17"/>
      <c r="H254" s="17"/>
      <c r="I254" s="17">
        <v>48</v>
      </c>
      <c r="J254" s="17"/>
      <c r="K254" s="17"/>
      <c r="L254" s="54"/>
      <c r="M254" s="140"/>
      <c r="N254" s="49"/>
      <c r="O254" s="141"/>
      <c r="P254" s="21">
        <f>IF(I254=0,"",I254/H253)</f>
        <v>1</v>
      </c>
      <c r="Q254" s="22">
        <v>59</v>
      </c>
      <c r="R254" s="96">
        <f t="shared" si="24"/>
        <v>0.96721311475409832</v>
      </c>
      <c r="S254" s="96">
        <f t="shared" si="25"/>
        <v>3.2786885245901676E-2</v>
      </c>
    </row>
    <row r="255" spans="1:20" ht="15.75" customHeight="1" x14ac:dyDescent="0.2">
      <c r="A255" s="93">
        <v>1402</v>
      </c>
      <c r="B255" s="17"/>
      <c r="C255" s="17"/>
      <c r="D255" s="17"/>
      <c r="E255" s="17"/>
      <c r="F255" s="17"/>
      <c r="G255" s="17"/>
      <c r="H255" s="17"/>
      <c r="I255" s="17"/>
      <c r="J255" s="17">
        <v>46</v>
      </c>
      <c r="K255" s="17"/>
      <c r="L255" s="54"/>
      <c r="M255" s="140"/>
      <c r="N255" s="49"/>
      <c r="O255" s="141"/>
      <c r="P255" s="21">
        <f>IF(J255=0,"",J255/I254)</f>
        <v>0.95833333333333337</v>
      </c>
      <c r="Q255" s="22">
        <v>56</v>
      </c>
      <c r="R255" s="96">
        <f t="shared" si="24"/>
        <v>0.94915254237288138</v>
      </c>
      <c r="S255" s="96">
        <f t="shared" si="25"/>
        <v>5.084745762711862E-2</v>
      </c>
    </row>
    <row r="256" spans="1:20" ht="15.75" customHeight="1" x14ac:dyDescent="0.2">
      <c r="A256" s="93">
        <v>1501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17">
        <v>46</v>
      </c>
      <c r="L256" s="54">
        <v>34</v>
      </c>
      <c r="M256" s="140"/>
      <c r="N256" s="49"/>
      <c r="O256" s="141"/>
      <c r="P256" s="21">
        <f>IF(K256=0,"",K256/J255)</f>
        <v>1</v>
      </c>
      <c r="Q256" s="22">
        <v>55</v>
      </c>
      <c r="R256" s="96">
        <f t="shared" si="24"/>
        <v>0.9821428571428571</v>
      </c>
      <c r="S256" s="96">
        <f t="shared" si="25"/>
        <v>1.7857142857142905E-2</v>
      </c>
    </row>
    <row r="257" spans="1:20" ht="15.75" customHeight="1" x14ac:dyDescent="0.2">
      <c r="A257" s="93">
        <v>1502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17">
        <v>14</v>
      </c>
      <c r="L257" s="54">
        <v>12</v>
      </c>
      <c r="M257" s="140"/>
      <c r="N257" s="49"/>
      <c r="O257" s="142"/>
      <c r="P257" s="160"/>
      <c r="Q257" s="51">
        <v>19</v>
      </c>
      <c r="R257" s="186"/>
      <c r="S257" s="160"/>
    </row>
    <row r="258" spans="1:20" ht="15.75" customHeight="1" x14ac:dyDescent="0.2">
      <c r="A258" s="93">
        <v>1601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>
        <v>4</v>
      </c>
      <c r="L258" s="54">
        <v>5</v>
      </c>
      <c r="M258" s="140"/>
      <c r="N258" s="49"/>
      <c r="O258" s="142"/>
      <c r="P258" s="143"/>
      <c r="Q258" s="51">
        <v>7</v>
      </c>
      <c r="R258" s="144"/>
      <c r="S258" s="143"/>
    </row>
    <row r="259" spans="1:20" ht="15.75" customHeight="1" x14ac:dyDescent="0.2">
      <c r="A259" s="93">
        <v>1602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17">
        <v>1</v>
      </c>
      <c r="L259" s="54"/>
      <c r="M259" s="140"/>
      <c r="N259" s="49"/>
      <c r="O259" s="142"/>
      <c r="P259" s="143"/>
      <c r="Q259" s="51">
        <v>1</v>
      </c>
      <c r="R259" s="144"/>
      <c r="S259" s="143"/>
    </row>
    <row r="260" spans="1:20" ht="15.75" customHeight="1" x14ac:dyDescent="0.2">
      <c r="A260" s="93">
        <v>1701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>
        <v>1</v>
      </c>
      <c r="L260" s="54">
        <v>1</v>
      </c>
      <c r="M260" s="140"/>
      <c r="N260" s="49"/>
      <c r="O260" s="142"/>
      <c r="P260" s="49"/>
      <c r="Q260" s="22">
        <v>1</v>
      </c>
      <c r="R260" s="145"/>
      <c r="S260" s="143"/>
    </row>
    <row r="261" spans="1:20" ht="15.75" customHeight="1" x14ac:dyDescent="0.2">
      <c r="A261" s="93">
        <v>1702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54"/>
      <c r="M261" s="140"/>
      <c r="N261" s="49"/>
      <c r="O261" s="142"/>
      <c r="P261" s="98" t="s">
        <v>81</v>
      </c>
      <c r="Q261" s="99">
        <v>52</v>
      </c>
      <c r="R261" s="100">
        <f>L264</f>
        <v>52</v>
      </c>
      <c r="S261" s="101" t="s">
        <v>10</v>
      </c>
    </row>
    <row r="262" spans="1:20" ht="15.75" customHeight="1" x14ac:dyDescent="0.2">
      <c r="A262" s="93">
        <v>1801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54"/>
      <c r="M262" s="140"/>
      <c r="N262" s="49"/>
      <c r="O262" s="142"/>
      <c r="P262" s="102" t="s">
        <v>83</v>
      </c>
      <c r="Q262" s="32">
        <f>IF(Q261/B247=0,"",Q261/B247)</f>
        <v>0.70270270270270274</v>
      </c>
      <c r="R262" s="103">
        <f>IF(Q261/R261=0,"",Q261/R261)</f>
        <v>1</v>
      </c>
      <c r="S262" s="104" t="s">
        <v>84</v>
      </c>
    </row>
    <row r="263" spans="1:20" ht="15.75" customHeight="1" x14ac:dyDescent="0.2">
      <c r="A263" s="93">
        <v>1802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54"/>
      <c r="M263" s="146"/>
      <c r="N263" s="147"/>
      <c r="O263" s="148"/>
      <c r="P263" s="149"/>
      <c r="Q263" s="150"/>
      <c r="R263" s="150"/>
      <c r="S263" s="151"/>
    </row>
    <row r="264" spans="1:20" ht="18" customHeight="1" x14ac:dyDescent="0.2">
      <c r="A264" s="109"/>
      <c r="B264" s="216" t="s">
        <v>106</v>
      </c>
      <c r="C264" s="216"/>
      <c r="D264" s="216"/>
      <c r="E264" s="216"/>
      <c r="F264" s="216"/>
      <c r="G264" s="216"/>
      <c r="H264" s="216"/>
      <c r="I264" s="216"/>
      <c r="J264" s="216"/>
      <c r="K264" s="216"/>
      <c r="L264" s="37">
        <f>SUM(L256:L260)</f>
        <v>52</v>
      </c>
      <c r="M264" s="105">
        <f>IF(L256=0,"",L256/B247)</f>
        <v>0.45945945945945948</v>
      </c>
      <c r="N264" s="105">
        <f>IF(L264=0,"",L264/B247)</f>
        <v>0.70270270270270274</v>
      </c>
      <c r="O264" s="105">
        <f>IF(L256=0,"",N264-M264)</f>
        <v>0.24324324324324326</v>
      </c>
      <c r="P264" s="85"/>
      <c r="Q264" s="81"/>
      <c r="R264" s="129"/>
      <c r="S264" s="85"/>
    </row>
    <row r="265" spans="1:20" ht="12.75" customHeight="1" x14ac:dyDescent="0.2"/>
    <row r="266" spans="1:20" ht="12.75" customHeight="1" x14ac:dyDescent="0.2"/>
    <row r="267" spans="1:20" ht="26.25" customHeight="1" x14ac:dyDescent="0.2">
      <c r="B267" s="220" t="s">
        <v>94</v>
      </c>
      <c r="C267" s="220"/>
      <c r="D267" s="220"/>
      <c r="E267" s="220"/>
      <c r="F267" s="220"/>
      <c r="G267" s="220"/>
      <c r="H267" s="220"/>
      <c r="I267" s="220"/>
      <c r="J267" s="220"/>
      <c r="K267" s="220"/>
      <c r="L267" s="74" t="s">
        <v>71</v>
      </c>
      <c r="M267" s="85"/>
      <c r="N267" s="85"/>
      <c r="O267" s="81"/>
      <c r="P267" s="85"/>
      <c r="Q267" s="81"/>
      <c r="R267" s="81"/>
      <c r="S267" s="81"/>
    </row>
    <row r="268" spans="1:20" ht="20.25" x14ac:dyDescent="0.2">
      <c r="A268" s="222" t="s">
        <v>9</v>
      </c>
      <c r="B268" s="223" t="s">
        <v>95</v>
      </c>
      <c r="C268" s="224"/>
      <c r="D268" s="224"/>
      <c r="E268" s="224"/>
      <c r="F268" s="224"/>
      <c r="G268" s="224"/>
      <c r="H268" s="224"/>
      <c r="I268" s="224"/>
      <c r="J268" s="224"/>
      <c r="K268" s="225"/>
      <c r="L268" s="226" t="s">
        <v>10</v>
      </c>
      <c r="M268" s="219" t="s">
        <v>2</v>
      </c>
      <c r="N268" s="219" t="s">
        <v>3</v>
      </c>
      <c r="O268" s="228" t="s">
        <v>4</v>
      </c>
      <c r="P268" s="219" t="s">
        <v>5</v>
      </c>
      <c r="Q268" s="217" t="s">
        <v>6</v>
      </c>
      <c r="R268" s="217" t="s">
        <v>7</v>
      </c>
      <c r="S268" s="219" t="s">
        <v>96</v>
      </c>
    </row>
    <row r="269" spans="1:20" ht="15.75" x14ac:dyDescent="0.2">
      <c r="A269" s="218"/>
      <c r="B269" s="93" t="s">
        <v>97</v>
      </c>
      <c r="C269" s="93" t="s">
        <v>98</v>
      </c>
      <c r="D269" s="93" t="s">
        <v>99</v>
      </c>
      <c r="E269" s="93" t="s">
        <v>100</v>
      </c>
      <c r="F269" s="93" t="s">
        <v>101</v>
      </c>
      <c r="G269" s="93" t="s">
        <v>102</v>
      </c>
      <c r="H269" s="93" t="s">
        <v>103</v>
      </c>
      <c r="I269" s="93" t="s">
        <v>104</v>
      </c>
      <c r="J269" s="93" t="s">
        <v>105</v>
      </c>
      <c r="K269" s="93" t="s">
        <v>125</v>
      </c>
      <c r="L269" s="218"/>
      <c r="M269" s="218"/>
      <c r="N269" s="218"/>
      <c r="O269" s="218"/>
      <c r="P269" s="218"/>
      <c r="Q269" s="218"/>
      <c r="R269" s="218"/>
      <c r="S269" s="218"/>
    </row>
    <row r="270" spans="1:20" ht="15.75" customHeight="1" x14ac:dyDescent="0.2">
      <c r="A270" s="93">
        <v>1101</v>
      </c>
      <c r="B270" s="17">
        <v>73</v>
      </c>
      <c r="C270" s="17"/>
      <c r="D270" s="17"/>
      <c r="E270" s="17"/>
      <c r="F270" s="17"/>
      <c r="G270" s="17"/>
      <c r="H270" s="17"/>
      <c r="I270" s="17"/>
      <c r="J270" s="17"/>
      <c r="K270" s="17"/>
      <c r="L270" s="54"/>
      <c r="M270" s="138"/>
      <c r="N270" s="139"/>
      <c r="O270" s="100"/>
      <c r="P270" s="94"/>
      <c r="Q270" s="19">
        <f>B270</f>
        <v>73</v>
      </c>
      <c r="R270" s="95"/>
      <c r="S270" s="94"/>
    </row>
    <row r="271" spans="1:20" ht="15.75" customHeight="1" x14ac:dyDescent="0.2">
      <c r="A271" s="93">
        <v>1102</v>
      </c>
      <c r="B271" s="17"/>
      <c r="C271" s="17">
        <v>58</v>
      </c>
      <c r="D271" s="17"/>
      <c r="E271" s="17"/>
      <c r="F271" s="17"/>
      <c r="G271" s="17"/>
      <c r="H271" s="17"/>
      <c r="I271" s="17"/>
      <c r="J271" s="17"/>
      <c r="K271" s="17"/>
      <c r="L271" s="54"/>
      <c r="M271" s="140"/>
      <c r="N271" s="49"/>
      <c r="O271" s="141"/>
      <c r="P271" s="21">
        <f>IF(C271=0,"",C271/B270)</f>
        <v>0.79452054794520544</v>
      </c>
      <c r="Q271" s="22">
        <v>58</v>
      </c>
      <c r="R271" s="96">
        <f t="shared" ref="R271:R279" si="26">IF(Q271=0,"",Q271/Q270)</f>
        <v>0.79452054794520544</v>
      </c>
      <c r="S271" s="96">
        <f t="shared" ref="S271:S279" si="27">IF(Q271=0,"",100%-R271)</f>
        <v>0.20547945205479456</v>
      </c>
    </row>
    <row r="272" spans="1:20" ht="15.75" customHeight="1" x14ac:dyDescent="0.2">
      <c r="A272" s="93">
        <v>1201</v>
      </c>
      <c r="B272" s="17"/>
      <c r="C272" s="17"/>
      <c r="D272" s="17">
        <v>49</v>
      </c>
      <c r="E272" s="17"/>
      <c r="F272" s="17"/>
      <c r="G272" s="17"/>
      <c r="H272" s="17"/>
      <c r="I272" s="17"/>
      <c r="J272" s="17"/>
      <c r="K272" s="17"/>
      <c r="L272" s="54"/>
      <c r="M272" s="140"/>
      <c r="N272" s="49"/>
      <c r="O272" s="141"/>
      <c r="P272" s="21">
        <f>IF(D272=0,"",D272/C271)</f>
        <v>0.84482758620689657</v>
      </c>
      <c r="Q272" s="22">
        <v>54</v>
      </c>
      <c r="R272" s="96">
        <f t="shared" si="26"/>
        <v>0.93103448275862066</v>
      </c>
      <c r="S272" s="96">
        <f t="shared" si="27"/>
        <v>6.8965517241379337E-2</v>
      </c>
      <c r="T272" s="155">
        <f>Q272/Q270</f>
        <v>0.73972602739726023</v>
      </c>
    </row>
    <row r="273" spans="1:19" ht="15.75" customHeight="1" x14ac:dyDescent="0.2">
      <c r="A273" s="93">
        <v>1202</v>
      </c>
      <c r="B273" s="17"/>
      <c r="C273" s="17"/>
      <c r="D273" s="17"/>
      <c r="E273" s="17">
        <v>41</v>
      </c>
      <c r="F273" s="17"/>
      <c r="G273" s="17"/>
      <c r="H273" s="17"/>
      <c r="I273" s="17"/>
      <c r="J273" s="17"/>
      <c r="K273" s="17"/>
      <c r="L273" s="54"/>
      <c r="M273" s="140"/>
      <c r="N273" s="49"/>
      <c r="O273" s="141"/>
      <c r="P273" s="21">
        <f>IF(E273=0,"",E273/D272)</f>
        <v>0.83673469387755106</v>
      </c>
      <c r="Q273" s="22">
        <v>53</v>
      </c>
      <c r="R273" s="96">
        <f t="shared" si="26"/>
        <v>0.98148148148148151</v>
      </c>
      <c r="S273" s="96">
        <f t="shared" si="27"/>
        <v>1.851851851851849E-2</v>
      </c>
    </row>
    <row r="274" spans="1:19" ht="15.75" customHeight="1" x14ac:dyDescent="0.2">
      <c r="A274" s="93">
        <v>1301</v>
      </c>
      <c r="B274" s="17"/>
      <c r="C274" s="17"/>
      <c r="D274" s="17"/>
      <c r="E274" s="17"/>
      <c r="F274" s="17">
        <v>33</v>
      </c>
      <c r="G274" s="17"/>
      <c r="H274" s="17"/>
      <c r="I274" s="17"/>
      <c r="J274" s="17"/>
      <c r="K274" s="17"/>
      <c r="L274" s="54"/>
      <c r="M274" s="140"/>
      <c r="N274" s="49"/>
      <c r="O274" s="141"/>
      <c r="P274" s="21">
        <f>IF(F274=0,"",F274/E273)</f>
        <v>0.80487804878048785</v>
      </c>
      <c r="Q274" s="22">
        <v>50</v>
      </c>
      <c r="R274" s="96">
        <f t="shared" si="26"/>
        <v>0.94339622641509435</v>
      </c>
      <c r="S274" s="96">
        <f t="shared" si="27"/>
        <v>5.6603773584905648E-2</v>
      </c>
    </row>
    <row r="275" spans="1:19" ht="15.75" customHeight="1" x14ac:dyDescent="0.2">
      <c r="A275" s="93">
        <v>1302</v>
      </c>
      <c r="B275" s="17"/>
      <c r="C275" s="17"/>
      <c r="D275" s="17"/>
      <c r="E275" s="17"/>
      <c r="F275" s="17"/>
      <c r="G275" s="17">
        <v>30</v>
      </c>
      <c r="H275" s="17"/>
      <c r="I275" s="17"/>
      <c r="J275" s="17"/>
      <c r="K275" s="17"/>
      <c r="L275" s="54"/>
      <c r="M275" s="140"/>
      <c r="N275" s="49"/>
      <c r="O275" s="141"/>
      <c r="P275" s="21">
        <f>IF(G275=0,"",G275/F274)</f>
        <v>0.90909090909090906</v>
      </c>
      <c r="Q275" s="22">
        <v>47</v>
      </c>
      <c r="R275" s="96">
        <f t="shared" si="26"/>
        <v>0.94</v>
      </c>
      <c r="S275" s="96">
        <f t="shared" si="27"/>
        <v>6.0000000000000053E-2</v>
      </c>
    </row>
    <row r="276" spans="1:19" ht="15.75" customHeight="1" x14ac:dyDescent="0.2">
      <c r="A276" s="93">
        <v>1401</v>
      </c>
      <c r="B276" s="17"/>
      <c r="C276" s="17"/>
      <c r="D276" s="17"/>
      <c r="E276" s="17"/>
      <c r="F276" s="17"/>
      <c r="G276" s="17"/>
      <c r="H276" s="17">
        <v>25</v>
      </c>
      <c r="I276" s="17"/>
      <c r="J276" s="17"/>
      <c r="K276" s="17"/>
      <c r="L276" s="54"/>
      <c r="M276" s="140"/>
      <c r="N276" s="49"/>
      <c r="O276" s="141"/>
      <c r="P276" s="21">
        <f>IF(H276=0,"",H276/G275)</f>
        <v>0.83333333333333337</v>
      </c>
      <c r="Q276" s="22">
        <v>43</v>
      </c>
      <c r="R276" s="96">
        <f t="shared" si="26"/>
        <v>0.91489361702127658</v>
      </c>
      <c r="S276" s="96">
        <f t="shared" si="27"/>
        <v>8.5106382978723416E-2</v>
      </c>
    </row>
    <row r="277" spans="1:19" ht="15.75" customHeight="1" x14ac:dyDescent="0.2">
      <c r="A277" s="93">
        <v>1402</v>
      </c>
      <c r="B277" s="17"/>
      <c r="C277" s="17"/>
      <c r="D277" s="17"/>
      <c r="E277" s="17"/>
      <c r="F277" s="17"/>
      <c r="G277" s="17"/>
      <c r="H277" s="17"/>
      <c r="I277" s="17">
        <v>23</v>
      </c>
      <c r="J277" s="17"/>
      <c r="K277" s="17"/>
      <c r="L277" s="54"/>
      <c r="M277" s="140"/>
      <c r="N277" s="49"/>
      <c r="O277" s="141"/>
      <c r="P277" s="21">
        <f>IF(I277=0,"",I277/H276)</f>
        <v>0.92</v>
      </c>
      <c r="Q277" s="22">
        <v>43</v>
      </c>
      <c r="R277" s="96">
        <f t="shared" si="26"/>
        <v>1</v>
      </c>
      <c r="S277" s="96">
        <f t="shared" si="27"/>
        <v>0</v>
      </c>
    </row>
    <row r="278" spans="1:19" ht="15.75" customHeight="1" x14ac:dyDescent="0.2">
      <c r="A278" s="93">
        <v>1501</v>
      </c>
      <c r="B278" s="17"/>
      <c r="C278" s="17"/>
      <c r="D278" s="17"/>
      <c r="E278" s="17"/>
      <c r="F278" s="17"/>
      <c r="G278" s="17"/>
      <c r="H278" s="17"/>
      <c r="I278" s="17"/>
      <c r="J278" s="17">
        <v>20</v>
      </c>
      <c r="K278" s="17"/>
      <c r="L278" s="54"/>
      <c r="M278" s="140"/>
      <c r="N278" s="49"/>
      <c r="O278" s="141"/>
      <c r="P278" s="21">
        <f>IF(J278=0,"",J278/I277)</f>
        <v>0.86956521739130432</v>
      </c>
      <c r="Q278" s="22">
        <v>43</v>
      </c>
      <c r="R278" s="96">
        <f t="shared" si="26"/>
        <v>1</v>
      </c>
      <c r="S278" s="96">
        <f t="shared" si="27"/>
        <v>0</v>
      </c>
    </row>
    <row r="279" spans="1:19" ht="15.75" customHeight="1" x14ac:dyDescent="0.2">
      <c r="A279" s="93">
        <v>1502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17">
        <v>18</v>
      </c>
      <c r="L279" s="54">
        <v>11</v>
      </c>
      <c r="M279" s="140"/>
      <c r="N279" s="49"/>
      <c r="O279" s="141"/>
      <c r="P279" s="21">
        <f>IF(K279=0,"",K279/J278)</f>
        <v>0.9</v>
      </c>
      <c r="Q279" s="22">
        <v>40</v>
      </c>
      <c r="R279" s="96">
        <f t="shared" si="26"/>
        <v>0.93023255813953487</v>
      </c>
      <c r="S279" s="96">
        <f t="shared" si="27"/>
        <v>6.9767441860465129E-2</v>
      </c>
    </row>
    <row r="280" spans="1:19" ht="15.75" customHeight="1" x14ac:dyDescent="0.2">
      <c r="A280" s="93">
        <v>1601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17">
        <v>15</v>
      </c>
      <c r="L280" s="54">
        <v>8</v>
      </c>
      <c r="M280" s="140"/>
      <c r="N280" s="49"/>
      <c r="O280" s="142"/>
      <c r="P280" s="160"/>
      <c r="Q280" s="51">
        <v>27</v>
      </c>
      <c r="R280" s="186"/>
      <c r="S280" s="160"/>
    </row>
    <row r="281" spans="1:19" ht="15.75" customHeight="1" x14ac:dyDescent="0.2">
      <c r="A281" s="93">
        <v>1602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>
        <v>9</v>
      </c>
      <c r="L281" s="54">
        <v>2</v>
      </c>
      <c r="M281" s="140"/>
      <c r="N281" s="49"/>
      <c r="O281" s="142"/>
      <c r="P281" s="143"/>
      <c r="Q281" s="51">
        <v>18</v>
      </c>
      <c r="R281" s="144"/>
      <c r="S281" s="143"/>
    </row>
    <row r="282" spans="1:19" ht="15.75" customHeight="1" x14ac:dyDescent="0.2">
      <c r="A282" s="93">
        <v>1701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17">
        <v>9</v>
      </c>
      <c r="L282" s="54">
        <v>5</v>
      </c>
      <c r="M282" s="140"/>
      <c r="N282" s="49"/>
      <c r="O282" s="142"/>
      <c r="P282" s="143"/>
      <c r="Q282" s="51">
        <v>15</v>
      </c>
      <c r="R282" s="144"/>
      <c r="S282" s="143"/>
    </row>
    <row r="283" spans="1:19" ht="15.75" customHeight="1" x14ac:dyDescent="0.2">
      <c r="A283" s="93">
        <v>1702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17">
        <v>8</v>
      </c>
      <c r="L283" s="54">
        <v>7</v>
      </c>
      <c r="M283" s="140"/>
      <c r="N283" s="49"/>
      <c r="O283" s="142"/>
      <c r="P283" s="49"/>
      <c r="Q283" s="22">
        <v>9</v>
      </c>
      <c r="R283" s="145"/>
      <c r="S283" s="143"/>
    </row>
    <row r="284" spans="1:19" ht="15.75" customHeight="1" x14ac:dyDescent="0.2">
      <c r="A284" s="93">
        <v>1801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17">
        <v>2</v>
      </c>
      <c r="L284" s="54">
        <v>2</v>
      </c>
      <c r="M284" s="140"/>
      <c r="N284" s="49"/>
      <c r="O284" s="142"/>
      <c r="P284" s="98" t="s">
        <v>81</v>
      </c>
      <c r="Q284" s="99">
        <v>31</v>
      </c>
      <c r="R284" s="100">
        <f>L287</f>
        <v>35</v>
      </c>
      <c r="S284" s="101" t="s">
        <v>10</v>
      </c>
    </row>
    <row r="285" spans="1:19" ht="15.75" customHeight="1" x14ac:dyDescent="0.2">
      <c r="A285" s="93">
        <v>1802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54"/>
      <c r="M285" s="140"/>
      <c r="N285" s="49"/>
      <c r="O285" s="142"/>
      <c r="P285" s="102" t="s">
        <v>83</v>
      </c>
      <c r="Q285" s="32">
        <f>IF(Q284/B270=0,"",Q284/B270)</f>
        <v>0.42465753424657532</v>
      </c>
      <c r="R285" s="103">
        <f>IF(Q284/R284=0,"",Q284/R284)</f>
        <v>0.88571428571428568</v>
      </c>
      <c r="S285" s="104" t="s">
        <v>84</v>
      </c>
    </row>
    <row r="286" spans="1:19" ht="15.75" customHeight="1" x14ac:dyDescent="0.2">
      <c r="A286" s="93">
        <v>1901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54"/>
      <c r="M286" s="146"/>
      <c r="N286" s="147"/>
      <c r="O286" s="148"/>
      <c r="P286" s="149"/>
      <c r="Q286" s="150"/>
      <c r="R286" s="150"/>
      <c r="S286" s="151"/>
    </row>
    <row r="287" spans="1:19" ht="18" customHeight="1" x14ac:dyDescent="0.2">
      <c r="A287" s="109"/>
      <c r="B287" s="216" t="s">
        <v>106</v>
      </c>
      <c r="C287" s="216"/>
      <c r="D287" s="216"/>
      <c r="E287" s="216"/>
      <c r="F287" s="216"/>
      <c r="G287" s="216"/>
      <c r="H287" s="216"/>
      <c r="I287" s="216"/>
      <c r="J287" s="216"/>
      <c r="K287" s="216"/>
      <c r="L287" s="37">
        <f>SUM(L279:L284)</f>
        <v>35</v>
      </c>
      <c r="M287" s="105">
        <f>IF(L279=0,"",L279/B270)</f>
        <v>0.15068493150684931</v>
      </c>
      <c r="N287" s="105">
        <f>IF(L287=0,"",L287/B270)</f>
        <v>0.47945205479452052</v>
      </c>
      <c r="O287" s="105">
        <f>IF(L279=0,"",N287-M287)</f>
        <v>0.32876712328767121</v>
      </c>
      <c r="P287" s="85"/>
      <c r="Q287" s="81"/>
      <c r="R287" s="129"/>
      <c r="S287" s="85"/>
    </row>
    <row r="288" spans="1:19" ht="12.75" customHeight="1" x14ac:dyDescent="0.2"/>
    <row r="289" spans="1:20" ht="12.75" customHeight="1" x14ac:dyDescent="0.2"/>
    <row r="290" spans="1:20" ht="26.25" x14ac:dyDescent="0.2">
      <c r="B290" s="220" t="s">
        <v>94</v>
      </c>
      <c r="C290" s="220"/>
      <c r="D290" s="220"/>
      <c r="E290" s="220"/>
      <c r="F290" s="220"/>
      <c r="G290" s="220"/>
      <c r="H290" s="220"/>
      <c r="I290" s="220"/>
      <c r="J290" s="220"/>
      <c r="K290" s="220"/>
      <c r="L290" s="74" t="s">
        <v>72</v>
      </c>
      <c r="M290" s="85"/>
      <c r="N290" s="85"/>
      <c r="O290" s="81"/>
      <c r="P290" s="85"/>
      <c r="Q290" s="81"/>
      <c r="R290" s="81"/>
      <c r="S290" s="81"/>
    </row>
    <row r="291" spans="1:20" ht="20.25" x14ac:dyDescent="0.2">
      <c r="A291" s="222" t="s">
        <v>9</v>
      </c>
      <c r="B291" s="223" t="s">
        <v>95</v>
      </c>
      <c r="C291" s="224"/>
      <c r="D291" s="224"/>
      <c r="E291" s="224"/>
      <c r="F291" s="224"/>
      <c r="G291" s="224"/>
      <c r="H291" s="224"/>
      <c r="I291" s="224"/>
      <c r="J291" s="224"/>
      <c r="K291" s="225"/>
      <c r="L291" s="226" t="s">
        <v>10</v>
      </c>
      <c r="M291" s="219" t="s">
        <v>2</v>
      </c>
      <c r="N291" s="219" t="s">
        <v>3</v>
      </c>
      <c r="O291" s="228" t="s">
        <v>4</v>
      </c>
      <c r="P291" s="219" t="s">
        <v>5</v>
      </c>
      <c r="Q291" s="217" t="s">
        <v>6</v>
      </c>
      <c r="R291" s="217" t="s">
        <v>7</v>
      </c>
      <c r="S291" s="219" t="s">
        <v>96</v>
      </c>
    </row>
    <row r="292" spans="1:20" ht="15.75" customHeight="1" x14ac:dyDescent="0.2">
      <c r="A292" s="218"/>
      <c r="B292" s="93" t="s">
        <v>97</v>
      </c>
      <c r="C292" s="93" t="s">
        <v>98</v>
      </c>
      <c r="D292" s="93" t="s">
        <v>99</v>
      </c>
      <c r="E292" s="93" t="s">
        <v>100</v>
      </c>
      <c r="F292" s="93" t="s">
        <v>101</v>
      </c>
      <c r="G292" s="93" t="s">
        <v>102</v>
      </c>
      <c r="H292" s="93" t="s">
        <v>103</v>
      </c>
      <c r="I292" s="93" t="s">
        <v>104</v>
      </c>
      <c r="J292" s="93" t="s">
        <v>105</v>
      </c>
      <c r="K292" s="93" t="s">
        <v>125</v>
      </c>
      <c r="L292" s="218"/>
      <c r="M292" s="218"/>
      <c r="N292" s="218"/>
      <c r="O292" s="218"/>
      <c r="P292" s="218"/>
      <c r="Q292" s="218"/>
      <c r="R292" s="218"/>
      <c r="S292" s="218"/>
    </row>
    <row r="293" spans="1:20" ht="15.75" customHeight="1" x14ac:dyDescent="0.2">
      <c r="A293" s="93">
        <v>1102</v>
      </c>
      <c r="B293" s="17">
        <v>105</v>
      </c>
      <c r="C293" s="17"/>
      <c r="D293" s="17"/>
      <c r="E293" s="17"/>
      <c r="F293" s="17"/>
      <c r="G293" s="17"/>
      <c r="H293" s="17"/>
      <c r="I293" s="17"/>
      <c r="J293" s="17"/>
      <c r="K293" s="17"/>
      <c r="L293" s="54"/>
      <c r="M293" s="138"/>
      <c r="N293" s="139"/>
      <c r="O293" s="100"/>
      <c r="P293" s="94"/>
      <c r="Q293" s="19">
        <f>B293</f>
        <v>105</v>
      </c>
      <c r="R293" s="95"/>
      <c r="S293" s="94"/>
    </row>
    <row r="294" spans="1:20" ht="15.75" customHeight="1" x14ac:dyDescent="0.2">
      <c r="A294" s="93">
        <v>1201</v>
      </c>
      <c r="B294" s="17"/>
      <c r="C294" s="17">
        <v>91</v>
      </c>
      <c r="D294" s="17"/>
      <c r="E294" s="17"/>
      <c r="F294" s="17"/>
      <c r="G294" s="17"/>
      <c r="H294" s="17"/>
      <c r="I294" s="17"/>
      <c r="J294" s="17"/>
      <c r="K294" s="17"/>
      <c r="L294" s="54"/>
      <c r="M294" s="140"/>
      <c r="N294" s="49"/>
      <c r="O294" s="141"/>
      <c r="P294" s="21">
        <f>IF(C294=0,"",C294/B293)</f>
        <v>0.8666666666666667</v>
      </c>
      <c r="Q294" s="22">
        <v>91</v>
      </c>
      <c r="R294" s="96">
        <f t="shared" ref="R294:R302" si="28">IF(Q294=0,"",Q294/Q293)</f>
        <v>0.8666666666666667</v>
      </c>
      <c r="S294" s="96">
        <f t="shared" ref="S294:S302" si="29">IF(Q294=0,"",100%-R294)</f>
        <v>0.1333333333333333</v>
      </c>
    </row>
    <row r="295" spans="1:20" ht="15.75" customHeight="1" x14ac:dyDescent="0.2">
      <c r="A295" s="93">
        <v>1202</v>
      </c>
      <c r="B295" s="17"/>
      <c r="C295" s="17"/>
      <c r="D295" s="17">
        <v>82</v>
      </c>
      <c r="E295" s="17"/>
      <c r="F295" s="17"/>
      <c r="G295" s="17"/>
      <c r="H295" s="17"/>
      <c r="I295" s="17"/>
      <c r="J295" s="17"/>
      <c r="K295" s="17"/>
      <c r="L295" s="54"/>
      <c r="M295" s="140"/>
      <c r="N295" s="49"/>
      <c r="O295" s="141"/>
      <c r="P295" s="21">
        <f>IF(D295=0,"",D295/C294)</f>
        <v>0.90109890109890112</v>
      </c>
      <c r="Q295" s="22">
        <v>88</v>
      </c>
      <c r="R295" s="96">
        <f t="shared" si="28"/>
        <v>0.96703296703296704</v>
      </c>
      <c r="S295" s="96">
        <f t="shared" si="29"/>
        <v>3.2967032967032961E-2</v>
      </c>
      <c r="T295" s="155">
        <f>Q295/Q293</f>
        <v>0.83809523809523812</v>
      </c>
    </row>
    <row r="296" spans="1:20" ht="15.75" customHeight="1" x14ac:dyDescent="0.2">
      <c r="A296" s="93">
        <v>1301</v>
      </c>
      <c r="B296" s="17"/>
      <c r="C296" s="17"/>
      <c r="D296" s="17"/>
      <c r="E296" s="17">
        <v>76</v>
      </c>
      <c r="F296" s="17"/>
      <c r="G296" s="17"/>
      <c r="H296" s="17"/>
      <c r="I296" s="17"/>
      <c r="J296" s="17"/>
      <c r="K296" s="17"/>
      <c r="L296" s="54"/>
      <c r="M296" s="140"/>
      <c r="N296" s="49"/>
      <c r="O296" s="141"/>
      <c r="P296" s="21">
        <f>IF(E296=0,"",E296/D295)</f>
        <v>0.92682926829268297</v>
      </c>
      <c r="Q296" s="22">
        <v>83</v>
      </c>
      <c r="R296" s="96">
        <f t="shared" si="28"/>
        <v>0.94318181818181823</v>
      </c>
      <c r="S296" s="96">
        <f t="shared" si="29"/>
        <v>5.6818181818181768E-2</v>
      </c>
    </row>
    <row r="297" spans="1:20" ht="15.75" customHeight="1" x14ac:dyDescent="0.2">
      <c r="A297" s="93">
        <v>1302</v>
      </c>
      <c r="B297" s="17"/>
      <c r="C297" s="17"/>
      <c r="D297" s="17"/>
      <c r="E297" s="17"/>
      <c r="F297" s="17">
        <v>68</v>
      </c>
      <c r="G297" s="17"/>
      <c r="H297" s="17"/>
      <c r="I297" s="17"/>
      <c r="J297" s="17"/>
      <c r="K297" s="17"/>
      <c r="L297" s="54"/>
      <c r="M297" s="140"/>
      <c r="N297" s="49"/>
      <c r="O297" s="141"/>
      <c r="P297" s="21">
        <f>IF(F297=0,"",F297/E296)</f>
        <v>0.89473684210526316</v>
      </c>
      <c r="Q297" s="22">
        <v>80</v>
      </c>
      <c r="R297" s="96">
        <f t="shared" si="28"/>
        <v>0.96385542168674698</v>
      </c>
      <c r="S297" s="96">
        <f t="shared" si="29"/>
        <v>3.6144578313253017E-2</v>
      </c>
    </row>
    <row r="298" spans="1:20" ht="15.75" customHeight="1" x14ac:dyDescent="0.2">
      <c r="A298" s="93">
        <v>1401</v>
      </c>
      <c r="B298" s="17"/>
      <c r="C298" s="17"/>
      <c r="D298" s="17"/>
      <c r="E298" s="17"/>
      <c r="F298" s="17"/>
      <c r="G298" s="17">
        <v>61</v>
      </c>
      <c r="H298" s="17"/>
      <c r="I298" s="17"/>
      <c r="J298" s="17"/>
      <c r="K298" s="17"/>
      <c r="L298" s="54"/>
      <c r="M298" s="140"/>
      <c r="N298" s="49"/>
      <c r="O298" s="141"/>
      <c r="P298" s="21">
        <f>IF(G298=0,"",G298/F297)</f>
        <v>0.8970588235294118</v>
      </c>
      <c r="Q298" s="22">
        <v>77</v>
      </c>
      <c r="R298" s="96">
        <f t="shared" si="28"/>
        <v>0.96250000000000002</v>
      </c>
      <c r="S298" s="96">
        <f t="shared" si="29"/>
        <v>3.7499999999999978E-2</v>
      </c>
    </row>
    <row r="299" spans="1:20" ht="15.75" customHeight="1" x14ac:dyDescent="0.2">
      <c r="A299" s="93">
        <v>1402</v>
      </c>
      <c r="B299" s="17"/>
      <c r="C299" s="17"/>
      <c r="D299" s="17"/>
      <c r="E299" s="17"/>
      <c r="F299" s="17"/>
      <c r="G299" s="17"/>
      <c r="H299" s="17">
        <v>52</v>
      </c>
      <c r="I299" s="17"/>
      <c r="J299" s="17"/>
      <c r="K299" s="17"/>
      <c r="L299" s="54"/>
      <c r="M299" s="140"/>
      <c r="N299" s="49"/>
      <c r="O299" s="141"/>
      <c r="P299" s="21">
        <f>IF(H299=0,"",H299/G298)</f>
        <v>0.85245901639344257</v>
      </c>
      <c r="Q299" s="22">
        <v>69</v>
      </c>
      <c r="R299" s="96">
        <f t="shared" si="28"/>
        <v>0.89610389610389607</v>
      </c>
      <c r="S299" s="96">
        <f t="shared" si="29"/>
        <v>0.10389610389610393</v>
      </c>
    </row>
    <row r="300" spans="1:20" ht="15.75" customHeight="1" x14ac:dyDescent="0.2">
      <c r="A300" s="93">
        <v>1501</v>
      </c>
      <c r="B300" s="17"/>
      <c r="C300" s="17"/>
      <c r="D300" s="17"/>
      <c r="E300" s="17"/>
      <c r="F300" s="17"/>
      <c r="G300" s="17"/>
      <c r="H300" s="17"/>
      <c r="I300" s="17">
        <v>49</v>
      </c>
      <c r="J300" s="17"/>
      <c r="K300" s="17"/>
      <c r="L300" s="54"/>
      <c r="M300" s="140"/>
      <c r="N300" s="49"/>
      <c r="O300" s="141"/>
      <c r="P300" s="21">
        <f>IF(I300=0,"",I300/H299)</f>
        <v>0.94230769230769229</v>
      </c>
      <c r="Q300" s="22">
        <v>63</v>
      </c>
      <c r="R300" s="96">
        <f t="shared" si="28"/>
        <v>0.91304347826086951</v>
      </c>
      <c r="S300" s="96">
        <f t="shared" si="29"/>
        <v>8.6956521739130488E-2</v>
      </c>
    </row>
    <row r="301" spans="1:20" ht="15.75" customHeight="1" x14ac:dyDescent="0.2">
      <c r="A301" s="93">
        <v>1502</v>
      </c>
      <c r="B301" s="17"/>
      <c r="C301" s="17"/>
      <c r="D301" s="17"/>
      <c r="E301" s="17"/>
      <c r="F301" s="17"/>
      <c r="G301" s="17"/>
      <c r="H301" s="17"/>
      <c r="I301" s="17"/>
      <c r="J301" s="17">
        <v>49</v>
      </c>
      <c r="K301" s="17"/>
      <c r="L301" s="54"/>
      <c r="M301" s="140"/>
      <c r="N301" s="49"/>
      <c r="O301" s="141"/>
      <c r="P301" s="21">
        <f>IF(J301=0,"",J301/I300)</f>
        <v>1</v>
      </c>
      <c r="Q301" s="22">
        <v>63</v>
      </c>
      <c r="R301" s="96">
        <f t="shared" si="28"/>
        <v>1</v>
      </c>
      <c r="S301" s="96">
        <f t="shared" si="29"/>
        <v>0</v>
      </c>
    </row>
    <row r="302" spans="1:20" ht="15.75" customHeight="1" x14ac:dyDescent="0.2">
      <c r="A302" s="93">
        <v>1601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>
        <v>44</v>
      </c>
      <c r="L302" s="54">
        <v>36</v>
      </c>
      <c r="M302" s="140"/>
      <c r="N302" s="49"/>
      <c r="O302" s="141"/>
      <c r="P302" s="21">
        <f>IF(K302=0,"",K302/J301)</f>
        <v>0.89795918367346939</v>
      </c>
      <c r="Q302" s="22">
        <v>58</v>
      </c>
      <c r="R302" s="96">
        <f t="shared" si="28"/>
        <v>0.92063492063492058</v>
      </c>
      <c r="S302" s="96">
        <f t="shared" si="29"/>
        <v>7.9365079365079416E-2</v>
      </c>
    </row>
    <row r="303" spans="1:20" ht="15.75" customHeight="1" x14ac:dyDescent="0.2">
      <c r="A303" s="93">
        <v>1602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17">
        <v>16</v>
      </c>
      <c r="L303" s="54">
        <v>11</v>
      </c>
      <c r="M303" s="140"/>
      <c r="N303" s="49"/>
      <c r="O303" s="142"/>
      <c r="P303" s="160"/>
      <c r="Q303" s="51">
        <v>21</v>
      </c>
      <c r="R303" s="186"/>
      <c r="S303" s="160"/>
    </row>
    <row r="304" spans="1:20" ht="15.75" customHeight="1" x14ac:dyDescent="0.2">
      <c r="A304" s="93">
        <v>1701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17">
        <v>8</v>
      </c>
      <c r="L304" s="54">
        <v>3</v>
      </c>
      <c r="M304" s="140"/>
      <c r="N304" s="49"/>
      <c r="O304" s="142"/>
      <c r="P304" s="143"/>
      <c r="Q304" s="51">
        <v>11</v>
      </c>
      <c r="R304" s="144"/>
      <c r="S304" s="143"/>
    </row>
    <row r="305" spans="1:20" ht="15.75" customHeight="1" x14ac:dyDescent="0.2">
      <c r="A305" s="93">
        <v>1702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17">
        <v>8</v>
      </c>
      <c r="L305" s="54">
        <v>7</v>
      </c>
      <c r="M305" s="140"/>
      <c r="N305" s="49"/>
      <c r="O305" s="142"/>
      <c r="P305" s="143"/>
      <c r="Q305" s="72">
        <v>8</v>
      </c>
      <c r="R305" s="144"/>
      <c r="S305" s="143"/>
    </row>
    <row r="306" spans="1:20" ht="15.75" customHeight="1" x14ac:dyDescent="0.2">
      <c r="A306" s="93">
        <v>1801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>
        <v>1</v>
      </c>
      <c r="L306" s="54">
        <v>1</v>
      </c>
      <c r="M306" s="140"/>
      <c r="N306" s="49"/>
      <c r="O306" s="142"/>
      <c r="P306" s="49"/>
      <c r="Q306" s="73">
        <v>1</v>
      </c>
      <c r="R306" s="145"/>
      <c r="S306" s="143"/>
    </row>
    <row r="307" spans="1:20" ht="15.75" customHeight="1" x14ac:dyDescent="0.2">
      <c r="A307" s="93">
        <v>1802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17">
        <v>1</v>
      </c>
      <c r="L307" s="54"/>
      <c r="M307" s="140"/>
      <c r="N307" s="49"/>
      <c r="O307" s="142"/>
      <c r="P307" s="98" t="s">
        <v>81</v>
      </c>
      <c r="Q307" s="106">
        <v>52</v>
      </c>
      <c r="R307" s="100">
        <f>L310</f>
        <v>58</v>
      </c>
      <c r="S307" s="101" t="s">
        <v>10</v>
      </c>
    </row>
    <row r="308" spans="1:20" ht="15.75" customHeight="1" x14ac:dyDescent="0.2">
      <c r="A308" s="93">
        <v>1901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54"/>
      <c r="M308" s="140"/>
      <c r="N308" s="49"/>
      <c r="O308" s="142"/>
      <c r="P308" s="102" t="s">
        <v>83</v>
      </c>
      <c r="Q308" s="32">
        <f>IF(Q307/B293=0,"",Q307/B293)</f>
        <v>0.49523809523809526</v>
      </c>
      <c r="R308" s="103">
        <f>IF(Q307/R307=0,"",Q307/R307)</f>
        <v>0.89655172413793105</v>
      </c>
      <c r="S308" s="104" t="s">
        <v>84</v>
      </c>
    </row>
    <row r="309" spans="1:20" ht="15.75" customHeight="1" x14ac:dyDescent="0.2">
      <c r="A309" s="93">
        <v>1902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54"/>
      <c r="M309" s="146"/>
      <c r="N309" s="147"/>
      <c r="O309" s="148"/>
      <c r="P309" s="149"/>
      <c r="Q309" s="150"/>
      <c r="R309" s="150"/>
      <c r="S309" s="151"/>
    </row>
    <row r="310" spans="1:20" ht="18" customHeight="1" x14ac:dyDescent="0.2">
      <c r="A310" s="109"/>
      <c r="B310" s="216" t="s">
        <v>106</v>
      </c>
      <c r="C310" s="216"/>
      <c r="D310" s="216"/>
      <c r="E310" s="216"/>
      <c r="F310" s="216"/>
      <c r="G310" s="216"/>
      <c r="H310" s="216"/>
      <c r="I310" s="216"/>
      <c r="J310" s="216"/>
      <c r="K310" s="216"/>
      <c r="L310" s="37">
        <f>SUM(L302:L306)</f>
        <v>58</v>
      </c>
      <c r="M310" s="105">
        <f>IF(L302=0,"",L302/B293)</f>
        <v>0.34285714285714286</v>
      </c>
      <c r="N310" s="105">
        <f>IF(L310=0,"",L310/B293)</f>
        <v>0.55238095238095242</v>
      </c>
      <c r="O310" s="105">
        <f>IF(L302=0,"",N310-M310)</f>
        <v>0.20952380952380956</v>
      </c>
      <c r="P310" s="85"/>
      <c r="Q310" s="81"/>
      <c r="R310" s="129"/>
      <c r="S310" s="85"/>
    </row>
    <row r="311" spans="1:20" ht="12.75" customHeight="1" x14ac:dyDescent="0.2">
      <c r="M311" s="133"/>
      <c r="N311" s="133"/>
      <c r="O311" s="133"/>
    </row>
    <row r="312" spans="1:20" ht="12.75" customHeight="1" x14ac:dyDescent="0.2"/>
    <row r="313" spans="1:20" ht="26.25" customHeight="1" x14ac:dyDescent="0.2">
      <c r="B313" s="220" t="s">
        <v>94</v>
      </c>
      <c r="C313" s="220"/>
      <c r="D313" s="220"/>
      <c r="E313" s="220"/>
      <c r="F313" s="220"/>
      <c r="G313" s="220"/>
      <c r="H313" s="220"/>
      <c r="I313" s="220"/>
      <c r="J313" s="220"/>
      <c r="K313" s="220"/>
      <c r="L313" s="74" t="s">
        <v>78</v>
      </c>
      <c r="M313" s="85"/>
      <c r="N313" s="85"/>
      <c r="O313" s="81"/>
      <c r="P313" s="85"/>
      <c r="Q313" s="81"/>
      <c r="R313" s="81"/>
      <c r="S313" s="81"/>
    </row>
    <row r="314" spans="1:20" ht="20.25" customHeight="1" x14ac:dyDescent="0.2">
      <c r="A314" s="222" t="s">
        <v>9</v>
      </c>
      <c r="B314" s="223" t="s">
        <v>95</v>
      </c>
      <c r="C314" s="224"/>
      <c r="D314" s="224"/>
      <c r="E314" s="224"/>
      <c r="F314" s="224"/>
      <c r="G314" s="224"/>
      <c r="H314" s="224"/>
      <c r="I314" s="224"/>
      <c r="J314" s="224"/>
      <c r="K314" s="225"/>
      <c r="L314" s="226" t="s">
        <v>10</v>
      </c>
      <c r="M314" s="219" t="s">
        <v>2</v>
      </c>
      <c r="N314" s="219" t="s">
        <v>3</v>
      </c>
      <c r="O314" s="228" t="s">
        <v>4</v>
      </c>
      <c r="P314" s="219" t="s">
        <v>5</v>
      </c>
      <c r="Q314" s="217" t="s">
        <v>6</v>
      </c>
      <c r="R314" s="217" t="s">
        <v>7</v>
      </c>
      <c r="S314" s="219" t="s">
        <v>96</v>
      </c>
    </row>
    <row r="315" spans="1:20" ht="15.75" customHeight="1" x14ac:dyDescent="0.2">
      <c r="A315" s="218"/>
      <c r="B315" s="93" t="s">
        <v>97</v>
      </c>
      <c r="C315" s="93" t="s">
        <v>98</v>
      </c>
      <c r="D315" s="93" t="s">
        <v>99</v>
      </c>
      <c r="E315" s="93" t="s">
        <v>100</v>
      </c>
      <c r="F315" s="93" t="s">
        <v>101</v>
      </c>
      <c r="G315" s="93" t="s">
        <v>102</v>
      </c>
      <c r="H315" s="93" t="s">
        <v>103</v>
      </c>
      <c r="I315" s="93" t="s">
        <v>104</v>
      </c>
      <c r="J315" s="93" t="s">
        <v>105</v>
      </c>
      <c r="K315" s="93" t="s">
        <v>125</v>
      </c>
      <c r="L315" s="218"/>
      <c r="M315" s="218"/>
      <c r="N315" s="218"/>
      <c r="O315" s="218"/>
      <c r="P315" s="218"/>
      <c r="Q315" s="218"/>
      <c r="R315" s="218"/>
      <c r="S315" s="218"/>
    </row>
    <row r="316" spans="1:20" ht="15.75" customHeight="1" x14ac:dyDescent="0.2">
      <c r="A316" s="93">
        <v>1201</v>
      </c>
      <c r="B316" s="17">
        <v>76</v>
      </c>
      <c r="C316" s="17"/>
      <c r="D316" s="17"/>
      <c r="E316" s="17"/>
      <c r="F316" s="17"/>
      <c r="G316" s="17"/>
      <c r="H316" s="17"/>
      <c r="I316" s="17"/>
      <c r="J316" s="17"/>
      <c r="K316" s="17"/>
      <c r="L316" s="54"/>
      <c r="M316" s="138"/>
      <c r="N316" s="139"/>
      <c r="O316" s="100"/>
      <c r="P316" s="94"/>
      <c r="Q316" s="19">
        <f>B316</f>
        <v>76</v>
      </c>
      <c r="R316" s="95"/>
      <c r="S316" s="94"/>
    </row>
    <row r="317" spans="1:20" ht="15.75" customHeight="1" x14ac:dyDescent="0.2">
      <c r="A317" s="93">
        <v>1202</v>
      </c>
      <c r="B317" s="17"/>
      <c r="C317" s="17">
        <v>66</v>
      </c>
      <c r="D317" s="17"/>
      <c r="E317" s="17"/>
      <c r="F317" s="17"/>
      <c r="G317" s="17"/>
      <c r="H317" s="17"/>
      <c r="I317" s="17"/>
      <c r="J317" s="17"/>
      <c r="K317" s="17"/>
      <c r="L317" s="54"/>
      <c r="M317" s="140"/>
      <c r="N317" s="49"/>
      <c r="O317" s="141"/>
      <c r="P317" s="21">
        <f>IF(C317=0,"",C317/B316)</f>
        <v>0.86842105263157898</v>
      </c>
      <c r="Q317" s="22">
        <v>66</v>
      </c>
      <c r="R317" s="96">
        <f t="shared" ref="R317:R325" si="30">IF(Q317=0,"",Q317/Q316)</f>
        <v>0.86842105263157898</v>
      </c>
      <c r="S317" s="96">
        <f t="shared" ref="S317:S325" si="31">IF(Q317=0,"",100%-R317)</f>
        <v>0.13157894736842102</v>
      </c>
    </row>
    <row r="318" spans="1:20" ht="15.75" customHeight="1" x14ac:dyDescent="0.2">
      <c r="A318" s="93">
        <v>1301</v>
      </c>
      <c r="B318" s="17"/>
      <c r="C318" s="17"/>
      <c r="D318" s="17">
        <v>51</v>
      </c>
      <c r="E318" s="17"/>
      <c r="F318" s="17"/>
      <c r="G318" s="17"/>
      <c r="H318" s="17"/>
      <c r="I318" s="17"/>
      <c r="J318" s="17"/>
      <c r="K318" s="17"/>
      <c r="L318" s="54"/>
      <c r="M318" s="140"/>
      <c r="N318" s="49"/>
      <c r="O318" s="141"/>
      <c r="P318" s="21">
        <f>IF(D318=0,"",D318/C317)</f>
        <v>0.77272727272727271</v>
      </c>
      <c r="Q318" s="22">
        <v>62</v>
      </c>
      <c r="R318" s="96">
        <f t="shared" si="30"/>
        <v>0.93939393939393945</v>
      </c>
      <c r="S318" s="96">
        <f t="shared" si="31"/>
        <v>6.0606060606060552E-2</v>
      </c>
      <c r="T318" s="155">
        <f>Q318/Q316</f>
        <v>0.81578947368421051</v>
      </c>
    </row>
    <row r="319" spans="1:20" ht="15.75" customHeight="1" x14ac:dyDescent="0.2">
      <c r="A319" s="93">
        <v>1302</v>
      </c>
      <c r="B319" s="17"/>
      <c r="C319" s="17"/>
      <c r="D319" s="17"/>
      <c r="E319" s="17">
        <v>43</v>
      </c>
      <c r="F319" s="17"/>
      <c r="G319" s="17"/>
      <c r="H319" s="17"/>
      <c r="I319" s="17"/>
      <c r="J319" s="17"/>
      <c r="K319" s="17"/>
      <c r="L319" s="54"/>
      <c r="M319" s="140"/>
      <c r="N319" s="49"/>
      <c r="O319" s="141"/>
      <c r="P319" s="21">
        <f>IF(E319=0,"",E319/D318)</f>
        <v>0.84313725490196079</v>
      </c>
      <c r="Q319" s="22">
        <v>59</v>
      </c>
      <c r="R319" s="96">
        <f t="shared" si="30"/>
        <v>0.95161290322580649</v>
      </c>
      <c r="S319" s="96">
        <f t="shared" si="31"/>
        <v>4.8387096774193505E-2</v>
      </c>
    </row>
    <row r="320" spans="1:20" ht="15.75" customHeight="1" x14ac:dyDescent="0.2">
      <c r="A320" s="93">
        <v>1401</v>
      </c>
      <c r="B320" s="17"/>
      <c r="C320" s="17"/>
      <c r="D320" s="17"/>
      <c r="E320" s="17"/>
      <c r="F320" s="17">
        <v>31</v>
      </c>
      <c r="G320" s="17"/>
      <c r="H320" s="17"/>
      <c r="I320" s="17"/>
      <c r="J320" s="17"/>
      <c r="K320" s="17"/>
      <c r="L320" s="54"/>
      <c r="M320" s="140"/>
      <c r="N320" s="49"/>
      <c r="O320" s="141"/>
      <c r="P320" s="21">
        <f>IF(F320=0,"",F320/E319)</f>
        <v>0.72093023255813948</v>
      </c>
      <c r="Q320" s="22">
        <v>51</v>
      </c>
      <c r="R320" s="96">
        <f t="shared" si="30"/>
        <v>0.86440677966101698</v>
      </c>
      <c r="S320" s="96">
        <f t="shared" si="31"/>
        <v>0.13559322033898302</v>
      </c>
    </row>
    <row r="321" spans="1:19" ht="15.75" customHeight="1" x14ac:dyDescent="0.2">
      <c r="A321" s="93">
        <v>1402</v>
      </c>
      <c r="B321" s="17"/>
      <c r="C321" s="17"/>
      <c r="D321" s="17"/>
      <c r="E321" s="17"/>
      <c r="F321" s="17"/>
      <c r="G321" s="17">
        <v>23</v>
      </c>
      <c r="H321" s="17"/>
      <c r="I321" s="17"/>
      <c r="J321" s="17"/>
      <c r="K321" s="17"/>
      <c r="L321" s="54"/>
      <c r="M321" s="140"/>
      <c r="N321" s="49"/>
      <c r="O321" s="141"/>
      <c r="P321" s="21">
        <f>IF(G321=0,"",G321/F320)</f>
        <v>0.74193548387096775</v>
      </c>
      <c r="Q321" s="22">
        <v>46</v>
      </c>
      <c r="R321" s="96">
        <f t="shared" si="30"/>
        <v>0.90196078431372551</v>
      </c>
      <c r="S321" s="96">
        <f t="shared" si="31"/>
        <v>9.8039215686274495E-2</v>
      </c>
    </row>
    <row r="322" spans="1:19" ht="15.75" customHeight="1" x14ac:dyDescent="0.2">
      <c r="A322" s="93">
        <v>1501</v>
      </c>
      <c r="B322" s="17"/>
      <c r="C322" s="17"/>
      <c r="D322" s="17"/>
      <c r="E322" s="17"/>
      <c r="F322" s="17"/>
      <c r="G322" s="17"/>
      <c r="H322" s="17">
        <v>16</v>
      </c>
      <c r="I322" s="17"/>
      <c r="J322" s="17"/>
      <c r="K322" s="17"/>
      <c r="L322" s="54"/>
      <c r="M322" s="140"/>
      <c r="N322" s="49"/>
      <c r="O322" s="141"/>
      <c r="P322" s="21">
        <f>IF(H322=0,"",H322/G321)</f>
        <v>0.69565217391304346</v>
      </c>
      <c r="Q322" s="22">
        <v>42</v>
      </c>
      <c r="R322" s="96">
        <f t="shared" si="30"/>
        <v>0.91304347826086951</v>
      </c>
      <c r="S322" s="96">
        <f t="shared" si="31"/>
        <v>8.6956521739130488E-2</v>
      </c>
    </row>
    <row r="323" spans="1:19" ht="15.75" customHeight="1" x14ac:dyDescent="0.2">
      <c r="A323" s="93">
        <v>1502</v>
      </c>
      <c r="B323" s="17"/>
      <c r="C323" s="17"/>
      <c r="D323" s="17"/>
      <c r="E323" s="17"/>
      <c r="F323" s="17"/>
      <c r="G323" s="17"/>
      <c r="H323" s="17"/>
      <c r="I323" s="17">
        <v>16</v>
      </c>
      <c r="J323" s="17"/>
      <c r="K323" s="17"/>
      <c r="L323" s="54"/>
      <c r="M323" s="140"/>
      <c r="N323" s="49"/>
      <c r="O323" s="141"/>
      <c r="P323" s="21">
        <f>IF(I323=0,"",I323/H322)</f>
        <v>1</v>
      </c>
      <c r="Q323" s="22">
        <v>33</v>
      </c>
      <c r="R323" s="96">
        <f t="shared" si="30"/>
        <v>0.7857142857142857</v>
      </c>
      <c r="S323" s="96">
        <f t="shared" si="31"/>
        <v>0.2142857142857143</v>
      </c>
    </row>
    <row r="324" spans="1:19" ht="15.75" customHeight="1" x14ac:dyDescent="0.2">
      <c r="A324" s="93">
        <v>1601</v>
      </c>
      <c r="B324" s="17"/>
      <c r="C324" s="17"/>
      <c r="D324" s="17"/>
      <c r="E324" s="17"/>
      <c r="F324" s="17"/>
      <c r="G324" s="17"/>
      <c r="H324" s="17"/>
      <c r="I324" s="17"/>
      <c r="J324" s="17">
        <v>14</v>
      </c>
      <c r="K324" s="17"/>
      <c r="L324" s="54"/>
      <c r="M324" s="140"/>
      <c r="N324" s="49"/>
      <c r="O324" s="141"/>
      <c r="P324" s="21">
        <f>IF(J324=0,"",J324/I323)</f>
        <v>0.875</v>
      </c>
      <c r="Q324" s="22">
        <v>33</v>
      </c>
      <c r="R324" s="96">
        <f t="shared" si="30"/>
        <v>1</v>
      </c>
      <c r="S324" s="96">
        <f t="shared" si="31"/>
        <v>0</v>
      </c>
    </row>
    <row r="325" spans="1:19" ht="15.75" customHeight="1" x14ac:dyDescent="0.2">
      <c r="A325" s="93">
        <v>1602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17">
        <v>14</v>
      </c>
      <c r="L325" s="54">
        <v>7</v>
      </c>
      <c r="M325" s="140"/>
      <c r="N325" s="49"/>
      <c r="O325" s="141"/>
      <c r="P325" s="21">
        <f>IF(K325=0,"",K325/J324)</f>
        <v>1</v>
      </c>
      <c r="Q325" s="22">
        <v>33</v>
      </c>
      <c r="R325" s="96">
        <f t="shared" si="30"/>
        <v>1</v>
      </c>
      <c r="S325" s="96">
        <f t="shared" si="31"/>
        <v>0</v>
      </c>
    </row>
    <row r="326" spans="1:19" ht="15.75" customHeight="1" x14ac:dyDescent="0.2">
      <c r="A326" s="93">
        <v>1701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17">
        <v>15</v>
      </c>
      <c r="L326" s="54">
        <v>8</v>
      </c>
      <c r="M326" s="140"/>
      <c r="N326" s="49"/>
      <c r="O326" s="142"/>
      <c r="P326" s="160"/>
      <c r="Q326" s="51">
        <v>26</v>
      </c>
      <c r="R326" s="186"/>
      <c r="S326" s="160"/>
    </row>
    <row r="327" spans="1:19" ht="15.75" customHeight="1" x14ac:dyDescent="0.2">
      <c r="A327" s="93">
        <v>1702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17">
        <v>13</v>
      </c>
      <c r="L327" s="54">
        <v>11</v>
      </c>
      <c r="M327" s="140"/>
      <c r="N327" s="49"/>
      <c r="O327" s="142"/>
      <c r="P327" s="143"/>
      <c r="Q327" s="51">
        <v>18</v>
      </c>
      <c r="R327" s="144"/>
      <c r="S327" s="143"/>
    </row>
    <row r="328" spans="1:19" ht="15.75" customHeight="1" x14ac:dyDescent="0.2">
      <c r="A328" s="93">
        <v>1801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17">
        <v>6</v>
      </c>
      <c r="L328" s="54">
        <v>6</v>
      </c>
      <c r="M328" s="140"/>
      <c r="N328" s="49"/>
      <c r="O328" s="142"/>
      <c r="P328" s="143"/>
      <c r="Q328" s="51">
        <v>6</v>
      </c>
      <c r="R328" s="144"/>
      <c r="S328" s="143"/>
    </row>
    <row r="329" spans="1:19" ht="15.75" customHeight="1" x14ac:dyDescent="0.2">
      <c r="A329" s="93">
        <v>1802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54"/>
      <c r="M329" s="140"/>
      <c r="N329" s="49"/>
      <c r="O329" s="142"/>
      <c r="P329" s="49"/>
      <c r="Q329" s="142"/>
      <c r="R329" s="145"/>
      <c r="S329" s="143"/>
    </row>
    <row r="330" spans="1:19" ht="15.75" customHeight="1" x14ac:dyDescent="0.2">
      <c r="A330" s="93">
        <v>1901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54"/>
      <c r="M330" s="140"/>
      <c r="N330" s="49"/>
      <c r="O330" s="142"/>
      <c r="P330" s="98" t="s">
        <v>81</v>
      </c>
      <c r="Q330" s="99">
        <v>31</v>
      </c>
      <c r="R330" s="100">
        <f>L333</f>
        <v>32</v>
      </c>
      <c r="S330" s="101" t="s">
        <v>10</v>
      </c>
    </row>
    <row r="331" spans="1:19" ht="15.75" customHeight="1" x14ac:dyDescent="0.2">
      <c r="A331" s="93">
        <v>1902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54"/>
      <c r="M331" s="140"/>
      <c r="N331" s="49"/>
      <c r="O331" s="142"/>
      <c r="P331" s="102" t="s">
        <v>83</v>
      </c>
      <c r="Q331" s="32">
        <f>IF(Q330/B316=0,"",Q330/B316)</f>
        <v>0.40789473684210525</v>
      </c>
      <c r="R331" s="103">
        <f>IF(Q330/R330=0,"",Q330/R330)</f>
        <v>0.96875</v>
      </c>
      <c r="S331" s="104" t="s">
        <v>84</v>
      </c>
    </row>
    <row r="332" spans="1:19" ht="15.75" customHeight="1" x14ac:dyDescent="0.2">
      <c r="A332" s="93">
        <v>2001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54"/>
      <c r="M332" s="146"/>
      <c r="N332" s="147"/>
      <c r="O332" s="148"/>
      <c r="P332" s="149"/>
      <c r="Q332" s="150"/>
      <c r="R332" s="150"/>
      <c r="S332" s="151"/>
    </row>
    <row r="333" spans="1:19" ht="18" customHeight="1" x14ac:dyDescent="0.2">
      <c r="A333" s="109"/>
      <c r="B333" s="216" t="s">
        <v>106</v>
      </c>
      <c r="C333" s="216"/>
      <c r="D333" s="216"/>
      <c r="E333" s="216"/>
      <c r="F333" s="216"/>
      <c r="G333" s="216"/>
      <c r="H333" s="216"/>
      <c r="I333" s="216"/>
      <c r="J333" s="216"/>
      <c r="K333" s="216"/>
      <c r="L333" s="37">
        <f>SUM(L325:L329)</f>
        <v>32</v>
      </c>
      <c r="M333" s="105">
        <f>IF(L325=0,"",L325/B316)</f>
        <v>9.2105263157894732E-2</v>
      </c>
      <c r="N333" s="105">
        <f>IF(L333=0,"",L333/B316)</f>
        <v>0.42105263157894735</v>
      </c>
      <c r="O333" s="105">
        <f>IF(L325=0,"",N333-M333)</f>
        <v>0.3289473684210526</v>
      </c>
      <c r="P333" s="85"/>
      <c r="Q333" s="81"/>
      <c r="R333" s="129"/>
      <c r="S333" s="85"/>
    </row>
    <row r="334" spans="1:19" ht="12.75" customHeight="1" x14ac:dyDescent="0.2"/>
    <row r="335" spans="1:19" ht="12.75" customHeight="1" x14ac:dyDescent="0.2"/>
    <row r="336" spans="1:19" ht="26.25" x14ac:dyDescent="0.2">
      <c r="B336" s="220" t="s">
        <v>94</v>
      </c>
      <c r="C336" s="220"/>
      <c r="D336" s="220"/>
      <c r="E336" s="220"/>
      <c r="F336" s="220"/>
      <c r="G336" s="220"/>
      <c r="H336" s="220"/>
      <c r="I336" s="220"/>
      <c r="J336" s="220"/>
      <c r="K336" s="220"/>
      <c r="L336" s="74" t="s">
        <v>79</v>
      </c>
      <c r="M336" s="85"/>
      <c r="N336" s="85"/>
      <c r="O336" s="81"/>
      <c r="P336" s="85"/>
      <c r="Q336" s="81"/>
      <c r="R336" s="81"/>
      <c r="S336" s="81"/>
    </row>
    <row r="337" spans="1:20" ht="20.25" x14ac:dyDescent="0.2">
      <c r="A337" s="222" t="s">
        <v>9</v>
      </c>
      <c r="B337" s="223" t="s">
        <v>95</v>
      </c>
      <c r="C337" s="224"/>
      <c r="D337" s="224"/>
      <c r="E337" s="224"/>
      <c r="F337" s="224"/>
      <c r="G337" s="224"/>
      <c r="H337" s="224"/>
      <c r="I337" s="224"/>
      <c r="J337" s="224"/>
      <c r="K337" s="225"/>
      <c r="L337" s="226" t="s">
        <v>10</v>
      </c>
      <c r="M337" s="219" t="s">
        <v>2</v>
      </c>
      <c r="N337" s="219" t="s">
        <v>3</v>
      </c>
      <c r="O337" s="228" t="s">
        <v>4</v>
      </c>
      <c r="P337" s="219" t="s">
        <v>5</v>
      </c>
      <c r="Q337" s="217" t="s">
        <v>6</v>
      </c>
      <c r="R337" s="217" t="s">
        <v>7</v>
      </c>
      <c r="S337" s="219" t="s">
        <v>96</v>
      </c>
    </row>
    <row r="338" spans="1:20" ht="15.75" customHeight="1" x14ac:dyDescent="0.2">
      <c r="A338" s="218"/>
      <c r="B338" s="93" t="s">
        <v>97</v>
      </c>
      <c r="C338" s="93" t="s">
        <v>98</v>
      </c>
      <c r="D338" s="93" t="s">
        <v>99</v>
      </c>
      <c r="E338" s="93" t="s">
        <v>100</v>
      </c>
      <c r="F338" s="93" t="s">
        <v>101</v>
      </c>
      <c r="G338" s="93" t="s">
        <v>102</v>
      </c>
      <c r="H338" s="93" t="s">
        <v>103</v>
      </c>
      <c r="I338" s="93" t="s">
        <v>104</v>
      </c>
      <c r="J338" s="93" t="s">
        <v>105</v>
      </c>
      <c r="K338" s="93" t="s">
        <v>125</v>
      </c>
      <c r="L338" s="218"/>
      <c r="M338" s="218"/>
      <c r="N338" s="218"/>
      <c r="O338" s="218"/>
      <c r="P338" s="218"/>
      <c r="Q338" s="218"/>
      <c r="R338" s="218"/>
      <c r="S338" s="218"/>
    </row>
    <row r="339" spans="1:20" ht="15.75" customHeight="1" x14ac:dyDescent="0.2">
      <c r="A339" s="93" t="s">
        <v>79</v>
      </c>
      <c r="B339" s="17">
        <v>117</v>
      </c>
      <c r="C339" s="17"/>
      <c r="D339" s="17"/>
      <c r="E339" s="17"/>
      <c r="F339" s="17"/>
      <c r="G339" s="17"/>
      <c r="H339" s="17"/>
      <c r="I339" s="17"/>
      <c r="J339" s="17"/>
      <c r="K339" s="17"/>
      <c r="L339" s="54"/>
      <c r="M339" s="138"/>
      <c r="N339" s="139"/>
      <c r="O339" s="100"/>
      <c r="P339" s="94"/>
      <c r="Q339" s="19">
        <f>B339</f>
        <v>117</v>
      </c>
      <c r="R339" s="95"/>
      <c r="S339" s="94"/>
    </row>
    <row r="340" spans="1:20" ht="15.75" customHeight="1" x14ac:dyDescent="0.2">
      <c r="A340" s="93">
        <v>1301</v>
      </c>
      <c r="B340" s="17"/>
      <c r="C340" s="17">
        <v>105</v>
      </c>
      <c r="D340" s="17"/>
      <c r="E340" s="17"/>
      <c r="F340" s="17"/>
      <c r="G340" s="17"/>
      <c r="H340" s="17"/>
      <c r="I340" s="17"/>
      <c r="J340" s="17"/>
      <c r="K340" s="17"/>
      <c r="L340" s="54"/>
      <c r="M340" s="140"/>
      <c r="N340" s="49"/>
      <c r="O340" s="141"/>
      <c r="P340" s="21">
        <f>IF(C340=0,"",C340/B339)</f>
        <v>0.89743589743589747</v>
      </c>
      <c r="Q340" s="22">
        <v>105</v>
      </c>
      <c r="R340" s="96">
        <f t="shared" ref="R340:R348" si="32">IF(Q340=0,"",Q340/Q339)</f>
        <v>0.89743589743589747</v>
      </c>
      <c r="S340" s="96">
        <f t="shared" ref="S340:S348" si="33">IF(Q340=0,"",100%-R340)</f>
        <v>0.10256410256410253</v>
      </c>
    </row>
    <row r="341" spans="1:20" ht="15.75" customHeight="1" x14ac:dyDescent="0.2">
      <c r="A341" s="93">
        <v>1302</v>
      </c>
      <c r="B341" s="17"/>
      <c r="C341" s="17"/>
      <c r="D341" s="17">
        <v>89</v>
      </c>
      <c r="E341" s="17"/>
      <c r="F341" s="17"/>
      <c r="G341" s="17"/>
      <c r="H341" s="17"/>
      <c r="I341" s="17"/>
      <c r="J341" s="17"/>
      <c r="K341" s="17"/>
      <c r="L341" s="54"/>
      <c r="M341" s="140"/>
      <c r="N341" s="49"/>
      <c r="O341" s="141"/>
      <c r="P341" s="21">
        <f>IF(D341=0,"",D341/C340)</f>
        <v>0.84761904761904761</v>
      </c>
      <c r="Q341" s="22">
        <v>100</v>
      </c>
      <c r="R341" s="96">
        <f t="shared" si="32"/>
        <v>0.95238095238095233</v>
      </c>
      <c r="S341" s="96">
        <f t="shared" si="33"/>
        <v>4.7619047619047672E-2</v>
      </c>
      <c r="T341" s="155">
        <f>Q341/Q339</f>
        <v>0.85470085470085466</v>
      </c>
    </row>
    <row r="342" spans="1:20" ht="15.75" customHeight="1" x14ac:dyDescent="0.2">
      <c r="A342" s="93">
        <v>1401</v>
      </c>
      <c r="B342" s="17"/>
      <c r="C342" s="17"/>
      <c r="D342" s="17"/>
      <c r="E342" s="17">
        <v>81</v>
      </c>
      <c r="F342" s="17"/>
      <c r="G342" s="17"/>
      <c r="H342" s="17"/>
      <c r="I342" s="17"/>
      <c r="J342" s="17"/>
      <c r="K342" s="17"/>
      <c r="L342" s="54"/>
      <c r="M342" s="140"/>
      <c r="N342" s="49"/>
      <c r="O342" s="141"/>
      <c r="P342" s="21">
        <f>IF(E342=0,"",E342/D341)</f>
        <v>0.9101123595505618</v>
      </c>
      <c r="Q342" s="22">
        <v>95</v>
      </c>
      <c r="R342" s="96">
        <f t="shared" si="32"/>
        <v>0.95</v>
      </c>
      <c r="S342" s="96">
        <f t="shared" si="33"/>
        <v>5.0000000000000044E-2</v>
      </c>
    </row>
    <row r="343" spans="1:20" ht="15.75" customHeight="1" x14ac:dyDescent="0.2">
      <c r="A343" s="93">
        <v>1402</v>
      </c>
      <c r="B343" s="17"/>
      <c r="C343" s="17"/>
      <c r="D343" s="17"/>
      <c r="E343" s="17"/>
      <c r="F343" s="17">
        <v>69</v>
      </c>
      <c r="G343" s="17"/>
      <c r="H343" s="17"/>
      <c r="I343" s="17"/>
      <c r="J343" s="17"/>
      <c r="K343" s="17"/>
      <c r="L343" s="54"/>
      <c r="M343" s="140"/>
      <c r="N343" s="49"/>
      <c r="O343" s="141"/>
      <c r="P343" s="21">
        <f>IF(F343=0,"",F343/E342)</f>
        <v>0.85185185185185186</v>
      </c>
      <c r="Q343" s="22">
        <v>89</v>
      </c>
      <c r="R343" s="96">
        <f t="shared" si="32"/>
        <v>0.93684210526315792</v>
      </c>
      <c r="S343" s="96">
        <f t="shared" si="33"/>
        <v>6.315789473684208E-2</v>
      </c>
    </row>
    <row r="344" spans="1:20" ht="15.75" customHeight="1" x14ac:dyDescent="0.2">
      <c r="A344" s="93">
        <v>1501</v>
      </c>
      <c r="B344" s="17"/>
      <c r="C344" s="17"/>
      <c r="D344" s="17"/>
      <c r="E344" s="17"/>
      <c r="F344" s="17"/>
      <c r="G344" s="17">
        <v>63</v>
      </c>
      <c r="H344" s="17"/>
      <c r="I344" s="17"/>
      <c r="J344" s="17"/>
      <c r="K344" s="17"/>
      <c r="L344" s="54"/>
      <c r="M344" s="140"/>
      <c r="N344" s="49"/>
      <c r="O344" s="141"/>
      <c r="P344" s="21">
        <f>IF(G344=0,"",G344/F343)</f>
        <v>0.91304347826086951</v>
      </c>
      <c r="Q344" s="22">
        <v>87</v>
      </c>
      <c r="R344" s="96">
        <f t="shared" si="32"/>
        <v>0.97752808988764039</v>
      </c>
      <c r="S344" s="96">
        <f t="shared" si="33"/>
        <v>2.2471910112359605E-2</v>
      </c>
    </row>
    <row r="345" spans="1:20" ht="15.75" customHeight="1" x14ac:dyDescent="0.2">
      <c r="A345" s="93">
        <v>1502</v>
      </c>
      <c r="B345" s="17"/>
      <c r="C345" s="17"/>
      <c r="D345" s="17"/>
      <c r="E345" s="17"/>
      <c r="F345" s="17"/>
      <c r="G345" s="17"/>
      <c r="H345" s="17">
        <v>58</v>
      </c>
      <c r="I345" s="17"/>
      <c r="J345" s="17"/>
      <c r="K345" s="17"/>
      <c r="L345" s="54"/>
      <c r="M345" s="140"/>
      <c r="N345" s="49"/>
      <c r="O345" s="141"/>
      <c r="P345" s="21">
        <f>IF(H345=0,"",H345/G344)</f>
        <v>0.92063492063492058</v>
      </c>
      <c r="Q345" s="22">
        <v>75</v>
      </c>
      <c r="R345" s="96">
        <f t="shared" si="32"/>
        <v>0.86206896551724133</v>
      </c>
      <c r="S345" s="96">
        <f t="shared" si="33"/>
        <v>0.13793103448275867</v>
      </c>
    </row>
    <row r="346" spans="1:20" ht="15.75" customHeight="1" x14ac:dyDescent="0.2">
      <c r="A346" s="93">
        <v>1601</v>
      </c>
      <c r="B346" s="17"/>
      <c r="C346" s="17"/>
      <c r="D346" s="17"/>
      <c r="E346" s="17"/>
      <c r="F346" s="17"/>
      <c r="G346" s="17"/>
      <c r="H346" s="17"/>
      <c r="I346" s="17">
        <v>58</v>
      </c>
      <c r="J346" s="17"/>
      <c r="K346" s="17"/>
      <c r="L346" s="54"/>
      <c r="M346" s="140"/>
      <c r="N346" s="49"/>
      <c r="O346" s="141"/>
      <c r="P346" s="21">
        <f>IF(I346=0,"",I346/H345)</f>
        <v>1</v>
      </c>
      <c r="Q346" s="22">
        <v>75</v>
      </c>
      <c r="R346" s="96">
        <f t="shared" si="32"/>
        <v>1</v>
      </c>
      <c r="S346" s="96">
        <f t="shared" si="33"/>
        <v>0</v>
      </c>
    </row>
    <row r="347" spans="1:20" ht="15.75" customHeight="1" x14ac:dyDescent="0.2">
      <c r="A347" s="93">
        <v>1602</v>
      </c>
      <c r="B347" s="17"/>
      <c r="C347" s="17"/>
      <c r="D347" s="17"/>
      <c r="E347" s="17"/>
      <c r="F347" s="17"/>
      <c r="G347" s="17"/>
      <c r="H347" s="17"/>
      <c r="I347" s="17"/>
      <c r="J347" s="17">
        <v>58</v>
      </c>
      <c r="K347" s="17"/>
      <c r="L347" s="54"/>
      <c r="M347" s="140"/>
      <c r="N347" s="49"/>
      <c r="O347" s="141"/>
      <c r="P347" s="21">
        <f>IF(J347=0,"",J347/I346)</f>
        <v>1</v>
      </c>
      <c r="Q347" s="22">
        <v>74</v>
      </c>
      <c r="R347" s="96">
        <f t="shared" si="32"/>
        <v>0.98666666666666669</v>
      </c>
      <c r="S347" s="96">
        <f t="shared" si="33"/>
        <v>1.3333333333333308E-2</v>
      </c>
    </row>
    <row r="348" spans="1:20" ht="15.75" customHeight="1" x14ac:dyDescent="0.2">
      <c r="A348" s="93">
        <v>1701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17">
        <v>55</v>
      </c>
      <c r="L348" s="54">
        <v>40</v>
      </c>
      <c r="M348" s="140"/>
      <c r="N348" s="49"/>
      <c r="O348" s="141"/>
      <c r="P348" s="21">
        <f>IF(K348=0,"",K348/J347)</f>
        <v>0.94827586206896552</v>
      </c>
      <c r="Q348" s="22">
        <v>74</v>
      </c>
      <c r="R348" s="96">
        <f t="shared" si="32"/>
        <v>1</v>
      </c>
      <c r="S348" s="96">
        <f t="shared" si="33"/>
        <v>0</v>
      </c>
    </row>
    <row r="349" spans="1:20" ht="15.75" customHeight="1" x14ac:dyDescent="0.2">
      <c r="A349" s="93">
        <v>1702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17">
        <v>19</v>
      </c>
      <c r="L349" s="54">
        <v>15</v>
      </c>
      <c r="M349" s="140"/>
      <c r="N349" s="49"/>
      <c r="O349" s="142"/>
      <c r="P349" s="160"/>
      <c r="Q349" s="51">
        <v>33</v>
      </c>
      <c r="R349" s="186"/>
      <c r="S349" s="160"/>
    </row>
    <row r="350" spans="1:20" ht="15.75" customHeight="1" x14ac:dyDescent="0.2">
      <c r="A350" s="93">
        <v>1801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>
        <v>14</v>
      </c>
      <c r="L350" s="54">
        <v>4</v>
      </c>
      <c r="M350" s="140"/>
      <c r="N350" s="49"/>
      <c r="O350" s="142"/>
      <c r="P350" s="143"/>
      <c r="Q350" s="51">
        <v>16</v>
      </c>
      <c r="R350" s="144"/>
      <c r="S350" s="143"/>
    </row>
    <row r="351" spans="1:20" ht="15.75" customHeight="1" x14ac:dyDescent="0.2">
      <c r="A351" s="93">
        <v>1802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17">
        <v>9</v>
      </c>
      <c r="L351" s="54">
        <v>6</v>
      </c>
      <c r="M351" s="140"/>
      <c r="N351" s="49"/>
      <c r="O351" s="142"/>
      <c r="P351" s="143"/>
      <c r="Q351" s="72">
        <v>11</v>
      </c>
      <c r="R351" s="144"/>
      <c r="S351" s="143"/>
    </row>
    <row r="352" spans="1:20" ht="15.75" customHeight="1" x14ac:dyDescent="0.2">
      <c r="A352" s="93">
        <v>1901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17">
        <v>2</v>
      </c>
      <c r="L352" s="54">
        <v>1</v>
      </c>
      <c r="M352" s="140"/>
      <c r="N352" s="49"/>
      <c r="O352" s="142"/>
      <c r="P352" s="49"/>
      <c r="Q352" s="73">
        <v>3</v>
      </c>
      <c r="R352" s="145"/>
      <c r="S352" s="143"/>
    </row>
    <row r="353" spans="1:20" ht="15.75" customHeight="1" x14ac:dyDescent="0.2">
      <c r="A353" s="93">
        <v>1902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17">
        <v>1</v>
      </c>
      <c r="L353" s="54">
        <v>1</v>
      </c>
      <c r="M353" s="140"/>
      <c r="N353" s="49"/>
      <c r="O353" s="142"/>
      <c r="P353" s="98" t="s">
        <v>81</v>
      </c>
      <c r="Q353" s="106">
        <v>67</v>
      </c>
      <c r="R353" s="100">
        <f>L356</f>
        <v>67</v>
      </c>
      <c r="S353" s="101" t="s">
        <v>10</v>
      </c>
    </row>
    <row r="354" spans="1:20" ht="15.75" customHeight="1" x14ac:dyDescent="0.2">
      <c r="A354" s="93">
        <v>2001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54"/>
      <c r="M354" s="140"/>
      <c r="N354" s="49"/>
      <c r="O354" s="142"/>
      <c r="P354" s="102" t="s">
        <v>83</v>
      </c>
      <c r="Q354" s="32">
        <f>IF(Q353/B339=0,"",Q353/B339)</f>
        <v>0.57264957264957261</v>
      </c>
      <c r="R354" s="103">
        <f>IF(Q353/R353=0,"",Q353/R353)</f>
        <v>1</v>
      </c>
      <c r="S354" s="104" t="s">
        <v>84</v>
      </c>
    </row>
    <row r="355" spans="1:20" ht="15.75" customHeight="1" x14ac:dyDescent="0.2">
      <c r="A355" s="93">
        <v>2002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54"/>
      <c r="M355" s="146"/>
      <c r="N355" s="147"/>
      <c r="O355" s="148"/>
      <c r="P355" s="149"/>
      <c r="Q355" s="150"/>
      <c r="R355" s="150"/>
      <c r="S355" s="151"/>
    </row>
    <row r="356" spans="1:20" ht="18" customHeight="1" x14ac:dyDescent="0.2">
      <c r="A356" s="109"/>
      <c r="B356" s="216" t="s">
        <v>106</v>
      </c>
      <c r="C356" s="216"/>
      <c r="D356" s="216"/>
      <c r="E356" s="216"/>
      <c r="F356" s="216"/>
      <c r="G356" s="216"/>
      <c r="H356" s="216"/>
      <c r="I356" s="216"/>
      <c r="J356" s="216"/>
      <c r="K356" s="216"/>
      <c r="L356" s="37">
        <f>SUM(L348:L353)</f>
        <v>67</v>
      </c>
      <c r="M356" s="105">
        <f>IF(L348=0,"",L348/B339)</f>
        <v>0.34188034188034189</v>
      </c>
      <c r="N356" s="105">
        <f>IF(L356=0,"",L356/B339)</f>
        <v>0.57264957264957261</v>
      </c>
      <c r="O356" s="105">
        <f>IF(L348=0,"",N356-M356)</f>
        <v>0.23076923076923073</v>
      </c>
      <c r="P356" s="85"/>
      <c r="Q356" s="81"/>
      <c r="R356" s="129"/>
      <c r="S356" s="85"/>
    </row>
    <row r="357" spans="1:20" ht="12.75" customHeight="1" x14ac:dyDescent="0.2"/>
    <row r="358" spans="1:20" ht="12.75" customHeight="1" x14ac:dyDescent="0.2"/>
    <row r="359" spans="1:20" ht="26.25" customHeight="1" x14ac:dyDescent="0.2">
      <c r="B359" s="220" t="s">
        <v>94</v>
      </c>
      <c r="C359" s="220"/>
      <c r="D359" s="220"/>
      <c r="E359" s="220"/>
      <c r="F359" s="220"/>
      <c r="G359" s="220"/>
      <c r="H359" s="220"/>
      <c r="I359" s="220"/>
      <c r="J359" s="220"/>
      <c r="K359" s="220"/>
      <c r="L359" s="74" t="s">
        <v>80</v>
      </c>
      <c r="M359" s="85"/>
      <c r="N359" s="85"/>
      <c r="O359" s="81"/>
      <c r="P359" s="85"/>
      <c r="Q359" s="81"/>
      <c r="R359" s="81"/>
      <c r="S359" s="81"/>
    </row>
    <row r="360" spans="1:20" ht="20.25" customHeight="1" x14ac:dyDescent="0.2">
      <c r="A360" s="222" t="s">
        <v>9</v>
      </c>
      <c r="B360" s="223" t="s">
        <v>95</v>
      </c>
      <c r="C360" s="224"/>
      <c r="D360" s="224"/>
      <c r="E360" s="224"/>
      <c r="F360" s="224"/>
      <c r="G360" s="224"/>
      <c r="H360" s="224"/>
      <c r="I360" s="224"/>
      <c r="J360" s="224"/>
      <c r="K360" s="225"/>
      <c r="L360" s="226" t="s">
        <v>10</v>
      </c>
      <c r="M360" s="219" t="s">
        <v>2</v>
      </c>
      <c r="N360" s="219" t="s">
        <v>3</v>
      </c>
      <c r="O360" s="228" t="s">
        <v>4</v>
      </c>
      <c r="P360" s="219" t="s">
        <v>5</v>
      </c>
      <c r="Q360" s="217" t="s">
        <v>6</v>
      </c>
      <c r="R360" s="217" t="s">
        <v>7</v>
      </c>
      <c r="S360" s="219" t="s">
        <v>96</v>
      </c>
    </row>
    <row r="361" spans="1:20" ht="15.75" customHeight="1" x14ac:dyDescent="0.2">
      <c r="A361" s="218"/>
      <c r="B361" s="93" t="s">
        <v>97</v>
      </c>
      <c r="C361" s="93" t="s">
        <v>98</v>
      </c>
      <c r="D361" s="93" t="s">
        <v>99</v>
      </c>
      <c r="E361" s="93" t="s">
        <v>100</v>
      </c>
      <c r="F361" s="93" t="s">
        <v>101</v>
      </c>
      <c r="G361" s="93" t="s">
        <v>102</v>
      </c>
      <c r="H361" s="93" t="s">
        <v>103</v>
      </c>
      <c r="I361" s="93" t="s">
        <v>104</v>
      </c>
      <c r="J361" s="93" t="s">
        <v>105</v>
      </c>
      <c r="K361" s="93" t="s">
        <v>125</v>
      </c>
      <c r="L361" s="218"/>
      <c r="M361" s="218"/>
      <c r="N361" s="218"/>
      <c r="O361" s="218"/>
      <c r="P361" s="218"/>
      <c r="Q361" s="218"/>
      <c r="R361" s="218"/>
      <c r="S361" s="218"/>
    </row>
    <row r="362" spans="1:20" ht="15.75" customHeight="1" x14ac:dyDescent="0.2">
      <c r="A362" s="93" t="s">
        <v>80</v>
      </c>
      <c r="B362" s="17">
        <v>78</v>
      </c>
      <c r="C362" s="17"/>
      <c r="D362" s="17"/>
      <c r="E362" s="17"/>
      <c r="F362" s="17"/>
      <c r="G362" s="17"/>
      <c r="H362" s="17"/>
      <c r="I362" s="17"/>
      <c r="J362" s="17"/>
      <c r="K362" s="17"/>
      <c r="L362" s="54"/>
      <c r="M362" s="138"/>
      <c r="N362" s="139"/>
      <c r="O362" s="100"/>
      <c r="P362" s="94"/>
      <c r="Q362" s="19">
        <f>B362</f>
        <v>78</v>
      </c>
      <c r="R362" s="95"/>
      <c r="S362" s="94"/>
    </row>
    <row r="363" spans="1:20" ht="15.75" customHeight="1" x14ac:dyDescent="0.2">
      <c r="A363" s="93" t="s">
        <v>82</v>
      </c>
      <c r="B363" s="17"/>
      <c r="C363" s="17">
        <v>61</v>
      </c>
      <c r="D363" s="17"/>
      <c r="E363" s="17"/>
      <c r="F363" s="17"/>
      <c r="G363" s="17"/>
      <c r="H363" s="17"/>
      <c r="I363" s="17"/>
      <c r="J363" s="17"/>
      <c r="K363" s="17"/>
      <c r="L363" s="54"/>
      <c r="M363" s="140"/>
      <c r="N363" s="49"/>
      <c r="O363" s="141"/>
      <c r="P363" s="21">
        <f>IF(C363=0,"",C363/B362)</f>
        <v>0.78205128205128205</v>
      </c>
      <c r="Q363" s="22">
        <v>61</v>
      </c>
      <c r="R363" s="96">
        <f t="shared" ref="R363:R371" si="34">IF(Q363=0,"",Q363/Q362)</f>
        <v>0.78205128205128205</v>
      </c>
      <c r="S363" s="96">
        <f t="shared" ref="S363:S371" si="35">IF(Q363=0,"",100%-R363)</f>
        <v>0.21794871794871795</v>
      </c>
    </row>
    <row r="364" spans="1:20" ht="15.75" customHeight="1" x14ac:dyDescent="0.2">
      <c r="A364" s="93">
        <v>1401</v>
      </c>
      <c r="B364" s="17"/>
      <c r="C364" s="17"/>
      <c r="D364" s="17">
        <v>40</v>
      </c>
      <c r="E364" s="17"/>
      <c r="F364" s="17"/>
      <c r="G364" s="17"/>
      <c r="H364" s="17"/>
      <c r="I364" s="17"/>
      <c r="J364" s="17"/>
      <c r="K364" s="17"/>
      <c r="L364" s="54"/>
      <c r="M364" s="140"/>
      <c r="N364" s="49"/>
      <c r="O364" s="141"/>
      <c r="P364" s="21">
        <f>IF(D364=0,"",D364/C363)</f>
        <v>0.65573770491803274</v>
      </c>
      <c r="Q364" s="22">
        <v>57</v>
      </c>
      <c r="R364" s="96">
        <f t="shared" si="34"/>
        <v>0.93442622950819676</v>
      </c>
      <c r="S364" s="96">
        <f t="shared" si="35"/>
        <v>6.557377049180324E-2</v>
      </c>
      <c r="T364" s="155">
        <f>Q364/Q362</f>
        <v>0.73076923076923073</v>
      </c>
    </row>
    <row r="365" spans="1:20" ht="15.75" customHeight="1" x14ac:dyDescent="0.2">
      <c r="A365" s="93">
        <v>1402</v>
      </c>
      <c r="B365" s="17"/>
      <c r="C365" s="17"/>
      <c r="D365" s="17"/>
      <c r="E365" s="17">
        <v>33</v>
      </c>
      <c r="F365" s="17"/>
      <c r="G365" s="17"/>
      <c r="H365" s="17"/>
      <c r="I365" s="17"/>
      <c r="J365" s="17"/>
      <c r="K365" s="17"/>
      <c r="L365" s="54"/>
      <c r="M365" s="140"/>
      <c r="N365" s="49"/>
      <c r="O365" s="141"/>
      <c r="P365" s="21">
        <f>IF(E365=0,"",E365/D364)</f>
        <v>0.82499999999999996</v>
      </c>
      <c r="Q365" s="22">
        <v>53</v>
      </c>
      <c r="R365" s="96">
        <f t="shared" si="34"/>
        <v>0.92982456140350878</v>
      </c>
      <c r="S365" s="96">
        <f t="shared" si="35"/>
        <v>7.0175438596491224E-2</v>
      </c>
    </row>
    <row r="366" spans="1:20" ht="15.75" customHeight="1" x14ac:dyDescent="0.2">
      <c r="A366" s="93">
        <v>1501</v>
      </c>
      <c r="B366" s="17"/>
      <c r="C366" s="17"/>
      <c r="D366" s="17"/>
      <c r="E366" s="17"/>
      <c r="F366" s="17">
        <v>24</v>
      </c>
      <c r="G366" s="17"/>
      <c r="H366" s="17"/>
      <c r="I366" s="17"/>
      <c r="J366" s="17"/>
      <c r="K366" s="17"/>
      <c r="L366" s="54"/>
      <c r="M366" s="140"/>
      <c r="N366" s="49"/>
      <c r="O366" s="141"/>
      <c r="P366" s="21">
        <f>IF(F366=0,"",F366/E365)</f>
        <v>0.72727272727272729</v>
      </c>
      <c r="Q366" s="22">
        <v>49</v>
      </c>
      <c r="R366" s="96">
        <f t="shared" si="34"/>
        <v>0.92452830188679247</v>
      </c>
      <c r="S366" s="96">
        <f t="shared" si="35"/>
        <v>7.547169811320753E-2</v>
      </c>
    </row>
    <row r="367" spans="1:20" ht="15.75" customHeight="1" x14ac:dyDescent="0.2">
      <c r="A367" s="93">
        <v>1502</v>
      </c>
      <c r="B367" s="17"/>
      <c r="C367" s="17"/>
      <c r="D367" s="17"/>
      <c r="E367" s="17"/>
      <c r="F367" s="17"/>
      <c r="G367" s="17">
        <v>17</v>
      </c>
      <c r="H367" s="17"/>
      <c r="I367" s="17"/>
      <c r="J367" s="17"/>
      <c r="K367" s="17"/>
      <c r="L367" s="54"/>
      <c r="M367" s="140"/>
      <c r="N367" s="49"/>
      <c r="O367" s="141"/>
      <c r="P367" s="21">
        <f>IF(G367=0,"",G367/F366)</f>
        <v>0.70833333333333337</v>
      </c>
      <c r="Q367" s="22">
        <v>34</v>
      </c>
      <c r="R367" s="96">
        <f t="shared" si="34"/>
        <v>0.69387755102040816</v>
      </c>
      <c r="S367" s="96">
        <f t="shared" si="35"/>
        <v>0.30612244897959184</v>
      </c>
    </row>
    <row r="368" spans="1:20" ht="15.75" customHeight="1" x14ac:dyDescent="0.2">
      <c r="A368" s="93">
        <v>1601</v>
      </c>
      <c r="B368" s="17"/>
      <c r="C368" s="17"/>
      <c r="D368" s="17"/>
      <c r="E368" s="17"/>
      <c r="F368" s="17"/>
      <c r="G368" s="17"/>
      <c r="H368" s="17">
        <v>17</v>
      </c>
      <c r="I368" s="17"/>
      <c r="J368" s="17"/>
      <c r="K368" s="17"/>
      <c r="L368" s="54"/>
      <c r="M368" s="140"/>
      <c r="N368" s="49"/>
      <c r="O368" s="141"/>
      <c r="P368" s="21">
        <f>IF(H368=0,"",H368/G367)</f>
        <v>1</v>
      </c>
      <c r="Q368" s="22">
        <v>34</v>
      </c>
      <c r="R368" s="96">
        <f t="shared" si="34"/>
        <v>1</v>
      </c>
      <c r="S368" s="96">
        <f t="shared" si="35"/>
        <v>0</v>
      </c>
    </row>
    <row r="369" spans="1:19" ht="15.75" customHeight="1" x14ac:dyDescent="0.2">
      <c r="A369" s="93">
        <v>1602</v>
      </c>
      <c r="B369" s="17"/>
      <c r="C369" s="17"/>
      <c r="D369" s="17"/>
      <c r="E369" s="17"/>
      <c r="F369" s="17"/>
      <c r="G369" s="17"/>
      <c r="H369" s="17"/>
      <c r="I369" s="17">
        <v>16</v>
      </c>
      <c r="J369" s="17"/>
      <c r="K369" s="17"/>
      <c r="L369" s="54"/>
      <c r="M369" s="140"/>
      <c r="N369" s="49"/>
      <c r="O369" s="141"/>
      <c r="P369" s="21">
        <f>IF(I369=0,"",I369/H368)</f>
        <v>0.94117647058823528</v>
      </c>
      <c r="Q369" s="22">
        <v>31</v>
      </c>
      <c r="R369" s="96">
        <f t="shared" si="34"/>
        <v>0.91176470588235292</v>
      </c>
      <c r="S369" s="96">
        <f t="shared" si="35"/>
        <v>8.8235294117647078E-2</v>
      </c>
    </row>
    <row r="370" spans="1:19" ht="15.75" customHeight="1" x14ac:dyDescent="0.2">
      <c r="A370" s="93">
        <v>1701</v>
      </c>
      <c r="B370" s="17"/>
      <c r="C370" s="17"/>
      <c r="D370" s="17"/>
      <c r="E370" s="17"/>
      <c r="F370" s="17"/>
      <c r="G370" s="17"/>
      <c r="H370" s="17"/>
      <c r="I370" s="17"/>
      <c r="J370" s="17">
        <v>15</v>
      </c>
      <c r="K370" s="17"/>
      <c r="L370" s="54"/>
      <c r="M370" s="140"/>
      <c r="N370" s="49"/>
      <c r="O370" s="141"/>
      <c r="P370" s="21">
        <f>IF(J370=0,"",J370/I369)</f>
        <v>0.9375</v>
      </c>
      <c r="Q370" s="22">
        <v>30</v>
      </c>
      <c r="R370" s="96">
        <f t="shared" si="34"/>
        <v>0.967741935483871</v>
      </c>
      <c r="S370" s="96">
        <f t="shared" si="35"/>
        <v>3.2258064516129004E-2</v>
      </c>
    </row>
    <row r="371" spans="1:19" ht="15.75" customHeight="1" x14ac:dyDescent="0.2">
      <c r="A371" s="93">
        <v>1702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17">
        <v>18</v>
      </c>
      <c r="L371" s="54">
        <v>11</v>
      </c>
      <c r="M371" s="140"/>
      <c r="N371" s="49"/>
      <c r="O371" s="141"/>
      <c r="P371" s="21">
        <f>IF(K371=0,"",K371/J370)</f>
        <v>1.2</v>
      </c>
      <c r="Q371" s="22">
        <v>29</v>
      </c>
      <c r="R371" s="96">
        <f t="shared" si="34"/>
        <v>0.96666666666666667</v>
      </c>
      <c r="S371" s="96">
        <f t="shared" si="35"/>
        <v>3.3333333333333326E-2</v>
      </c>
    </row>
    <row r="372" spans="1:19" ht="15.75" customHeight="1" x14ac:dyDescent="0.2">
      <c r="A372" s="93">
        <v>1801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17">
        <v>13</v>
      </c>
      <c r="L372" s="54">
        <v>9</v>
      </c>
      <c r="M372" s="140"/>
      <c r="N372" s="49"/>
      <c r="O372" s="142"/>
      <c r="P372" s="160"/>
      <c r="Q372" s="51">
        <v>17</v>
      </c>
      <c r="R372" s="186"/>
      <c r="S372" s="160"/>
    </row>
    <row r="373" spans="1:19" ht="15.75" customHeight="1" x14ac:dyDescent="0.2">
      <c r="A373" s="93">
        <v>1802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>
        <v>6</v>
      </c>
      <c r="L373" s="54">
        <v>5</v>
      </c>
      <c r="M373" s="140"/>
      <c r="N373" s="49"/>
      <c r="O373" s="142"/>
      <c r="P373" s="143"/>
      <c r="Q373" s="51">
        <v>8</v>
      </c>
      <c r="R373" s="144"/>
      <c r="S373" s="143"/>
    </row>
    <row r="374" spans="1:19" ht="15.75" customHeight="1" x14ac:dyDescent="0.2">
      <c r="A374" s="93">
        <v>1901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17">
        <v>3</v>
      </c>
      <c r="L374" s="54">
        <v>3</v>
      </c>
      <c r="M374" s="140"/>
      <c r="N374" s="49"/>
      <c r="O374" s="142"/>
      <c r="P374" s="143"/>
      <c r="Q374" s="51">
        <v>3</v>
      </c>
      <c r="R374" s="144"/>
      <c r="S374" s="143"/>
    </row>
    <row r="375" spans="1:19" ht="15.75" customHeight="1" x14ac:dyDescent="0.2">
      <c r="A375" s="93">
        <v>1902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54"/>
      <c r="M375" s="140"/>
      <c r="N375" s="49"/>
      <c r="O375" s="142"/>
      <c r="P375" s="49"/>
      <c r="Q375" s="142"/>
      <c r="R375" s="145"/>
      <c r="S375" s="143"/>
    </row>
    <row r="376" spans="1:19" ht="15.75" customHeight="1" x14ac:dyDescent="0.2">
      <c r="A376" s="93">
        <v>2001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54"/>
      <c r="M376" s="140"/>
      <c r="N376" s="49"/>
      <c r="O376" s="142"/>
      <c r="P376" s="98" t="s">
        <v>81</v>
      </c>
      <c r="Q376" s="99">
        <v>28</v>
      </c>
      <c r="R376" s="100">
        <f>L379</f>
        <v>28</v>
      </c>
      <c r="S376" s="101" t="s">
        <v>10</v>
      </c>
    </row>
    <row r="377" spans="1:19" ht="15.75" customHeight="1" x14ac:dyDescent="0.2">
      <c r="A377" s="93">
        <v>2002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54"/>
      <c r="M377" s="140"/>
      <c r="N377" s="49"/>
      <c r="O377" s="142"/>
      <c r="P377" s="102" t="s">
        <v>83</v>
      </c>
      <c r="Q377" s="32">
        <f>IF(Q376/B362=0,"",Q376/B362)</f>
        <v>0.35897435897435898</v>
      </c>
      <c r="R377" s="103">
        <f>IF(Q376/R376=0,"",Q376/R376)</f>
        <v>1</v>
      </c>
      <c r="S377" s="104" t="s">
        <v>84</v>
      </c>
    </row>
    <row r="378" spans="1:19" ht="15.75" customHeight="1" x14ac:dyDescent="0.2">
      <c r="A378" s="93">
        <v>2101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54"/>
      <c r="M378" s="146"/>
      <c r="N378" s="147"/>
      <c r="O378" s="148"/>
      <c r="P378" s="149"/>
      <c r="Q378" s="150"/>
      <c r="R378" s="150"/>
      <c r="S378" s="151"/>
    </row>
    <row r="379" spans="1:19" ht="18" customHeight="1" x14ac:dyDescent="0.2">
      <c r="A379" s="109"/>
      <c r="B379" s="216" t="s">
        <v>106</v>
      </c>
      <c r="C379" s="216"/>
      <c r="D379" s="216"/>
      <c r="E379" s="216"/>
      <c r="F379" s="216"/>
      <c r="G379" s="216"/>
      <c r="H379" s="216"/>
      <c r="I379" s="216"/>
      <c r="J379" s="216"/>
      <c r="K379" s="216"/>
      <c r="L379" s="37">
        <f>SUM(L371:L375)</f>
        <v>28</v>
      </c>
      <c r="M379" s="105">
        <f>IF(L371=0,"",L371/B362)</f>
        <v>0.14102564102564102</v>
      </c>
      <c r="N379" s="105">
        <f>IF(L379=0,"",L379/B362)</f>
        <v>0.35897435897435898</v>
      </c>
      <c r="O379" s="105">
        <f>IF(L371=0,"",N379-M379)</f>
        <v>0.21794871794871795</v>
      </c>
      <c r="P379" s="85"/>
      <c r="Q379" s="81"/>
      <c r="R379" s="129"/>
      <c r="S379" s="85"/>
    </row>
    <row r="380" spans="1:19" ht="12.75" customHeight="1" x14ac:dyDescent="0.2"/>
    <row r="381" spans="1:19" ht="12.75" customHeight="1" x14ac:dyDescent="0.2"/>
    <row r="382" spans="1:19" ht="26.25" customHeight="1" x14ac:dyDescent="0.2">
      <c r="B382" s="220" t="s">
        <v>94</v>
      </c>
      <c r="C382" s="220"/>
      <c r="D382" s="220"/>
      <c r="E382" s="220"/>
      <c r="F382" s="220"/>
      <c r="G382" s="220"/>
      <c r="H382" s="220"/>
      <c r="I382" s="220"/>
      <c r="J382" s="220"/>
      <c r="K382" s="220"/>
      <c r="L382" s="74" t="s">
        <v>82</v>
      </c>
      <c r="M382" s="85"/>
      <c r="N382" s="85"/>
      <c r="O382" s="81"/>
      <c r="P382" s="85"/>
      <c r="Q382" s="81"/>
      <c r="R382" s="81"/>
      <c r="S382" s="81"/>
    </row>
    <row r="383" spans="1:19" ht="20.25" customHeight="1" x14ac:dyDescent="0.2">
      <c r="A383" s="222" t="s">
        <v>9</v>
      </c>
      <c r="B383" s="223" t="s">
        <v>95</v>
      </c>
      <c r="C383" s="224"/>
      <c r="D383" s="224"/>
      <c r="E383" s="224"/>
      <c r="F383" s="224"/>
      <c r="G383" s="224"/>
      <c r="H383" s="224"/>
      <c r="I383" s="224"/>
      <c r="J383" s="224"/>
      <c r="K383" s="225"/>
      <c r="L383" s="226" t="s">
        <v>10</v>
      </c>
      <c r="M383" s="219" t="s">
        <v>2</v>
      </c>
      <c r="N383" s="219" t="s">
        <v>3</v>
      </c>
      <c r="O383" s="228" t="s">
        <v>4</v>
      </c>
      <c r="P383" s="219" t="s">
        <v>5</v>
      </c>
      <c r="Q383" s="217" t="s">
        <v>6</v>
      </c>
      <c r="R383" s="217" t="s">
        <v>7</v>
      </c>
      <c r="S383" s="219" t="s">
        <v>96</v>
      </c>
    </row>
    <row r="384" spans="1:19" ht="15.75" customHeight="1" x14ac:dyDescent="0.2">
      <c r="A384" s="218"/>
      <c r="B384" s="93" t="s">
        <v>97</v>
      </c>
      <c r="C384" s="93" t="s">
        <v>98</v>
      </c>
      <c r="D384" s="93" t="s">
        <v>99</v>
      </c>
      <c r="E384" s="93" t="s">
        <v>100</v>
      </c>
      <c r="F384" s="93" t="s">
        <v>101</v>
      </c>
      <c r="G384" s="93" t="s">
        <v>102</v>
      </c>
      <c r="H384" s="93" t="s">
        <v>103</v>
      </c>
      <c r="I384" s="93" t="s">
        <v>104</v>
      </c>
      <c r="J384" s="93" t="s">
        <v>105</v>
      </c>
      <c r="K384" s="93" t="s">
        <v>125</v>
      </c>
      <c r="L384" s="218"/>
      <c r="M384" s="218"/>
      <c r="N384" s="218"/>
      <c r="O384" s="218"/>
      <c r="P384" s="218"/>
      <c r="Q384" s="218"/>
      <c r="R384" s="218"/>
      <c r="S384" s="218"/>
    </row>
    <row r="385" spans="1:20" ht="15.75" customHeight="1" x14ac:dyDescent="0.2">
      <c r="A385" s="93">
        <v>1302</v>
      </c>
      <c r="B385" s="17">
        <v>105</v>
      </c>
      <c r="C385" s="17"/>
      <c r="D385" s="17"/>
      <c r="E385" s="17"/>
      <c r="F385" s="17"/>
      <c r="G385" s="17"/>
      <c r="H385" s="17"/>
      <c r="I385" s="17"/>
      <c r="J385" s="17"/>
      <c r="K385" s="17"/>
      <c r="L385" s="54"/>
      <c r="M385" s="138"/>
      <c r="N385" s="139"/>
      <c r="O385" s="100"/>
      <c r="P385" s="94"/>
      <c r="Q385" s="19">
        <f>B385</f>
        <v>105</v>
      </c>
      <c r="R385" s="95"/>
      <c r="S385" s="94"/>
    </row>
    <row r="386" spans="1:20" ht="15.75" customHeight="1" x14ac:dyDescent="0.2">
      <c r="A386" s="93" t="s">
        <v>85</v>
      </c>
      <c r="B386" s="17"/>
      <c r="C386" s="17">
        <v>91</v>
      </c>
      <c r="D386" s="17"/>
      <c r="E386" s="17"/>
      <c r="F386" s="17"/>
      <c r="G386" s="17"/>
      <c r="H386" s="17"/>
      <c r="I386" s="17"/>
      <c r="J386" s="17"/>
      <c r="K386" s="17"/>
      <c r="L386" s="54"/>
      <c r="M386" s="140"/>
      <c r="N386" s="49"/>
      <c r="O386" s="141"/>
      <c r="P386" s="21">
        <f>IF(C386=0,"",C386/B385)</f>
        <v>0.8666666666666667</v>
      </c>
      <c r="Q386" s="22">
        <v>91</v>
      </c>
      <c r="R386" s="96">
        <f t="shared" ref="R386:R394" si="36">IF(Q386=0,"",Q386/Q385)</f>
        <v>0.8666666666666667</v>
      </c>
      <c r="S386" s="96">
        <f t="shared" ref="S386:S394" si="37">IF(Q386=0,"",100%-R386)</f>
        <v>0.1333333333333333</v>
      </c>
    </row>
    <row r="387" spans="1:20" ht="15.75" customHeight="1" x14ac:dyDescent="0.2">
      <c r="A387" s="93" t="s">
        <v>86</v>
      </c>
      <c r="B387" s="17"/>
      <c r="C387" s="17"/>
      <c r="D387" s="17">
        <v>80</v>
      </c>
      <c r="E387" s="17"/>
      <c r="F387" s="17"/>
      <c r="G387" s="17"/>
      <c r="H387" s="17"/>
      <c r="I387" s="17"/>
      <c r="J387" s="17"/>
      <c r="K387" s="17"/>
      <c r="L387" s="54"/>
      <c r="M387" s="140"/>
      <c r="N387" s="49"/>
      <c r="O387" s="141"/>
      <c r="P387" s="21">
        <f>IF(D387=0,"",D387/C386)</f>
        <v>0.87912087912087911</v>
      </c>
      <c r="Q387" s="22">
        <v>90</v>
      </c>
      <c r="R387" s="96">
        <f t="shared" si="36"/>
        <v>0.98901098901098905</v>
      </c>
      <c r="S387" s="96">
        <f t="shared" si="37"/>
        <v>1.098901098901095E-2</v>
      </c>
      <c r="T387" s="155">
        <f>Q387/Q385</f>
        <v>0.8571428571428571</v>
      </c>
    </row>
    <row r="388" spans="1:20" ht="15.75" customHeight="1" x14ac:dyDescent="0.2">
      <c r="A388" s="93">
        <v>1501</v>
      </c>
      <c r="B388" s="17"/>
      <c r="C388" s="17"/>
      <c r="D388" s="17"/>
      <c r="E388" s="17">
        <v>67</v>
      </c>
      <c r="F388" s="17"/>
      <c r="G388" s="17"/>
      <c r="H388" s="17"/>
      <c r="I388" s="17"/>
      <c r="J388" s="17"/>
      <c r="K388" s="17"/>
      <c r="L388" s="54"/>
      <c r="M388" s="140"/>
      <c r="N388" s="49"/>
      <c r="O388" s="141"/>
      <c r="P388" s="21">
        <f>IF(E388=0,"",E388/D387)</f>
        <v>0.83750000000000002</v>
      </c>
      <c r="Q388" s="22">
        <v>83</v>
      </c>
      <c r="R388" s="96">
        <f t="shared" si="36"/>
        <v>0.92222222222222228</v>
      </c>
      <c r="S388" s="96">
        <f t="shared" si="37"/>
        <v>7.7777777777777724E-2</v>
      </c>
    </row>
    <row r="389" spans="1:20" ht="15.75" customHeight="1" x14ac:dyDescent="0.2">
      <c r="A389" s="93">
        <v>1502</v>
      </c>
      <c r="B389" s="17"/>
      <c r="C389" s="17"/>
      <c r="D389" s="17"/>
      <c r="E389" s="17"/>
      <c r="F389" s="17">
        <v>54</v>
      </c>
      <c r="G389" s="17"/>
      <c r="H389" s="17"/>
      <c r="I389" s="17"/>
      <c r="J389" s="17"/>
      <c r="K389" s="17"/>
      <c r="L389" s="54"/>
      <c r="M389" s="140"/>
      <c r="N389" s="49"/>
      <c r="O389" s="141"/>
      <c r="P389" s="21">
        <f>IF(F389=0,"",F389/E388)</f>
        <v>0.80597014925373134</v>
      </c>
      <c r="Q389" s="22">
        <v>78</v>
      </c>
      <c r="R389" s="96">
        <f t="shared" si="36"/>
        <v>0.93975903614457834</v>
      </c>
      <c r="S389" s="96">
        <f t="shared" si="37"/>
        <v>6.0240963855421659E-2</v>
      </c>
    </row>
    <row r="390" spans="1:20" ht="15.75" customHeight="1" x14ac:dyDescent="0.2">
      <c r="A390" s="93">
        <v>1601</v>
      </c>
      <c r="B390" s="17"/>
      <c r="C390" s="17"/>
      <c r="D390" s="17"/>
      <c r="E390" s="17"/>
      <c r="F390" s="17"/>
      <c r="G390" s="17">
        <v>54</v>
      </c>
      <c r="H390" s="17"/>
      <c r="I390" s="17"/>
      <c r="J390" s="17"/>
      <c r="K390" s="17"/>
      <c r="L390" s="54"/>
      <c r="M390" s="140"/>
      <c r="N390" s="49"/>
      <c r="O390" s="141"/>
      <c r="P390" s="21">
        <f>IF(G390=0,"",G390/F389)</f>
        <v>1</v>
      </c>
      <c r="Q390" s="22">
        <v>70</v>
      </c>
      <c r="R390" s="96">
        <f t="shared" si="36"/>
        <v>0.89743589743589747</v>
      </c>
      <c r="S390" s="96">
        <f t="shared" si="37"/>
        <v>0.10256410256410253</v>
      </c>
    </row>
    <row r="391" spans="1:20" ht="15.75" customHeight="1" x14ac:dyDescent="0.2">
      <c r="A391" s="93">
        <v>1602</v>
      </c>
      <c r="B391" s="17"/>
      <c r="C391" s="17"/>
      <c r="D391" s="17"/>
      <c r="E391" s="17"/>
      <c r="F391" s="17"/>
      <c r="G391" s="17"/>
      <c r="H391" s="17">
        <v>53</v>
      </c>
      <c r="I391" s="17"/>
      <c r="J391" s="17"/>
      <c r="K391" s="17"/>
      <c r="L391" s="54"/>
      <c r="M391" s="140"/>
      <c r="N391" s="49"/>
      <c r="O391" s="141"/>
      <c r="P391" s="21">
        <f>IF(H391=0,"",H391/G390)</f>
        <v>0.98148148148148151</v>
      </c>
      <c r="Q391" s="22">
        <v>66</v>
      </c>
      <c r="R391" s="96">
        <f t="shared" si="36"/>
        <v>0.94285714285714284</v>
      </c>
      <c r="S391" s="96">
        <f t="shared" si="37"/>
        <v>5.7142857142857162E-2</v>
      </c>
    </row>
    <row r="392" spans="1:20" ht="15.75" customHeight="1" x14ac:dyDescent="0.2">
      <c r="A392" s="93" t="s">
        <v>110</v>
      </c>
      <c r="B392" s="17"/>
      <c r="C392" s="17"/>
      <c r="D392" s="17"/>
      <c r="E392" s="17"/>
      <c r="F392" s="17"/>
      <c r="G392" s="17"/>
      <c r="H392" s="17"/>
      <c r="I392" s="17">
        <v>53</v>
      </c>
      <c r="J392" s="17"/>
      <c r="K392" s="17"/>
      <c r="L392" s="54"/>
      <c r="M392" s="140"/>
      <c r="N392" s="49"/>
      <c r="O392" s="141"/>
      <c r="P392" s="21">
        <f>IF(I392=0,"",I392/H391)</f>
        <v>1</v>
      </c>
      <c r="Q392" s="22">
        <v>65</v>
      </c>
      <c r="R392" s="96">
        <f t="shared" si="36"/>
        <v>0.98484848484848486</v>
      </c>
      <c r="S392" s="96">
        <f t="shared" si="37"/>
        <v>1.5151515151515138E-2</v>
      </c>
    </row>
    <row r="393" spans="1:20" ht="15.75" customHeight="1" x14ac:dyDescent="0.2">
      <c r="A393" s="93">
        <v>1702</v>
      </c>
      <c r="B393" s="17"/>
      <c r="C393" s="17"/>
      <c r="D393" s="17"/>
      <c r="E393" s="17"/>
      <c r="F393" s="17"/>
      <c r="G393" s="17"/>
      <c r="H393" s="17"/>
      <c r="I393" s="17"/>
      <c r="J393" s="17">
        <v>44</v>
      </c>
      <c r="K393" s="17"/>
      <c r="L393" s="54"/>
      <c r="M393" s="140"/>
      <c r="N393" s="49"/>
      <c r="O393" s="141"/>
      <c r="P393" s="21">
        <f>IF(J393=0,"",J393/I392)</f>
        <v>0.83018867924528306</v>
      </c>
      <c r="Q393" s="22">
        <v>64</v>
      </c>
      <c r="R393" s="96">
        <f t="shared" si="36"/>
        <v>0.98461538461538467</v>
      </c>
      <c r="S393" s="96">
        <f t="shared" si="37"/>
        <v>1.538461538461533E-2</v>
      </c>
    </row>
    <row r="394" spans="1:20" ht="15.75" customHeight="1" x14ac:dyDescent="0.2">
      <c r="A394" s="93">
        <v>1801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17">
        <v>44</v>
      </c>
      <c r="L394" s="54">
        <v>31</v>
      </c>
      <c r="M394" s="140"/>
      <c r="N394" s="49"/>
      <c r="O394" s="141"/>
      <c r="P394" s="21">
        <f>IF(K394=0,"",K394/J393)</f>
        <v>1</v>
      </c>
      <c r="Q394" s="22">
        <v>64</v>
      </c>
      <c r="R394" s="96">
        <f t="shared" si="36"/>
        <v>1</v>
      </c>
      <c r="S394" s="96">
        <f t="shared" si="37"/>
        <v>0</v>
      </c>
    </row>
    <row r="395" spans="1:20" ht="15.75" customHeight="1" x14ac:dyDescent="0.2">
      <c r="A395" s="93">
        <v>1802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>
        <v>27</v>
      </c>
      <c r="L395" s="54">
        <v>16</v>
      </c>
      <c r="M395" s="140"/>
      <c r="N395" s="49"/>
      <c r="O395" s="142"/>
      <c r="P395" s="160"/>
      <c r="Q395" s="51">
        <v>32</v>
      </c>
      <c r="R395" s="186"/>
      <c r="S395" s="160"/>
    </row>
    <row r="396" spans="1:20" ht="15.75" customHeight="1" x14ac:dyDescent="0.2">
      <c r="A396" s="93">
        <v>1901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17">
        <v>16</v>
      </c>
      <c r="L396" s="54">
        <v>15</v>
      </c>
      <c r="M396" s="140"/>
      <c r="N396" s="49"/>
      <c r="O396" s="142"/>
      <c r="P396" s="143"/>
      <c r="Q396" s="51">
        <v>18</v>
      </c>
      <c r="R396" s="144"/>
      <c r="S396" s="143"/>
    </row>
    <row r="397" spans="1:20" ht="15.75" customHeight="1" x14ac:dyDescent="0.2">
      <c r="A397" s="93">
        <v>1902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>
        <v>3</v>
      </c>
      <c r="L397" s="54">
        <v>1</v>
      </c>
      <c r="M397" s="140"/>
      <c r="N397" s="49"/>
      <c r="O397" s="142"/>
      <c r="P397" s="143"/>
      <c r="Q397" s="72">
        <v>3</v>
      </c>
      <c r="R397" s="144"/>
      <c r="S397" s="143"/>
    </row>
    <row r="398" spans="1:20" ht="15.75" customHeight="1" x14ac:dyDescent="0.2">
      <c r="A398" s="93">
        <v>2001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17">
        <v>1</v>
      </c>
      <c r="L398" s="54">
        <v>1</v>
      </c>
      <c r="M398" s="140"/>
      <c r="N398" s="49"/>
      <c r="O398" s="142"/>
      <c r="P398" s="49"/>
      <c r="Q398" s="73">
        <v>1</v>
      </c>
      <c r="R398" s="145"/>
      <c r="S398" s="143"/>
    </row>
    <row r="399" spans="1:20" ht="15.75" customHeight="1" x14ac:dyDescent="0.2">
      <c r="A399" s="93">
        <v>2002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54"/>
      <c r="M399" s="140"/>
      <c r="N399" s="49"/>
      <c r="O399" s="142"/>
      <c r="P399" s="98" t="s">
        <v>81</v>
      </c>
      <c r="Q399" s="106">
        <v>62</v>
      </c>
      <c r="R399" s="100">
        <f>L402</f>
        <v>64</v>
      </c>
      <c r="S399" s="101" t="s">
        <v>10</v>
      </c>
    </row>
    <row r="400" spans="1:20" ht="15.75" customHeight="1" x14ac:dyDescent="0.2">
      <c r="A400" s="93">
        <v>2101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54"/>
      <c r="M400" s="140"/>
      <c r="N400" s="49"/>
      <c r="O400" s="142"/>
      <c r="P400" s="102" t="s">
        <v>83</v>
      </c>
      <c r="Q400" s="32">
        <f>IF(Q399/B385=0,"",Q399/B385)</f>
        <v>0.59047619047619049</v>
      </c>
      <c r="R400" s="103">
        <f>IF(Q399/R399=0,"",Q399/R399)</f>
        <v>0.96875</v>
      </c>
      <c r="S400" s="104" t="s">
        <v>84</v>
      </c>
    </row>
    <row r="401" spans="1:20" ht="15.75" customHeight="1" x14ac:dyDescent="0.2">
      <c r="A401" s="93">
        <v>2102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54"/>
      <c r="M401" s="146"/>
      <c r="N401" s="147"/>
      <c r="O401" s="148"/>
      <c r="P401" s="149"/>
      <c r="Q401" s="150"/>
      <c r="R401" s="150"/>
      <c r="S401" s="151"/>
    </row>
    <row r="402" spans="1:20" ht="18" customHeight="1" x14ac:dyDescent="0.2">
      <c r="A402" s="109"/>
      <c r="B402" s="216" t="s">
        <v>106</v>
      </c>
      <c r="C402" s="216"/>
      <c r="D402" s="216"/>
      <c r="E402" s="216"/>
      <c r="F402" s="216"/>
      <c r="G402" s="216"/>
      <c r="H402" s="216"/>
      <c r="I402" s="216"/>
      <c r="J402" s="216"/>
      <c r="K402" s="216"/>
      <c r="L402" s="37">
        <f>SUM(L394:L398)</f>
        <v>64</v>
      </c>
      <c r="M402" s="105">
        <f>IF(L394=0,"",L394/B385)</f>
        <v>0.29523809523809524</v>
      </c>
      <c r="N402" s="105">
        <f>IF(L402=0,"",L402/B385)</f>
        <v>0.60952380952380958</v>
      </c>
      <c r="O402" s="105">
        <f>IF(L394=0,"",N402-M402)</f>
        <v>0.31428571428571433</v>
      </c>
      <c r="P402" s="85"/>
      <c r="Q402" s="81"/>
      <c r="R402" s="129"/>
      <c r="S402" s="85"/>
    </row>
    <row r="403" spans="1:20" ht="12.75" customHeight="1" x14ac:dyDescent="0.2"/>
    <row r="404" spans="1:20" ht="12.75" customHeight="1" x14ac:dyDescent="0.2"/>
    <row r="405" spans="1:20" ht="26.25" customHeight="1" x14ac:dyDescent="0.2">
      <c r="B405" s="220" t="s">
        <v>94</v>
      </c>
      <c r="C405" s="220"/>
      <c r="D405" s="220"/>
      <c r="E405" s="220"/>
      <c r="F405" s="220"/>
      <c r="G405" s="220"/>
      <c r="H405" s="220"/>
      <c r="I405" s="220"/>
      <c r="J405" s="220"/>
      <c r="K405" s="220"/>
      <c r="L405" s="74" t="s">
        <v>85</v>
      </c>
      <c r="M405" s="85"/>
      <c r="N405" s="85"/>
      <c r="O405" s="81"/>
      <c r="P405" s="85"/>
      <c r="Q405" s="81"/>
      <c r="R405" s="81"/>
      <c r="S405" s="81"/>
    </row>
    <row r="406" spans="1:20" ht="20.25" customHeight="1" x14ac:dyDescent="0.2">
      <c r="A406" s="222" t="s">
        <v>9</v>
      </c>
      <c r="B406" s="223" t="s">
        <v>95</v>
      </c>
      <c r="C406" s="224"/>
      <c r="D406" s="224"/>
      <c r="E406" s="224"/>
      <c r="F406" s="224"/>
      <c r="G406" s="224"/>
      <c r="H406" s="224"/>
      <c r="I406" s="224"/>
      <c r="J406" s="224"/>
      <c r="K406" s="225"/>
      <c r="L406" s="226" t="s">
        <v>10</v>
      </c>
      <c r="M406" s="219" t="s">
        <v>2</v>
      </c>
      <c r="N406" s="219" t="s">
        <v>3</v>
      </c>
      <c r="O406" s="228" t="s">
        <v>4</v>
      </c>
      <c r="P406" s="219" t="s">
        <v>5</v>
      </c>
      <c r="Q406" s="217" t="s">
        <v>6</v>
      </c>
      <c r="R406" s="217" t="s">
        <v>7</v>
      </c>
      <c r="S406" s="219" t="s">
        <v>96</v>
      </c>
    </row>
    <row r="407" spans="1:20" ht="15.75" customHeight="1" x14ac:dyDescent="0.2">
      <c r="A407" s="218"/>
      <c r="B407" s="93" t="s">
        <v>97</v>
      </c>
      <c r="C407" s="93" t="s">
        <v>98</v>
      </c>
      <c r="D407" s="93" t="s">
        <v>99</v>
      </c>
      <c r="E407" s="93" t="s">
        <v>100</v>
      </c>
      <c r="F407" s="93" t="s">
        <v>101</v>
      </c>
      <c r="G407" s="93" t="s">
        <v>102</v>
      </c>
      <c r="H407" s="93" t="s">
        <v>103</v>
      </c>
      <c r="I407" s="93" t="s">
        <v>104</v>
      </c>
      <c r="J407" s="93" t="s">
        <v>105</v>
      </c>
      <c r="K407" s="93" t="s">
        <v>125</v>
      </c>
      <c r="L407" s="218"/>
      <c r="M407" s="218"/>
      <c r="N407" s="218"/>
      <c r="O407" s="218"/>
      <c r="P407" s="218"/>
      <c r="Q407" s="218"/>
      <c r="R407" s="218"/>
      <c r="S407" s="218"/>
    </row>
    <row r="408" spans="1:20" ht="15.75" customHeight="1" x14ac:dyDescent="0.2">
      <c r="A408" s="93" t="s">
        <v>85</v>
      </c>
      <c r="B408" s="17">
        <v>73</v>
      </c>
      <c r="C408" s="17"/>
      <c r="D408" s="17"/>
      <c r="E408" s="17"/>
      <c r="F408" s="17"/>
      <c r="G408" s="17"/>
      <c r="H408" s="17"/>
      <c r="I408" s="17"/>
      <c r="J408" s="17"/>
      <c r="K408" s="17"/>
      <c r="L408" s="54"/>
      <c r="M408" s="138"/>
      <c r="N408" s="139"/>
      <c r="O408" s="100"/>
      <c r="P408" s="94"/>
      <c r="Q408" s="19">
        <f>B408</f>
        <v>73</v>
      </c>
      <c r="R408" s="95"/>
      <c r="S408" s="94"/>
    </row>
    <row r="409" spans="1:20" ht="15.75" customHeight="1" x14ac:dyDescent="0.2">
      <c r="A409" s="93" t="s">
        <v>86</v>
      </c>
      <c r="B409" s="17"/>
      <c r="C409" s="17">
        <v>64</v>
      </c>
      <c r="D409" s="17"/>
      <c r="E409" s="17"/>
      <c r="F409" s="17"/>
      <c r="G409" s="17"/>
      <c r="H409" s="17"/>
      <c r="I409" s="17"/>
      <c r="J409" s="17"/>
      <c r="K409" s="17"/>
      <c r="L409" s="54"/>
      <c r="M409" s="140"/>
      <c r="N409" s="49"/>
      <c r="O409" s="141"/>
      <c r="P409" s="21">
        <f>IF(C409=0,"",C409/B408)</f>
        <v>0.87671232876712324</v>
      </c>
      <c r="Q409" s="22">
        <v>64</v>
      </c>
      <c r="R409" s="96">
        <f t="shared" ref="R409:R417" si="38">IF(Q409=0,"",Q409/Q408)</f>
        <v>0.87671232876712324</v>
      </c>
      <c r="S409" s="96">
        <f t="shared" ref="S409:S417" si="39">IF(Q409=0,"",100%-R409)</f>
        <v>0.12328767123287676</v>
      </c>
    </row>
    <row r="410" spans="1:20" ht="15.75" customHeight="1" x14ac:dyDescent="0.2">
      <c r="A410" s="93">
        <v>1501</v>
      </c>
      <c r="B410" s="17"/>
      <c r="C410" s="17"/>
      <c r="D410" s="17">
        <v>53</v>
      </c>
      <c r="E410" s="17"/>
      <c r="F410" s="17"/>
      <c r="G410" s="17"/>
      <c r="H410" s="17"/>
      <c r="I410" s="17"/>
      <c r="J410" s="17"/>
      <c r="K410" s="17"/>
      <c r="L410" s="54"/>
      <c r="M410" s="140"/>
      <c r="N410" s="49"/>
      <c r="O410" s="141"/>
      <c r="P410" s="21">
        <f>IF(D410=0,"",D410/C409)</f>
        <v>0.828125</v>
      </c>
      <c r="Q410" s="22">
        <v>63</v>
      </c>
      <c r="R410" s="96">
        <f t="shared" si="38"/>
        <v>0.984375</v>
      </c>
      <c r="S410" s="96">
        <f t="shared" si="39"/>
        <v>1.5625E-2</v>
      </c>
      <c r="T410" s="155">
        <f>Q410/Q408</f>
        <v>0.86301369863013699</v>
      </c>
    </row>
    <row r="411" spans="1:20" ht="15.75" customHeight="1" x14ac:dyDescent="0.2">
      <c r="A411" s="93">
        <v>1502</v>
      </c>
      <c r="B411" s="17"/>
      <c r="C411" s="17"/>
      <c r="D411" s="17"/>
      <c r="E411" s="17">
        <v>43</v>
      </c>
      <c r="F411" s="17"/>
      <c r="G411" s="17"/>
      <c r="H411" s="17"/>
      <c r="I411" s="17"/>
      <c r="J411" s="17"/>
      <c r="K411" s="17"/>
      <c r="L411" s="54"/>
      <c r="M411" s="140"/>
      <c r="N411" s="49"/>
      <c r="O411" s="141"/>
      <c r="P411" s="21">
        <f>IF(E411=0,"",E411/D410)</f>
        <v>0.81132075471698117</v>
      </c>
      <c r="Q411" s="22">
        <v>54</v>
      </c>
      <c r="R411" s="96">
        <f t="shared" si="38"/>
        <v>0.8571428571428571</v>
      </c>
      <c r="S411" s="96">
        <f t="shared" si="39"/>
        <v>0.1428571428571429</v>
      </c>
    </row>
    <row r="412" spans="1:20" ht="15.75" customHeight="1" x14ac:dyDescent="0.2">
      <c r="A412" s="93">
        <v>1601</v>
      </c>
      <c r="B412" s="17"/>
      <c r="C412" s="17"/>
      <c r="D412" s="17"/>
      <c r="E412" s="17"/>
      <c r="F412" s="17">
        <v>35</v>
      </c>
      <c r="G412" s="17"/>
      <c r="H412" s="17"/>
      <c r="I412" s="17"/>
      <c r="J412" s="17"/>
      <c r="K412" s="17"/>
      <c r="L412" s="54"/>
      <c r="M412" s="140"/>
      <c r="N412" s="49"/>
      <c r="O412" s="141"/>
      <c r="P412" s="21">
        <f>IF(F412=0,"",F412/E411)</f>
        <v>0.81395348837209303</v>
      </c>
      <c r="Q412" s="22">
        <v>44</v>
      </c>
      <c r="R412" s="96">
        <f t="shared" si="38"/>
        <v>0.81481481481481477</v>
      </c>
      <c r="S412" s="96">
        <f t="shared" si="39"/>
        <v>0.18518518518518523</v>
      </c>
    </row>
    <row r="413" spans="1:20" ht="15.75" customHeight="1" x14ac:dyDescent="0.2">
      <c r="A413" s="93">
        <v>1602</v>
      </c>
      <c r="B413" s="17"/>
      <c r="C413" s="17"/>
      <c r="D413" s="17"/>
      <c r="E413" s="17"/>
      <c r="F413" s="17"/>
      <c r="G413" s="17">
        <v>35</v>
      </c>
      <c r="H413" s="17"/>
      <c r="I413" s="17"/>
      <c r="J413" s="17"/>
      <c r="K413" s="17"/>
      <c r="L413" s="54"/>
      <c r="M413" s="140"/>
      <c r="N413" s="49"/>
      <c r="O413" s="141"/>
      <c r="P413" s="21">
        <f>IF(G413=0,"",G413/F412)</f>
        <v>1</v>
      </c>
      <c r="Q413" s="22">
        <v>39</v>
      </c>
      <c r="R413" s="96">
        <f t="shared" si="38"/>
        <v>0.88636363636363635</v>
      </c>
      <c r="S413" s="96">
        <f t="shared" si="39"/>
        <v>0.11363636363636365</v>
      </c>
    </row>
    <row r="414" spans="1:20" ht="15.75" customHeight="1" x14ac:dyDescent="0.2">
      <c r="A414" s="93" t="s">
        <v>110</v>
      </c>
      <c r="B414" s="17"/>
      <c r="C414" s="17"/>
      <c r="D414" s="17"/>
      <c r="E414" s="17"/>
      <c r="F414" s="17"/>
      <c r="G414" s="17"/>
      <c r="H414" s="17">
        <v>32</v>
      </c>
      <c r="I414" s="17"/>
      <c r="J414" s="17"/>
      <c r="K414" s="17"/>
      <c r="L414" s="54"/>
      <c r="M414" s="140"/>
      <c r="N414" s="49"/>
      <c r="O414" s="141"/>
      <c r="P414" s="21">
        <f>IF(H414=0,"",H414/G413)</f>
        <v>0.91428571428571426</v>
      </c>
      <c r="Q414" s="22">
        <v>38</v>
      </c>
      <c r="R414" s="96">
        <f t="shared" si="38"/>
        <v>0.97435897435897434</v>
      </c>
      <c r="S414" s="96">
        <f t="shared" si="39"/>
        <v>2.5641025641025661E-2</v>
      </c>
    </row>
    <row r="415" spans="1:20" ht="15.75" customHeight="1" x14ac:dyDescent="0.2">
      <c r="A415" s="93">
        <v>1702</v>
      </c>
      <c r="B415" s="17"/>
      <c r="C415" s="17"/>
      <c r="D415" s="17"/>
      <c r="E415" s="17"/>
      <c r="F415" s="17"/>
      <c r="G415" s="17"/>
      <c r="H415" s="17"/>
      <c r="I415" s="17">
        <v>32</v>
      </c>
      <c r="J415" s="17"/>
      <c r="K415" s="17"/>
      <c r="L415" s="54"/>
      <c r="M415" s="140"/>
      <c r="N415" s="49"/>
      <c r="O415" s="141"/>
      <c r="P415" s="21">
        <f>IF(I415=0,"",I415/H414)</f>
        <v>1</v>
      </c>
      <c r="Q415" s="22">
        <v>38</v>
      </c>
      <c r="R415" s="96">
        <f t="shared" si="38"/>
        <v>1</v>
      </c>
      <c r="S415" s="96">
        <f t="shared" si="39"/>
        <v>0</v>
      </c>
    </row>
    <row r="416" spans="1:20" ht="15.75" customHeight="1" x14ac:dyDescent="0.2">
      <c r="A416" s="93">
        <v>1801</v>
      </c>
      <c r="B416" s="17"/>
      <c r="C416" s="17"/>
      <c r="D416" s="17"/>
      <c r="E416" s="17"/>
      <c r="F416" s="17"/>
      <c r="G416" s="17"/>
      <c r="H416" s="17"/>
      <c r="I416" s="17"/>
      <c r="J416" s="17">
        <v>32</v>
      </c>
      <c r="K416" s="17"/>
      <c r="L416" s="54"/>
      <c r="M416" s="140"/>
      <c r="N416" s="49"/>
      <c r="O416" s="141"/>
      <c r="P416" s="21">
        <f>IF(J416=0,"",J416/I415)</f>
        <v>1</v>
      </c>
      <c r="Q416" s="22">
        <v>38</v>
      </c>
      <c r="R416" s="96">
        <f t="shared" si="38"/>
        <v>1</v>
      </c>
      <c r="S416" s="96">
        <f t="shared" si="39"/>
        <v>0</v>
      </c>
    </row>
    <row r="417" spans="1:19" ht="15.75" customHeight="1" x14ac:dyDescent="0.2">
      <c r="A417" s="93">
        <v>1802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17">
        <v>31</v>
      </c>
      <c r="L417" s="54">
        <v>20</v>
      </c>
      <c r="M417" s="140"/>
      <c r="N417" s="49"/>
      <c r="O417" s="141"/>
      <c r="P417" s="21">
        <f>IF(K417=0,"",K417/J416)</f>
        <v>0.96875</v>
      </c>
      <c r="Q417" s="22">
        <v>38</v>
      </c>
      <c r="R417" s="96">
        <f t="shared" si="38"/>
        <v>1</v>
      </c>
      <c r="S417" s="96">
        <f t="shared" si="39"/>
        <v>0</v>
      </c>
    </row>
    <row r="418" spans="1:19" ht="15.75" customHeight="1" x14ac:dyDescent="0.2">
      <c r="A418" s="93">
        <v>1901</v>
      </c>
      <c r="B418" s="17"/>
      <c r="C418" s="17"/>
      <c r="D418" s="17"/>
      <c r="E418" s="17"/>
      <c r="F418" s="17"/>
      <c r="G418" s="17"/>
      <c r="H418" s="17"/>
      <c r="I418" s="17"/>
      <c r="J418" s="17"/>
      <c r="K418" s="17">
        <v>15</v>
      </c>
      <c r="L418" s="54">
        <v>14</v>
      </c>
      <c r="M418" s="140"/>
      <c r="N418" s="49"/>
      <c r="O418" s="142"/>
      <c r="P418" s="160"/>
      <c r="Q418" s="51">
        <v>17</v>
      </c>
      <c r="R418" s="186"/>
      <c r="S418" s="160"/>
    </row>
    <row r="419" spans="1:19" ht="15.75" customHeight="1" x14ac:dyDescent="0.2">
      <c r="A419" s="93">
        <v>1902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17">
        <v>4</v>
      </c>
      <c r="L419" s="54">
        <v>3</v>
      </c>
      <c r="M419" s="140"/>
      <c r="N419" s="49"/>
      <c r="O419" s="142"/>
      <c r="P419" s="143"/>
      <c r="Q419" s="51">
        <v>4</v>
      </c>
      <c r="R419" s="144"/>
      <c r="S419" s="143"/>
    </row>
    <row r="420" spans="1:19" ht="15.75" customHeight="1" x14ac:dyDescent="0.2">
      <c r="A420" s="93">
        <v>2001</v>
      </c>
      <c r="B420" s="17"/>
      <c r="C420" s="17"/>
      <c r="D420" s="17"/>
      <c r="E420" s="17"/>
      <c r="F420" s="17"/>
      <c r="G420" s="17"/>
      <c r="H420" s="17"/>
      <c r="I420" s="17"/>
      <c r="J420" s="17"/>
      <c r="K420" s="17">
        <v>1</v>
      </c>
      <c r="L420" s="54">
        <v>1</v>
      </c>
      <c r="M420" s="140"/>
      <c r="N420" s="49"/>
      <c r="O420" s="142"/>
      <c r="P420" s="143"/>
      <c r="Q420" s="51">
        <v>1</v>
      </c>
      <c r="R420" s="144"/>
      <c r="S420" s="143"/>
    </row>
    <row r="421" spans="1:19" ht="15.75" customHeight="1" x14ac:dyDescent="0.2">
      <c r="A421" s="93">
        <v>2002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54"/>
      <c r="M421" s="140"/>
      <c r="N421" s="49"/>
      <c r="O421" s="142"/>
      <c r="P421" s="49"/>
      <c r="Q421" s="142"/>
      <c r="R421" s="145"/>
      <c r="S421" s="143"/>
    </row>
    <row r="422" spans="1:19" ht="15.75" customHeight="1" x14ac:dyDescent="0.2">
      <c r="A422" s="93">
        <v>2101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54"/>
      <c r="M422" s="140"/>
      <c r="N422" s="49"/>
      <c r="O422" s="142"/>
      <c r="P422" s="98" t="s">
        <v>81</v>
      </c>
      <c r="Q422" s="99">
        <v>36</v>
      </c>
      <c r="R422" s="100">
        <f>L425</f>
        <v>38</v>
      </c>
      <c r="S422" s="101" t="s">
        <v>10</v>
      </c>
    </row>
    <row r="423" spans="1:19" ht="15.75" customHeight="1" x14ac:dyDescent="0.2">
      <c r="A423" s="93">
        <v>2102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54"/>
      <c r="M423" s="140"/>
      <c r="N423" s="49"/>
      <c r="O423" s="142"/>
      <c r="P423" s="102" t="s">
        <v>83</v>
      </c>
      <c r="Q423" s="32">
        <f>IF(Q422/B408=0,"",Q422/B408)</f>
        <v>0.49315068493150682</v>
      </c>
      <c r="R423" s="103">
        <f>IF(Q422/R422=0,"",Q422/R422)</f>
        <v>0.94736842105263153</v>
      </c>
      <c r="S423" s="104" t="s">
        <v>84</v>
      </c>
    </row>
    <row r="424" spans="1:19" ht="15.75" customHeight="1" x14ac:dyDescent="0.2">
      <c r="A424" s="93">
        <v>2201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54"/>
      <c r="M424" s="146"/>
      <c r="N424" s="147"/>
      <c r="O424" s="148"/>
      <c r="P424" s="149"/>
      <c r="Q424" s="150"/>
      <c r="R424" s="150"/>
      <c r="S424" s="151"/>
    </row>
    <row r="425" spans="1:19" ht="18" customHeight="1" x14ac:dyDescent="0.2">
      <c r="A425" s="109"/>
      <c r="B425" s="216" t="s">
        <v>106</v>
      </c>
      <c r="C425" s="216"/>
      <c r="D425" s="216"/>
      <c r="E425" s="216"/>
      <c r="F425" s="216"/>
      <c r="G425" s="216"/>
      <c r="H425" s="216"/>
      <c r="I425" s="216"/>
      <c r="J425" s="216"/>
      <c r="K425" s="216"/>
      <c r="L425" s="37">
        <f>SUM(L417:L421)</f>
        <v>38</v>
      </c>
      <c r="M425" s="105">
        <f>IF(L417=0,"",L417/B408)</f>
        <v>0.27397260273972601</v>
      </c>
      <c r="N425" s="105">
        <f>IF(L425=0,"",L425/B408)</f>
        <v>0.52054794520547942</v>
      </c>
      <c r="O425" s="105">
        <f>IF(L417=0,"",N425-M425)</f>
        <v>0.24657534246575341</v>
      </c>
      <c r="P425" s="85"/>
      <c r="Q425" s="81"/>
      <c r="R425" s="129"/>
      <c r="S425" s="85"/>
    </row>
    <row r="426" spans="1:19" ht="12.75" customHeight="1" x14ac:dyDescent="0.2"/>
    <row r="427" spans="1:19" ht="12.75" customHeight="1" x14ac:dyDescent="0.2"/>
    <row r="428" spans="1:19" ht="26.25" customHeight="1" x14ac:dyDescent="0.2">
      <c r="B428" s="220" t="s">
        <v>94</v>
      </c>
      <c r="C428" s="220"/>
      <c r="D428" s="220"/>
      <c r="E428" s="220"/>
      <c r="F428" s="220"/>
      <c r="G428" s="220"/>
      <c r="H428" s="220"/>
      <c r="I428" s="220"/>
      <c r="J428" s="220"/>
      <c r="K428" s="220"/>
      <c r="L428" s="74" t="s">
        <v>86</v>
      </c>
      <c r="M428" s="85"/>
      <c r="N428" s="85"/>
      <c r="O428" s="81"/>
      <c r="P428" s="85"/>
      <c r="Q428" s="81"/>
      <c r="R428" s="81"/>
      <c r="S428" s="81"/>
    </row>
    <row r="429" spans="1:19" ht="20.25" customHeight="1" x14ac:dyDescent="0.2">
      <c r="A429" s="222" t="s">
        <v>9</v>
      </c>
      <c r="B429" s="223" t="s">
        <v>95</v>
      </c>
      <c r="C429" s="224"/>
      <c r="D429" s="224"/>
      <c r="E429" s="224"/>
      <c r="F429" s="224"/>
      <c r="G429" s="224"/>
      <c r="H429" s="224"/>
      <c r="I429" s="224"/>
      <c r="J429" s="224"/>
      <c r="K429" s="225"/>
      <c r="L429" s="226" t="s">
        <v>10</v>
      </c>
      <c r="M429" s="219" t="s">
        <v>2</v>
      </c>
      <c r="N429" s="219" t="s">
        <v>3</v>
      </c>
      <c r="O429" s="228" t="s">
        <v>4</v>
      </c>
      <c r="P429" s="219" t="s">
        <v>5</v>
      </c>
      <c r="Q429" s="217" t="s">
        <v>6</v>
      </c>
      <c r="R429" s="217" t="s">
        <v>7</v>
      </c>
      <c r="S429" s="219" t="s">
        <v>96</v>
      </c>
    </row>
    <row r="430" spans="1:19" ht="15.75" customHeight="1" x14ac:dyDescent="0.2">
      <c r="A430" s="218"/>
      <c r="B430" s="93" t="s">
        <v>97</v>
      </c>
      <c r="C430" s="93" t="s">
        <v>98</v>
      </c>
      <c r="D430" s="93" t="s">
        <v>99</v>
      </c>
      <c r="E430" s="93" t="s">
        <v>100</v>
      </c>
      <c r="F430" s="93" t="s">
        <v>101</v>
      </c>
      <c r="G430" s="93" t="s">
        <v>102</v>
      </c>
      <c r="H430" s="93" t="s">
        <v>103</v>
      </c>
      <c r="I430" s="93" t="s">
        <v>104</v>
      </c>
      <c r="J430" s="93" t="s">
        <v>105</v>
      </c>
      <c r="K430" s="93" t="s">
        <v>125</v>
      </c>
      <c r="L430" s="218"/>
      <c r="M430" s="218"/>
      <c r="N430" s="218"/>
      <c r="O430" s="218"/>
      <c r="P430" s="218"/>
      <c r="Q430" s="218"/>
      <c r="R430" s="218"/>
      <c r="S430" s="218"/>
    </row>
    <row r="431" spans="1:19" ht="15.75" customHeight="1" x14ac:dyDescent="0.2">
      <c r="A431" s="93">
        <v>1402</v>
      </c>
      <c r="B431" s="17">
        <v>98</v>
      </c>
      <c r="C431" s="17"/>
      <c r="D431" s="17"/>
      <c r="E431" s="17"/>
      <c r="F431" s="17"/>
      <c r="G431" s="17"/>
      <c r="H431" s="17"/>
      <c r="I431" s="17"/>
      <c r="J431" s="17"/>
      <c r="K431" s="17"/>
      <c r="L431" s="54"/>
      <c r="M431" s="138"/>
      <c r="N431" s="139"/>
      <c r="O431" s="100"/>
      <c r="P431" s="94"/>
      <c r="Q431" s="19">
        <f>B431</f>
        <v>98</v>
      </c>
      <c r="R431" s="95"/>
      <c r="S431" s="94"/>
    </row>
    <row r="432" spans="1:19" ht="15.75" customHeight="1" x14ac:dyDescent="0.2">
      <c r="A432" s="93">
        <v>1501</v>
      </c>
      <c r="B432" s="17"/>
      <c r="C432" s="17">
        <v>84</v>
      </c>
      <c r="D432" s="17"/>
      <c r="E432" s="17"/>
      <c r="F432" s="17"/>
      <c r="G432" s="17"/>
      <c r="H432" s="17"/>
      <c r="I432" s="17"/>
      <c r="J432" s="17"/>
      <c r="K432" s="17"/>
      <c r="L432" s="54"/>
      <c r="M432" s="140"/>
      <c r="N432" s="49"/>
      <c r="O432" s="141"/>
      <c r="P432" s="21">
        <f>IF(C432=0,"",C432/B431)</f>
        <v>0.8571428571428571</v>
      </c>
      <c r="Q432" s="22">
        <v>84</v>
      </c>
      <c r="R432" s="96">
        <f t="shared" ref="R432:R440" si="40">IF(Q432=0,"",Q432/Q431)</f>
        <v>0.8571428571428571</v>
      </c>
      <c r="S432" s="96">
        <f t="shared" ref="S432:S440" si="41">IF(Q432=0,"",100%-R432)</f>
        <v>0.1428571428571429</v>
      </c>
    </row>
    <row r="433" spans="1:20" ht="15.75" customHeight="1" x14ac:dyDescent="0.2">
      <c r="A433" s="93">
        <v>1502</v>
      </c>
      <c r="B433" s="17"/>
      <c r="C433" s="17"/>
      <c r="D433" s="17">
        <v>69</v>
      </c>
      <c r="E433" s="17"/>
      <c r="F433" s="17"/>
      <c r="G433" s="17"/>
      <c r="H433" s="17"/>
      <c r="I433" s="17"/>
      <c r="J433" s="17"/>
      <c r="K433" s="17"/>
      <c r="L433" s="54"/>
      <c r="M433" s="140"/>
      <c r="N433" s="49"/>
      <c r="O433" s="141"/>
      <c r="P433" s="21">
        <f>IF(D433=0,"",D433/C432)</f>
        <v>0.8214285714285714</v>
      </c>
      <c r="Q433" s="22">
        <v>69</v>
      </c>
      <c r="R433" s="96">
        <f t="shared" si="40"/>
        <v>0.8214285714285714</v>
      </c>
      <c r="S433" s="96">
        <f t="shared" si="41"/>
        <v>0.1785714285714286</v>
      </c>
      <c r="T433" s="155">
        <f>Q433/Q431</f>
        <v>0.70408163265306123</v>
      </c>
    </row>
    <row r="434" spans="1:20" ht="15.75" customHeight="1" x14ac:dyDescent="0.2">
      <c r="A434" s="93">
        <v>1601</v>
      </c>
      <c r="B434" s="17"/>
      <c r="C434" s="17"/>
      <c r="D434" s="17"/>
      <c r="E434" s="17">
        <v>55</v>
      </c>
      <c r="F434" s="17"/>
      <c r="G434" s="17"/>
      <c r="H434" s="17"/>
      <c r="I434" s="17"/>
      <c r="J434" s="17"/>
      <c r="K434" s="17"/>
      <c r="L434" s="54"/>
      <c r="M434" s="140"/>
      <c r="N434" s="49"/>
      <c r="O434" s="141"/>
      <c r="P434" s="21">
        <f>IF(E434=0,"",E434/D433)</f>
        <v>0.79710144927536231</v>
      </c>
      <c r="Q434" s="22">
        <v>56</v>
      </c>
      <c r="R434" s="96">
        <f t="shared" si="40"/>
        <v>0.81159420289855078</v>
      </c>
      <c r="S434" s="96">
        <f t="shared" si="41"/>
        <v>0.18840579710144922</v>
      </c>
    </row>
    <row r="435" spans="1:20" ht="15.75" customHeight="1" x14ac:dyDescent="0.2">
      <c r="A435" s="93">
        <v>1602</v>
      </c>
      <c r="B435" s="17"/>
      <c r="C435" s="17"/>
      <c r="D435" s="17"/>
      <c r="E435" s="17"/>
      <c r="F435" s="17">
        <v>53</v>
      </c>
      <c r="G435" s="17"/>
      <c r="H435" s="17"/>
      <c r="I435" s="17"/>
      <c r="J435" s="17"/>
      <c r="K435" s="17"/>
      <c r="L435" s="54"/>
      <c r="M435" s="140"/>
      <c r="N435" s="49"/>
      <c r="O435" s="141"/>
      <c r="P435" s="21">
        <f>IF(F435=0,"",F435/E434)</f>
        <v>0.96363636363636362</v>
      </c>
      <c r="Q435" s="22">
        <v>54</v>
      </c>
      <c r="R435" s="96">
        <f t="shared" si="40"/>
        <v>0.9642857142857143</v>
      </c>
      <c r="S435" s="96">
        <f t="shared" si="41"/>
        <v>3.5714285714285698E-2</v>
      </c>
    </row>
    <row r="436" spans="1:20" ht="15.75" customHeight="1" x14ac:dyDescent="0.2">
      <c r="A436" s="93">
        <v>1701</v>
      </c>
      <c r="B436" s="17"/>
      <c r="C436" s="17"/>
      <c r="D436" s="17"/>
      <c r="E436" s="17"/>
      <c r="F436" s="17"/>
      <c r="G436" s="17">
        <v>52</v>
      </c>
      <c r="H436" s="17"/>
      <c r="I436" s="17"/>
      <c r="J436" s="17"/>
      <c r="K436" s="17"/>
      <c r="L436" s="54"/>
      <c r="M436" s="140"/>
      <c r="N436" s="49"/>
      <c r="O436" s="141"/>
      <c r="P436" s="21">
        <f>IF(G436=0,"",G436/F435)</f>
        <v>0.98113207547169812</v>
      </c>
      <c r="Q436" s="22">
        <v>52</v>
      </c>
      <c r="R436" s="96">
        <f t="shared" si="40"/>
        <v>0.96296296296296291</v>
      </c>
      <c r="S436" s="96">
        <f t="shared" si="41"/>
        <v>3.703703703703709E-2</v>
      </c>
    </row>
    <row r="437" spans="1:20" ht="15.75" customHeight="1" x14ac:dyDescent="0.2">
      <c r="A437" s="93">
        <v>1702</v>
      </c>
      <c r="B437" s="17"/>
      <c r="C437" s="17"/>
      <c r="D437" s="17"/>
      <c r="E437" s="17"/>
      <c r="F437" s="17"/>
      <c r="G437" s="17"/>
      <c r="H437" s="17">
        <v>51</v>
      </c>
      <c r="I437" s="17"/>
      <c r="J437" s="17"/>
      <c r="K437" s="17"/>
      <c r="L437" s="54"/>
      <c r="M437" s="140"/>
      <c r="N437" s="49"/>
      <c r="O437" s="141"/>
      <c r="P437" s="21">
        <f>IF(H437=0,"",H437/G436)</f>
        <v>0.98076923076923073</v>
      </c>
      <c r="Q437" s="22">
        <v>51</v>
      </c>
      <c r="R437" s="96">
        <f t="shared" si="40"/>
        <v>0.98076923076923073</v>
      </c>
      <c r="S437" s="96">
        <f t="shared" si="41"/>
        <v>1.9230769230769273E-2</v>
      </c>
    </row>
    <row r="438" spans="1:20" ht="15.75" customHeight="1" x14ac:dyDescent="0.2">
      <c r="A438" s="93">
        <v>1801</v>
      </c>
      <c r="B438" s="17"/>
      <c r="C438" s="17"/>
      <c r="D438" s="17"/>
      <c r="E438" s="17"/>
      <c r="F438" s="17"/>
      <c r="G438" s="17"/>
      <c r="H438" s="17"/>
      <c r="I438" s="17">
        <v>51</v>
      </c>
      <c r="J438" s="17"/>
      <c r="K438" s="17"/>
      <c r="L438" s="54"/>
      <c r="M438" s="140"/>
      <c r="N438" s="49"/>
      <c r="O438" s="141"/>
      <c r="P438" s="21">
        <f>IF(I438=0,"",I438/H437)</f>
        <v>1</v>
      </c>
      <c r="Q438" s="22">
        <v>51</v>
      </c>
      <c r="R438" s="96">
        <f t="shared" si="40"/>
        <v>1</v>
      </c>
      <c r="S438" s="96">
        <f t="shared" si="41"/>
        <v>0</v>
      </c>
    </row>
    <row r="439" spans="1:20" ht="15.75" customHeight="1" x14ac:dyDescent="0.2">
      <c r="A439" s="93">
        <v>1802</v>
      </c>
      <c r="B439" s="17"/>
      <c r="C439" s="17"/>
      <c r="D439" s="17"/>
      <c r="E439" s="17"/>
      <c r="F439" s="17"/>
      <c r="G439" s="17"/>
      <c r="H439" s="17"/>
      <c r="I439" s="17"/>
      <c r="J439" s="17">
        <v>51</v>
      </c>
      <c r="K439" s="17"/>
      <c r="L439" s="54">
        <v>1</v>
      </c>
      <c r="M439" s="140"/>
      <c r="N439" s="49"/>
      <c r="O439" s="141"/>
      <c r="P439" s="21">
        <f>IF(J439=0,"",J439/I438)</f>
        <v>1</v>
      </c>
      <c r="Q439" s="22">
        <v>51</v>
      </c>
      <c r="R439" s="96">
        <f t="shared" si="40"/>
        <v>1</v>
      </c>
      <c r="S439" s="96">
        <f t="shared" si="41"/>
        <v>0</v>
      </c>
    </row>
    <row r="440" spans="1:20" ht="15.75" customHeight="1" x14ac:dyDescent="0.2">
      <c r="A440" s="93">
        <v>1901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>
        <v>49</v>
      </c>
      <c r="L440" s="54">
        <v>46</v>
      </c>
      <c r="M440" s="140"/>
      <c r="N440" s="49"/>
      <c r="O440" s="141"/>
      <c r="P440" s="21">
        <f>IF(K440=0,"",K440/J439)</f>
        <v>0.96078431372549022</v>
      </c>
      <c r="Q440" s="22">
        <v>49</v>
      </c>
      <c r="R440" s="96">
        <f t="shared" si="40"/>
        <v>0.96078431372549022</v>
      </c>
      <c r="S440" s="96">
        <f t="shared" si="41"/>
        <v>3.9215686274509776E-2</v>
      </c>
    </row>
    <row r="441" spans="1:20" ht="15.75" customHeight="1" x14ac:dyDescent="0.2">
      <c r="A441" s="93">
        <v>1902</v>
      </c>
      <c r="B441" s="17"/>
      <c r="C441" s="17"/>
      <c r="D441" s="17"/>
      <c r="E441" s="17"/>
      <c r="F441" s="17"/>
      <c r="G441" s="17"/>
      <c r="H441" s="17"/>
      <c r="I441" s="17"/>
      <c r="J441" s="17"/>
      <c r="K441" s="17">
        <v>4</v>
      </c>
      <c r="L441" s="54">
        <v>4</v>
      </c>
      <c r="M441" s="140"/>
      <c r="N441" s="49"/>
      <c r="O441" s="142"/>
      <c r="P441" s="160"/>
      <c r="Q441" s="51">
        <v>4</v>
      </c>
      <c r="R441" s="186"/>
      <c r="S441" s="160"/>
    </row>
    <row r="442" spans="1:20" ht="15.75" customHeight="1" x14ac:dyDescent="0.2">
      <c r="A442" s="93">
        <v>2001</v>
      </c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54"/>
      <c r="M442" s="140"/>
      <c r="N442" s="49"/>
      <c r="O442" s="142"/>
      <c r="P442" s="143"/>
      <c r="Q442" s="51"/>
      <c r="R442" s="144"/>
      <c r="S442" s="143"/>
    </row>
    <row r="443" spans="1:20" ht="15.75" customHeight="1" x14ac:dyDescent="0.2">
      <c r="A443" s="93">
        <v>2002</v>
      </c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54"/>
      <c r="M443" s="140"/>
      <c r="N443" s="49"/>
      <c r="O443" s="142"/>
      <c r="P443" s="143"/>
      <c r="Q443" s="51"/>
      <c r="R443" s="144"/>
      <c r="S443" s="143"/>
    </row>
    <row r="444" spans="1:20" ht="15.75" customHeight="1" x14ac:dyDescent="0.2">
      <c r="A444" s="93">
        <v>2101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54"/>
      <c r="M444" s="140"/>
      <c r="N444" s="49"/>
      <c r="O444" s="142"/>
      <c r="P444" s="49"/>
      <c r="Q444" s="142"/>
      <c r="R444" s="145"/>
      <c r="S444" s="143"/>
    </row>
    <row r="445" spans="1:20" ht="15.75" customHeight="1" x14ac:dyDescent="0.2">
      <c r="A445" s="93">
        <v>2102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54"/>
      <c r="M445" s="140"/>
      <c r="N445" s="49"/>
      <c r="O445" s="142"/>
      <c r="P445" s="98" t="s">
        <v>81</v>
      </c>
      <c r="Q445" s="99">
        <v>51</v>
      </c>
      <c r="R445" s="100">
        <f>IF(SUM(L435:L441)=0,"",SUM(L435:L441))</f>
        <v>51</v>
      </c>
      <c r="S445" s="101" t="s">
        <v>10</v>
      </c>
    </row>
    <row r="446" spans="1:20" ht="15.75" customHeight="1" x14ac:dyDescent="0.2">
      <c r="A446" s="93">
        <v>2201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54"/>
      <c r="M446" s="140"/>
      <c r="N446" s="49"/>
      <c r="O446" s="142"/>
      <c r="P446" s="102" t="s">
        <v>83</v>
      </c>
      <c r="Q446" s="32">
        <f>IF(Q445/B431=0,"",Q445/B431)</f>
        <v>0.52040816326530615</v>
      </c>
      <c r="R446" s="103">
        <f>IF(Q445/R445=0,"",Q445/R445)</f>
        <v>1</v>
      </c>
      <c r="S446" s="104" t="s">
        <v>84</v>
      </c>
    </row>
    <row r="447" spans="1:20" ht="15.75" customHeight="1" x14ac:dyDescent="0.2">
      <c r="A447" s="93">
        <v>2202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54"/>
      <c r="M447" s="146"/>
      <c r="N447" s="147"/>
      <c r="O447" s="148"/>
      <c r="P447" s="149"/>
      <c r="Q447" s="150"/>
      <c r="R447" s="150"/>
      <c r="S447" s="151"/>
    </row>
    <row r="448" spans="1:20" ht="18" x14ac:dyDescent="0.2">
      <c r="A448" s="109"/>
      <c r="B448" s="216" t="s">
        <v>106</v>
      </c>
      <c r="C448" s="216"/>
      <c r="D448" s="216"/>
      <c r="E448" s="216"/>
      <c r="F448" s="216"/>
      <c r="G448" s="216"/>
      <c r="H448" s="216"/>
      <c r="I448" s="216"/>
      <c r="J448" s="216"/>
      <c r="K448" s="216"/>
      <c r="L448" s="37">
        <f>SUM(L439:L444)</f>
        <v>51</v>
      </c>
      <c r="M448" s="105">
        <f>IF((L440+L439)=0,"",(L440+L439)/B431)</f>
        <v>0.47959183673469385</v>
      </c>
      <c r="N448" s="105">
        <f>IF(L448=0,"",L448/B431)</f>
        <v>0.52040816326530615</v>
      </c>
      <c r="O448" s="105">
        <f>IF(L440=0,"",N448-M448)</f>
        <v>4.081632653061229E-2</v>
      </c>
      <c r="P448" s="85"/>
      <c r="Q448" s="81"/>
      <c r="R448" s="129"/>
      <c r="S448" s="85"/>
    </row>
    <row r="449" spans="1:23" ht="12.75" customHeight="1" x14ac:dyDescent="0.2"/>
    <row r="450" spans="1:23" ht="12.75" customHeight="1" x14ac:dyDescent="0.2"/>
    <row r="451" spans="1:23" ht="26.25" customHeight="1" x14ac:dyDescent="0.2">
      <c r="B451" s="220" t="s">
        <v>94</v>
      </c>
      <c r="C451" s="220"/>
      <c r="D451" s="220"/>
      <c r="E451" s="220"/>
      <c r="F451" s="220"/>
      <c r="G451" s="220"/>
      <c r="H451" s="220"/>
      <c r="I451" s="220"/>
      <c r="J451" s="220"/>
      <c r="K451" s="220"/>
      <c r="L451" s="74" t="s">
        <v>91</v>
      </c>
      <c r="M451" s="85"/>
      <c r="N451" s="85"/>
      <c r="O451" s="81"/>
      <c r="P451" s="85"/>
      <c r="Q451" s="81"/>
      <c r="R451" s="81"/>
      <c r="S451" s="81"/>
    </row>
    <row r="452" spans="1:23" ht="20.25" customHeight="1" x14ac:dyDescent="0.2">
      <c r="A452" s="222" t="s">
        <v>9</v>
      </c>
      <c r="B452" s="223" t="s">
        <v>95</v>
      </c>
      <c r="C452" s="224"/>
      <c r="D452" s="224"/>
      <c r="E452" s="224"/>
      <c r="F452" s="224"/>
      <c r="G452" s="224"/>
      <c r="H452" s="224"/>
      <c r="I452" s="224"/>
      <c r="J452" s="224"/>
      <c r="K452" s="225"/>
      <c r="L452" s="226" t="s">
        <v>10</v>
      </c>
      <c r="M452" s="219" t="s">
        <v>2</v>
      </c>
      <c r="N452" s="219" t="s">
        <v>3</v>
      </c>
      <c r="O452" s="228" t="s">
        <v>4</v>
      </c>
      <c r="P452" s="219" t="s">
        <v>5</v>
      </c>
      <c r="Q452" s="217" t="s">
        <v>6</v>
      </c>
      <c r="R452" s="217" t="s">
        <v>7</v>
      </c>
      <c r="S452" s="219" t="s">
        <v>96</v>
      </c>
    </row>
    <row r="453" spans="1:23" ht="15.75" customHeight="1" x14ac:dyDescent="0.2">
      <c r="A453" s="218"/>
      <c r="B453" s="93" t="s">
        <v>97</v>
      </c>
      <c r="C453" s="93" t="s">
        <v>98</v>
      </c>
      <c r="D453" s="93" t="s">
        <v>99</v>
      </c>
      <c r="E453" s="93" t="s">
        <v>100</v>
      </c>
      <c r="F453" s="93" t="s">
        <v>101</v>
      </c>
      <c r="G453" s="93" t="s">
        <v>102</v>
      </c>
      <c r="H453" s="93" t="s">
        <v>103</v>
      </c>
      <c r="I453" s="93" t="s">
        <v>104</v>
      </c>
      <c r="J453" s="93" t="s">
        <v>105</v>
      </c>
      <c r="K453" s="93" t="s">
        <v>125</v>
      </c>
      <c r="L453" s="218"/>
      <c r="M453" s="218"/>
      <c r="N453" s="218"/>
      <c r="O453" s="218"/>
      <c r="P453" s="218"/>
      <c r="Q453" s="218"/>
      <c r="R453" s="218"/>
      <c r="S453" s="218"/>
    </row>
    <row r="454" spans="1:23" ht="15.75" customHeight="1" x14ac:dyDescent="0.2">
      <c r="A454" s="93">
        <v>1501</v>
      </c>
      <c r="B454" s="17">
        <v>76</v>
      </c>
      <c r="C454" s="17"/>
      <c r="D454" s="17"/>
      <c r="E454" s="17"/>
      <c r="F454" s="17"/>
      <c r="G454" s="17"/>
      <c r="H454" s="17"/>
      <c r="I454" s="17"/>
      <c r="J454" s="17"/>
      <c r="K454" s="17"/>
      <c r="L454" s="54"/>
      <c r="M454" s="138"/>
      <c r="N454" s="139"/>
      <c r="O454" s="100"/>
      <c r="P454" s="94"/>
      <c r="Q454" s="19">
        <f>B454</f>
        <v>76</v>
      </c>
      <c r="R454" s="95"/>
      <c r="S454" s="94"/>
    </row>
    <row r="455" spans="1:23" ht="15.75" customHeight="1" x14ac:dyDescent="0.2">
      <c r="A455" s="93">
        <v>1502</v>
      </c>
      <c r="B455" s="17"/>
      <c r="C455" s="17">
        <v>51</v>
      </c>
      <c r="D455" s="17"/>
      <c r="E455" s="17"/>
      <c r="F455" s="17"/>
      <c r="G455" s="17"/>
      <c r="H455" s="17"/>
      <c r="I455" s="17"/>
      <c r="J455" s="17"/>
      <c r="K455" s="17"/>
      <c r="L455" s="54"/>
      <c r="M455" s="140"/>
      <c r="N455" s="49"/>
      <c r="O455" s="141"/>
      <c r="P455" s="21">
        <f>IF(C455=0,"",C455/B454)</f>
        <v>0.67105263157894735</v>
      </c>
      <c r="Q455" s="22">
        <v>51</v>
      </c>
      <c r="R455" s="96">
        <f t="shared" ref="R455:R463" si="42">IF(Q455=0,"",Q455/Q454)</f>
        <v>0.67105263157894735</v>
      </c>
      <c r="S455" s="96">
        <f t="shared" ref="S455:S463" si="43">IF(Q455=0,"",100%-R455)</f>
        <v>0.32894736842105265</v>
      </c>
    </row>
    <row r="456" spans="1:23" ht="15.75" customHeight="1" x14ac:dyDescent="0.2">
      <c r="A456" s="93">
        <v>1601</v>
      </c>
      <c r="B456" s="17"/>
      <c r="C456" s="17"/>
      <c r="D456" s="17">
        <v>41</v>
      </c>
      <c r="E456" s="17"/>
      <c r="F456" s="17"/>
      <c r="G456" s="17"/>
      <c r="H456" s="17"/>
      <c r="I456" s="17"/>
      <c r="J456" s="17"/>
      <c r="K456" s="17"/>
      <c r="L456" s="54"/>
      <c r="M456" s="140"/>
      <c r="N456" s="49"/>
      <c r="O456" s="141"/>
      <c r="P456" s="21">
        <f>IF(D456=0,"",D456/C455)</f>
        <v>0.80392156862745101</v>
      </c>
      <c r="Q456" s="22">
        <v>50</v>
      </c>
      <c r="R456" s="96">
        <f t="shared" si="42"/>
        <v>0.98039215686274506</v>
      </c>
      <c r="S456" s="96">
        <f t="shared" si="43"/>
        <v>1.9607843137254943E-2</v>
      </c>
      <c r="T456" s="155">
        <f>Q456/Q454</f>
        <v>0.65789473684210531</v>
      </c>
    </row>
    <row r="457" spans="1:23" ht="15.75" customHeight="1" x14ac:dyDescent="0.2">
      <c r="A457" s="93">
        <v>1602</v>
      </c>
      <c r="B457" s="17"/>
      <c r="C457" s="17"/>
      <c r="D457" s="17"/>
      <c r="E457" s="17">
        <v>40</v>
      </c>
      <c r="F457" s="17"/>
      <c r="G457" s="17"/>
      <c r="H457" s="17"/>
      <c r="I457" s="17"/>
      <c r="J457" s="17"/>
      <c r="K457" s="17"/>
      <c r="L457" s="54"/>
      <c r="M457" s="140"/>
      <c r="N457" s="49"/>
      <c r="O457" s="141"/>
      <c r="P457" s="21">
        <f>IF(E457=0,"",E457/D456)</f>
        <v>0.97560975609756095</v>
      </c>
      <c r="Q457" s="22">
        <v>45</v>
      </c>
      <c r="R457" s="96">
        <f t="shared" si="42"/>
        <v>0.9</v>
      </c>
      <c r="S457" s="96">
        <f t="shared" si="43"/>
        <v>9.9999999999999978E-2</v>
      </c>
    </row>
    <row r="458" spans="1:23" ht="15.75" customHeight="1" x14ac:dyDescent="0.2">
      <c r="A458" s="93">
        <v>1701</v>
      </c>
      <c r="B458" s="17"/>
      <c r="C458" s="17"/>
      <c r="D458" s="17"/>
      <c r="E458" s="17"/>
      <c r="F458" s="17">
        <v>39</v>
      </c>
      <c r="G458" s="17"/>
      <c r="H458" s="17"/>
      <c r="I458" s="17"/>
      <c r="J458" s="17"/>
      <c r="K458" s="17"/>
      <c r="L458" s="54"/>
      <c r="M458" s="140"/>
      <c r="N458" s="49"/>
      <c r="O458" s="141"/>
      <c r="P458" s="21">
        <f>IF(F458=0,"",F458/E457)</f>
        <v>0.97499999999999998</v>
      </c>
      <c r="Q458" s="22">
        <v>42</v>
      </c>
      <c r="R458" s="96">
        <f t="shared" si="42"/>
        <v>0.93333333333333335</v>
      </c>
      <c r="S458" s="96">
        <f t="shared" si="43"/>
        <v>6.6666666666666652E-2</v>
      </c>
    </row>
    <row r="459" spans="1:23" ht="15.75" customHeight="1" x14ac:dyDescent="0.2">
      <c r="A459" s="93">
        <v>1702</v>
      </c>
      <c r="B459" s="17"/>
      <c r="C459" s="17"/>
      <c r="D459" s="17"/>
      <c r="E459" s="17"/>
      <c r="F459" s="17"/>
      <c r="G459" s="17">
        <v>31</v>
      </c>
      <c r="H459" s="17"/>
      <c r="I459" s="17"/>
      <c r="J459" s="17"/>
      <c r="K459" s="17"/>
      <c r="L459" s="54"/>
      <c r="M459" s="140"/>
      <c r="N459" s="49"/>
      <c r="O459" s="141"/>
      <c r="P459" s="21">
        <f>IF(G459=0,"",G459/F458)</f>
        <v>0.79487179487179482</v>
      </c>
      <c r="Q459" s="22">
        <v>39</v>
      </c>
      <c r="R459" s="96">
        <f t="shared" si="42"/>
        <v>0.9285714285714286</v>
      </c>
      <c r="S459" s="96">
        <f t="shared" si="43"/>
        <v>7.1428571428571397E-2</v>
      </c>
      <c r="V459" s="78"/>
      <c r="W459" s="78"/>
    </row>
    <row r="460" spans="1:23" ht="15.75" customHeight="1" x14ac:dyDescent="0.2">
      <c r="A460" s="93">
        <v>1801</v>
      </c>
      <c r="B460" s="17"/>
      <c r="C460" s="17"/>
      <c r="D460" s="17"/>
      <c r="E460" s="17"/>
      <c r="F460" s="17"/>
      <c r="G460" s="17"/>
      <c r="H460" s="17">
        <v>26</v>
      </c>
      <c r="I460" s="17"/>
      <c r="J460" s="17"/>
      <c r="K460" s="17"/>
      <c r="L460" s="54"/>
      <c r="M460" s="140"/>
      <c r="N460" s="49"/>
      <c r="O460" s="141"/>
      <c r="P460" s="21">
        <f>IF(H460=0,"",H460/G459)</f>
        <v>0.83870967741935487</v>
      </c>
      <c r="Q460" s="22">
        <v>39</v>
      </c>
      <c r="R460" s="96">
        <f t="shared" si="42"/>
        <v>1</v>
      </c>
      <c r="S460" s="96">
        <f t="shared" si="43"/>
        <v>0</v>
      </c>
      <c r="V460" s="78"/>
      <c r="W460" s="78"/>
    </row>
    <row r="461" spans="1:23" ht="15.75" customHeight="1" x14ac:dyDescent="0.2">
      <c r="A461" s="93">
        <v>1802</v>
      </c>
      <c r="B461" s="17"/>
      <c r="C461" s="17"/>
      <c r="D461" s="17"/>
      <c r="E461" s="17"/>
      <c r="F461" s="17"/>
      <c r="G461" s="17"/>
      <c r="H461" s="17"/>
      <c r="I461" s="17">
        <v>24</v>
      </c>
      <c r="J461" s="17"/>
      <c r="K461" s="17"/>
      <c r="L461" s="54"/>
      <c r="M461" s="140"/>
      <c r="N461" s="49"/>
      <c r="O461" s="141"/>
      <c r="P461" s="21">
        <f>IF(I461=0,"",I461/H460)</f>
        <v>0.92307692307692313</v>
      </c>
      <c r="Q461" s="22">
        <v>37</v>
      </c>
      <c r="R461" s="96">
        <f t="shared" si="42"/>
        <v>0.94871794871794868</v>
      </c>
      <c r="S461" s="96">
        <f t="shared" si="43"/>
        <v>5.1282051282051322E-2</v>
      </c>
      <c r="V461" s="78"/>
      <c r="W461" s="78"/>
    </row>
    <row r="462" spans="1:23" ht="15.75" customHeight="1" x14ac:dyDescent="0.2">
      <c r="A462" s="93">
        <v>1901</v>
      </c>
      <c r="B462" s="17"/>
      <c r="C462" s="17"/>
      <c r="D462" s="17"/>
      <c r="E462" s="17"/>
      <c r="F462" s="17"/>
      <c r="G462" s="17"/>
      <c r="H462" s="17"/>
      <c r="I462" s="17"/>
      <c r="J462" s="17">
        <v>22</v>
      </c>
      <c r="K462" s="17"/>
      <c r="L462" s="54"/>
      <c r="M462" s="140"/>
      <c r="N462" s="49"/>
      <c r="O462" s="141"/>
      <c r="P462" s="21">
        <f>IF(J462=0,"",J462/I461)</f>
        <v>0.91666666666666663</v>
      </c>
      <c r="Q462" s="22">
        <v>37</v>
      </c>
      <c r="R462" s="96">
        <f t="shared" si="42"/>
        <v>1</v>
      </c>
      <c r="S462" s="96">
        <f t="shared" si="43"/>
        <v>0</v>
      </c>
      <c r="V462" s="78"/>
      <c r="W462" s="78"/>
    </row>
    <row r="463" spans="1:23" ht="15.75" customHeight="1" x14ac:dyDescent="0.2">
      <c r="A463" s="93">
        <v>1902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17">
        <v>20</v>
      </c>
      <c r="L463" s="54">
        <v>12</v>
      </c>
      <c r="M463" s="140"/>
      <c r="N463" s="49"/>
      <c r="O463" s="141"/>
      <c r="P463" s="21">
        <f>IF(K463=0,"",K463/J462)</f>
        <v>0.90909090909090906</v>
      </c>
      <c r="Q463" s="22">
        <v>36</v>
      </c>
      <c r="R463" s="96">
        <f t="shared" si="42"/>
        <v>0.97297297297297303</v>
      </c>
      <c r="S463" s="96">
        <f t="shared" si="43"/>
        <v>2.7027027027026973E-2</v>
      </c>
      <c r="V463" s="78"/>
      <c r="W463" s="78"/>
    </row>
    <row r="464" spans="1:23" ht="15.75" customHeight="1" x14ac:dyDescent="0.2">
      <c r="A464" s="93">
        <v>2001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17">
        <v>20</v>
      </c>
      <c r="L464" s="54">
        <v>12</v>
      </c>
      <c r="M464" s="140"/>
      <c r="N464" s="49"/>
      <c r="O464" s="142"/>
      <c r="P464" s="160"/>
      <c r="Q464" s="51">
        <v>22</v>
      </c>
      <c r="R464" s="186"/>
      <c r="S464" s="160"/>
    </row>
    <row r="465" spans="1:23" ht="15.75" customHeight="1" x14ac:dyDescent="0.2">
      <c r="A465" s="93">
        <v>2002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17">
        <v>9</v>
      </c>
      <c r="L465" s="54">
        <v>9</v>
      </c>
      <c r="M465" s="140"/>
      <c r="N465" s="49"/>
      <c r="O465" s="142"/>
      <c r="P465" s="143"/>
      <c r="Q465" s="72">
        <v>9</v>
      </c>
      <c r="R465" s="144"/>
      <c r="S465" s="143"/>
    </row>
    <row r="466" spans="1:23" ht="15.75" customHeight="1" x14ac:dyDescent="0.2">
      <c r="A466" s="93">
        <v>2101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17">
        <v>1</v>
      </c>
      <c r="L466" s="54"/>
      <c r="M466" s="140"/>
      <c r="N466" s="49"/>
      <c r="O466" s="142"/>
      <c r="P466" s="173"/>
      <c r="Q466" s="73">
        <v>1</v>
      </c>
      <c r="R466" s="174"/>
      <c r="S466" s="143"/>
    </row>
    <row r="467" spans="1:23" ht="15.75" customHeight="1" x14ac:dyDescent="0.2">
      <c r="A467" s="93">
        <v>2102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17">
        <v>1</v>
      </c>
      <c r="L467" s="54">
        <v>1</v>
      </c>
      <c r="M467" s="140"/>
      <c r="N467" s="49"/>
      <c r="O467" s="142"/>
      <c r="P467" s="173"/>
      <c r="Q467" s="73">
        <v>1</v>
      </c>
      <c r="R467" s="174"/>
      <c r="S467" s="143"/>
    </row>
    <row r="468" spans="1:23" ht="15.75" customHeight="1" x14ac:dyDescent="0.2">
      <c r="A468" s="93">
        <v>2201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54"/>
      <c r="M468" s="140"/>
      <c r="N468" s="49"/>
      <c r="O468" s="142"/>
      <c r="P468" s="98" t="s">
        <v>81</v>
      </c>
      <c r="Q468" s="106">
        <v>32</v>
      </c>
      <c r="R468" s="100">
        <f>L471</f>
        <v>34</v>
      </c>
      <c r="S468" s="101" t="s">
        <v>10</v>
      </c>
    </row>
    <row r="469" spans="1:23" ht="15.75" customHeight="1" x14ac:dyDescent="0.2">
      <c r="A469" s="93">
        <v>2202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54"/>
      <c r="M469" s="140"/>
      <c r="N469" s="49"/>
      <c r="O469" s="142"/>
      <c r="P469" s="102" t="s">
        <v>83</v>
      </c>
      <c r="Q469" s="32">
        <f>IF(Q468/B454=0,"",Q468/B454)</f>
        <v>0.42105263157894735</v>
      </c>
      <c r="R469" s="103">
        <f>IF(Q468/R468=0,"",Q468/R468)</f>
        <v>0.94117647058823528</v>
      </c>
      <c r="S469" s="104" t="s">
        <v>84</v>
      </c>
    </row>
    <row r="470" spans="1:23" ht="15.75" customHeight="1" x14ac:dyDescent="0.2">
      <c r="A470" s="93">
        <v>2301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54"/>
      <c r="M470" s="146"/>
      <c r="N470" s="147"/>
      <c r="O470" s="148"/>
      <c r="P470" s="149"/>
      <c r="Q470" s="150"/>
      <c r="R470" s="150"/>
      <c r="S470" s="151"/>
    </row>
    <row r="471" spans="1:23" ht="18" customHeight="1" x14ac:dyDescent="0.2">
      <c r="A471" s="109"/>
      <c r="B471" s="216" t="s">
        <v>106</v>
      </c>
      <c r="C471" s="216"/>
      <c r="D471" s="216"/>
      <c r="E471" s="216"/>
      <c r="F471" s="216"/>
      <c r="G471" s="216"/>
      <c r="H471" s="216"/>
      <c r="I471" s="216"/>
      <c r="J471" s="216"/>
      <c r="K471" s="216"/>
      <c r="L471" s="37">
        <f>SUM(L463:L467)</f>
        <v>34</v>
      </c>
      <c r="M471" s="105">
        <f>IF(L463=0,"",L463/B454)</f>
        <v>0.15789473684210525</v>
      </c>
      <c r="N471" s="105">
        <f>IF(L471=0,"",L471/B454)</f>
        <v>0.44736842105263158</v>
      </c>
      <c r="O471" s="105">
        <f>IF(L463=0,"",N471-M471)</f>
        <v>0.28947368421052633</v>
      </c>
      <c r="P471" s="85"/>
      <c r="Q471" s="81"/>
      <c r="R471" s="129"/>
      <c r="S471" s="85"/>
    </row>
    <row r="472" spans="1:23" ht="12.75" customHeight="1" x14ac:dyDescent="0.2"/>
    <row r="473" spans="1:23" ht="12.75" customHeight="1" x14ac:dyDescent="0.2"/>
    <row r="474" spans="1:23" ht="26.25" customHeight="1" x14ac:dyDescent="0.2">
      <c r="B474" s="220" t="s">
        <v>94</v>
      </c>
      <c r="C474" s="220"/>
      <c r="D474" s="220"/>
      <c r="E474" s="220"/>
      <c r="F474" s="220"/>
      <c r="G474" s="220"/>
      <c r="H474" s="220"/>
      <c r="I474" s="220"/>
      <c r="J474" s="220"/>
      <c r="K474" s="220"/>
      <c r="L474" s="74" t="s">
        <v>107</v>
      </c>
      <c r="M474" s="85"/>
      <c r="N474" s="85"/>
      <c r="O474" s="81"/>
      <c r="P474" s="85"/>
      <c r="Q474" s="81"/>
      <c r="R474" s="81"/>
      <c r="S474" s="81"/>
    </row>
    <row r="475" spans="1:23" ht="20.25" customHeight="1" x14ac:dyDescent="0.2">
      <c r="A475" s="222" t="s">
        <v>9</v>
      </c>
      <c r="B475" s="223" t="s">
        <v>95</v>
      </c>
      <c r="C475" s="224"/>
      <c r="D475" s="224"/>
      <c r="E475" s="224"/>
      <c r="F475" s="224"/>
      <c r="G475" s="224"/>
      <c r="H475" s="224"/>
      <c r="I475" s="224"/>
      <c r="J475" s="224"/>
      <c r="K475" s="225"/>
      <c r="L475" s="226" t="s">
        <v>10</v>
      </c>
      <c r="M475" s="219" t="s">
        <v>2</v>
      </c>
      <c r="N475" s="219" t="s">
        <v>3</v>
      </c>
      <c r="O475" s="228" t="s">
        <v>4</v>
      </c>
      <c r="P475" s="219" t="s">
        <v>5</v>
      </c>
      <c r="Q475" s="217" t="s">
        <v>6</v>
      </c>
      <c r="R475" s="217" t="s">
        <v>7</v>
      </c>
      <c r="S475" s="219" t="s">
        <v>96</v>
      </c>
    </row>
    <row r="476" spans="1:23" ht="15.75" x14ac:dyDescent="0.2">
      <c r="A476" s="218"/>
      <c r="B476" s="93" t="s">
        <v>97</v>
      </c>
      <c r="C476" s="93" t="s">
        <v>98</v>
      </c>
      <c r="D476" s="93" t="s">
        <v>99</v>
      </c>
      <c r="E476" s="93" t="s">
        <v>100</v>
      </c>
      <c r="F476" s="93" t="s">
        <v>101</v>
      </c>
      <c r="G476" s="93" t="s">
        <v>102</v>
      </c>
      <c r="H476" s="93" t="s">
        <v>103</v>
      </c>
      <c r="I476" s="93" t="s">
        <v>104</v>
      </c>
      <c r="J476" s="93" t="s">
        <v>105</v>
      </c>
      <c r="K476" s="93" t="s">
        <v>125</v>
      </c>
      <c r="L476" s="218"/>
      <c r="M476" s="218"/>
      <c r="N476" s="218"/>
      <c r="O476" s="218"/>
      <c r="P476" s="218"/>
      <c r="Q476" s="218"/>
      <c r="R476" s="218"/>
      <c r="S476" s="218"/>
    </row>
    <row r="477" spans="1:23" ht="15.75" customHeight="1" x14ac:dyDescent="0.2">
      <c r="A477" s="93">
        <v>1502</v>
      </c>
      <c r="B477" s="17">
        <v>107</v>
      </c>
      <c r="C477" s="17"/>
      <c r="D477" s="17"/>
      <c r="E477" s="17"/>
      <c r="F477" s="17"/>
      <c r="G477" s="17"/>
      <c r="H477" s="17"/>
      <c r="I477" s="17"/>
      <c r="J477" s="17"/>
      <c r="K477" s="17"/>
      <c r="L477" s="54"/>
      <c r="M477" s="138"/>
      <c r="N477" s="139"/>
      <c r="O477" s="100"/>
      <c r="P477" s="94"/>
      <c r="Q477" s="19">
        <f>B477</f>
        <v>107</v>
      </c>
      <c r="R477" s="95"/>
      <c r="S477" s="94"/>
    </row>
    <row r="478" spans="1:23" ht="15.75" customHeight="1" x14ac:dyDescent="0.2">
      <c r="A478" s="93">
        <v>1601</v>
      </c>
      <c r="B478" s="17"/>
      <c r="C478" s="17">
        <v>78</v>
      </c>
      <c r="D478" s="17"/>
      <c r="E478" s="17"/>
      <c r="F478" s="17"/>
      <c r="G478" s="17"/>
      <c r="H478" s="17"/>
      <c r="I478" s="17"/>
      <c r="J478" s="17"/>
      <c r="K478" s="17"/>
      <c r="L478" s="54"/>
      <c r="M478" s="140"/>
      <c r="N478" s="49"/>
      <c r="O478" s="141"/>
      <c r="P478" s="21">
        <f>IF(C478=0,"",C478/B477)</f>
        <v>0.7289719626168224</v>
      </c>
      <c r="Q478" s="22">
        <v>78</v>
      </c>
      <c r="R478" s="96">
        <f t="shared" ref="R478:R486" si="44">IF(Q478=0,"",Q478/Q477)</f>
        <v>0.7289719626168224</v>
      </c>
      <c r="S478" s="96">
        <f t="shared" ref="S478:S486" si="45">IF(Q478=0,"",100%-R478)</f>
        <v>0.2710280373831776</v>
      </c>
      <c r="V478" s="78"/>
      <c r="W478" s="78"/>
    </row>
    <row r="479" spans="1:23" ht="15.75" customHeight="1" x14ac:dyDescent="0.2">
      <c r="A479" s="93">
        <v>1602</v>
      </c>
      <c r="B479" s="17"/>
      <c r="C479" s="17"/>
      <c r="D479" s="17">
        <v>53</v>
      </c>
      <c r="E479" s="17"/>
      <c r="F479" s="17"/>
      <c r="G479" s="17"/>
      <c r="H479" s="17"/>
      <c r="I479" s="17"/>
      <c r="J479" s="17"/>
      <c r="K479" s="17"/>
      <c r="L479" s="54"/>
      <c r="M479" s="140"/>
      <c r="N479" s="49"/>
      <c r="O479" s="141"/>
      <c r="P479" s="21">
        <f>IF(D479=0,"",D479/C478)</f>
        <v>0.67948717948717952</v>
      </c>
      <c r="Q479" s="22">
        <v>71</v>
      </c>
      <c r="R479" s="96">
        <f t="shared" si="44"/>
        <v>0.91025641025641024</v>
      </c>
      <c r="S479" s="96">
        <f t="shared" si="45"/>
        <v>8.9743589743589758E-2</v>
      </c>
      <c r="T479" s="155">
        <f>Q479/Q477</f>
        <v>0.66355140186915884</v>
      </c>
      <c r="V479" s="78"/>
      <c r="W479" s="78"/>
    </row>
    <row r="480" spans="1:23" ht="15.75" customHeight="1" x14ac:dyDescent="0.2">
      <c r="A480" s="93">
        <v>1701</v>
      </c>
      <c r="B480" s="17"/>
      <c r="C480" s="17"/>
      <c r="D480" s="17"/>
      <c r="E480" s="17">
        <v>48</v>
      </c>
      <c r="F480" s="17"/>
      <c r="G480" s="17"/>
      <c r="H480" s="17"/>
      <c r="I480" s="17"/>
      <c r="J480" s="17"/>
      <c r="K480" s="17"/>
      <c r="L480" s="54"/>
      <c r="M480" s="140"/>
      <c r="N480" s="49"/>
      <c r="O480" s="141"/>
      <c r="P480" s="21">
        <f>IF(E480=0,"",E480/D479)</f>
        <v>0.90566037735849059</v>
      </c>
      <c r="Q480" s="22">
        <v>67</v>
      </c>
      <c r="R480" s="96">
        <f t="shared" si="44"/>
        <v>0.94366197183098588</v>
      </c>
      <c r="S480" s="96">
        <f t="shared" si="45"/>
        <v>5.633802816901412E-2</v>
      </c>
      <c r="V480" s="78"/>
      <c r="W480" s="78"/>
    </row>
    <row r="481" spans="1:23" ht="15.75" customHeight="1" x14ac:dyDescent="0.2">
      <c r="A481" s="93">
        <v>1702</v>
      </c>
      <c r="B481" s="17"/>
      <c r="C481" s="17"/>
      <c r="D481" s="17"/>
      <c r="E481" s="17"/>
      <c r="F481" s="17">
        <v>58</v>
      </c>
      <c r="G481" s="17"/>
      <c r="H481" s="17"/>
      <c r="I481" s="17"/>
      <c r="J481" s="17"/>
      <c r="K481" s="17"/>
      <c r="L481" s="54"/>
      <c r="M481" s="140"/>
      <c r="N481" s="49"/>
      <c r="O481" s="141"/>
      <c r="P481" s="21">
        <f>IF(F481=0,"",F481/E480)</f>
        <v>1.2083333333333333</v>
      </c>
      <c r="Q481" s="22">
        <v>59</v>
      </c>
      <c r="R481" s="96">
        <f t="shared" si="44"/>
        <v>0.88059701492537312</v>
      </c>
      <c r="S481" s="96">
        <f t="shared" si="45"/>
        <v>0.11940298507462688</v>
      </c>
      <c r="V481" s="78"/>
      <c r="W481" s="78"/>
    </row>
    <row r="482" spans="1:23" ht="15.75" customHeight="1" x14ac:dyDescent="0.2">
      <c r="A482" s="93">
        <v>1801</v>
      </c>
      <c r="B482" s="17"/>
      <c r="C482" s="17"/>
      <c r="D482" s="17"/>
      <c r="E482" s="17"/>
      <c r="F482" s="17"/>
      <c r="G482" s="17">
        <v>42</v>
      </c>
      <c r="H482" s="17"/>
      <c r="I482" s="17"/>
      <c r="J482" s="17"/>
      <c r="K482" s="17"/>
      <c r="L482" s="54"/>
      <c r="M482" s="140"/>
      <c r="N482" s="49"/>
      <c r="O482" s="141"/>
      <c r="P482" s="21">
        <f>IF(G482=0,"",G482/F481)</f>
        <v>0.72413793103448276</v>
      </c>
      <c r="Q482" s="22">
        <v>56</v>
      </c>
      <c r="R482" s="96">
        <f t="shared" si="44"/>
        <v>0.94915254237288138</v>
      </c>
      <c r="S482" s="96">
        <f t="shared" si="45"/>
        <v>5.084745762711862E-2</v>
      </c>
      <c r="V482" s="78"/>
      <c r="W482" s="78"/>
    </row>
    <row r="483" spans="1:23" ht="15.75" customHeight="1" x14ac:dyDescent="0.2">
      <c r="A483" s="93">
        <v>1802</v>
      </c>
      <c r="B483" s="17"/>
      <c r="C483" s="17"/>
      <c r="D483" s="17"/>
      <c r="E483" s="17"/>
      <c r="F483" s="17"/>
      <c r="G483" s="17"/>
      <c r="H483" s="17">
        <v>42</v>
      </c>
      <c r="I483" s="17"/>
      <c r="J483" s="17"/>
      <c r="K483" s="17"/>
      <c r="L483" s="54"/>
      <c r="M483" s="140"/>
      <c r="N483" s="49"/>
      <c r="O483" s="141"/>
      <c r="P483" s="21">
        <f>IF(H483=0,"",H483/G482)</f>
        <v>1</v>
      </c>
      <c r="Q483" s="22">
        <v>56</v>
      </c>
      <c r="R483" s="96">
        <f t="shared" si="44"/>
        <v>1</v>
      </c>
      <c r="S483" s="96">
        <f t="shared" si="45"/>
        <v>0</v>
      </c>
    </row>
    <row r="484" spans="1:23" ht="15.75" customHeight="1" x14ac:dyDescent="0.2">
      <c r="A484" s="93">
        <v>1901</v>
      </c>
      <c r="B484" s="17"/>
      <c r="C484" s="17"/>
      <c r="D484" s="17"/>
      <c r="E484" s="17"/>
      <c r="F484" s="17"/>
      <c r="G484" s="17"/>
      <c r="H484" s="17"/>
      <c r="I484" s="17">
        <v>40</v>
      </c>
      <c r="J484" s="17"/>
      <c r="K484" s="17"/>
      <c r="L484" s="54"/>
      <c r="M484" s="140"/>
      <c r="N484" s="49"/>
      <c r="O484" s="141"/>
      <c r="P484" s="21">
        <f>IF(I484=0,"",I484/H483)</f>
        <v>0.95238095238095233</v>
      </c>
      <c r="Q484" s="22">
        <v>54</v>
      </c>
      <c r="R484" s="96">
        <f t="shared" si="44"/>
        <v>0.9642857142857143</v>
      </c>
      <c r="S484" s="96">
        <f t="shared" si="45"/>
        <v>3.5714285714285698E-2</v>
      </c>
    </row>
    <row r="485" spans="1:23" ht="15.75" customHeight="1" x14ac:dyDescent="0.2">
      <c r="A485" s="93">
        <v>1902</v>
      </c>
      <c r="B485" s="17"/>
      <c r="C485" s="17"/>
      <c r="D485" s="17"/>
      <c r="E485" s="17"/>
      <c r="F485" s="17"/>
      <c r="G485" s="17"/>
      <c r="H485" s="17"/>
      <c r="I485" s="17"/>
      <c r="J485" s="17">
        <v>40</v>
      </c>
      <c r="K485" s="17"/>
      <c r="L485" s="54">
        <v>1</v>
      </c>
      <c r="M485" s="140"/>
      <c r="N485" s="49"/>
      <c r="O485" s="141"/>
      <c r="P485" s="21">
        <f>IF(J485=0,"",J485/I484)</f>
        <v>1</v>
      </c>
      <c r="Q485" s="22">
        <v>54</v>
      </c>
      <c r="R485" s="96">
        <f t="shared" si="44"/>
        <v>1</v>
      </c>
      <c r="S485" s="96">
        <f t="shared" si="45"/>
        <v>0</v>
      </c>
    </row>
    <row r="486" spans="1:23" ht="15.75" customHeight="1" x14ac:dyDescent="0.2">
      <c r="A486" s="93">
        <v>2001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17">
        <v>32</v>
      </c>
      <c r="L486" s="54">
        <v>19</v>
      </c>
      <c r="M486" s="140"/>
      <c r="N486" s="49"/>
      <c r="O486" s="141"/>
      <c r="P486" s="21">
        <f>IF(K486=0,"",K486/J485)</f>
        <v>0.8</v>
      </c>
      <c r="Q486" s="22">
        <v>52</v>
      </c>
      <c r="R486" s="96">
        <f t="shared" si="44"/>
        <v>0.96296296296296291</v>
      </c>
      <c r="S486" s="96">
        <f t="shared" si="45"/>
        <v>3.703703703703709E-2</v>
      </c>
    </row>
    <row r="487" spans="1:23" ht="15.75" customHeight="1" x14ac:dyDescent="0.2">
      <c r="A487" s="93">
        <v>2002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17">
        <v>19</v>
      </c>
      <c r="L487" s="54">
        <v>15</v>
      </c>
      <c r="M487" s="140"/>
      <c r="N487" s="49"/>
      <c r="O487" s="142"/>
      <c r="P487" s="160"/>
      <c r="Q487" s="51">
        <v>34</v>
      </c>
      <c r="R487" s="186"/>
      <c r="S487" s="160"/>
    </row>
    <row r="488" spans="1:23" ht="15.75" customHeight="1" x14ac:dyDescent="0.2">
      <c r="A488" s="93">
        <v>2101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17">
        <v>14</v>
      </c>
      <c r="L488" s="54">
        <v>10</v>
      </c>
      <c r="M488" s="140"/>
      <c r="N488" s="49"/>
      <c r="O488" s="142"/>
      <c r="P488" s="143"/>
      <c r="Q488" s="51">
        <v>19</v>
      </c>
      <c r="R488" s="144"/>
      <c r="S488" s="143"/>
    </row>
    <row r="489" spans="1:23" ht="15.75" customHeight="1" x14ac:dyDescent="0.2">
      <c r="A489" s="93">
        <v>2102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17">
        <v>8</v>
      </c>
      <c r="L489" s="54">
        <v>8</v>
      </c>
      <c r="M489" s="140"/>
      <c r="N489" s="49"/>
      <c r="O489" s="142"/>
      <c r="P489" s="143"/>
      <c r="Q489" s="72">
        <v>9</v>
      </c>
      <c r="R489" s="144"/>
      <c r="S489" s="143"/>
    </row>
    <row r="490" spans="1:23" ht="15.75" customHeight="1" x14ac:dyDescent="0.2">
      <c r="A490" s="93">
        <v>2201</v>
      </c>
      <c r="B490" s="17"/>
      <c r="C490" s="17"/>
      <c r="D490" s="17"/>
      <c r="E490" s="17"/>
      <c r="F490" s="17"/>
      <c r="G490" s="17"/>
      <c r="H490" s="17"/>
      <c r="I490" s="17"/>
      <c r="J490" s="17"/>
      <c r="K490" s="17">
        <v>1</v>
      </c>
      <c r="L490" s="54"/>
      <c r="M490" s="140"/>
      <c r="N490" s="49"/>
      <c r="O490" s="142"/>
      <c r="P490" s="49"/>
      <c r="Q490" s="73">
        <v>1</v>
      </c>
      <c r="R490" s="145"/>
      <c r="S490" s="143"/>
    </row>
    <row r="491" spans="1:23" ht="15.75" customHeight="1" x14ac:dyDescent="0.2">
      <c r="A491" s="93">
        <v>2202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17">
        <v>1</v>
      </c>
      <c r="L491" s="54">
        <v>1</v>
      </c>
      <c r="M491" s="140"/>
      <c r="N491" s="49"/>
      <c r="O491" s="142"/>
      <c r="P491" s="187"/>
      <c r="Q491" s="73">
        <v>1</v>
      </c>
      <c r="R491" s="187"/>
      <c r="S491" s="143"/>
    </row>
    <row r="492" spans="1:23" ht="15.75" customHeight="1" x14ac:dyDescent="0.2">
      <c r="A492" s="93">
        <v>2301</v>
      </c>
      <c r="B492" s="17"/>
      <c r="C492" s="17"/>
      <c r="D492" s="17"/>
      <c r="E492" s="17"/>
      <c r="F492" s="17"/>
      <c r="G492" s="17"/>
      <c r="H492" s="17"/>
      <c r="I492" s="17"/>
      <c r="J492" s="17"/>
      <c r="K492" s="17">
        <v>1</v>
      </c>
      <c r="L492" s="54"/>
      <c r="M492" s="140"/>
      <c r="N492" s="49"/>
      <c r="O492" s="142"/>
      <c r="P492" s="98" t="s">
        <v>81</v>
      </c>
      <c r="Q492" s="106">
        <v>50</v>
      </c>
      <c r="R492" s="100">
        <f>L494</f>
        <v>55</v>
      </c>
      <c r="S492" s="188" t="s">
        <v>10</v>
      </c>
    </row>
    <row r="493" spans="1:23" ht="15.75" customHeight="1" x14ac:dyDescent="0.2">
      <c r="A493" s="93">
        <v>2302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17">
        <v>1</v>
      </c>
      <c r="L493" s="54">
        <v>1</v>
      </c>
      <c r="M493" s="146"/>
      <c r="N493" s="147"/>
      <c r="O493" s="148"/>
      <c r="P493" s="102" t="s">
        <v>83</v>
      </c>
      <c r="Q493" s="32">
        <f>IF(Q492/B477=0,"",Q492/B477)</f>
        <v>0.46728971962616822</v>
      </c>
      <c r="R493" s="103">
        <f>IF(Q492/R492=0,"",Q492/R492)</f>
        <v>0.90909090909090906</v>
      </c>
      <c r="S493" s="189" t="s">
        <v>84</v>
      </c>
    </row>
    <row r="494" spans="1:23" ht="18" customHeight="1" x14ac:dyDescent="0.2">
      <c r="A494" s="109"/>
      <c r="B494" s="216" t="s">
        <v>106</v>
      </c>
      <c r="C494" s="216"/>
      <c r="D494" s="216"/>
      <c r="E494" s="216"/>
      <c r="F494" s="216"/>
      <c r="G494" s="216"/>
      <c r="H494" s="216"/>
      <c r="I494" s="216"/>
      <c r="J494" s="216"/>
      <c r="K494" s="216"/>
      <c r="L494" s="37">
        <f>SUM(L485:L493)</f>
        <v>55</v>
      </c>
      <c r="M494" s="105">
        <f>SUM(L485:L486)/B477</f>
        <v>0.18691588785046728</v>
      </c>
      <c r="N494" s="105">
        <f>IF(L494=0,"",L494/B477)</f>
        <v>0.51401869158878499</v>
      </c>
      <c r="O494" s="105">
        <f>IF(L486=0,"",N494-M494)</f>
        <v>0.32710280373831768</v>
      </c>
      <c r="P494" s="85"/>
      <c r="Q494" s="81"/>
      <c r="R494" s="129"/>
      <c r="S494" s="85"/>
    </row>
    <row r="495" spans="1:23" ht="12.75" customHeight="1" x14ac:dyDescent="0.2"/>
    <row r="496" spans="1:23" ht="12.75" customHeight="1" x14ac:dyDescent="0.2"/>
    <row r="497" spans="1:20" ht="26.25" customHeight="1" x14ac:dyDescent="0.2">
      <c r="B497" s="220" t="s">
        <v>94</v>
      </c>
      <c r="C497" s="220"/>
      <c r="D497" s="220"/>
      <c r="E497" s="220"/>
      <c r="F497" s="220"/>
      <c r="G497" s="220"/>
      <c r="H497" s="220"/>
      <c r="I497" s="220"/>
      <c r="J497" s="220"/>
      <c r="K497" s="220"/>
      <c r="L497" s="74" t="s">
        <v>108</v>
      </c>
      <c r="M497" s="85"/>
      <c r="N497" s="85"/>
      <c r="O497" s="81"/>
      <c r="P497" s="85"/>
      <c r="Q497" s="81"/>
      <c r="R497" s="81"/>
      <c r="S497" s="81"/>
    </row>
    <row r="498" spans="1:20" ht="20.25" customHeight="1" x14ac:dyDescent="0.2">
      <c r="A498" s="222" t="s">
        <v>9</v>
      </c>
      <c r="B498" s="223" t="s">
        <v>95</v>
      </c>
      <c r="C498" s="224"/>
      <c r="D498" s="224"/>
      <c r="E498" s="224"/>
      <c r="F498" s="224"/>
      <c r="G498" s="224"/>
      <c r="H498" s="224"/>
      <c r="I498" s="224"/>
      <c r="J498" s="224"/>
      <c r="K498" s="225"/>
      <c r="L498" s="226" t="s">
        <v>10</v>
      </c>
      <c r="M498" s="219" t="s">
        <v>2</v>
      </c>
      <c r="N498" s="219" t="s">
        <v>3</v>
      </c>
      <c r="O498" s="228" t="s">
        <v>4</v>
      </c>
      <c r="P498" s="219" t="s">
        <v>5</v>
      </c>
      <c r="Q498" s="217" t="s">
        <v>6</v>
      </c>
      <c r="R498" s="217" t="s">
        <v>7</v>
      </c>
      <c r="S498" s="219" t="s">
        <v>96</v>
      </c>
    </row>
    <row r="499" spans="1:20" ht="15.75" customHeight="1" x14ac:dyDescent="0.2">
      <c r="A499" s="218"/>
      <c r="B499" s="93" t="s">
        <v>97</v>
      </c>
      <c r="C499" s="93" t="s">
        <v>98</v>
      </c>
      <c r="D499" s="93" t="s">
        <v>99</v>
      </c>
      <c r="E499" s="93" t="s">
        <v>100</v>
      </c>
      <c r="F499" s="93" t="s">
        <v>101</v>
      </c>
      <c r="G499" s="93" t="s">
        <v>102</v>
      </c>
      <c r="H499" s="93" t="s">
        <v>103</v>
      </c>
      <c r="I499" s="93" t="s">
        <v>104</v>
      </c>
      <c r="J499" s="93" t="s">
        <v>105</v>
      </c>
      <c r="K499" s="93" t="s">
        <v>125</v>
      </c>
      <c r="L499" s="218"/>
      <c r="M499" s="218"/>
      <c r="N499" s="218"/>
      <c r="O499" s="218"/>
      <c r="P499" s="218"/>
      <c r="Q499" s="218"/>
      <c r="R499" s="218"/>
      <c r="S499" s="218"/>
    </row>
    <row r="500" spans="1:20" ht="15.75" customHeight="1" x14ac:dyDescent="0.2">
      <c r="A500" s="93">
        <v>1601</v>
      </c>
      <c r="B500" s="17">
        <v>76</v>
      </c>
      <c r="C500" s="17"/>
      <c r="D500" s="17"/>
      <c r="E500" s="17"/>
      <c r="F500" s="17"/>
      <c r="G500" s="17"/>
      <c r="H500" s="17"/>
      <c r="I500" s="17"/>
      <c r="J500" s="17"/>
      <c r="K500" s="17"/>
      <c r="L500" s="54"/>
      <c r="M500" s="138"/>
      <c r="N500" s="139"/>
      <c r="O500" s="100"/>
      <c r="P500" s="94"/>
      <c r="Q500" s="19">
        <f>B500</f>
        <v>76</v>
      </c>
      <c r="R500" s="95"/>
      <c r="S500" s="94"/>
    </row>
    <row r="501" spans="1:20" ht="15.75" customHeight="1" x14ac:dyDescent="0.2">
      <c r="A501" s="93">
        <v>1602</v>
      </c>
      <c r="B501" s="17"/>
      <c r="C501" s="17">
        <v>54</v>
      </c>
      <c r="D501" s="17"/>
      <c r="E501" s="17"/>
      <c r="F501" s="17"/>
      <c r="G501" s="17"/>
      <c r="H501" s="17"/>
      <c r="I501" s="17"/>
      <c r="J501" s="17"/>
      <c r="K501" s="17"/>
      <c r="L501" s="54"/>
      <c r="M501" s="140"/>
      <c r="N501" s="49"/>
      <c r="O501" s="141"/>
      <c r="P501" s="21">
        <f>IF(C501=0,"",C501/B500)</f>
        <v>0.71052631578947367</v>
      </c>
      <c r="Q501" s="22">
        <v>54</v>
      </c>
      <c r="R501" s="96">
        <f t="shared" ref="R501:R509" si="46">IF(Q501=0,"",Q501/Q500)</f>
        <v>0.71052631578947367</v>
      </c>
      <c r="S501" s="96">
        <f t="shared" ref="S501:S509" si="47">IF(Q501=0,"",100%-R501)</f>
        <v>0.28947368421052633</v>
      </c>
    </row>
    <row r="502" spans="1:20" ht="15.75" customHeight="1" x14ac:dyDescent="0.2">
      <c r="A502" s="93">
        <v>1701</v>
      </c>
      <c r="B502" s="17"/>
      <c r="C502" s="17"/>
      <c r="D502" s="17">
        <v>49</v>
      </c>
      <c r="E502" s="17"/>
      <c r="F502" s="17"/>
      <c r="G502" s="17"/>
      <c r="H502" s="17"/>
      <c r="I502" s="17"/>
      <c r="J502" s="17"/>
      <c r="K502" s="17"/>
      <c r="L502" s="54"/>
      <c r="M502" s="140"/>
      <c r="N502" s="49"/>
      <c r="O502" s="141"/>
      <c r="P502" s="21">
        <f>IF(D502=0,"",D502/C501)</f>
        <v>0.90740740740740744</v>
      </c>
      <c r="Q502" s="22">
        <v>53</v>
      </c>
      <c r="R502" s="96">
        <f t="shared" si="46"/>
        <v>0.98148148148148151</v>
      </c>
      <c r="S502" s="96">
        <f t="shared" si="47"/>
        <v>1.851851851851849E-2</v>
      </c>
      <c r="T502" s="155">
        <f>Q502/Q500</f>
        <v>0.69736842105263153</v>
      </c>
    </row>
    <row r="503" spans="1:20" ht="15.75" customHeight="1" x14ac:dyDescent="0.2">
      <c r="A503" s="93">
        <v>1702</v>
      </c>
      <c r="B503" s="17"/>
      <c r="C503" s="17"/>
      <c r="D503" s="17"/>
      <c r="E503" s="17">
        <v>48</v>
      </c>
      <c r="F503" s="17"/>
      <c r="G503" s="17"/>
      <c r="H503" s="17"/>
      <c r="I503" s="17"/>
      <c r="J503" s="17"/>
      <c r="K503" s="17"/>
      <c r="L503" s="54"/>
      <c r="M503" s="140"/>
      <c r="N503" s="49"/>
      <c r="O503" s="141"/>
      <c r="P503" s="21">
        <f>IF(E503=0,"",E503/D502)</f>
        <v>0.97959183673469385</v>
      </c>
      <c r="Q503" s="22">
        <v>51</v>
      </c>
      <c r="R503" s="96">
        <f t="shared" si="46"/>
        <v>0.96226415094339623</v>
      </c>
      <c r="S503" s="96">
        <f t="shared" si="47"/>
        <v>3.7735849056603765E-2</v>
      </c>
    </row>
    <row r="504" spans="1:20" ht="15.75" customHeight="1" x14ac:dyDescent="0.2">
      <c r="A504" s="93">
        <v>1801</v>
      </c>
      <c r="B504" s="17"/>
      <c r="C504" s="17"/>
      <c r="D504" s="17"/>
      <c r="E504" s="17"/>
      <c r="F504" s="17">
        <v>48</v>
      </c>
      <c r="G504" s="17"/>
      <c r="H504" s="17"/>
      <c r="I504" s="17"/>
      <c r="J504" s="17"/>
      <c r="K504" s="17"/>
      <c r="L504" s="54"/>
      <c r="M504" s="140"/>
      <c r="N504" s="49"/>
      <c r="O504" s="141"/>
      <c r="P504" s="21">
        <f>IF(F504=0,"",F504/E503)</f>
        <v>1</v>
      </c>
      <c r="Q504" s="22">
        <v>49</v>
      </c>
      <c r="R504" s="96">
        <f t="shared" si="46"/>
        <v>0.96078431372549022</v>
      </c>
      <c r="S504" s="96">
        <f t="shared" si="47"/>
        <v>3.9215686274509776E-2</v>
      </c>
    </row>
    <row r="505" spans="1:20" ht="15.75" customHeight="1" x14ac:dyDescent="0.2">
      <c r="A505" s="93">
        <v>1802</v>
      </c>
      <c r="B505" s="17"/>
      <c r="C505" s="17"/>
      <c r="D505" s="17"/>
      <c r="E505" s="17"/>
      <c r="F505" s="17"/>
      <c r="G505" s="17">
        <v>36</v>
      </c>
      <c r="H505" s="17"/>
      <c r="I505" s="17"/>
      <c r="J505" s="17"/>
      <c r="K505" s="17"/>
      <c r="L505" s="54"/>
      <c r="M505" s="140"/>
      <c r="N505" s="49"/>
      <c r="O505" s="141"/>
      <c r="P505" s="21">
        <f>IF(G505=0,"",G505/F504)</f>
        <v>0.75</v>
      </c>
      <c r="Q505" s="22">
        <v>46</v>
      </c>
      <c r="R505" s="96">
        <f t="shared" si="46"/>
        <v>0.93877551020408168</v>
      </c>
      <c r="S505" s="96">
        <f t="shared" si="47"/>
        <v>6.1224489795918324E-2</v>
      </c>
    </row>
    <row r="506" spans="1:20" ht="15.75" customHeight="1" x14ac:dyDescent="0.2">
      <c r="A506" s="93">
        <v>1901</v>
      </c>
      <c r="B506" s="17"/>
      <c r="C506" s="17"/>
      <c r="D506" s="17"/>
      <c r="E506" s="17"/>
      <c r="F506" s="17"/>
      <c r="G506" s="17"/>
      <c r="H506" s="17">
        <v>17</v>
      </c>
      <c r="I506" s="17"/>
      <c r="J506" s="17"/>
      <c r="K506" s="17"/>
      <c r="L506" s="54"/>
      <c r="M506" s="140"/>
      <c r="N506" s="49"/>
      <c r="O506" s="141"/>
      <c r="P506" s="21">
        <f>IF(H506=0,"",H506/G505)</f>
        <v>0.47222222222222221</v>
      </c>
      <c r="Q506" s="22">
        <v>43</v>
      </c>
      <c r="R506" s="96">
        <f t="shared" si="46"/>
        <v>0.93478260869565222</v>
      </c>
      <c r="S506" s="96">
        <f t="shared" si="47"/>
        <v>6.5217391304347783E-2</v>
      </c>
    </row>
    <row r="507" spans="1:20" ht="15.75" customHeight="1" x14ac:dyDescent="0.2">
      <c r="A507" s="93">
        <v>1902</v>
      </c>
      <c r="B507" s="17"/>
      <c r="C507" s="17"/>
      <c r="D507" s="17"/>
      <c r="E507" s="17"/>
      <c r="F507" s="17"/>
      <c r="G507" s="17"/>
      <c r="H507" s="17"/>
      <c r="I507" s="17">
        <v>17</v>
      </c>
      <c r="J507" s="17"/>
      <c r="K507" s="17"/>
      <c r="L507" s="54"/>
      <c r="M507" s="140"/>
      <c r="N507" s="49"/>
      <c r="O507" s="141"/>
      <c r="P507" s="21">
        <f>IF(I507=0,"",I507/H506)</f>
        <v>1</v>
      </c>
      <c r="Q507" s="22">
        <v>43</v>
      </c>
      <c r="R507" s="96">
        <f t="shared" si="46"/>
        <v>1</v>
      </c>
      <c r="S507" s="96">
        <f t="shared" si="47"/>
        <v>0</v>
      </c>
    </row>
    <row r="508" spans="1:20" ht="15.75" customHeight="1" x14ac:dyDescent="0.2">
      <c r="A508" s="93">
        <v>2001</v>
      </c>
      <c r="B508" s="17"/>
      <c r="C508" s="17"/>
      <c r="D508" s="17"/>
      <c r="E508" s="17"/>
      <c r="F508" s="17"/>
      <c r="G508" s="17"/>
      <c r="H508" s="17"/>
      <c r="I508" s="17"/>
      <c r="J508" s="17">
        <v>17</v>
      </c>
      <c r="K508" s="17"/>
      <c r="L508" s="54"/>
      <c r="M508" s="140"/>
      <c r="N508" s="49"/>
      <c r="O508" s="141"/>
      <c r="P508" s="21">
        <f>IF(J508=0,"",J508/I507)</f>
        <v>1</v>
      </c>
      <c r="Q508" s="22">
        <v>43</v>
      </c>
      <c r="R508" s="96">
        <f t="shared" si="46"/>
        <v>1</v>
      </c>
      <c r="S508" s="96">
        <f t="shared" si="47"/>
        <v>0</v>
      </c>
    </row>
    <row r="509" spans="1:20" ht="15.75" customHeight="1" x14ac:dyDescent="0.2">
      <c r="A509" s="93">
        <v>2002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17">
        <v>11</v>
      </c>
      <c r="L509" s="54">
        <v>9</v>
      </c>
      <c r="M509" s="140"/>
      <c r="N509" s="49"/>
      <c r="O509" s="141"/>
      <c r="P509" s="21">
        <f>IF(K509=0,"",K509/J508)</f>
        <v>0.6470588235294118</v>
      </c>
      <c r="Q509" s="22">
        <v>42</v>
      </c>
      <c r="R509" s="96">
        <f t="shared" si="46"/>
        <v>0.97674418604651159</v>
      </c>
      <c r="S509" s="96">
        <f t="shared" si="47"/>
        <v>2.3255813953488413E-2</v>
      </c>
    </row>
    <row r="510" spans="1:20" ht="15.75" customHeight="1" x14ac:dyDescent="0.2">
      <c r="A510" s="93">
        <v>2101</v>
      </c>
      <c r="B510" s="17"/>
      <c r="C510" s="17"/>
      <c r="D510" s="17"/>
      <c r="E510" s="17"/>
      <c r="F510" s="17"/>
      <c r="G510" s="17"/>
      <c r="H510" s="17"/>
      <c r="I510" s="17"/>
      <c r="J510" s="17"/>
      <c r="K510" s="17">
        <v>21</v>
      </c>
      <c r="L510" s="54">
        <v>13</v>
      </c>
      <c r="M510" s="140"/>
      <c r="N510" s="49"/>
      <c r="O510" s="142"/>
      <c r="P510" s="160"/>
      <c r="Q510" s="51">
        <v>32</v>
      </c>
      <c r="R510" s="186"/>
      <c r="S510" s="160"/>
    </row>
    <row r="511" spans="1:20" ht="15.75" customHeight="1" x14ac:dyDescent="0.2">
      <c r="A511" s="93">
        <v>2102</v>
      </c>
      <c r="B511" s="17"/>
      <c r="C511" s="17"/>
      <c r="D511" s="17"/>
      <c r="E511" s="17"/>
      <c r="F511" s="17"/>
      <c r="G511" s="17"/>
      <c r="H511" s="17"/>
      <c r="I511" s="17"/>
      <c r="J511" s="17"/>
      <c r="K511" s="17">
        <v>16</v>
      </c>
      <c r="L511" s="54">
        <v>13</v>
      </c>
      <c r="M511" s="140"/>
      <c r="N511" s="49"/>
      <c r="O511" s="142"/>
      <c r="P511" s="143"/>
      <c r="Q511" s="51">
        <v>20</v>
      </c>
      <c r="R511" s="144"/>
      <c r="S511" s="143"/>
    </row>
    <row r="512" spans="1:20" ht="15.75" customHeight="1" x14ac:dyDescent="0.2">
      <c r="A512" s="93">
        <v>2201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17">
        <v>5</v>
      </c>
      <c r="L512" s="54">
        <v>5</v>
      </c>
      <c r="M512" s="140"/>
      <c r="N512" s="49"/>
      <c r="O512" s="142"/>
      <c r="P512" s="143"/>
      <c r="Q512" s="72">
        <v>7</v>
      </c>
      <c r="R512" s="144"/>
      <c r="S512" s="143"/>
    </row>
    <row r="513" spans="1:21" ht="15.75" customHeight="1" x14ac:dyDescent="0.2">
      <c r="A513" s="93">
        <v>2202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17">
        <v>1</v>
      </c>
      <c r="L513" s="54">
        <v>1</v>
      </c>
      <c r="M513" s="140"/>
      <c r="N513" s="49"/>
      <c r="O513" s="142"/>
      <c r="P513" s="49"/>
      <c r="Q513" s="73">
        <v>1</v>
      </c>
      <c r="R513" s="145"/>
      <c r="S513" s="143"/>
    </row>
    <row r="514" spans="1:21" ht="15.75" customHeight="1" x14ac:dyDescent="0.2">
      <c r="A514" s="93">
        <v>2301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54"/>
      <c r="M514" s="140"/>
      <c r="N514" s="49"/>
      <c r="O514" s="142"/>
      <c r="P514" s="98" t="s">
        <v>81</v>
      </c>
      <c r="Q514" s="106">
        <v>38</v>
      </c>
      <c r="R514" s="100">
        <f>L517</f>
        <v>41</v>
      </c>
      <c r="S514" s="101" t="s">
        <v>10</v>
      </c>
    </row>
    <row r="515" spans="1:21" ht="15.75" customHeight="1" x14ac:dyDescent="0.2">
      <c r="A515" s="93">
        <v>2302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54"/>
      <c r="M515" s="140"/>
      <c r="N515" s="49"/>
      <c r="O515" s="142"/>
      <c r="P515" s="102" t="s">
        <v>83</v>
      </c>
      <c r="Q515" s="32">
        <f>IF(Q514/B500=0,"",Q514/B500)</f>
        <v>0.5</v>
      </c>
      <c r="R515" s="103">
        <f>IF(Q514/R514=0,"",Q514/R514)</f>
        <v>0.92682926829268297</v>
      </c>
      <c r="S515" s="104" t="s">
        <v>84</v>
      </c>
    </row>
    <row r="516" spans="1:21" ht="15.75" customHeight="1" x14ac:dyDescent="0.2">
      <c r="A516" s="93">
        <v>2401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54"/>
      <c r="M516" s="146"/>
      <c r="N516" s="147"/>
      <c r="O516" s="148"/>
      <c r="P516" s="149"/>
      <c r="Q516" s="150"/>
      <c r="R516" s="150"/>
      <c r="S516" s="151"/>
    </row>
    <row r="517" spans="1:21" ht="18" customHeight="1" x14ac:dyDescent="0.2">
      <c r="A517" s="109"/>
      <c r="B517" s="216" t="s">
        <v>106</v>
      </c>
      <c r="C517" s="216"/>
      <c r="D517" s="216"/>
      <c r="E517" s="216"/>
      <c r="F517" s="216"/>
      <c r="G517" s="216"/>
      <c r="H517" s="216"/>
      <c r="I517" s="216"/>
      <c r="J517" s="216"/>
      <c r="K517" s="216"/>
      <c r="L517" s="37">
        <f>SUM(L509:L513)</f>
        <v>41</v>
      </c>
      <c r="M517" s="105">
        <f>IF(L509=0,"",L509/B500)</f>
        <v>0.11842105263157894</v>
      </c>
      <c r="N517" s="105">
        <f>IF(L517=0,"",L517/B500)</f>
        <v>0.53947368421052633</v>
      </c>
      <c r="O517" s="105">
        <f>IF(L509=0,"",N517-M517)</f>
        <v>0.4210526315789474</v>
      </c>
      <c r="P517" s="85"/>
      <c r="Q517" s="81"/>
      <c r="R517" s="129"/>
      <c r="S517" s="85"/>
    </row>
    <row r="518" spans="1:21" ht="12.75" customHeight="1" x14ac:dyDescent="0.2"/>
    <row r="519" spans="1:21" ht="12.75" customHeight="1" x14ac:dyDescent="0.2"/>
    <row r="520" spans="1:21" ht="26.25" customHeight="1" x14ac:dyDescent="0.2">
      <c r="A520" s="130"/>
      <c r="B520" s="220" t="s">
        <v>94</v>
      </c>
      <c r="C520" s="220"/>
      <c r="D520" s="220"/>
      <c r="E520" s="220"/>
      <c r="F520" s="220"/>
      <c r="G520" s="220"/>
      <c r="H520" s="220"/>
      <c r="I520" s="220"/>
      <c r="J520" s="220"/>
      <c r="K520" s="220"/>
      <c r="L520" s="74" t="s">
        <v>109</v>
      </c>
      <c r="M520" s="190"/>
      <c r="N520" s="190"/>
      <c r="O520" s="81"/>
      <c r="P520" s="85"/>
      <c r="Q520" s="81"/>
      <c r="R520" s="81"/>
      <c r="S520" s="81"/>
    </row>
    <row r="521" spans="1:21" ht="20.25" customHeight="1" x14ac:dyDescent="0.2">
      <c r="A521" s="222" t="s">
        <v>9</v>
      </c>
      <c r="B521" s="223" t="s">
        <v>95</v>
      </c>
      <c r="C521" s="224"/>
      <c r="D521" s="224"/>
      <c r="E521" s="224"/>
      <c r="F521" s="224"/>
      <c r="G521" s="224"/>
      <c r="H521" s="224"/>
      <c r="I521" s="224"/>
      <c r="J521" s="224"/>
      <c r="K521" s="225"/>
      <c r="L521" s="226" t="s">
        <v>10</v>
      </c>
      <c r="M521" s="219" t="s">
        <v>2</v>
      </c>
      <c r="N521" s="219" t="s">
        <v>3</v>
      </c>
      <c r="O521" s="228" t="s">
        <v>4</v>
      </c>
      <c r="P521" s="219" t="s">
        <v>5</v>
      </c>
      <c r="Q521" s="217" t="s">
        <v>6</v>
      </c>
      <c r="R521" s="217" t="s">
        <v>7</v>
      </c>
      <c r="S521" s="219" t="s">
        <v>96</v>
      </c>
    </row>
    <row r="522" spans="1:21" ht="15.75" customHeight="1" x14ac:dyDescent="0.2">
      <c r="A522" s="218"/>
      <c r="B522" s="93" t="s">
        <v>97</v>
      </c>
      <c r="C522" s="93" t="s">
        <v>98</v>
      </c>
      <c r="D522" s="93" t="s">
        <v>99</v>
      </c>
      <c r="E522" s="93" t="s">
        <v>100</v>
      </c>
      <c r="F522" s="93" t="s">
        <v>101</v>
      </c>
      <c r="G522" s="93" t="s">
        <v>102</v>
      </c>
      <c r="H522" s="93" t="s">
        <v>103</v>
      </c>
      <c r="I522" s="93" t="s">
        <v>104</v>
      </c>
      <c r="J522" s="93" t="s">
        <v>105</v>
      </c>
      <c r="K522" s="93" t="s">
        <v>126</v>
      </c>
      <c r="L522" s="218"/>
      <c r="M522" s="218"/>
      <c r="N522" s="218"/>
      <c r="O522" s="218"/>
      <c r="P522" s="218"/>
      <c r="Q522" s="218"/>
      <c r="R522" s="218"/>
      <c r="S522" s="218"/>
    </row>
    <row r="523" spans="1:21" ht="15.75" customHeight="1" x14ac:dyDescent="0.2">
      <c r="A523" s="93">
        <v>1602</v>
      </c>
      <c r="B523" s="17">
        <v>133</v>
      </c>
      <c r="C523" s="17"/>
      <c r="D523" s="17"/>
      <c r="E523" s="17"/>
      <c r="F523" s="17"/>
      <c r="G523" s="17"/>
      <c r="H523" s="17"/>
      <c r="I523" s="17"/>
      <c r="J523" s="17"/>
      <c r="K523" s="17"/>
      <c r="L523" s="54"/>
      <c r="M523" s="138"/>
      <c r="N523" s="139"/>
      <c r="O523" s="100"/>
      <c r="P523" s="94"/>
      <c r="Q523" s="19">
        <f>B523</f>
        <v>133</v>
      </c>
      <c r="R523" s="95"/>
      <c r="S523" s="94"/>
    </row>
    <row r="524" spans="1:21" ht="15.75" customHeight="1" x14ac:dyDescent="0.2">
      <c r="A524" s="93">
        <v>1701</v>
      </c>
      <c r="B524" s="17"/>
      <c r="C524" s="17">
        <v>113</v>
      </c>
      <c r="D524" s="17"/>
      <c r="E524" s="17"/>
      <c r="F524" s="17"/>
      <c r="G524" s="17"/>
      <c r="H524" s="17"/>
      <c r="I524" s="17"/>
      <c r="J524" s="17"/>
      <c r="K524" s="17"/>
      <c r="L524" s="54"/>
      <c r="M524" s="140"/>
      <c r="N524" s="49"/>
      <c r="O524" s="141"/>
      <c r="P524" s="21">
        <f>IF(C524=0,"",C524/B523)</f>
        <v>0.84962406015037595</v>
      </c>
      <c r="Q524" s="22">
        <v>113</v>
      </c>
      <c r="R524" s="96">
        <f t="shared" ref="R524:R532" si="48">IF(Q524=0,"",Q524/Q523)</f>
        <v>0.84962406015037595</v>
      </c>
      <c r="S524" s="96">
        <f t="shared" ref="S524:S532" si="49">IF(Q524=0,"",100%-R524)</f>
        <v>0.15037593984962405</v>
      </c>
    </row>
    <row r="525" spans="1:21" ht="15.75" customHeight="1" x14ac:dyDescent="0.2">
      <c r="A525" s="93">
        <v>1702</v>
      </c>
      <c r="B525" s="17"/>
      <c r="C525" s="17"/>
      <c r="D525" s="17">
        <v>101</v>
      </c>
      <c r="E525" s="17"/>
      <c r="F525" s="17"/>
      <c r="G525" s="17"/>
      <c r="H525" s="17"/>
      <c r="I525" s="17"/>
      <c r="J525" s="17"/>
      <c r="K525" s="17"/>
      <c r="L525" s="54"/>
      <c r="M525" s="140"/>
      <c r="N525" s="49"/>
      <c r="O525" s="141"/>
      <c r="P525" s="21">
        <f>IF(D525=0,"",D525/C524)</f>
        <v>0.89380530973451322</v>
      </c>
      <c r="Q525" s="22">
        <v>107</v>
      </c>
      <c r="R525" s="96">
        <f t="shared" si="48"/>
        <v>0.94690265486725667</v>
      </c>
      <c r="S525" s="96">
        <f t="shared" si="49"/>
        <v>5.3097345132743334E-2</v>
      </c>
      <c r="U525" s="155"/>
    </row>
    <row r="526" spans="1:21" ht="15.75" customHeight="1" x14ac:dyDescent="0.2">
      <c r="A526" s="93">
        <v>1801</v>
      </c>
      <c r="B526" s="17"/>
      <c r="C526" s="17"/>
      <c r="D526" s="17"/>
      <c r="E526" s="17">
        <v>91</v>
      </c>
      <c r="F526" s="17"/>
      <c r="G526" s="17"/>
      <c r="H526" s="17"/>
      <c r="I526" s="17"/>
      <c r="J526" s="17"/>
      <c r="K526" s="17"/>
      <c r="L526" s="54"/>
      <c r="M526" s="140"/>
      <c r="N526" s="49"/>
      <c r="O526" s="141"/>
      <c r="P526" s="21">
        <f>IF(E526=0,"",E526/D525)</f>
        <v>0.90099009900990101</v>
      </c>
      <c r="Q526" s="22">
        <v>100</v>
      </c>
      <c r="R526" s="96">
        <f t="shared" si="48"/>
        <v>0.93457943925233644</v>
      </c>
      <c r="S526" s="96">
        <f t="shared" si="49"/>
        <v>6.5420560747663559E-2</v>
      </c>
      <c r="U526" s="142"/>
    </row>
    <row r="527" spans="1:21" ht="15.75" customHeight="1" x14ac:dyDescent="0.2">
      <c r="A527" s="93">
        <v>1802</v>
      </c>
      <c r="B527" s="17"/>
      <c r="C527" s="17"/>
      <c r="D527" s="17"/>
      <c r="E527" s="17"/>
      <c r="F527" s="17">
        <v>90</v>
      </c>
      <c r="G527" s="17"/>
      <c r="H527" s="17"/>
      <c r="I527" s="17"/>
      <c r="J527" s="17"/>
      <c r="K527" s="17"/>
      <c r="L527" s="54"/>
      <c r="M527" s="140"/>
      <c r="N527" s="49"/>
      <c r="O527" s="141"/>
      <c r="P527" s="21">
        <f>IF(F527=0,"",F527/E526)</f>
        <v>0.98901098901098905</v>
      </c>
      <c r="Q527" s="22">
        <v>94</v>
      </c>
      <c r="R527" s="96">
        <f t="shared" si="48"/>
        <v>0.94</v>
      </c>
      <c r="S527" s="96">
        <f t="shared" si="49"/>
        <v>6.0000000000000053E-2</v>
      </c>
      <c r="U527" s="142"/>
    </row>
    <row r="528" spans="1:21" ht="15.75" customHeight="1" x14ac:dyDescent="0.2">
      <c r="A528" s="93">
        <v>1901</v>
      </c>
      <c r="B528" s="17"/>
      <c r="C528" s="17"/>
      <c r="D528" s="17"/>
      <c r="E528" s="17"/>
      <c r="F528" s="17"/>
      <c r="G528" s="17">
        <v>77</v>
      </c>
      <c r="H528" s="17"/>
      <c r="I528" s="17"/>
      <c r="J528" s="17"/>
      <c r="K528" s="17"/>
      <c r="L528" s="54"/>
      <c r="M528" s="140"/>
      <c r="N528" s="49"/>
      <c r="O528" s="141"/>
      <c r="P528" s="21">
        <f>IF(G528=0,"",G528/F527)</f>
        <v>0.85555555555555551</v>
      </c>
      <c r="Q528" s="22">
        <v>93</v>
      </c>
      <c r="R528" s="96">
        <f t="shared" si="48"/>
        <v>0.98936170212765961</v>
      </c>
      <c r="S528" s="96">
        <f t="shared" si="49"/>
        <v>1.0638297872340385E-2</v>
      </c>
      <c r="U528" s="142"/>
    </row>
    <row r="529" spans="1:23" ht="15.75" customHeight="1" x14ac:dyDescent="0.2">
      <c r="A529" s="93">
        <v>1902</v>
      </c>
      <c r="B529" s="17"/>
      <c r="C529" s="17"/>
      <c r="D529" s="17"/>
      <c r="E529" s="17"/>
      <c r="F529" s="17"/>
      <c r="G529" s="17"/>
      <c r="H529" s="17">
        <v>76</v>
      </c>
      <c r="I529" s="17"/>
      <c r="J529" s="17"/>
      <c r="K529" s="17"/>
      <c r="L529" s="54"/>
      <c r="M529" s="140"/>
      <c r="N529" s="49"/>
      <c r="O529" s="141"/>
      <c r="P529" s="21">
        <f>IF(H529=0,"",H529/G528)</f>
        <v>0.98701298701298701</v>
      </c>
      <c r="Q529" s="22">
        <v>93</v>
      </c>
      <c r="R529" s="96">
        <f t="shared" si="48"/>
        <v>1</v>
      </c>
      <c r="S529" s="96">
        <f t="shared" si="49"/>
        <v>0</v>
      </c>
      <c r="U529" s="142"/>
    </row>
    <row r="530" spans="1:23" ht="15.75" customHeight="1" x14ac:dyDescent="0.2">
      <c r="A530" s="93">
        <v>2001</v>
      </c>
      <c r="B530" s="17"/>
      <c r="C530" s="17"/>
      <c r="D530" s="17"/>
      <c r="E530" s="17"/>
      <c r="F530" s="17"/>
      <c r="G530" s="17"/>
      <c r="H530" s="17"/>
      <c r="I530" s="17">
        <v>71</v>
      </c>
      <c r="J530" s="17"/>
      <c r="K530" s="17"/>
      <c r="L530" s="54"/>
      <c r="M530" s="140"/>
      <c r="N530" s="49"/>
      <c r="O530" s="141"/>
      <c r="P530" s="21">
        <f>IF(I530=0,"",I530/H529)</f>
        <v>0.93421052631578949</v>
      </c>
      <c r="Q530" s="22">
        <v>93</v>
      </c>
      <c r="R530" s="96">
        <f t="shared" si="48"/>
        <v>1</v>
      </c>
      <c r="S530" s="96">
        <f t="shared" si="49"/>
        <v>0</v>
      </c>
      <c r="U530" s="142"/>
    </row>
    <row r="531" spans="1:23" ht="15.75" customHeight="1" x14ac:dyDescent="0.2">
      <c r="A531" s="93">
        <v>2002</v>
      </c>
      <c r="B531" s="17"/>
      <c r="C531" s="17"/>
      <c r="D531" s="17"/>
      <c r="E531" s="17"/>
      <c r="F531" s="17"/>
      <c r="G531" s="17"/>
      <c r="H531" s="17"/>
      <c r="I531" s="17"/>
      <c r="J531" s="17">
        <v>70</v>
      </c>
      <c r="K531" s="17"/>
      <c r="L531" s="54"/>
      <c r="M531" s="140"/>
      <c r="N531" s="49"/>
      <c r="O531" s="141"/>
      <c r="P531" s="21">
        <f>IF(J531=0,"",J531/I530)</f>
        <v>0.9859154929577465</v>
      </c>
      <c r="Q531" s="22">
        <v>93</v>
      </c>
      <c r="R531" s="96">
        <f t="shared" si="48"/>
        <v>1</v>
      </c>
      <c r="S531" s="96">
        <f t="shared" si="49"/>
        <v>0</v>
      </c>
      <c r="U531" s="142"/>
    </row>
    <row r="532" spans="1:23" ht="15.75" customHeight="1" x14ac:dyDescent="0.2">
      <c r="A532" s="93">
        <v>2101</v>
      </c>
      <c r="B532" s="17"/>
      <c r="C532" s="17"/>
      <c r="D532" s="17"/>
      <c r="E532" s="17"/>
      <c r="F532" s="17"/>
      <c r="G532" s="17"/>
      <c r="H532" s="17"/>
      <c r="I532" s="17"/>
      <c r="J532" s="17"/>
      <c r="K532" s="17">
        <v>62</v>
      </c>
      <c r="L532" s="54">
        <v>41</v>
      </c>
      <c r="M532" s="140"/>
      <c r="N532" s="49"/>
      <c r="O532" s="141"/>
      <c r="P532" s="21">
        <f>IF(K532=0,"",K532/J531)</f>
        <v>0.88571428571428568</v>
      </c>
      <c r="Q532" s="22">
        <v>93</v>
      </c>
      <c r="R532" s="96">
        <f t="shared" si="48"/>
        <v>1</v>
      </c>
      <c r="S532" s="96">
        <f t="shared" si="49"/>
        <v>0</v>
      </c>
      <c r="U532" s="142"/>
    </row>
    <row r="533" spans="1:23" ht="15.75" customHeight="1" x14ac:dyDescent="0.2">
      <c r="A533" s="93">
        <v>2102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17">
        <v>36</v>
      </c>
      <c r="L533" s="54">
        <v>24</v>
      </c>
      <c r="M533" s="140"/>
      <c r="N533" s="49"/>
      <c r="O533" s="142"/>
      <c r="P533" s="160"/>
      <c r="Q533" s="51">
        <v>45</v>
      </c>
      <c r="R533" s="186"/>
      <c r="S533" s="160"/>
      <c r="U533" s="142"/>
    </row>
    <row r="534" spans="1:23" ht="15.75" customHeight="1" x14ac:dyDescent="0.2">
      <c r="A534" s="93">
        <v>2201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17">
        <v>14</v>
      </c>
      <c r="L534" s="54">
        <v>12</v>
      </c>
      <c r="M534" s="140"/>
      <c r="N534" s="49"/>
      <c r="O534" s="142"/>
      <c r="P534" s="143"/>
      <c r="Q534" s="51">
        <v>20</v>
      </c>
      <c r="R534" s="144"/>
      <c r="S534" s="143"/>
      <c r="U534" s="142"/>
    </row>
    <row r="535" spans="1:23" ht="15.75" customHeight="1" x14ac:dyDescent="0.2">
      <c r="A535" s="93">
        <v>2202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17">
        <v>5</v>
      </c>
      <c r="L535" s="54">
        <v>3</v>
      </c>
      <c r="M535" s="140"/>
      <c r="N535" s="49"/>
      <c r="O535" s="142"/>
      <c r="P535" s="143"/>
      <c r="Q535" s="72">
        <v>6</v>
      </c>
      <c r="R535" s="144"/>
      <c r="S535" s="143"/>
      <c r="U535" s="142"/>
    </row>
    <row r="536" spans="1:23" ht="15.75" customHeight="1" x14ac:dyDescent="0.2">
      <c r="A536" s="93">
        <v>2301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17">
        <v>3</v>
      </c>
      <c r="L536" s="54">
        <v>2</v>
      </c>
      <c r="M536" s="140"/>
      <c r="N536" s="49"/>
      <c r="O536" s="142"/>
      <c r="P536" s="49"/>
      <c r="Q536" s="73">
        <v>3</v>
      </c>
      <c r="R536" s="145"/>
      <c r="S536" s="143"/>
      <c r="U536" s="142"/>
    </row>
    <row r="537" spans="1:23" ht="15.75" customHeight="1" x14ac:dyDescent="0.2">
      <c r="A537" s="93">
        <v>2302</v>
      </c>
      <c r="B537" s="17"/>
      <c r="C537" s="17"/>
      <c r="D537" s="17"/>
      <c r="E537" s="17"/>
      <c r="F537" s="17"/>
      <c r="G537" s="17"/>
      <c r="H537" s="17"/>
      <c r="I537" s="17"/>
      <c r="J537" s="17"/>
      <c r="K537" s="17">
        <v>2</v>
      </c>
      <c r="L537" s="54"/>
      <c r="M537" s="140"/>
      <c r="N537" s="49"/>
      <c r="O537" s="142"/>
      <c r="P537" s="98" t="s">
        <v>81</v>
      </c>
      <c r="Q537" s="106">
        <v>78</v>
      </c>
      <c r="R537" s="100">
        <f>L540</f>
        <v>82</v>
      </c>
      <c r="S537" s="101" t="s">
        <v>10</v>
      </c>
      <c r="U537" s="142"/>
    </row>
    <row r="538" spans="1:23" ht="15.75" customHeight="1" x14ac:dyDescent="0.2">
      <c r="A538" s="93">
        <v>2401</v>
      </c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54"/>
      <c r="M538" s="140"/>
      <c r="N538" s="49"/>
      <c r="O538" s="142"/>
      <c r="P538" s="102" t="s">
        <v>83</v>
      </c>
      <c r="Q538" s="32">
        <f>IF(Q537/B523=0,"",Q537/B523)</f>
        <v>0.5864661654135338</v>
      </c>
      <c r="R538" s="103">
        <f>IF(Q537/R537=0,"",Q537/R537)</f>
        <v>0.95121951219512191</v>
      </c>
      <c r="S538" s="104" t="s">
        <v>84</v>
      </c>
      <c r="U538" s="142"/>
    </row>
    <row r="539" spans="1:23" ht="15.75" customHeight="1" x14ac:dyDescent="0.2">
      <c r="A539" s="93">
        <v>2402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54"/>
      <c r="M539" s="146"/>
      <c r="N539" s="147"/>
      <c r="O539" s="148"/>
      <c r="P539" s="149"/>
      <c r="Q539" s="150"/>
      <c r="R539" s="150"/>
      <c r="S539" s="151"/>
      <c r="U539" s="142"/>
    </row>
    <row r="540" spans="1:23" ht="18" customHeight="1" x14ac:dyDescent="0.2">
      <c r="A540" s="109"/>
      <c r="B540" s="216" t="s">
        <v>106</v>
      </c>
      <c r="C540" s="216"/>
      <c r="D540" s="216"/>
      <c r="E540" s="216"/>
      <c r="F540" s="216"/>
      <c r="G540" s="216"/>
      <c r="H540" s="216"/>
      <c r="I540" s="216"/>
      <c r="J540" s="216"/>
      <c r="K540" s="216"/>
      <c r="L540" s="37">
        <f>SUM(L523:L536)</f>
        <v>82</v>
      </c>
      <c r="M540" s="105">
        <f>IF(L532=0,"",L532/B523)</f>
        <v>0.30827067669172931</v>
      </c>
      <c r="N540" s="105">
        <f>IF(L540=0,"",L540/B523)</f>
        <v>0.61654135338345861</v>
      </c>
      <c r="O540" s="105" t="str">
        <f>IF(L531=0,"",N540-M540)</f>
        <v/>
      </c>
      <c r="P540" s="85"/>
      <c r="Q540" s="81"/>
      <c r="R540" s="129"/>
      <c r="S540" s="85"/>
      <c r="U540" s="142"/>
    </row>
    <row r="541" spans="1:23" ht="14.25" customHeight="1" x14ac:dyDescent="0.2">
      <c r="U541" s="142"/>
    </row>
    <row r="542" spans="1:23" ht="14.25" customHeight="1" x14ac:dyDescent="0.2">
      <c r="U542" s="142"/>
    </row>
    <row r="543" spans="1:23" ht="26.25" customHeight="1" x14ac:dyDescent="0.2">
      <c r="A543" s="130"/>
      <c r="B543" s="220" t="s">
        <v>94</v>
      </c>
      <c r="C543" s="220"/>
      <c r="D543" s="220"/>
      <c r="E543" s="220"/>
      <c r="F543" s="220"/>
      <c r="G543" s="220"/>
      <c r="H543" s="220"/>
      <c r="I543" s="220"/>
      <c r="J543" s="220"/>
      <c r="K543" s="220"/>
      <c r="L543" s="74" t="s">
        <v>110</v>
      </c>
      <c r="M543" s="190"/>
      <c r="N543" s="190"/>
      <c r="O543" s="81"/>
      <c r="P543" s="85"/>
      <c r="Q543" s="81"/>
      <c r="R543" s="81"/>
      <c r="S543" s="81"/>
      <c r="U543" s="142"/>
      <c r="W543" s="152"/>
    </row>
    <row r="544" spans="1:23" ht="20.25" customHeight="1" x14ac:dyDescent="0.2">
      <c r="A544" s="222" t="s">
        <v>9</v>
      </c>
      <c r="B544" s="223" t="s">
        <v>95</v>
      </c>
      <c r="C544" s="224"/>
      <c r="D544" s="224"/>
      <c r="E544" s="224"/>
      <c r="F544" s="224"/>
      <c r="G544" s="224"/>
      <c r="H544" s="224"/>
      <c r="I544" s="224"/>
      <c r="J544" s="224"/>
      <c r="K544" s="225"/>
      <c r="L544" s="226" t="s">
        <v>10</v>
      </c>
      <c r="M544" s="219" t="s">
        <v>2</v>
      </c>
      <c r="N544" s="219" t="s">
        <v>3</v>
      </c>
      <c r="O544" s="228" t="s">
        <v>4</v>
      </c>
      <c r="P544" s="219" t="s">
        <v>5</v>
      </c>
      <c r="Q544" s="217" t="s">
        <v>6</v>
      </c>
      <c r="R544" s="217" t="s">
        <v>7</v>
      </c>
      <c r="S544" s="219" t="s">
        <v>96</v>
      </c>
      <c r="U544" s="142"/>
    </row>
    <row r="545" spans="1:21" ht="15.75" customHeight="1" x14ac:dyDescent="0.2">
      <c r="A545" s="218"/>
      <c r="B545" s="93" t="s">
        <v>97</v>
      </c>
      <c r="C545" s="93" t="s">
        <v>98</v>
      </c>
      <c r="D545" s="93" t="s">
        <v>99</v>
      </c>
      <c r="E545" s="93" t="s">
        <v>100</v>
      </c>
      <c r="F545" s="93" t="s">
        <v>101</v>
      </c>
      <c r="G545" s="93" t="s">
        <v>102</v>
      </c>
      <c r="H545" s="93" t="s">
        <v>103</v>
      </c>
      <c r="I545" s="93" t="s">
        <v>104</v>
      </c>
      <c r="J545" s="93" t="s">
        <v>105</v>
      </c>
      <c r="K545" s="93" t="s">
        <v>126</v>
      </c>
      <c r="L545" s="218"/>
      <c r="M545" s="218"/>
      <c r="N545" s="218"/>
      <c r="O545" s="218"/>
      <c r="P545" s="218"/>
      <c r="Q545" s="218"/>
      <c r="R545" s="218"/>
      <c r="S545" s="218"/>
      <c r="U545" s="142"/>
    </row>
    <row r="546" spans="1:21" ht="15.75" customHeight="1" x14ac:dyDescent="0.2">
      <c r="A546" s="93">
        <v>1701</v>
      </c>
      <c r="B546" s="17">
        <v>79</v>
      </c>
      <c r="C546" s="17"/>
      <c r="D546" s="17"/>
      <c r="E546" s="17"/>
      <c r="F546" s="17"/>
      <c r="G546" s="17"/>
      <c r="H546" s="17"/>
      <c r="I546" s="17"/>
      <c r="J546" s="17"/>
      <c r="K546" s="17"/>
      <c r="L546" s="54"/>
      <c r="M546" s="138"/>
      <c r="N546" s="139"/>
      <c r="O546" s="100"/>
      <c r="P546" s="94"/>
      <c r="Q546" s="19">
        <f>B546</f>
        <v>79</v>
      </c>
      <c r="R546" s="95"/>
      <c r="S546" s="94"/>
      <c r="U546" s="142"/>
    </row>
    <row r="547" spans="1:21" ht="15.75" customHeight="1" x14ac:dyDescent="0.2">
      <c r="A547" s="93">
        <v>1702</v>
      </c>
      <c r="B547" s="17"/>
      <c r="C547" s="17">
        <v>69</v>
      </c>
      <c r="D547" s="17"/>
      <c r="E547" s="17"/>
      <c r="F547" s="17"/>
      <c r="G547" s="17"/>
      <c r="H547" s="17"/>
      <c r="I547" s="17"/>
      <c r="J547" s="17"/>
      <c r="K547" s="17"/>
      <c r="L547" s="54"/>
      <c r="M547" s="140"/>
      <c r="N547" s="49"/>
      <c r="O547" s="141"/>
      <c r="P547" s="21">
        <f>IF(C547=0,"",C547/B546)</f>
        <v>0.87341772151898733</v>
      </c>
      <c r="Q547" s="22">
        <v>70</v>
      </c>
      <c r="R547" s="96">
        <f t="shared" ref="R547:R555" si="50">IF(Q547=0,"",Q547/Q546)</f>
        <v>0.88607594936708856</v>
      </c>
      <c r="S547" s="96">
        <f t="shared" ref="S547:S555" si="51">IF(Q547=0,"",100%-R547)</f>
        <v>0.11392405063291144</v>
      </c>
      <c r="U547" s="142"/>
    </row>
    <row r="548" spans="1:21" ht="15.75" customHeight="1" x14ac:dyDescent="0.2">
      <c r="A548" s="93">
        <v>1801</v>
      </c>
      <c r="B548" s="17"/>
      <c r="C548" s="17"/>
      <c r="D548" s="17">
        <v>59</v>
      </c>
      <c r="E548" s="17"/>
      <c r="F548" s="17"/>
      <c r="G548" s="17"/>
      <c r="H548" s="17"/>
      <c r="I548" s="17"/>
      <c r="J548" s="17"/>
      <c r="K548" s="17"/>
      <c r="L548" s="54"/>
      <c r="M548" s="140"/>
      <c r="N548" s="49"/>
      <c r="O548" s="141"/>
      <c r="P548" s="21">
        <f>IF(D548=0,"",D548/C547)</f>
        <v>0.85507246376811596</v>
      </c>
      <c r="Q548" s="22">
        <v>69</v>
      </c>
      <c r="R548" s="96">
        <f t="shared" si="50"/>
        <v>0.98571428571428577</v>
      </c>
      <c r="S548" s="96">
        <f t="shared" si="51"/>
        <v>1.4285714285714235E-2</v>
      </c>
      <c r="U548" s="155"/>
    </row>
    <row r="549" spans="1:21" ht="15.75" customHeight="1" x14ac:dyDescent="0.2">
      <c r="A549" s="93">
        <v>1802</v>
      </c>
      <c r="B549" s="17"/>
      <c r="C549" s="17"/>
      <c r="D549" s="17"/>
      <c r="E549" s="17">
        <v>56</v>
      </c>
      <c r="F549" s="17"/>
      <c r="G549" s="17"/>
      <c r="H549" s="17"/>
      <c r="I549" s="17"/>
      <c r="J549" s="17"/>
      <c r="K549" s="17"/>
      <c r="L549" s="54"/>
      <c r="M549" s="140"/>
      <c r="N549" s="49"/>
      <c r="O549" s="141"/>
      <c r="P549" s="21">
        <f>IF(E549=0,"",E549/D548)</f>
        <v>0.94915254237288138</v>
      </c>
      <c r="Q549" s="22">
        <v>63</v>
      </c>
      <c r="R549" s="96">
        <f t="shared" si="50"/>
        <v>0.91304347826086951</v>
      </c>
      <c r="S549" s="96">
        <f t="shared" si="51"/>
        <v>8.6956521739130488E-2</v>
      </c>
      <c r="U549" s="142"/>
    </row>
    <row r="550" spans="1:21" ht="15.75" customHeight="1" x14ac:dyDescent="0.2">
      <c r="A550" s="93">
        <v>1901</v>
      </c>
      <c r="B550" s="17"/>
      <c r="C550" s="17"/>
      <c r="D550" s="17"/>
      <c r="E550" s="17"/>
      <c r="F550" s="17">
        <v>56</v>
      </c>
      <c r="G550" s="17"/>
      <c r="H550" s="17"/>
      <c r="I550" s="17"/>
      <c r="J550" s="17"/>
      <c r="K550" s="17"/>
      <c r="L550" s="54"/>
      <c r="M550" s="140"/>
      <c r="N550" s="49"/>
      <c r="O550" s="141"/>
      <c r="P550" s="21">
        <f>IF(F550=0,"",F550/E549)</f>
        <v>1</v>
      </c>
      <c r="Q550" s="22">
        <v>58</v>
      </c>
      <c r="R550" s="96">
        <f t="shared" si="50"/>
        <v>0.92063492063492058</v>
      </c>
      <c r="S550" s="96">
        <f t="shared" si="51"/>
        <v>7.9365079365079416E-2</v>
      </c>
    </row>
    <row r="551" spans="1:21" ht="15.75" customHeight="1" x14ac:dyDescent="0.2">
      <c r="A551" s="93">
        <v>1902</v>
      </c>
      <c r="B551" s="17"/>
      <c r="C551" s="17"/>
      <c r="D551" s="17"/>
      <c r="E551" s="17"/>
      <c r="F551" s="17"/>
      <c r="G551" s="17">
        <v>38</v>
      </c>
      <c r="H551" s="17"/>
      <c r="I551" s="17"/>
      <c r="J551" s="17"/>
      <c r="K551" s="17"/>
      <c r="L551" s="54"/>
      <c r="M551" s="140"/>
      <c r="N551" s="49"/>
      <c r="O551" s="141"/>
      <c r="P551" s="21">
        <f>IF(G551=0,"",G551/F550)</f>
        <v>0.6785714285714286</v>
      </c>
      <c r="Q551" s="22">
        <v>58</v>
      </c>
      <c r="R551" s="96">
        <f t="shared" si="50"/>
        <v>1</v>
      </c>
      <c r="S551" s="96">
        <f t="shared" si="51"/>
        <v>0</v>
      </c>
    </row>
    <row r="552" spans="1:21" ht="15.75" customHeight="1" x14ac:dyDescent="0.2">
      <c r="A552" s="93">
        <v>2001</v>
      </c>
      <c r="B552" s="17"/>
      <c r="C552" s="17"/>
      <c r="D552" s="17"/>
      <c r="E552" s="17"/>
      <c r="F552" s="17"/>
      <c r="G552" s="17"/>
      <c r="H552" s="17">
        <v>38</v>
      </c>
      <c r="I552" s="17"/>
      <c r="J552" s="17"/>
      <c r="K552" s="17"/>
      <c r="L552" s="54"/>
      <c r="M552" s="140"/>
      <c r="N552" s="49"/>
      <c r="O552" s="141"/>
      <c r="P552" s="21">
        <f>IF(H552=0,"",H552/G551)</f>
        <v>1</v>
      </c>
      <c r="Q552" s="22">
        <v>57</v>
      </c>
      <c r="R552" s="96">
        <f t="shared" si="50"/>
        <v>0.98275862068965514</v>
      </c>
      <c r="S552" s="96">
        <f t="shared" si="51"/>
        <v>1.7241379310344862E-2</v>
      </c>
    </row>
    <row r="553" spans="1:21" ht="15.75" customHeight="1" x14ac:dyDescent="0.2">
      <c r="A553" s="93">
        <v>2002</v>
      </c>
      <c r="B553" s="17"/>
      <c r="C553" s="17"/>
      <c r="D553" s="17"/>
      <c r="E553" s="17"/>
      <c r="F553" s="17"/>
      <c r="G553" s="17"/>
      <c r="H553" s="17"/>
      <c r="I553" s="17">
        <v>38</v>
      </c>
      <c r="J553" s="17"/>
      <c r="K553" s="17"/>
      <c r="L553" s="54">
        <v>1</v>
      </c>
      <c r="M553" s="140"/>
      <c r="N553" s="49"/>
      <c r="O553" s="141"/>
      <c r="P553" s="21">
        <f>IF(I553=0,"",I553/H552)</f>
        <v>1</v>
      </c>
      <c r="Q553" s="22">
        <v>56</v>
      </c>
      <c r="R553" s="96">
        <f t="shared" si="50"/>
        <v>0.98245614035087714</v>
      </c>
      <c r="S553" s="96">
        <f t="shared" si="51"/>
        <v>1.7543859649122862E-2</v>
      </c>
    </row>
    <row r="554" spans="1:21" ht="15.75" customHeight="1" x14ac:dyDescent="0.2">
      <c r="A554" s="93">
        <v>2101</v>
      </c>
      <c r="B554" s="17"/>
      <c r="C554" s="17"/>
      <c r="D554" s="17"/>
      <c r="E554" s="17"/>
      <c r="F554" s="17"/>
      <c r="G554" s="17"/>
      <c r="H554" s="17"/>
      <c r="I554" s="17"/>
      <c r="J554" s="17">
        <v>38</v>
      </c>
      <c r="K554" s="17"/>
      <c r="L554" s="54">
        <v>2</v>
      </c>
      <c r="M554" s="140"/>
      <c r="N554" s="49"/>
      <c r="O554" s="141"/>
      <c r="P554" s="21">
        <f>IF(J554=0,"",J554/I553)</f>
        <v>1</v>
      </c>
      <c r="Q554" s="22">
        <v>53</v>
      </c>
      <c r="R554" s="96">
        <f t="shared" si="50"/>
        <v>0.9464285714285714</v>
      </c>
      <c r="S554" s="96">
        <f t="shared" si="51"/>
        <v>5.3571428571428603E-2</v>
      </c>
    </row>
    <row r="555" spans="1:21" ht="15.75" customHeight="1" x14ac:dyDescent="0.2">
      <c r="A555" s="93">
        <v>2102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17">
        <v>28</v>
      </c>
      <c r="L555" s="54">
        <v>23</v>
      </c>
      <c r="M555" s="140"/>
      <c r="N555" s="49"/>
      <c r="O555" s="141"/>
      <c r="P555" s="21">
        <f>K555/J554</f>
        <v>0.73684210526315785</v>
      </c>
      <c r="Q555" s="22">
        <v>51</v>
      </c>
      <c r="R555" s="96">
        <f t="shared" si="50"/>
        <v>0.96226415094339623</v>
      </c>
      <c r="S555" s="96">
        <f t="shared" si="51"/>
        <v>3.7735849056603765E-2</v>
      </c>
    </row>
    <row r="556" spans="1:21" ht="15.75" customHeight="1" x14ac:dyDescent="0.2">
      <c r="A556" s="93">
        <v>2201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17">
        <v>20</v>
      </c>
      <c r="L556" s="54">
        <v>18</v>
      </c>
      <c r="M556" s="140"/>
      <c r="N556" s="49"/>
      <c r="O556" s="142"/>
      <c r="P556" s="160"/>
      <c r="Q556" s="51">
        <v>26</v>
      </c>
      <c r="R556" s="186"/>
      <c r="S556" s="160"/>
    </row>
    <row r="557" spans="1:21" ht="15.75" customHeight="1" x14ac:dyDescent="0.2">
      <c r="A557" s="93">
        <v>2202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17">
        <v>5</v>
      </c>
      <c r="L557" s="54">
        <v>7</v>
      </c>
      <c r="M557" s="140"/>
      <c r="N557" s="49"/>
      <c r="O557" s="142"/>
      <c r="P557" s="143"/>
      <c r="Q557" s="51">
        <v>7</v>
      </c>
      <c r="R557" s="144"/>
      <c r="S557" s="143"/>
    </row>
    <row r="558" spans="1:21" ht="15.75" customHeight="1" x14ac:dyDescent="0.2">
      <c r="A558" s="93">
        <v>2301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17">
        <v>1</v>
      </c>
      <c r="L558" s="54">
        <v>1</v>
      </c>
      <c r="M558" s="140"/>
      <c r="N558" s="49"/>
      <c r="O558" s="142"/>
      <c r="P558" s="143"/>
      <c r="Q558" s="51">
        <v>1</v>
      </c>
      <c r="R558" s="144"/>
      <c r="S558" s="143"/>
    </row>
    <row r="559" spans="1:21" ht="15.75" customHeight="1" x14ac:dyDescent="0.2">
      <c r="A559" s="93">
        <v>2302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54"/>
      <c r="M559" s="140"/>
      <c r="N559" s="49"/>
      <c r="O559" s="142"/>
      <c r="P559" s="49"/>
      <c r="Q559" s="142"/>
      <c r="R559" s="145"/>
      <c r="S559" s="143"/>
    </row>
    <row r="560" spans="1:21" ht="15.75" customHeight="1" x14ac:dyDescent="0.2">
      <c r="A560" s="93">
        <v>2401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54"/>
      <c r="M560" s="140"/>
      <c r="N560" s="49"/>
      <c r="O560" s="142"/>
      <c r="P560" s="98" t="s">
        <v>81</v>
      </c>
      <c r="Q560" s="99">
        <v>47</v>
      </c>
      <c r="R560" s="100">
        <f>L563</f>
        <v>52</v>
      </c>
      <c r="S560" s="101" t="s">
        <v>10</v>
      </c>
    </row>
    <row r="561" spans="1:20" ht="15.75" customHeight="1" x14ac:dyDescent="0.2">
      <c r="A561" s="93">
        <v>2402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54"/>
      <c r="M561" s="140"/>
      <c r="N561" s="49"/>
      <c r="O561" s="142"/>
      <c r="P561" s="102" t="s">
        <v>83</v>
      </c>
      <c r="Q561" s="32">
        <f>IF(Q560/B546=0,"",Q560/B546)</f>
        <v>0.59493670886075944</v>
      </c>
      <c r="R561" s="103">
        <f>IF(Q560/R560=0,"",Q560/R560)</f>
        <v>0.90384615384615385</v>
      </c>
      <c r="S561" s="104" t="s">
        <v>84</v>
      </c>
    </row>
    <row r="562" spans="1:20" ht="15.75" customHeight="1" x14ac:dyDescent="0.2">
      <c r="A562" s="93">
        <v>2501</v>
      </c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54"/>
      <c r="M562" s="146"/>
      <c r="N562" s="147"/>
      <c r="O562" s="148"/>
      <c r="P562" s="149"/>
      <c r="Q562" s="150"/>
      <c r="R562" s="150"/>
      <c r="S562" s="151"/>
    </row>
    <row r="563" spans="1:20" ht="18" customHeight="1" x14ac:dyDescent="0.2">
      <c r="A563" s="109"/>
      <c r="B563" s="216" t="s">
        <v>106</v>
      </c>
      <c r="C563" s="216"/>
      <c r="D563" s="216"/>
      <c r="E563" s="216"/>
      <c r="F563" s="216"/>
      <c r="G563" s="216"/>
      <c r="H563" s="216"/>
      <c r="I563" s="216"/>
      <c r="J563" s="216"/>
      <c r="K563" s="216"/>
      <c r="L563" s="37">
        <f>SUM(L546:L559)</f>
        <v>52</v>
      </c>
      <c r="M563" s="105">
        <f>(SUM(L553:L555)/B546)</f>
        <v>0.32911392405063289</v>
      </c>
      <c r="N563" s="105">
        <f>IF(L563=0,"",L563/B546)</f>
        <v>0.65822784810126578</v>
      </c>
      <c r="O563" s="105">
        <f>IF(L554=0,"",N563-M563)</f>
        <v>0.32911392405063289</v>
      </c>
      <c r="P563" s="85"/>
      <c r="Q563" s="81"/>
      <c r="R563" s="129"/>
      <c r="S563" s="85"/>
    </row>
    <row r="564" spans="1:20" ht="12.75" customHeight="1" x14ac:dyDescent="0.2"/>
    <row r="565" spans="1:20" ht="12.75" customHeight="1" x14ac:dyDescent="0.2"/>
    <row r="566" spans="1:20" ht="26.25" customHeight="1" x14ac:dyDescent="0.2">
      <c r="B566" s="220" t="s">
        <v>94</v>
      </c>
      <c r="C566" s="220"/>
      <c r="D566" s="220"/>
      <c r="E566" s="220"/>
      <c r="F566" s="220"/>
      <c r="G566" s="220"/>
      <c r="H566" s="220"/>
      <c r="I566" s="220"/>
      <c r="J566" s="220"/>
      <c r="K566" s="220"/>
      <c r="L566" s="74" t="s">
        <v>111</v>
      </c>
      <c r="M566" s="85"/>
      <c r="N566" s="85"/>
      <c r="O566" s="81"/>
      <c r="P566" s="85"/>
      <c r="Q566" s="81"/>
      <c r="R566" s="81"/>
      <c r="S566" s="81"/>
    </row>
    <row r="567" spans="1:20" ht="20.25" customHeight="1" x14ac:dyDescent="0.2">
      <c r="A567" s="222" t="s">
        <v>9</v>
      </c>
      <c r="B567" s="223" t="s">
        <v>95</v>
      </c>
      <c r="C567" s="224"/>
      <c r="D567" s="224"/>
      <c r="E567" s="224"/>
      <c r="F567" s="224"/>
      <c r="G567" s="224"/>
      <c r="H567" s="224"/>
      <c r="I567" s="224"/>
      <c r="J567" s="224"/>
      <c r="K567" s="225"/>
      <c r="L567" s="226" t="s">
        <v>10</v>
      </c>
      <c r="M567" s="219" t="s">
        <v>2</v>
      </c>
      <c r="N567" s="219" t="s">
        <v>3</v>
      </c>
      <c r="O567" s="228" t="s">
        <v>4</v>
      </c>
      <c r="P567" s="219" t="s">
        <v>5</v>
      </c>
      <c r="Q567" s="217" t="s">
        <v>6</v>
      </c>
      <c r="R567" s="217" t="s">
        <v>7</v>
      </c>
      <c r="S567" s="219" t="s">
        <v>96</v>
      </c>
    </row>
    <row r="568" spans="1:20" ht="15.75" customHeight="1" x14ac:dyDescent="0.2">
      <c r="A568" s="218"/>
      <c r="B568" s="93" t="s">
        <v>97</v>
      </c>
      <c r="C568" s="93" t="s">
        <v>98</v>
      </c>
      <c r="D568" s="93" t="s">
        <v>99</v>
      </c>
      <c r="E568" s="93" t="s">
        <v>100</v>
      </c>
      <c r="F568" s="93" t="s">
        <v>101</v>
      </c>
      <c r="G568" s="93" t="s">
        <v>102</v>
      </c>
      <c r="H568" s="93" t="s">
        <v>103</v>
      </c>
      <c r="I568" s="93" t="s">
        <v>104</v>
      </c>
      <c r="J568" s="93" t="s">
        <v>105</v>
      </c>
      <c r="K568" s="93" t="s">
        <v>125</v>
      </c>
      <c r="L568" s="218"/>
      <c r="M568" s="218"/>
      <c r="N568" s="218"/>
      <c r="O568" s="218"/>
      <c r="P568" s="218"/>
      <c r="Q568" s="218"/>
      <c r="R568" s="218"/>
      <c r="S568" s="218"/>
    </row>
    <row r="569" spans="1:20" ht="15.75" customHeight="1" x14ac:dyDescent="0.2">
      <c r="A569" s="93">
        <v>1702</v>
      </c>
      <c r="B569" s="17">
        <v>149</v>
      </c>
      <c r="C569" s="17"/>
      <c r="D569" s="17"/>
      <c r="E569" s="17"/>
      <c r="F569" s="17"/>
      <c r="G569" s="17"/>
      <c r="H569" s="17"/>
      <c r="I569" s="17"/>
      <c r="J569" s="17"/>
      <c r="K569" s="17"/>
      <c r="L569" s="54"/>
      <c r="M569" s="138"/>
      <c r="N569" s="139"/>
      <c r="O569" s="100"/>
      <c r="P569" s="94"/>
      <c r="Q569" s="19">
        <f>B569</f>
        <v>149</v>
      </c>
      <c r="R569" s="95"/>
      <c r="S569" s="94"/>
    </row>
    <row r="570" spans="1:20" ht="15.75" customHeight="1" x14ac:dyDescent="0.2">
      <c r="A570" s="93">
        <v>1801</v>
      </c>
      <c r="B570" s="17"/>
      <c r="C570" s="17">
        <v>113</v>
      </c>
      <c r="D570" s="17"/>
      <c r="E570" s="17"/>
      <c r="F570" s="17"/>
      <c r="G570" s="17"/>
      <c r="H570" s="17"/>
      <c r="I570" s="17"/>
      <c r="J570" s="17"/>
      <c r="K570" s="17"/>
      <c r="L570" s="54"/>
      <c r="M570" s="140"/>
      <c r="N570" s="49"/>
      <c r="O570" s="141"/>
      <c r="P570" s="21">
        <f>IF(C570=0,"",C570/B569)</f>
        <v>0.75838926174496646</v>
      </c>
      <c r="Q570" s="22">
        <v>113</v>
      </c>
      <c r="R570" s="96">
        <f t="shared" ref="R570:R578" si="52">IF(Q570=0,"",Q570/Q569)</f>
        <v>0.75838926174496646</v>
      </c>
      <c r="S570" s="96">
        <f t="shared" ref="S570:S578" si="53">IF(Q570=0,"",100%-R570)</f>
        <v>0.24161073825503354</v>
      </c>
    </row>
    <row r="571" spans="1:20" ht="15.75" customHeight="1" x14ac:dyDescent="0.2">
      <c r="A571" s="93">
        <v>1802</v>
      </c>
      <c r="B571" s="17"/>
      <c r="C571" s="17"/>
      <c r="D571" s="17">
        <v>95</v>
      </c>
      <c r="E571" s="17"/>
      <c r="F571" s="17"/>
      <c r="G571" s="17"/>
      <c r="H571" s="17"/>
      <c r="I571" s="17"/>
      <c r="J571" s="17"/>
      <c r="K571" s="17"/>
      <c r="L571" s="54"/>
      <c r="M571" s="140"/>
      <c r="N571" s="49"/>
      <c r="O571" s="141"/>
      <c r="P571" s="21">
        <f>IF(D571=0,"",D571/C570)</f>
        <v>0.84070796460176989</v>
      </c>
      <c r="Q571" s="22">
        <v>111</v>
      </c>
      <c r="R571" s="96">
        <f t="shared" si="52"/>
        <v>0.98230088495575218</v>
      </c>
      <c r="S571" s="96">
        <f t="shared" si="53"/>
        <v>1.7699115044247815E-2</v>
      </c>
      <c r="T571" s="155">
        <f>Q571/Q569</f>
        <v>0.74496644295302017</v>
      </c>
    </row>
    <row r="572" spans="1:20" ht="15.75" customHeight="1" x14ac:dyDescent="0.2">
      <c r="A572" s="93">
        <v>1901</v>
      </c>
      <c r="B572" s="17"/>
      <c r="C572" s="17"/>
      <c r="D572" s="17"/>
      <c r="E572" s="17">
        <v>92</v>
      </c>
      <c r="F572" s="17"/>
      <c r="G572" s="17"/>
      <c r="H572" s="17"/>
      <c r="I572" s="17"/>
      <c r="J572" s="17"/>
      <c r="K572" s="17"/>
      <c r="L572" s="54"/>
      <c r="M572" s="140"/>
      <c r="N572" s="49"/>
      <c r="O572" s="141"/>
      <c r="P572" s="21">
        <f>IF(E572=0,"",E572/D571)</f>
        <v>0.96842105263157896</v>
      </c>
      <c r="Q572" s="22">
        <v>106</v>
      </c>
      <c r="R572" s="96">
        <f t="shared" si="52"/>
        <v>0.95495495495495497</v>
      </c>
      <c r="S572" s="96">
        <f t="shared" si="53"/>
        <v>4.5045045045045029E-2</v>
      </c>
    </row>
    <row r="573" spans="1:20" ht="15.75" customHeight="1" x14ac:dyDescent="0.2">
      <c r="A573" s="93">
        <v>1902</v>
      </c>
      <c r="B573" s="17"/>
      <c r="C573" s="17"/>
      <c r="D573" s="17"/>
      <c r="E573" s="17"/>
      <c r="F573" s="17">
        <v>92</v>
      </c>
      <c r="G573" s="17"/>
      <c r="H573" s="17"/>
      <c r="I573" s="17"/>
      <c r="J573" s="17"/>
      <c r="K573" s="17"/>
      <c r="L573" s="54"/>
      <c r="M573" s="140"/>
      <c r="N573" s="49"/>
      <c r="O573" s="141"/>
      <c r="P573" s="21">
        <f>IF(F573=0,"",F573/E572)</f>
        <v>1</v>
      </c>
      <c r="Q573" s="22">
        <v>103</v>
      </c>
      <c r="R573" s="96">
        <f t="shared" si="52"/>
        <v>0.97169811320754718</v>
      </c>
      <c r="S573" s="96">
        <f t="shared" si="53"/>
        <v>2.8301886792452824E-2</v>
      </c>
    </row>
    <row r="574" spans="1:20" ht="15.75" customHeight="1" x14ac:dyDescent="0.2">
      <c r="A574" s="93">
        <v>2001</v>
      </c>
      <c r="B574" s="17"/>
      <c r="C574" s="17"/>
      <c r="D574" s="17"/>
      <c r="E574" s="17"/>
      <c r="F574" s="17"/>
      <c r="G574" s="17">
        <v>63</v>
      </c>
      <c r="H574" s="17"/>
      <c r="I574" s="17"/>
      <c r="J574" s="17"/>
      <c r="K574" s="17"/>
      <c r="L574" s="54"/>
      <c r="M574" s="140"/>
      <c r="N574" s="49"/>
      <c r="O574" s="141"/>
      <c r="P574" s="21">
        <f>IF(G574=0,"",G574/F573)</f>
        <v>0.68478260869565222</v>
      </c>
      <c r="Q574" s="22">
        <v>97</v>
      </c>
      <c r="R574" s="96">
        <f t="shared" si="52"/>
        <v>0.94174757281553401</v>
      </c>
      <c r="S574" s="96">
        <f t="shared" si="53"/>
        <v>5.8252427184465994E-2</v>
      </c>
    </row>
    <row r="575" spans="1:20" ht="15.75" customHeight="1" x14ac:dyDescent="0.2">
      <c r="A575" s="93">
        <v>2002</v>
      </c>
      <c r="B575" s="17"/>
      <c r="C575" s="17"/>
      <c r="D575" s="17"/>
      <c r="E575" s="17"/>
      <c r="F575" s="17"/>
      <c r="G575" s="17"/>
      <c r="H575" s="17">
        <v>63</v>
      </c>
      <c r="I575" s="17"/>
      <c r="J575" s="17"/>
      <c r="K575" s="17"/>
      <c r="L575" s="54"/>
      <c r="M575" s="140"/>
      <c r="N575" s="49"/>
      <c r="O575" s="141"/>
      <c r="P575" s="21">
        <f>IF(H575=0,"",H575/G574)</f>
        <v>1</v>
      </c>
      <c r="Q575" s="22">
        <v>96</v>
      </c>
      <c r="R575" s="96">
        <f t="shared" si="52"/>
        <v>0.98969072164948457</v>
      </c>
      <c r="S575" s="96">
        <f t="shared" si="53"/>
        <v>1.0309278350515427E-2</v>
      </c>
    </row>
    <row r="576" spans="1:20" ht="15.75" customHeight="1" x14ac:dyDescent="0.2">
      <c r="A576" s="93">
        <v>2101</v>
      </c>
      <c r="B576" s="17"/>
      <c r="C576" s="17"/>
      <c r="D576" s="17"/>
      <c r="E576" s="17"/>
      <c r="F576" s="17"/>
      <c r="G576" s="17"/>
      <c r="H576" s="17"/>
      <c r="I576" s="17">
        <v>63</v>
      </c>
      <c r="J576" s="17"/>
      <c r="K576" s="17"/>
      <c r="L576" s="54">
        <v>1</v>
      </c>
      <c r="M576" s="140"/>
      <c r="N576" s="49"/>
      <c r="O576" s="141"/>
      <c r="P576" s="21">
        <f>IF(I576=0,"",I576/H575)</f>
        <v>1</v>
      </c>
      <c r="Q576" s="22">
        <v>95</v>
      </c>
      <c r="R576" s="96">
        <f t="shared" si="52"/>
        <v>0.98958333333333337</v>
      </c>
      <c r="S576" s="96">
        <f t="shared" si="53"/>
        <v>1.041666666666663E-2</v>
      </c>
    </row>
    <row r="577" spans="1:19" ht="15.75" customHeight="1" x14ac:dyDescent="0.2">
      <c r="A577" s="93">
        <v>2102</v>
      </c>
      <c r="B577" s="17"/>
      <c r="C577" s="17"/>
      <c r="D577" s="17"/>
      <c r="E577" s="17"/>
      <c r="F577" s="17"/>
      <c r="G577" s="17"/>
      <c r="H577" s="17"/>
      <c r="I577" s="17"/>
      <c r="J577" s="17">
        <v>61</v>
      </c>
      <c r="K577" s="17"/>
      <c r="L577" s="54">
        <v>1</v>
      </c>
      <c r="M577" s="140"/>
      <c r="N577" s="49"/>
      <c r="O577" s="141"/>
      <c r="P577" s="21">
        <f>IF(J577=0,"",J577/I576)</f>
        <v>0.96825396825396826</v>
      </c>
      <c r="Q577" s="22">
        <v>92</v>
      </c>
      <c r="R577" s="96">
        <f t="shared" si="52"/>
        <v>0.96842105263157896</v>
      </c>
      <c r="S577" s="96">
        <f t="shared" si="53"/>
        <v>3.157894736842104E-2</v>
      </c>
    </row>
    <row r="578" spans="1:19" ht="15.75" customHeight="1" x14ac:dyDescent="0.2">
      <c r="A578" s="93">
        <v>2201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17">
        <v>56</v>
      </c>
      <c r="L578" s="54">
        <v>41</v>
      </c>
      <c r="M578" s="140"/>
      <c r="N578" s="49"/>
      <c r="O578" s="141"/>
      <c r="P578" s="21">
        <f>IF(K578=0,"",K578/J577)</f>
        <v>0.91803278688524592</v>
      </c>
      <c r="Q578" s="22">
        <v>89</v>
      </c>
      <c r="R578" s="96">
        <f t="shared" si="52"/>
        <v>0.96739130434782605</v>
      </c>
      <c r="S578" s="96">
        <f t="shared" si="53"/>
        <v>3.2608695652173947E-2</v>
      </c>
    </row>
    <row r="579" spans="1:19" ht="15.75" customHeight="1" x14ac:dyDescent="0.2">
      <c r="A579" s="93">
        <v>2202</v>
      </c>
      <c r="B579" s="17"/>
      <c r="C579" s="17"/>
      <c r="D579" s="17"/>
      <c r="E579" s="17"/>
      <c r="F579" s="17"/>
      <c r="G579" s="17"/>
      <c r="H579" s="17"/>
      <c r="I579" s="17"/>
      <c r="J579" s="17"/>
      <c r="K579" s="17">
        <v>27</v>
      </c>
      <c r="L579" s="54">
        <v>22</v>
      </c>
      <c r="M579" s="140"/>
      <c r="N579" s="49"/>
      <c r="O579" s="142"/>
      <c r="P579" s="160"/>
      <c r="Q579" s="51">
        <v>44</v>
      </c>
      <c r="R579" s="186"/>
      <c r="S579" s="160"/>
    </row>
    <row r="580" spans="1:19" ht="15.75" customHeight="1" x14ac:dyDescent="0.2">
      <c r="A580" s="93">
        <v>2301</v>
      </c>
      <c r="B580" s="17"/>
      <c r="C580" s="17"/>
      <c r="D580" s="17"/>
      <c r="E580" s="17"/>
      <c r="F580" s="17"/>
      <c r="G580" s="17"/>
      <c r="H580" s="17"/>
      <c r="I580" s="17"/>
      <c r="J580" s="17"/>
      <c r="K580" s="17">
        <v>19</v>
      </c>
      <c r="L580" s="54">
        <v>10</v>
      </c>
      <c r="M580" s="140"/>
      <c r="N580" s="49"/>
      <c r="O580" s="142"/>
      <c r="P580" s="143"/>
      <c r="Q580" s="51">
        <v>23</v>
      </c>
      <c r="R580" s="144"/>
      <c r="S580" s="143"/>
    </row>
    <row r="581" spans="1:19" ht="15.75" customHeight="1" x14ac:dyDescent="0.2">
      <c r="A581" s="93">
        <v>2302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17">
        <v>9</v>
      </c>
      <c r="L581" s="54">
        <v>7</v>
      </c>
      <c r="M581" s="140"/>
      <c r="N581" s="49"/>
      <c r="O581" s="142"/>
      <c r="P581" s="143"/>
      <c r="Q581" s="72">
        <v>10</v>
      </c>
      <c r="R581" s="144"/>
      <c r="S581" s="143"/>
    </row>
    <row r="582" spans="1:19" ht="15.75" customHeight="1" x14ac:dyDescent="0.2">
      <c r="A582" s="93">
        <v>2401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17">
        <v>1</v>
      </c>
      <c r="L582" s="54"/>
      <c r="M582" s="140"/>
      <c r="N582" s="49"/>
      <c r="O582" s="142"/>
      <c r="P582" s="49"/>
      <c r="Q582" s="73">
        <v>1</v>
      </c>
      <c r="R582" s="145"/>
      <c r="S582" s="143"/>
    </row>
    <row r="583" spans="1:19" ht="15.75" customHeight="1" x14ac:dyDescent="0.2">
      <c r="A583" s="93">
        <v>2402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17">
        <v>1</v>
      </c>
      <c r="L583" s="54">
        <v>1</v>
      </c>
      <c r="M583" s="140"/>
      <c r="N583" s="49"/>
      <c r="O583" s="142"/>
      <c r="P583" s="98" t="s">
        <v>81</v>
      </c>
      <c r="Q583" s="106">
        <v>71</v>
      </c>
      <c r="R583" s="100">
        <f>L586</f>
        <v>83</v>
      </c>
      <c r="S583" s="101" t="s">
        <v>10</v>
      </c>
    </row>
    <row r="584" spans="1:19" ht="15.75" customHeight="1" x14ac:dyDescent="0.2">
      <c r="A584" s="93">
        <v>2501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54"/>
      <c r="M584" s="140"/>
      <c r="N584" s="49"/>
      <c r="O584" s="142"/>
      <c r="P584" s="102" t="s">
        <v>83</v>
      </c>
      <c r="Q584" s="32">
        <f>IF(Q583/B569=0,"",Q583/B569)</f>
        <v>0.47651006711409394</v>
      </c>
      <c r="R584" s="103">
        <f>IF(Q583/R583=0,"",Q583/R583)</f>
        <v>0.85542168674698793</v>
      </c>
      <c r="S584" s="104" t="s">
        <v>84</v>
      </c>
    </row>
    <row r="585" spans="1:19" ht="15.75" customHeight="1" x14ac:dyDescent="0.2">
      <c r="A585" s="93">
        <v>2502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54"/>
      <c r="M585" s="146"/>
      <c r="N585" s="147"/>
      <c r="O585" s="148"/>
      <c r="P585" s="149"/>
      <c r="Q585" s="150"/>
      <c r="R585" s="150"/>
      <c r="S585" s="151"/>
    </row>
    <row r="586" spans="1:19" ht="18" customHeight="1" x14ac:dyDescent="0.2">
      <c r="A586" s="109"/>
      <c r="B586" s="216" t="s">
        <v>106</v>
      </c>
      <c r="C586" s="216"/>
      <c r="D586" s="216"/>
      <c r="E586" s="216"/>
      <c r="F586" s="216"/>
      <c r="G586" s="216"/>
      <c r="H586" s="216"/>
      <c r="I586" s="216"/>
      <c r="J586" s="216"/>
      <c r="K586" s="216"/>
      <c r="L586" s="37">
        <f>SUM(L576:L583)</f>
        <v>83</v>
      </c>
      <c r="M586" s="105">
        <f>(SUM(L576:L578)/B569)</f>
        <v>0.28859060402684567</v>
      </c>
      <c r="N586" s="105">
        <f>IF(L586=0,"",L586/B569)</f>
        <v>0.55704697986577179</v>
      </c>
      <c r="O586" s="105">
        <f>IF(L578=0,"",N586-M586)</f>
        <v>0.26845637583892612</v>
      </c>
      <c r="P586" s="85"/>
      <c r="Q586" s="81"/>
      <c r="R586" s="129"/>
      <c r="S586" s="85"/>
    </row>
    <row r="587" spans="1:19" ht="12.75" customHeight="1" x14ac:dyDescent="0.2"/>
    <row r="588" spans="1:19" ht="12.75" customHeight="1" x14ac:dyDescent="0.2"/>
    <row r="589" spans="1:19" ht="26.25" customHeight="1" x14ac:dyDescent="0.2">
      <c r="B589" s="220" t="s">
        <v>94</v>
      </c>
      <c r="C589" s="220"/>
      <c r="D589" s="220"/>
      <c r="E589" s="220"/>
      <c r="F589" s="220"/>
      <c r="G589" s="220"/>
      <c r="H589" s="220"/>
      <c r="I589" s="220"/>
      <c r="J589" s="220"/>
      <c r="K589" s="220"/>
      <c r="L589" s="74" t="s">
        <v>112</v>
      </c>
      <c r="M589" s="85"/>
      <c r="N589" s="85"/>
      <c r="O589" s="81"/>
      <c r="P589" s="85"/>
      <c r="Q589" s="81"/>
      <c r="R589" s="81"/>
      <c r="S589" s="81"/>
    </row>
    <row r="590" spans="1:19" ht="20.25" customHeight="1" x14ac:dyDescent="0.2">
      <c r="A590" s="222" t="s">
        <v>9</v>
      </c>
      <c r="B590" s="223" t="s">
        <v>95</v>
      </c>
      <c r="C590" s="224"/>
      <c r="D590" s="224"/>
      <c r="E590" s="224"/>
      <c r="F590" s="224"/>
      <c r="G590" s="224"/>
      <c r="H590" s="224"/>
      <c r="I590" s="224"/>
      <c r="J590" s="224"/>
      <c r="K590" s="225"/>
      <c r="L590" s="226" t="s">
        <v>10</v>
      </c>
      <c r="M590" s="219" t="s">
        <v>2</v>
      </c>
      <c r="N590" s="219" t="s">
        <v>3</v>
      </c>
      <c r="O590" s="228" t="s">
        <v>4</v>
      </c>
      <c r="P590" s="219" t="s">
        <v>5</v>
      </c>
      <c r="Q590" s="217" t="s">
        <v>6</v>
      </c>
      <c r="R590" s="217" t="s">
        <v>7</v>
      </c>
      <c r="S590" s="219" t="s">
        <v>96</v>
      </c>
    </row>
    <row r="591" spans="1:19" ht="15.75" customHeight="1" x14ac:dyDescent="0.2">
      <c r="A591" s="218"/>
      <c r="B591" s="93" t="s">
        <v>97</v>
      </c>
      <c r="C591" s="93" t="s">
        <v>98</v>
      </c>
      <c r="D591" s="93" t="s">
        <v>99</v>
      </c>
      <c r="E591" s="93" t="s">
        <v>100</v>
      </c>
      <c r="F591" s="93" t="s">
        <v>101</v>
      </c>
      <c r="G591" s="93" t="s">
        <v>102</v>
      </c>
      <c r="H591" s="93" t="s">
        <v>103</v>
      </c>
      <c r="I591" s="93" t="s">
        <v>104</v>
      </c>
      <c r="J591" s="93" t="s">
        <v>105</v>
      </c>
      <c r="K591" s="93" t="s">
        <v>125</v>
      </c>
      <c r="L591" s="218"/>
      <c r="M591" s="218"/>
      <c r="N591" s="218"/>
      <c r="O591" s="218"/>
      <c r="P591" s="218"/>
      <c r="Q591" s="218"/>
      <c r="R591" s="218"/>
      <c r="S591" s="218"/>
    </row>
    <row r="592" spans="1:19" ht="15.75" customHeight="1" x14ac:dyDescent="0.2">
      <c r="A592" s="93">
        <v>1801</v>
      </c>
      <c r="B592" s="17">
        <v>77</v>
      </c>
      <c r="C592" s="17"/>
      <c r="D592" s="17"/>
      <c r="E592" s="17"/>
      <c r="F592" s="17"/>
      <c r="G592" s="17"/>
      <c r="H592" s="17"/>
      <c r="I592" s="17"/>
      <c r="J592" s="17"/>
      <c r="K592" s="17"/>
      <c r="L592" s="54"/>
      <c r="M592" s="138"/>
      <c r="N592" s="139"/>
      <c r="O592" s="100"/>
      <c r="P592" s="94"/>
      <c r="Q592" s="19">
        <f>B592</f>
        <v>77</v>
      </c>
      <c r="R592" s="95"/>
      <c r="S592" s="94"/>
    </row>
    <row r="593" spans="1:25" ht="15.75" customHeight="1" x14ac:dyDescent="0.2">
      <c r="A593" s="93">
        <v>1802</v>
      </c>
      <c r="B593" s="17"/>
      <c r="C593" s="17">
        <v>60</v>
      </c>
      <c r="D593" s="17"/>
      <c r="E593" s="17"/>
      <c r="F593" s="17"/>
      <c r="G593" s="17"/>
      <c r="H593" s="17"/>
      <c r="I593" s="17"/>
      <c r="J593" s="17"/>
      <c r="K593" s="17"/>
      <c r="L593" s="54"/>
      <c r="M593" s="140"/>
      <c r="N593" s="49"/>
      <c r="O593" s="141"/>
      <c r="P593" s="21">
        <f>IF(C593=0,"",C593/B592)</f>
        <v>0.77922077922077926</v>
      </c>
      <c r="Q593" s="22">
        <v>60</v>
      </c>
      <c r="R593" s="96">
        <f t="shared" ref="R593:R601" si="54">IF(Q593=0,"",Q593/Q592)</f>
        <v>0.77922077922077926</v>
      </c>
      <c r="S593" s="96">
        <f t="shared" ref="S593:S601" si="55">IF(Q593=0,"",100%-R593)</f>
        <v>0.22077922077922074</v>
      </c>
    </row>
    <row r="594" spans="1:25" ht="15.75" customHeight="1" x14ac:dyDescent="0.2">
      <c r="A594" s="93">
        <v>1901</v>
      </c>
      <c r="B594" s="17"/>
      <c r="C594" s="17"/>
      <c r="D594" s="17">
        <v>51</v>
      </c>
      <c r="E594" s="17"/>
      <c r="F594" s="17"/>
      <c r="G594" s="17"/>
      <c r="H594" s="17"/>
      <c r="I594" s="17"/>
      <c r="J594" s="17"/>
      <c r="K594" s="17"/>
      <c r="L594" s="54"/>
      <c r="M594" s="140"/>
      <c r="N594" s="49"/>
      <c r="O594" s="141"/>
      <c r="P594" s="21">
        <f>IF(D594=0,"",D594/C593)</f>
        <v>0.85</v>
      </c>
      <c r="Q594" s="22">
        <v>59</v>
      </c>
      <c r="R594" s="96">
        <f t="shared" si="54"/>
        <v>0.98333333333333328</v>
      </c>
      <c r="S594" s="96">
        <f t="shared" si="55"/>
        <v>1.6666666666666718E-2</v>
      </c>
      <c r="T594" s="153">
        <f>Q594/Q592</f>
        <v>0.76623376623376627</v>
      </c>
      <c r="Y594" s="154"/>
    </row>
    <row r="595" spans="1:25" ht="15.75" customHeight="1" x14ac:dyDescent="0.2">
      <c r="A595" s="93">
        <v>1902</v>
      </c>
      <c r="B595" s="17"/>
      <c r="C595" s="17"/>
      <c r="D595" s="17"/>
      <c r="E595" s="17">
        <v>47</v>
      </c>
      <c r="F595" s="17"/>
      <c r="G595" s="17"/>
      <c r="H595" s="17"/>
      <c r="I595" s="17"/>
      <c r="J595" s="17"/>
      <c r="K595" s="17"/>
      <c r="L595" s="54"/>
      <c r="M595" s="140"/>
      <c r="N595" s="49"/>
      <c r="O595" s="141"/>
      <c r="P595" s="21">
        <f>IF(E595=0,"",E595/D594)</f>
        <v>0.92156862745098034</v>
      </c>
      <c r="Q595" s="22">
        <v>55</v>
      </c>
      <c r="R595" s="96">
        <f t="shared" si="54"/>
        <v>0.93220338983050843</v>
      </c>
      <c r="S595" s="96">
        <f t="shared" si="55"/>
        <v>6.7796610169491567E-2</v>
      </c>
    </row>
    <row r="596" spans="1:25" ht="15.75" customHeight="1" x14ac:dyDescent="0.2">
      <c r="A596" s="93">
        <v>2001</v>
      </c>
      <c r="B596" s="17"/>
      <c r="C596" s="17"/>
      <c r="D596" s="17"/>
      <c r="E596" s="17"/>
      <c r="F596" s="17">
        <v>47</v>
      </c>
      <c r="G596" s="17"/>
      <c r="H596" s="17"/>
      <c r="I596" s="17"/>
      <c r="J596" s="17"/>
      <c r="K596" s="17"/>
      <c r="L596" s="54"/>
      <c r="M596" s="140"/>
      <c r="N596" s="49"/>
      <c r="O596" s="141"/>
      <c r="P596" s="21">
        <f>IF(F596=0,"",F596/E595)</f>
        <v>1</v>
      </c>
      <c r="Q596" s="22">
        <v>51</v>
      </c>
      <c r="R596" s="96">
        <f t="shared" si="54"/>
        <v>0.92727272727272725</v>
      </c>
      <c r="S596" s="96">
        <f t="shared" si="55"/>
        <v>7.2727272727272751E-2</v>
      </c>
    </row>
    <row r="597" spans="1:25" ht="15.75" customHeight="1" x14ac:dyDescent="0.2">
      <c r="A597" s="93">
        <v>2002</v>
      </c>
      <c r="B597" s="17"/>
      <c r="C597" s="17"/>
      <c r="D597" s="17"/>
      <c r="E597" s="17"/>
      <c r="F597" s="17"/>
      <c r="G597" s="17">
        <v>33</v>
      </c>
      <c r="H597" s="17"/>
      <c r="I597" s="17"/>
      <c r="J597" s="17"/>
      <c r="K597" s="17"/>
      <c r="L597" s="54"/>
      <c r="M597" s="140"/>
      <c r="N597" s="49"/>
      <c r="O597" s="141"/>
      <c r="P597" s="21">
        <f>IF(G597=0,"",G597/F596)</f>
        <v>0.7021276595744681</v>
      </c>
      <c r="Q597" s="22">
        <v>50</v>
      </c>
      <c r="R597" s="96">
        <f t="shared" si="54"/>
        <v>0.98039215686274506</v>
      </c>
      <c r="S597" s="96">
        <f t="shared" si="55"/>
        <v>1.9607843137254943E-2</v>
      </c>
    </row>
    <row r="598" spans="1:25" ht="15.75" customHeight="1" x14ac:dyDescent="0.2">
      <c r="A598" s="93">
        <v>2101</v>
      </c>
      <c r="B598" s="17"/>
      <c r="C598" s="17"/>
      <c r="D598" s="17"/>
      <c r="E598" s="17"/>
      <c r="F598" s="17"/>
      <c r="G598" s="17"/>
      <c r="H598" s="17">
        <v>32</v>
      </c>
      <c r="I598" s="17"/>
      <c r="J598" s="17"/>
      <c r="K598" s="17"/>
      <c r="L598" s="54"/>
      <c r="M598" s="140"/>
      <c r="N598" s="49"/>
      <c r="O598" s="141"/>
      <c r="P598" s="21">
        <f>IF(H598=0,"",H598/G597)</f>
        <v>0.96969696969696972</v>
      </c>
      <c r="Q598" s="22">
        <v>49</v>
      </c>
      <c r="R598" s="96">
        <f t="shared" si="54"/>
        <v>0.98</v>
      </c>
      <c r="S598" s="96">
        <f t="shared" si="55"/>
        <v>2.0000000000000018E-2</v>
      </c>
    </row>
    <row r="599" spans="1:25" ht="15.75" customHeight="1" x14ac:dyDescent="0.2">
      <c r="A599" s="93">
        <v>2102</v>
      </c>
      <c r="B599" s="17"/>
      <c r="C599" s="17"/>
      <c r="D599" s="17"/>
      <c r="E599" s="17"/>
      <c r="F599" s="17"/>
      <c r="G599" s="17"/>
      <c r="H599" s="17"/>
      <c r="I599" s="17">
        <v>32</v>
      </c>
      <c r="J599" s="17"/>
      <c r="K599" s="17"/>
      <c r="L599" s="54">
        <v>1</v>
      </c>
      <c r="M599" s="140"/>
      <c r="N599" s="49"/>
      <c r="O599" s="141"/>
      <c r="P599" s="21">
        <f>IF(I599=0,"",I599/H598)</f>
        <v>1</v>
      </c>
      <c r="Q599" s="22">
        <v>46</v>
      </c>
      <c r="R599" s="96">
        <f t="shared" si="54"/>
        <v>0.93877551020408168</v>
      </c>
      <c r="S599" s="96">
        <f t="shared" si="55"/>
        <v>6.1224489795918324E-2</v>
      </c>
    </row>
    <row r="600" spans="1:25" ht="15.75" customHeight="1" x14ac:dyDescent="0.2">
      <c r="A600" s="93">
        <v>2201</v>
      </c>
      <c r="B600" s="17"/>
      <c r="C600" s="17"/>
      <c r="D600" s="17"/>
      <c r="E600" s="17"/>
      <c r="F600" s="17"/>
      <c r="G600" s="17"/>
      <c r="H600" s="17"/>
      <c r="I600" s="17"/>
      <c r="J600" s="17">
        <v>32</v>
      </c>
      <c r="K600" s="17"/>
      <c r="L600" s="54"/>
      <c r="M600" s="140"/>
      <c r="N600" s="49"/>
      <c r="O600" s="141"/>
      <c r="P600" s="21">
        <f>IF(J600=0,"",J600/I599)</f>
        <v>1</v>
      </c>
      <c r="Q600" s="22">
        <v>45</v>
      </c>
      <c r="R600" s="96">
        <f t="shared" si="54"/>
        <v>0.97826086956521741</v>
      </c>
      <c r="S600" s="96">
        <f t="shared" si="55"/>
        <v>2.1739130434782594E-2</v>
      </c>
    </row>
    <row r="601" spans="1:25" ht="15.75" customHeight="1" x14ac:dyDescent="0.2">
      <c r="A601" s="93">
        <v>2202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17">
        <v>28</v>
      </c>
      <c r="L601" s="54">
        <v>21</v>
      </c>
      <c r="M601" s="140"/>
      <c r="N601" s="49"/>
      <c r="O601" s="141"/>
      <c r="P601" s="21">
        <f>IF(K601=0,"",K601/J600)</f>
        <v>0.875</v>
      </c>
      <c r="Q601" s="22">
        <v>45</v>
      </c>
      <c r="R601" s="96">
        <f t="shared" si="54"/>
        <v>1</v>
      </c>
      <c r="S601" s="96">
        <f t="shared" si="55"/>
        <v>0</v>
      </c>
    </row>
    <row r="602" spans="1:25" ht="15.75" customHeight="1" x14ac:dyDescent="0.2">
      <c r="A602" s="93">
        <v>2301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17">
        <v>15</v>
      </c>
      <c r="L602" s="54">
        <v>9</v>
      </c>
      <c r="M602" s="140"/>
      <c r="N602" s="49"/>
      <c r="O602" s="142"/>
      <c r="P602" s="160"/>
      <c r="Q602" s="51">
        <v>23</v>
      </c>
      <c r="R602" s="186"/>
      <c r="S602" s="160"/>
    </row>
    <row r="603" spans="1:25" ht="15.75" customHeight="1" x14ac:dyDescent="0.2">
      <c r="A603" s="93">
        <v>2302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17">
        <v>10</v>
      </c>
      <c r="L603" s="54">
        <v>9</v>
      </c>
      <c r="M603" s="140"/>
      <c r="N603" s="49"/>
      <c r="O603" s="142"/>
      <c r="P603" s="143"/>
      <c r="Q603" s="51">
        <v>13</v>
      </c>
      <c r="R603" s="144"/>
      <c r="S603" s="143"/>
    </row>
    <row r="604" spans="1:25" ht="15.75" customHeight="1" x14ac:dyDescent="0.2">
      <c r="A604" s="93">
        <v>2401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17">
        <v>1</v>
      </c>
      <c r="L604" s="54"/>
      <c r="M604" s="140"/>
      <c r="N604" s="49"/>
      <c r="O604" s="142"/>
      <c r="P604" s="143"/>
      <c r="Q604" s="72">
        <v>3</v>
      </c>
      <c r="R604" s="144"/>
      <c r="S604" s="143"/>
    </row>
    <row r="605" spans="1:25" ht="15.75" customHeight="1" x14ac:dyDescent="0.2">
      <c r="A605" s="93">
        <v>2402</v>
      </c>
      <c r="B605" s="17"/>
      <c r="C605" s="17"/>
      <c r="D605" s="17"/>
      <c r="E605" s="17"/>
      <c r="F605" s="17"/>
      <c r="G605" s="17"/>
      <c r="H605" s="17"/>
      <c r="I605" s="17"/>
      <c r="J605" s="17"/>
      <c r="K605" s="17">
        <v>2</v>
      </c>
      <c r="L605" s="54">
        <v>1</v>
      </c>
      <c r="M605" s="140"/>
      <c r="N605" s="49"/>
      <c r="O605" s="142"/>
      <c r="P605" s="49"/>
      <c r="Q605" s="73">
        <v>2</v>
      </c>
      <c r="R605" s="145"/>
      <c r="S605" s="143"/>
    </row>
    <row r="606" spans="1:25" ht="15.75" customHeight="1" x14ac:dyDescent="0.2">
      <c r="A606" s="93">
        <v>2501</v>
      </c>
      <c r="B606" s="17"/>
      <c r="C606" s="17"/>
      <c r="D606" s="17"/>
      <c r="E606" s="17"/>
      <c r="F606" s="17"/>
      <c r="G606" s="17"/>
      <c r="H606" s="17"/>
      <c r="I606" s="17"/>
      <c r="J606" s="17"/>
      <c r="K606" s="17">
        <v>2</v>
      </c>
      <c r="L606" s="54">
        <v>2</v>
      </c>
      <c r="M606" s="140"/>
      <c r="N606" s="49"/>
      <c r="O606" s="142"/>
      <c r="P606" s="98" t="s">
        <v>81</v>
      </c>
      <c r="Q606" s="106">
        <v>34</v>
      </c>
      <c r="R606" s="100">
        <f>L609</f>
        <v>43</v>
      </c>
      <c r="S606" s="101" t="s">
        <v>10</v>
      </c>
    </row>
    <row r="607" spans="1:25" ht="15.75" customHeight="1" x14ac:dyDescent="0.2">
      <c r="A607" s="93">
        <v>2502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54"/>
      <c r="M607" s="140"/>
      <c r="N607" s="49"/>
      <c r="O607" s="142"/>
      <c r="P607" s="102" t="s">
        <v>83</v>
      </c>
      <c r="Q607" s="32">
        <f>IF(Q606/B592=0,"",Q606/B592)</f>
        <v>0.44155844155844154</v>
      </c>
      <c r="R607" s="103">
        <f>IF(Q606/R606=0,"",Q606/R606)</f>
        <v>0.79069767441860461</v>
      </c>
      <c r="S607" s="104" t="s">
        <v>84</v>
      </c>
    </row>
    <row r="608" spans="1:25" ht="15.75" customHeight="1" x14ac:dyDescent="0.2">
      <c r="A608" s="93">
        <v>2601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54"/>
      <c r="M608" s="146"/>
      <c r="N608" s="147"/>
      <c r="O608" s="148"/>
      <c r="P608" s="149"/>
      <c r="Q608" s="150"/>
      <c r="R608" s="150"/>
      <c r="S608" s="151"/>
    </row>
    <row r="609" spans="1:20" ht="18" customHeight="1" x14ac:dyDescent="0.2">
      <c r="A609" s="109"/>
      <c r="B609" s="216" t="s">
        <v>106</v>
      </c>
      <c r="C609" s="216"/>
      <c r="D609" s="216"/>
      <c r="E609" s="216"/>
      <c r="F609" s="216"/>
      <c r="G609" s="216"/>
      <c r="H609" s="216"/>
      <c r="I609" s="216"/>
      <c r="J609" s="216"/>
      <c r="K609" s="216"/>
      <c r="L609" s="37">
        <f>SUM(L599:L606)</f>
        <v>43</v>
      </c>
      <c r="M609" s="105">
        <f>(SUM(L599:L601)/B592)</f>
        <v>0.2857142857142857</v>
      </c>
      <c r="N609" s="105">
        <f>IF(L609=0,"",L609/B592)</f>
        <v>0.55844155844155841</v>
      </c>
      <c r="O609" s="105">
        <f>IF(L601=0,"",N609-M609)</f>
        <v>0.27272727272727271</v>
      </c>
      <c r="P609" s="85"/>
      <c r="Q609" s="81"/>
      <c r="R609" s="129"/>
      <c r="S609" s="85"/>
    </row>
    <row r="610" spans="1:20" ht="12.75" customHeight="1" x14ac:dyDescent="0.2"/>
    <row r="611" spans="1:20" ht="12.75" customHeight="1" x14ac:dyDescent="0.2"/>
    <row r="612" spans="1:20" ht="26.25" customHeight="1" x14ac:dyDescent="0.2">
      <c r="B612" s="220" t="s">
        <v>94</v>
      </c>
      <c r="C612" s="220"/>
      <c r="D612" s="220"/>
      <c r="E612" s="220"/>
      <c r="F612" s="220"/>
      <c r="G612" s="220"/>
      <c r="H612" s="220"/>
      <c r="I612" s="220"/>
      <c r="J612" s="220"/>
      <c r="K612" s="220"/>
      <c r="L612" s="74" t="s">
        <v>113</v>
      </c>
      <c r="M612" s="85"/>
      <c r="N612" s="85"/>
      <c r="O612" s="81"/>
      <c r="P612" s="85"/>
      <c r="Q612" s="81"/>
      <c r="R612" s="81"/>
      <c r="S612" s="81"/>
    </row>
    <row r="613" spans="1:20" ht="20.25" customHeight="1" x14ac:dyDescent="0.2">
      <c r="A613" s="222" t="s">
        <v>9</v>
      </c>
      <c r="B613" s="223" t="s">
        <v>95</v>
      </c>
      <c r="C613" s="224"/>
      <c r="D613" s="224"/>
      <c r="E613" s="224"/>
      <c r="F613" s="224"/>
      <c r="G613" s="224"/>
      <c r="H613" s="224"/>
      <c r="I613" s="224"/>
      <c r="J613" s="224"/>
      <c r="K613" s="225"/>
      <c r="L613" s="226" t="s">
        <v>10</v>
      </c>
      <c r="M613" s="219" t="s">
        <v>2</v>
      </c>
      <c r="N613" s="219" t="s">
        <v>3</v>
      </c>
      <c r="O613" s="228" t="s">
        <v>4</v>
      </c>
      <c r="P613" s="219" t="s">
        <v>5</v>
      </c>
      <c r="Q613" s="217" t="s">
        <v>6</v>
      </c>
      <c r="R613" s="217" t="s">
        <v>7</v>
      </c>
      <c r="S613" s="219" t="s">
        <v>96</v>
      </c>
    </row>
    <row r="614" spans="1:20" ht="15.75" customHeight="1" x14ac:dyDescent="0.2">
      <c r="A614" s="218"/>
      <c r="B614" s="93" t="s">
        <v>97</v>
      </c>
      <c r="C614" s="93" t="s">
        <v>98</v>
      </c>
      <c r="D614" s="93" t="s">
        <v>99</v>
      </c>
      <c r="E614" s="93" t="s">
        <v>100</v>
      </c>
      <c r="F614" s="93" t="s">
        <v>101</v>
      </c>
      <c r="G614" s="93" t="s">
        <v>102</v>
      </c>
      <c r="H614" s="93" t="s">
        <v>103</v>
      </c>
      <c r="I614" s="93" t="s">
        <v>104</v>
      </c>
      <c r="J614" s="93" t="s">
        <v>105</v>
      </c>
      <c r="K614" s="93" t="s">
        <v>125</v>
      </c>
      <c r="L614" s="218"/>
      <c r="M614" s="218"/>
      <c r="N614" s="218"/>
      <c r="O614" s="218"/>
      <c r="P614" s="218"/>
      <c r="Q614" s="218"/>
      <c r="R614" s="218"/>
      <c r="S614" s="218"/>
    </row>
    <row r="615" spans="1:20" ht="15.75" customHeight="1" x14ac:dyDescent="0.2">
      <c r="A615" s="93">
        <v>1802</v>
      </c>
      <c r="B615" s="17">
        <v>140</v>
      </c>
      <c r="C615" s="17"/>
      <c r="D615" s="17"/>
      <c r="E615" s="17"/>
      <c r="F615" s="17"/>
      <c r="G615" s="17"/>
      <c r="H615" s="17"/>
      <c r="I615" s="17"/>
      <c r="J615" s="17"/>
      <c r="K615" s="17"/>
      <c r="L615" s="54"/>
      <c r="M615" s="138"/>
      <c r="N615" s="139"/>
      <c r="O615" s="100"/>
      <c r="P615" s="94"/>
      <c r="Q615" s="19">
        <f>B615</f>
        <v>140</v>
      </c>
      <c r="R615" s="95"/>
      <c r="S615" s="94"/>
    </row>
    <row r="616" spans="1:20" ht="15.75" customHeight="1" x14ac:dyDescent="0.2">
      <c r="A616" s="93">
        <v>1901</v>
      </c>
      <c r="B616" s="17"/>
      <c r="C616" s="17">
        <v>110</v>
      </c>
      <c r="D616" s="17"/>
      <c r="E616" s="17"/>
      <c r="F616" s="17"/>
      <c r="G616" s="17"/>
      <c r="H616" s="17"/>
      <c r="I616" s="17"/>
      <c r="J616" s="17"/>
      <c r="K616" s="17"/>
      <c r="L616" s="54"/>
      <c r="M616" s="140"/>
      <c r="N616" s="49"/>
      <c r="O616" s="141"/>
      <c r="P616" s="21">
        <f>IF(C616=0,"",C616/B615)</f>
        <v>0.7857142857142857</v>
      </c>
      <c r="Q616" s="22">
        <v>110</v>
      </c>
      <c r="R616" s="96">
        <f t="shared" ref="R616:R624" si="56">IF(Q616=0,"",Q616/Q615)</f>
        <v>0.7857142857142857</v>
      </c>
      <c r="S616" s="96">
        <f t="shared" ref="S616:S624" si="57">IF(Q616=0,"",100%-R616)</f>
        <v>0.2142857142857143</v>
      </c>
    </row>
    <row r="617" spans="1:20" ht="15.75" customHeight="1" x14ac:dyDescent="0.2">
      <c r="A617" s="93">
        <v>1902</v>
      </c>
      <c r="B617" s="17"/>
      <c r="C617" s="17"/>
      <c r="D617" s="17">
        <v>105</v>
      </c>
      <c r="E617" s="17"/>
      <c r="F617" s="17"/>
      <c r="G617" s="17"/>
      <c r="H617" s="17"/>
      <c r="I617" s="17"/>
      <c r="J617" s="17"/>
      <c r="K617" s="17"/>
      <c r="L617" s="54"/>
      <c r="M617" s="140"/>
      <c r="N617" s="49"/>
      <c r="O617" s="141"/>
      <c r="P617" s="21">
        <f>IF(D617=0,"",D617/C616)</f>
        <v>0.95454545454545459</v>
      </c>
      <c r="Q617" s="22">
        <v>109</v>
      </c>
      <c r="R617" s="96">
        <f t="shared" si="56"/>
        <v>0.99090909090909096</v>
      </c>
      <c r="S617" s="96">
        <f t="shared" si="57"/>
        <v>9.0909090909090384E-3</v>
      </c>
      <c r="T617" s="119">
        <f>Q617/Q615</f>
        <v>0.77857142857142858</v>
      </c>
    </row>
    <row r="618" spans="1:20" ht="15.75" customHeight="1" x14ac:dyDescent="0.2">
      <c r="A618" s="93">
        <v>2001</v>
      </c>
      <c r="B618" s="17"/>
      <c r="C618" s="17"/>
      <c r="D618" s="17"/>
      <c r="E618" s="17">
        <v>98</v>
      </c>
      <c r="F618" s="17"/>
      <c r="G618" s="17"/>
      <c r="H618" s="17"/>
      <c r="I618" s="17"/>
      <c r="J618" s="17"/>
      <c r="K618" s="17"/>
      <c r="L618" s="54"/>
      <c r="M618" s="140"/>
      <c r="N618" s="49"/>
      <c r="O618" s="141"/>
      <c r="P618" s="21">
        <f>IF(E618=0,"",E618/D617)</f>
        <v>0.93333333333333335</v>
      </c>
      <c r="Q618" s="22">
        <v>101</v>
      </c>
      <c r="R618" s="96">
        <f t="shared" si="56"/>
        <v>0.92660550458715596</v>
      </c>
      <c r="S618" s="96">
        <f t="shared" si="57"/>
        <v>7.3394495412844041E-2</v>
      </c>
    </row>
    <row r="619" spans="1:20" ht="15.75" customHeight="1" x14ac:dyDescent="0.2">
      <c r="A619" s="93">
        <v>2002</v>
      </c>
      <c r="B619" s="17"/>
      <c r="C619" s="17"/>
      <c r="D619" s="17"/>
      <c r="E619" s="17"/>
      <c r="F619" s="17">
        <v>98</v>
      </c>
      <c r="G619" s="17"/>
      <c r="H619" s="17"/>
      <c r="I619" s="17"/>
      <c r="J619" s="17"/>
      <c r="K619" s="17"/>
      <c r="L619" s="54"/>
      <c r="M619" s="140"/>
      <c r="N619" s="49"/>
      <c r="O619" s="141"/>
      <c r="P619" s="21">
        <f>IF(F619=0,"",F619/E618)</f>
        <v>1</v>
      </c>
      <c r="Q619" s="22">
        <v>101</v>
      </c>
      <c r="R619" s="96">
        <f t="shared" si="56"/>
        <v>1</v>
      </c>
      <c r="S619" s="96">
        <f t="shared" si="57"/>
        <v>0</v>
      </c>
    </row>
    <row r="620" spans="1:20" ht="15.75" customHeight="1" x14ac:dyDescent="0.2">
      <c r="A620" s="93">
        <v>2101</v>
      </c>
      <c r="B620" s="17"/>
      <c r="C620" s="17"/>
      <c r="D620" s="17"/>
      <c r="E620" s="17"/>
      <c r="F620" s="17"/>
      <c r="G620" s="17">
        <v>71</v>
      </c>
      <c r="H620" s="17"/>
      <c r="I620" s="17"/>
      <c r="J620" s="17"/>
      <c r="K620" s="17"/>
      <c r="L620" s="54"/>
      <c r="M620" s="140"/>
      <c r="N620" s="49"/>
      <c r="O620" s="141"/>
      <c r="P620" s="21">
        <f>IF(G620=0,"",G620/F619)</f>
        <v>0.72448979591836737</v>
      </c>
      <c r="Q620" s="22">
        <v>101</v>
      </c>
      <c r="R620" s="96">
        <f t="shared" si="56"/>
        <v>1</v>
      </c>
      <c r="S620" s="96">
        <f t="shared" si="57"/>
        <v>0</v>
      </c>
    </row>
    <row r="621" spans="1:20" ht="15.75" customHeight="1" x14ac:dyDescent="0.2">
      <c r="A621" s="93">
        <v>2102</v>
      </c>
      <c r="B621" s="17"/>
      <c r="C621" s="17"/>
      <c r="D621" s="17"/>
      <c r="E621" s="17"/>
      <c r="F621" s="17"/>
      <c r="G621" s="17"/>
      <c r="H621" s="17">
        <v>67</v>
      </c>
      <c r="I621" s="17"/>
      <c r="J621" s="17"/>
      <c r="K621" s="17"/>
      <c r="L621" s="54"/>
      <c r="M621" s="140"/>
      <c r="N621" s="49"/>
      <c r="O621" s="141"/>
      <c r="P621" s="21">
        <f>IF(H621=0,"",H621/G620)</f>
        <v>0.94366197183098588</v>
      </c>
      <c r="Q621" s="22">
        <v>98</v>
      </c>
      <c r="R621" s="96">
        <f t="shared" si="56"/>
        <v>0.97029702970297027</v>
      </c>
      <c r="S621" s="96">
        <f t="shared" si="57"/>
        <v>2.9702970297029729E-2</v>
      </c>
    </row>
    <row r="622" spans="1:20" ht="15.75" customHeight="1" x14ac:dyDescent="0.2">
      <c r="A622" s="93">
        <v>2201</v>
      </c>
      <c r="B622" s="17"/>
      <c r="C622" s="17"/>
      <c r="D622" s="17"/>
      <c r="E622" s="17"/>
      <c r="F622" s="17"/>
      <c r="G622" s="17"/>
      <c r="H622" s="17"/>
      <c r="I622" s="17">
        <v>58</v>
      </c>
      <c r="J622" s="17"/>
      <c r="K622" s="17"/>
      <c r="L622" s="54">
        <v>1</v>
      </c>
      <c r="M622" s="140"/>
      <c r="N622" s="49"/>
      <c r="O622" s="141"/>
      <c r="P622" s="21">
        <f>IF(I622=0,"",I622/H621)</f>
        <v>0.86567164179104472</v>
      </c>
      <c r="Q622" s="22">
        <v>95</v>
      </c>
      <c r="R622" s="96">
        <f t="shared" si="56"/>
        <v>0.96938775510204078</v>
      </c>
      <c r="S622" s="96">
        <f t="shared" si="57"/>
        <v>3.0612244897959218E-2</v>
      </c>
    </row>
    <row r="623" spans="1:20" ht="15.75" customHeight="1" x14ac:dyDescent="0.2">
      <c r="A623" s="93">
        <v>2202</v>
      </c>
      <c r="B623" s="17"/>
      <c r="C623" s="17"/>
      <c r="D623" s="17"/>
      <c r="E623" s="17"/>
      <c r="F623" s="17"/>
      <c r="G623" s="17"/>
      <c r="H623" s="17"/>
      <c r="I623" s="17"/>
      <c r="J623" s="17">
        <v>57</v>
      </c>
      <c r="K623" s="17"/>
      <c r="L623" s="54"/>
      <c r="M623" s="140"/>
      <c r="N623" s="49"/>
      <c r="O623" s="141"/>
      <c r="P623" s="21">
        <f>IF(J623=0,"",J623/I622)</f>
        <v>0.98275862068965514</v>
      </c>
      <c r="Q623" s="22">
        <v>92</v>
      </c>
      <c r="R623" s="96">
        <f t="shared" si="56"/>
        <v>0.96842105263157896</v>
      </c>
      <c r="S623" s="96">
        <f t="shared" si="57"/>
        <v>3.157894736842104E-2</v>
      </c>
    </row>
    <row r="624" spans="1:20" ht="15.75" customHeight="1" x14ac:dyDescent="0.2">
      <c r="A624" s="93">
        <v>2301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17">
        <v>50</v>
      </c>
      <c r="L624" s="54">
        <v>37</v>
      </c>
      <c r="M624" s="140"/>
      <c r="N624" s="49"/>
      <c r="O624" s="141"/>
      <c r="P624" s="21">
        <f>IF(K624=0,"",K624/J623)</f>
        <v>0.8771929824561403</v>
      </c>
      <c r="Q624" s="22">
        <v>90</v>
      </c>
      <c r="R624" s="96">
        <f t="shared" si="56"/>
        <v>0.97826086956521741</v>
      </c>
      <c r="S624" s="96">
        <f t="shared" si="57"/>
        <v>2.1739130434782594E-2</v>
      </c>
    </row>
    <row r="625" spans="1:20" ht="15.75" customHeight="1" x14ac:dyDescent="0.2">
      <c r="A625" s="93">
        <v>2302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17">
        <v>37</v>
      </c>
      <c r="L625" s="54">
        <v>28</v>
      </c>
      <c r="M625" s="140"/>
      <c r="N625" s="49"/>
      <c r="O625" s="142"/>
      <c r="P625" s="160"/>
      <c r="Q625" s="51">
        <v>55</v>
      </c>
      <c r="R625" s="186"/>
      <c r="S625" s="160"/>
    </row>
    <row r="626" spans="1:20" ht="15.75" customHeight="1" x14ac:dyDescent="0.2">
      <c r="A626" s="93">
        <v>2401</v>
      </c>
      <c r="B626" s="17"/>
      <c r="C626" s="17"/>
      <c r="D626" s="17"/>
      <c r="E626" s="17"/>
      <c r="F626" s="17"/>
      <c r="G626" s="17"/>
      <c r="H626" s="17"/>
      <c r="I626" s="17"/>
      <c r="J626" s="17"/>
      <c r="K626" s="17">
        <v>17</v>
      </c>
      <c r="L626" s="54"/>
      <c r="M626" s="140"/>
      <c r="N626" s="49"/>
      <c r="O626" s="142"/>
      <c r="P626" s="143"/>
      <c r="Q626" s="72">
        <v>28</v>
      </c>
      <c r="R626" s="144"/>
      <c r="S626" s="143"/>
    </row>
    <row r="627" spans="1:20" ht="15.75" customHeight="1" x14ac:dyDescent="0.2">
      <c r="A627" s="93">
        <v>2402</v>
      </c>
      <c r="B627" s="17"/>
      <c r="C627" s="17"/>
      <c r="D627" s="17"/>
      <c r="E627" s="17"/>
      <c r="F627" s="17"/>
      <c r="G627" s="17"/>
      <c r="H627" s="17"/>
      <c r="I627" s="17"/>
      <c r="J627" s="17"/>
      <c r="K627" s="61">
        <v>6</v>
      </c>
      <c r="L627" s="54">
        <v>3</v>
      </c>
      <c r="M627" s="140"/>
      <c r="N627" s="49"/>
      <c r="O627" s="142"/>
      <c r="P627" s="49"/>
      <c r="Q627" s="73">
        <v>12</v>
      </c>
      <c r="R627" s="145"/>
      <c r="S627" s="143"/>
    </row>
    <row r="628" spans="1:20" ht="15.75" customHeight="1" x14ac:dyDescent="0.2">
      <c r="A628" s="93">
        <v>2501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61">
        <v>8</v>
      </c>
      <c r="L628" s="54">
        <v>7</v>
      </c>
      <c r="M628" s="140"/>
      <c r="N628" s="49"/>
      <c r="O628" s="142"/>
      <c r="P628" s="98" t="s">
        <v>81</v>
      </c>
      <c r="Q628" s="106">
        <v>68</v>
      </c>
      <c r="R628" s="100">
        <f>L631</f>
        <v>76</v>
      </c>
      <c r="S628" s="101" t="s">
        <v>10</v>
      </c>
    </row>
    <row r="629" spans="1:20" ht="15.75" customHeight="1" x14ac:dyDescent="0.2">
      <c r="A629" s="93">
        <v>2502</v>
      </c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54"/>
      <c r="M629" s="140"/>
      <c r="N629" s="49"/>
      <c r="O629" s="142"/>
      <c r="P629" s="102" t="s">
        <v>83</v>
      </c>
      <c r="Q629" s="32">
        <f>IF(Q628/B615=0,"",Q628/B615)</f>
        <v>0.48571428571428571</v>
      </c>
      <c r="R629" s="103">
        <f>IF(Q628/R628=0,"",Q628/R628)</f>
        <v>0.89473684210526316</v>
      </c>
      <c r="S629" s="104" t="s">
        <v>84</v>
      </c>
    </row>
    <row r="630" spans="1:20" ht="15.75" customHeight="1" x14ac:dyDescent="0.2">
      <c r="A630" s="93">
        <v>2601</v>
      </c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54"/>
      <c r="M630" s="146"/>
      <c r="N630" s="147"/>
      <c r="O630" s="148"/>
      <c r="P630" s="149"/>
      <c r="Q630" s="150"/>
      <c r="R630" s="150"/>
      <c r="S630" s="151"/>
    </row>
    <row r="631" spans="1:20" ht="18" x14ac:dyDescent="0.2">
      <c r="A631" s="109"/>
      <c r="B631" s="216" t="s">
        <v>106</v>
      </c>
      <c r="C631" s="216"/>
      <c r="D631" s="216"/>
      <c r="E631" s="216"/>
      <c r="F631" s="216"/>
      <c r="G631" s="216"/>
      <c r="H631" s="216"/>
      <c r="I631" s="216"/>
      <c r="J631" s="216"/>
      <c r="K631" s="216"/>
      <c r="L631" s="37">
        <f>SUM(L622:L628)</f>
        <v>76</v>
      </c>
      <c r="M631" s="105">
        <f>((SUM(L622:L624))/B615)</f>
        <v>0.27142857142857141</v>
      </c>
      <c r="N631" s="105">
        <f>IF(L631=0,"",L631/B615)</f>
        <v>0.54285714285714282</v>
      </c>
      <c r="O631" s="105">
        <f>N631-M631</f>
        <v>0.27142857142857141</v>
      </c>
      <c r="P631" s="85"/>
      <c r="Q631" s="81"/>
      <c r="R631" s="129"/>
      <c r="S631" s="85"/>
    </row>
    <row r="632" spans="1:20" ht="12.75" customHeight="1" x14ac:dyDescent="0.2"/>
    <row r="633" spans="1:20" ht="12.75" customHeight="1" x14ac:dyDescent="0.2"/>
    <row r="634" spans="1:20" ht="26.25" customHeight="1" x14ac:dyDescent="0.2">
      <c r="B634" s="220" t="s">
        <v>94</v>
      </c>
      <c r="C634" s="220"/>
      <c r="D634" s="220"/>
      <c r="E634" s="220"/>
      <c r="F634" s="220"/>
      <c r="G634" s="220"/>
      <c r="H634" s="220"/>
      <c r="I634" s="220"/>
      <c r="J634" s="220"/>
      <c r="K634" s="220"/>
      <c r="L634" s="74" t="s">
        <v>114</v>
      </c>
      <c r="M634" s="85"/>
      <c r="N634" s="85"/>
      <c r="O634" s="81"/>
      <c r="P634" s="85"/>
      <c r="Q634" s="81"/>
      <c r="R634" s="81"/>
      <c r="S634" s="81"/>
    </row>
    <row r="635" spans="1:20" ht="20.25" customHeight="1" x14ac:dyDescent="0.2">
      <c r="A635" s="222" t="s">
        <v>9</v>
      </c>
      <c r="B635" s="223" t="s">
        <v>95</v>
      </c>
      <c r="C635" s="224"/>
      <c r="D635" s="224"/>
      <c r="E635" s="224"/>
      <c r="F635" s="224"/>
      <c r="G635" s="224"/>
      <c r="H635" s="224"/>
      <c r="I635" s="224"/>
      <c r="J635" s="224"/>
      <c r="K635" s="225"/>
      <c r="L635" s="226" t="s">
        <v>10</v>
      </c>
      <c r="M635" s="219" t="s">
        <v>2</v>
      </c>
      <c r="N635" s="219" t="s">
        <v>3</v>
      </c>
      <c r="O635" s="228" t="s">
        <v>4</v>
      </c>
      <c r="P635" s="219" t="s">
        <v>5</v>
      </c>
      <c r="Q635" s="217" t="s">
        <v>6</v>
      </c>
      <c r="R635" s="217" t="s">
        <v>7</v>
      </c>
      <c r="S635" s="219" t="s">
        <v>96</v>
      </c>
    </row>
    <row r="636" spans="1:20" ht="15.75" customHeight="1" x14ac:dyDescent="0.2">
      <c r="A636" s="218"/>
      <c r="B636" s="93" t="s">
        <v>97</v>
      </c>
      <c r="C636" s="93" t="s">
        <v>98</v>
      </c>
      <c r="D636" s="93" t="s">
        <v>99</v>
      </c>
      <c r="E636" s="93" t="s">
        <v>100</v>
      </c>
      <c r="F636" s="93" t="s">
        <v>101</v>
      </c>
      <c r="G636" s="93" t="s">
        <v>102</v>
      </c>
      <c r="H636" s="93" t="s">
        <v>103</v>
      </c>
      <c r="I636" s="93" t="s">
        <v>104</v>
      </c>
      <c r="J636" s="93" t="s">
        <v>105</v>
      </c>
      <c r="K636" s="93" t="s">
        <v>125</v>
      </c>
      <c r="L636" s="218"/>
      <c r="M636" s="218"/>
      <c r="N636" s="218"/>
      <c r="O636" s="218"/>
      <c r="P636" s="218"/>
      <c r="Q636" s="218"/>
      <c r="R636" s="218"/>
      <c r="S636" s="218"/>
    </row>
    <row r="637" spans="1:20" ht="15.75" customHeight="1" x14ac:dyDescent="0.2">
      <c r="A637" s="93">
        <v>1901</v>
      </c>
      <c r="B637" s="17">
        <v>72</v>
      </c>
      <c r="C637" s="17"/>
      <c r="D637" s="17"/>
      <c r="E637" s="17"/>
      <c r="F637" s="17"/>
      <c r="G637" s="17"/>
      <c r="H637" s="17"/>
      <c r="I637" s="17"/>
      <c r="J637" s="17"/>
      <c r="K637" s="17"/>
      <c r="L637" s="54"/>
      <c r="M637" s="138"/>
      <c r="N637" s="139"/>
      <c r="O637" s="100"/>
      <c r="P637" s="94"/>
      <c r="Q637" s="19">
        <f>B637</f>
        <v>72</v>
      </c>
      <c r="R637" s="95"/>
      <c r="S637" s="94"/>
    </row>
    <row r="638" spans="1:20" ht="15.75" customHeight="1" x14ac:dyDescent="0.2">
      <c r="A638" s="93">
        <v>1902</v>
      </c>
      <c r="B638" s="17"/>
      <c r="C638" s="17">
        <v>58</v>
      </c>
      <c r="D638" s="17"/>
      <c r="E638" s="17"/>
      <c r="F638" s="17"/>
      <c r="G638" s="17"/>
      <c r="H638" s="17"/>
      <c r="I638" s="17"/>
      <c r="J638" s="17"/>
      <c r="K638" s="17"/>
      <c r="L638" s="54"/>
      <c r="M638" s="140"/>
      <c r="N638" s="49"/>
      <c r="O638" s="141"/>
      <c r="P638" s="21">
        <f>IF(C638=0,"",C638/B637)</f>
        <v>0.80555555555555558</v>
      </c>
      <c r="Q638" s="22">
        <v>58</v>
      </c>
      <c r="R638" s="96">
        <f t="shared" ref="R638:R646" si="58">IF(Q638=0,"",Q638/Q637)</f>
        <v>0.80555555555555558</v>
      </c>
      <c r="S638" s="96">
        <f t="shared" ref="S638:S646" si="59">IF(Q638=0,"",100%-R638)</f>
        <v>0.19444444444444442</v>
      </c>
    </row>
    <row r="639" spans="1:20" ht="15.75" customHeight="1" x14ac:dyDescent="0.2">
      <c r="A639" s="93">
        <v>2001</v>
      </c>
      <c r="B639" s="17"/>
      <c r="C639" s="17"/>
      <c r="D639" s="17">
        <v>53</v>
      </c>
      <c r="E639" s="17"/>
      <c r="F639" s="17"/>
      <c r="G639" s="17"/>
      <c r="H639" s="17"/>
      <c r="I639" s="17"/>
      <c r="J639" s="17"/>
      <c r="K639" s="17"/>
      <c r="L639" s="54"/>
      <c r="M639" s="140"/>
      <c r="N639" s="49"/>
      <c r="O639" s="141"/>
      <c r="P639" s="21">
        <f>IF(D639=0,"",D639/C638)</f>
        <v>0.91379310344827591</v>
      </c>
      <c r="Q639" s="22">
        <v>56</v>
      </c>
      <c r="R639" s="96">
        <f t="shared" si="58"/>
        <v>0.96551724137931039</v>
      </c>
      <c r="S639" s="96">
        <f t="shared" si="59"/>
        <v>3.4482758620689613E-2</v>
      </c>
      <c r="T639" s="119">
        <f>Q639/Q637</f>
        <v>0.77777777777777779</v>
      </c>
    </row>
    <row r="640" spans="1:20" ht="15.75" customHeight="1" x14ac:dyDescent="0.2">
      <c r="A640" s="93">
        <v>2002</v>
      </c>
      <c r="B640" s="17"/>
      <c r="C640" s="17"/>
      <c r="D640" s="17"/>
      <c r="E640" s="17">
        <v>48</v>
      </c>
      <c r="F640" s="17"/>
      <c r="G640" s="17"/>
      <c r="H640" s="17"/>
      <c r="I640" s="17"/>
      <c r="J640" s="17"/>
      <c r="K640" s="17"/>
      <c r="L640" s="54"/>
      <c r="M640" s="140"/>
      <c r="N640" s="49"/>
      <c r="O640" s="141"/>
      <c r="P640" s="21">
        <f>IF(E640=0,"",E640/D639)</f>
        <v>0.90566037735849059</v>
      </c>
      <c r="Q640" s="22">
        <v>52</v>
      </c>
      <c r="R640" s="96">
        <f t="shared" si="58"/>
        <v>0.9285714285714286</v>
      </c>
      <c r="S640" s="96">
        <f t="shared" si="59"/>
        <v>7.1428571428571397E-2</v>
      </c>
    </row>
    <row r="641" spans="1:19" ht="15.75" customHeight="1" x14ac:dyDescent="0.2">
      <c r="A641" s="93">
        <v>2101</v>
      </c>
      <c r="B641" s="17"/>
      <c r="C641" s="17"/>
      <c r="D641" s="17"/>
      <c r="E641" s="17"/>
      <c r="F641" s="17">
        <v>47</v>
      </c>
      <c r="G641" s="17"/>
      <c r="H641" s="17"/>
      <c r="I641" s="17"/>
      <c r="J641" s="17"/>
      <c r="K641" s="17"/>
      <c r="L641" s="54"/>
      <c r="M641" s="140"/>
      <c r="N641" s="49"/>
      <c r="O641" s="141"/>
      <c r="P641" s="21">
        <f>IF(F641=0,"",F641/E640)</f>
        <v>0.97916666666666663</v>
      </c>
      <c r="Q641" s="22">
        <v>50</v>
      </c>
      <c r="R641" s="96">
        <f t="shared" si="58"/>
        <v>0.96153846153846156</v>
      </c>
      <c r="S641" s="96">
        <f t="shared" si="59"/>
        <v>3.8461538461538436E-2</v>
      </c>
    </row>
    <row r="642" spans="1:19" ht="15.75" customHeight="1" x14ac:dyDescent="0.2">
      <c r="A642" s="93">
        <v>2102</v>
      </c>
      <c r="B642" s="17"/>
      <c r="C642" s="17"/>
      <c r="D642" s="17"/>
      <c r="E642" s="17"/>
      <c r="F642" s="17"/>
      <c r="G642" s="17">
        <v>39</v>
      </c>
      <c r="H642" s="17"/>
      <c r="I642" s="17"/>
      <c r="J642" s="17"/>
      <c r="K642" s="17"/>
      <c r="L642" s="54"/>
      <c r="M642" s="140"/>
      <c r="N642" s="49"/>
      <c r="O642" s="141"/>
      <c r="P642" s="21">
        <f>IF(G642=0,"",G642/F641)</f>
        <v>0.82978723404255317</v>
      </c>
      <c r="Q642" s="22">
        <v>49</v>
      </c>
      <c r="R642" s="96">
        <f t="shared" si="58"/>
        <v>0.98</v>
      </c>
      <c r="S642" s="96">
        <f t="shared" si="59"/>
        <v>2.0000000000000018E-2</v>
      </c>
    </row>
    <row r="643" spans="1:19" ht="15.75" customHeight="1" x14ac:dyDescent="0.2">
      <c r="A643" s="93">
        <v>2201</v>
      </c>
      <c r="B643" s="17"/>
      <c r="C643" s="17"/>
      <c r="D643" s="17"/>
      <c r="E643" s="17"/>
      <c r="F643" s="17"/>
      <c r="G643" s="17"/>
      <c r="H643" s="17">
        <v>36</v>
      </c>
      <c r="I643" s="17"/>
      <c r="J643" s="17"/>
      <c r="K643" s="17"/>
      <c r="L643" s="54"/>
      <c r="M643" s="140"/>
      <c r="N643" s="49"/>
      <c r="O643" s="141"/>
      <c r="P643" s="21">
        <f>IF(H643=0,"",H643/G642)</f>
        <v>0.92307692307692313</v>
      </c>
      <c r="Q643" s="22">
        <v>46</v>
      </c>
      <c r="R643" s="96">
        <f t="shared" si="58"/>
        <v>0.93877551020408168</v>
      </c>
      <c r="S643" s="96">
        <f t="shared" si="59"/>
        <v>6.1224489795918324E-2</v>
      </c>
    </row>
    <row r="644" spans="1:19" ht="15.75" customHeight="1" x14ac:dyDescent="0.2">
      <c r="A644" s="93">
        <v>2202</v>
      </c>
      <c r="B644" s="17"/>
      <c r="C644" s="17"/>
      <c r="D644" s="17"/>
      <c r="E644" s="17"/>
      <c r="F644" s="17"/>
      <c r="G644" s="17"/>
      <c r="H644" s="17"/>
      <c r="I644" s="17">
        <v>36</v>
      </c>
      <c r="J644" s="17"/>
      <c r="K644" s="17"/>
      <c r="L644" s="54"/>
      <c r="M644" s="140"/>
      <c r="N644" s="49"/>
      <c r="O644" s="141"/>
      <c r="P644" s="21">
        <f>IF(I644=0,"",I644/H643)</f>
        <v>1</v>
      </c>
      <c r="Q644" s="22">
        <v>46</v>
      </c>
      <c r="R644" s="96">
        <f t="shared" si="58"/>
        <v>1</v>
      </c>
      <c r="S644" s="96">
        <f t="shared" si="59"/>
        <v>0</v>
      </c>
    </row>
    <row r="645" spans="1:19" ht="15.75" customHeight="1" x14ac:dyDescent="0.2">
      <c r="A645" s="93">
        <v>2301</v>
      </c>
      <c r="B645" s="17"/>
      <c r="C645" s="17"/>
      <c r="D645" s="17"/>
      <c r="E645" s="17"/>
      <c r="F645" s="17"/>
      <c r="G645" s="17"/>
      <c r="H645" s="17"/>
      <c r="I645" s="17"/>
      <c r="J645" s="17">
        <v>35</v>
      </c>
      <c r="K645" s="17"/>
      <c r="L645" s="54"/>
      <c r="M645" s="140"/>
      <c r="N645" s="49"/>
      <c r="O645" s="141"/>
      <c r="P645" s="21">
        <f>IF(J645=0,"",J645/I644)</f>
        <v>0.97222222222222221</v>
      </c>
      <c r="Q645" s="22">
        <v>46</v>
      </c>
      <c r="R645" s="96">
        <f t="shared" si="58"/>
        <v>1</v>
      </c>
      <c r="S645" s="96">
        <f t="shared" si="59"/>
        <v>0</v>
      </c>
    </row>
    <row r="646" spans="1:19" ht="15.75" customHeight="1" x14ac:dyDescent="0.2">
      <c r="A646" s="93">
        <v>2302</v>
      </c>
      <c r="B646" s="17"/>
      <c r="C646" s="17"/>
      <c r="D646" s="17"/>
      <c r="E646" s="17"/>
      <c r="F646" s="17"/>
      <c r="G646" s="17"/>
      <c r="H646" s="17"/>
      <c r="I646" s="17"/>
      <c r="J646" s="17"/>
      <c r="K646" s="17">
        <v>32</v>
      </c>
      <c r="L646" s="54">
        <v>24</v>
      </c>
      <c r="M646" s="140"/>
      <c r="N646" s="49"/>
      <c r="O646" s="141"/>
      <c r="P646" s="21">
        <f>IF(K646=0,"",K646/J645)</f>
        <v>0.91428571428571426</v>
      </c>
      <c r="Q646" s="22">
        <v>44</v>
      </c>
      <c r="R646" s="96">
        <f t="shared" si="58"/>
        <v>0.95652173913043481</v>
      </c>
      <c r="S646" s="96">
        <f t="shared" si="59"/>
        <v>4.3478260869565188E-2</v>
      </c>
    </row>
    <row r="647" spans="1:19" ht="15.75" customHeight="1" x14ac:dyDescent="0.2">
      <c r="A647" s="93">
        <v>2401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17">
        <v>10</v>
      </c>
      <c r="L647" s="54"/>
      <c r="M647" s="140"/>
      <c r="N647" s="49"/>
      <c r="O647" s="142"/>
      <c r="P647" s="160"/>
      <c r="Q647" s="51">
        <v>20</v>
      </c>
      <c r="R647" s="186"/>
      <c r="S647" s="160"/>
    </row>
    <row r="648" spans="1:19" ht="15.75" customHeight="1" x14ac:dyDescent="0.2">
      <c r="A648" s="93">
        <v>2402</v>
      </c>
      <c r="B648" s="17"/>
      <c r="C648" s="17"/>
      <c r="D648" s="17"/>
      <c r="E648" s="17"/>
      <c r="F648" s="17"/>
      <c r="G648" s="17"/>
      <c r="H648" s="17"/>
      <c r="I648" s="17"/>
      <c r="J648" s="17"/>
      <c r="K648" s="61">
        <v>6</v>
      </c>
      <c r="L648" s="54">
        <v>2</v>
      </c>
      <c r="M648" s="140"/>
      <c r="N648" s="49"/>
      <c r="O648" s="142"/>
      <c r="P648" s="143"/>
      <c r="Q648" s="51">
        <v>13</v>
      </c>
      <c r="R648" s="144"/>
      <c r="S648" s="143"/>
    </row>
    <row r="649" spans="1:19" ht="15.75" customHeight="1" x14ac:dyDescent="0.2">
      <c r="A649" s="93">
        <v>2501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61">
        <v>7</v>
      </c>
      <c r="L649" s="54">
        <v>2</v>
      </c>
      <c r="M649" s="140"/>
      <c r="N649" s="49"/>
      <c r="O649" s="142"/>
      <c r="P649" s="49"/>
      <c r="Q649" s="142"/>
      <c r="R649" s="145"/>
      <c r="S649" s="143"/>
    </row>
    <row r="650" spans="1:19" ht="15.75" customHeight="1" x14ac:dyDescent="0.2">
      <c r="A650" s="93">
        <v>2502</v>
      </c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54"/>
      <c r="M650" s="140"/>
      <c r="N650" s="49"/>
      <c r="O650" s="142"/>
      <c r="P650" s="98" t="s">
        <v>81</v>
      </c>
      <c r="Q650" s="99">
        <v>29</v>
      </c>
      <c r="R650" s="100">
        <f>L653</f>
        <v>28</v>
      </c>
      <c r="S650" s="101" t="s">
        <v>10</v>
      </c>
    </row>
    <row r="651" spans="1:19" ht="15.75" customHeight="1" x14ac:dyDescent="0.2">
      <c r="A651" s="93">
        <v>2601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54"/>
      <c r="M651" s="140"/>
      <c r="N651" s="49"/>
      <c r="O651" s="142"/>
      <c r="P651" s="102" t="s">
        <v>83</v>
      </c>
      <c r="Q651" s="32">
        <f>IF(Q650/B637=0,"",Q650/B637)</f>
        <v>0.40277777777777779</v>
      </c>
      <c r="R651" s="103">
        <f>IF(Q650/R650=0,"",Q650/R650)</f>
        <v>1.0357142857142858</v>
      </c>
      <c r="S651" s="104" t="s">
        <v>84</v>
      </c>
    </row>
    <row r="652" spans="1:19" ht="15.75" x14ac:dyDescent="0.2">
      <c r="A652" s="93">
        <v>2602</v>
      </c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54"/>
      <c r="M652" s="146"/>
      <c r="N652" s="147"/>
      <c r="O652" s="148"/>
      <c r="P652" s="149"/>
      <c r="Q652" s="150"/>
      <c r="R652" s="150"/>
      <c r="S652" s="151"/>
    </row>
    <row r="653" spans="1:19" ht="18" x14ac:dyDescent="0.2">
      <c r="A653" s="109"/>
      <c r="B653" s="216" t="s">
        <v>106</v>
      </c>
      <c r="C653" s="216"/>
      <c r="D653" s="216"/>
      <c r="E653" s="216"/>
      <c r="F653" s="216"/>
      <c r="G653" s="216"/>
      <c r="H653" s="216"/>
      <c r="I653" s="216"/>
      <c r="J653" s="216"/>
      <c r="K653" s="216"/>
      <c r="L653" s="37">
        <f>SUM(L646:L649)</f>
        <v>28</v>
      </c>
      <c r="M653" s="105">
        <f>IF(L646=0,"",L646/B637)</f>
        <v>0.33333333333333331</v>
      </c>
      <c r="N653" s="105">
        <f>IF(L653=0,"",L653/B637)</f>
        <v>0.3888888888888889</v>
      </c>
      <c r="O653" s="105">
        <f>IF(L646=0,"",N653-M653)</f>
        <v>5.555555555555558E-2</v>
      </c>
      <c r="P653" s="85"/>
      <c r="Q653" s="81"/>
      <c r="R653" s="129"/>
      <c r="S653" s="85"/>
    </row>
    <row r="654" spans="1:19" ht="12.75" customHeight="1" x14ac:dyDescent="0.2"/>
    <row r="655" spans="1:19" ht="12.75" customHeight="1" x14ac:dyDescent="0.2"/>
    <row r="656" spans="1:19" ht="26.25" x14ac:dyDescent="0.2">
      <c r="B656" s="220" t="s">
        <v>94</v>
      </c>
      <c r="C656" s="220"/>
      <c r="D656" s="220"/>
      <c r="E656" s="220"/>
      <c r="F656" s="220"/>
      <c r="G656" s="220"/>
      <c r="H656" s="220"/>
      <c r="I656" s="220"/>
      <c r="J656" s="220"/>
      <c r="K656" s="220"/>
      <c r="L656" s="74" t="s">
        <v>115</v>
      </c>
      <c r="M656" s="85"/>
      <c r="N656" s="85"/>
      <c r="O656" s="81"/>
      <c r="P656" s="85"/>
      <c r="Q656" s="81"/>
      <c r="R656" s="81"/>
      <c r="S656" s="81"/>
    </row>
    <row r="657" spans="1:20" ht="20.25" x14ac:dyDescent="0.2">
      <c r="A657" s="222" t="s">
        <v>9</v>
      </c>
      <c r="B657" s="223" t="s">
        <v>95</v>
      </c>
      <c r="C657" s="224"/>
      <c r="D657" s="224"/>
      <c r="E657" s="224"/>
      <c r="F657" s="224"/>
      <c r="G657" s="224"/>
      <c r="H657" s="224"/>
      <c r="I657" s="224"/>
      <c r="J657" s="224"/>
      <c r="K657" s="225"/>
      <c r="L657" s="226" t="s">
        <v>10</v>
      </c>
      <c r="M657" s="219" t="s">
        <v>2</v>
      </c>
      <c r="N657" s="219" t="s">
        <v>3</v>
      </c>
      <c r="O657" s="228" t="s">
        <v>4</v>
      </c>
      <c r="P657" s="219" t="s">
        <v>5</v>
      </c>
      <c r="Q657" s="217" t="s">
        <v>6</v>
      </c>
      <c r="R657" s="217" t="s">
        <v>7</v>
      </c>
      <c r="S657" s="219" t="s">
        <v>96</v>
      </c>
    </row>
    <row r="658" spans="1:20" ht="15.75" x14ac:dyDescent="0.2">
      <c r="A658" s="218"/>
      <c r="B658" s="93" t="s">
        <v>97</v>
      </c>
      <c r="C658" s="93" t="s">
        <v>98</v>
      </c>
      <c r="D658" s="93" t="s">
        <v>99</v>
      </c>
      <c r="E658" s="93" t="s">
        <v>100</v>
      </c>
      <c r="F658" s="93" t="s">
        <v>101</v>
      </c>
      <c r="G658" s="93" t="s">
        <v>102</v>
      </c>
      <c r="H658" s="93" t="s">
        <v>103</v>
      </c>
      <c r="I658" s="93" t="s">
        <v>104</v>
      </c>
      <c r="J658" s="93" t="s">
        <v>105</v>
      </c>
      <c r="K658" s="93" t="s">
        <v>125</v>
      </c>
      <c r="L658" s="218"/>
      <c r="M658" s="218"/>
      <c r="N658" s="218"/>
      <c r="O658" s="218"/>
      <c r="P658" s="218"/>
      <c r="Q658" s="218"/>
      <c r="R658" s="218"/>
      <c r="S658" s="218"/>
    </row>
    <row r="659" spans="1:20" ht="15.75" customHeight="1" x14ac:dyDescent="0.2">
      <c r="A659" s="93">
        <v>1902</v>
      </c>
      <c r="B659" s="17">
        <v>144</v>
      </c>
      <c r="C659" s="17"/>
      <c r="D659" s="17"/>
      <c r="E659" s="17"/>
      <c r="F659" s="17"/>
      <c r="G659" s="17"/>
      <c r="H659" s="17"/>
      <c r="I659" s="17"/>
      <c r="J659" s="17"/>
      <c r="K659" s="17"/>
      <c r="L659" s="54"/>
      <c r="M659" s="138"/>
      <c r="N659" s="139"/>
      <c r="O659" s="100"/>
      <c r="P659" s="94"/>
      <c r="Q659" s="19">
        <f>B659</f>
        <v>144</v>
      </c>
      <c r="R659" s="95"/>
      <c r="S659" s="94"/>
    </row>
    <row r="660" spans="1:20" ht="15.75" customHeight="1" x14ac:dyDescent="0.2">
      <c r="A660" s="93">
        <v>2001</v>
      </c>
      <c r="B660" s="17"/>
      <c r="C660" s="17">
        <v>116</v>
      </c>
      <c r="D660" s="17"/>
      <c r="E660" s="17"/>
      <c r="F660" s="17"/>
      <c r="G660" s="17"/>
      <c r="H660" s="17"/>
      <c r="I660" s="17"/>
      <c r="J660" s="17"/>
      <c r="K660" s="17"/>
      <c r="L660" s="54"/>
      <c r="M660" s="140"/>
      <c r="N660" s="49"/>
      <c r="O660" s="141"/>
      <c r="P660" s="21">
        <f>IF(C660=0,"",C660/B659)</f>
        <v>0.80555555555555558</v>
      </c>
      <c r="Q660" s="22">
        <v>123</v>
      </c>
      <c r="R660" s="96">
        <f t="shared" ref="R660:R668" si="60">IF(Q660=0,"",Q660/Q659)</f>
        <v>0.85416666666666663</v>
      </c>
      <c r="S660" s="96">
        <f t="shared" ref="S660:S668" si="61">IF(Q660=0,"",100%-R660)</f>
        <v>0.14583333333333337</v>
      </c>
    </row>
    <row r="661" spans="1:20" ht="15.75" customHeight="1" x14ac:dyDescent="0.2">
      <c r="A661" s="93">
        <v>2002</v>
      </c>
      <c r="B661" s="17"/>
      <c r="C661" s="17"/>
      <c r="D661" s="17">
        <v>103</v>
      </c>
      <c r="E661" s="17"/>
      <c r="F661" s="17"/>
      <c r="G661" s="17"/>
      <c r="H661" s="17"/>
      <c r="I661" s="17"/>
      <c r="J661" s="17"/>
      <c r="K661" s="17"/>
      <c r="L661" s="54"/>
      <c r="M661" s="140"/>
      <c r="N661" s="49"/>
      <c r="O661" s="141"/>
      <c r="P661" s="21">
        <f>IF(D661=0,"",D661/C660)</f>
        <v>0.88793103448275867</v>
      </c>
      <c r="Q661" s="22">
        <v>113</v>
      </c>
      <c r="R661" s="96">
        <f t="shared" si="60"/>
        <v>0.91869918699186992</v>
      </c>
      <c r="S661" s="96">
        <f t="shared" si="61"/>
        <v>8.1300813008130079E-2</v>
      </c>
      <c r="T661" s="119">
        <f>Q661/Q659</f>
        <v>0.78472222222222221</v>
      </c>
    </row>
    <row r="662" spans="1:20" ht="15.75" customHeight="1" x14ac:dyDescent="0.2">
      <c r="A662" s="93">
        <v>2101</v>
      </c>
      <c r="B662" s="17"/>
      <c r="C662" s="17"/>
      <c r="D662" s="17"/>
      <c r="E662" s="17">
        <v>103</v>
      </c>
      <c r="F662" s="17"/>
      <c r="G662" s="17"/>
      <c r="H662" s="17"/>
      <c r="I662" s="17"/>
      <c r="J662" s="17"/>
      <c r="K662" s="17"/>
      <c r="L662" s="54"/>
      <c r="M662" s="140"/>
      <c r="N662" s="49"/>
      <c r="O662" s="141"/>
      <c r="P662" s="21">
        <f>IF(E662=0,"",E662/D661)</f>
        <v>1</v>
      </c>
      <c r="Q662" s="22">
        <v>110</v>
      </c>
      <c r="R662" s="96">
        <f t="shared" si="60"/>
        <v>0.97345132743362828</v>
      </c>
      <c r="S662" s="96">
        <f t="shared" si="61"/>
        <v>2.6548672566371723E-2</v>
      </c>
    </row>
    <row r="663" spans="1:20" ht="15.75" customHeight="1" x14ac:dyDescent="0.2">
      <c r="A663" s="93">
        <v>2102</v>
      </c>
      <c r="B663" s="17"/>
      <c r="C663" s="17"/>
      <c r="D663" s="17"/>
      <c r="E663" s="17"/>
      <c r="F663" s="17">
        <v>103</v>
      </c>
      <c r="G663" s="17"/>
      <c r="H663" s="17"/>
      <c r="I663" s="17"/>
      <c r="J663" s="17"/>
      <c r="K663" s="17"/>
      <c r="L663" s="54"/>
      <c r="M663" s="140"/>
      <c r="N663" s="49"/>
      <c r="O663" s="141"/>
      <c r="P663" s="21">
        <f>IF(F663=0,"",F663/E662)</f>
        <v>1</v>
      </c>
      <c r="Q663" s="22">
        <v>108</v>
      </c>
      <c r="R663" s="96">
        <f t="shared" si="60"/>
        <v>0.98181818181818181</v>
      </c>
      <c r="S663" s="96">
        <f t="shared" si="61"/>
        <v>1.8181818181818188E-2</v>
      </c>
    </row>
    <row r="664" spans="1:20" ht="15.75" customHeight="1" x14ac:dyDescent="0.2">
      <c r="A664" s="93">
        <v>2201</v>
      </c>
      <c r="B664" s="17"/>
      <c r="C664" s="17"/>
      <c r="D664" s="17"/>
      <c r="E664" s="17"/>
      <c r="F664" s="17"/>
      <c r="G664" s="17">
        <v>86</v>
      </c>
      <c r="H664" s="17"/>
      <c r="I664" s="17"/>
      <c r="J664" s="17"/>
      <c r="K664" s="17"/>
      <c r="L664" s="54"/>
      <c r="M664" s="140"/>
      <c r="N664" s="49"/>
      <c r="O664" s="141"/>
      <c r="P664" s="21">
        <f>IF(G664=0,"",G664/F663)</f>
        <v>0.83495145631067957</v>
      </c>
      <c r="Q664" s="22">
        <v>106</v>
      </c>
      <c r="R664" s="96">
        <f t="shared" si="60"/>
        <v>0.98148148148148151</v>
      </c>
      <c r="S664" s="96">
        <f t="shared" si="61"/>
        <v>1.851851851851849E-2</v>
      </c>
    </row>
    <row r="665" spans="1:20" ht="15.75" customHeight="1" x14ac:dyDescent="0.2">
      <c r="A665" s="93">
        <v>2202</v>
      </c>
      <c r="B665" s="17"/>
      <c r="C665" s="17"/>
      <c r="D665" s="17"/>
      <c r="E665" s="17"/>
      <c r="F665" s="17"/>
      <c r="G665" s="17"/>
      <c r="H665" s="17">
        <v>86</v>
      </c>
      <c r="I665" s="17"/>
      <c r="J665" s="17"/>
      <c r="K665" s="17"/>
      <c r="L665" s="54"/>
      <c r="M665" s="140"/>
      <c r="N665" s="49"/>
      <c r="O665" s="141"/>
      <c r="P665" s="21">
        <f>IF(H665=0,"",H665/G664)</f>
        <v>1</v>
      </c>
      <c r="Q665" s="22">
        <v>104</v>
      </c>
      <c r="R665" s="96">
        <f t="shared" si="60"/>
        <v>0.98113207547169812</v>
      </c>
      <c r="S665" s="96">
        <f t="shared" si="61"/>
        <v>1.8867924528301883E-2</v>
      </c>
    </row>
    <row r="666" spans="1:20" ht="15.75" customHeight="1" x14ac:dyDescent="0.2">
      <c r="A666" s="93">
        <v>2301</v>
      </c>
      <c r="B666" s="17"/>
      <c r="C666" s="17"/>
      <c r="D666" s="17"/>
      <c r="E666" s="17"/>
      <c r="F666" s="17"/>
      <c r="G666" s="17"/>
      <c r="H666" s="17"/>
      <c r="I666" s="17">
        <v>79</v>
      </c>
      <c r="J666" s="17"/>
      <c r="K666" s="17"/>
      <c r="L666" s="54"/>
      <c r="M666" s="140"/>
      <c r="N666" s="49"/>
      <c r="O666" s="141"/>
      <c r="P666" s="21">
        <f>IF(I666=0,"",I666/H665)</f>
        <v>0.91860465116279066</v>
      </c>
      <c r="Q666" s="22">
        <v>103</v>
      </c>
      <c r="R666" s="96">
        <f t="shared" si="60"/>
        <v>0.99038461538461542</v>
      </c>
      <c r="S666" s="96">
        <f t="shared" si="61"/>
        <v>9.6153846153845812E-3</v>
      </c>
    </row>
    <row r="667" spans="1:20" ht="15.75" customHeight="1" x14ac:dyDescent="0.2">
      <c r="A667" s="93">
        <v>2302</v>
      </c>
      <c r="B667" s="17"/>
      <c r="C667" s="17"/>
      <c r="D667" s="17"/>
      <c r="E667" s="17"/>
      <c r="F667" s="17"/>
      <c r="G667" s="17"/>
      <c r="H667" s="17"/>
      <c r="I667" s="17"/>
      <c r="J667" s="17">
        <v>76</v>
      </c>
      <c r="K667" s="17"/>
      <c r="L667" s="54"/>
      <c r="M667" s="140"/>
      <c r="N667" s="49"/>
      <c r="O667" s="141"/>
      <c r="P667" s="21">
        <f>IF(J667=0,"",J667/I666)</f>
        <v>0.96202531645569622</v>
      </c>
      <c r="Q667" s="22">
        <v>102</v>
      </c>
      <c r="R667" s="96">
        <f t="shared" si="60"/>
        <v>0.99029126213592233</v>
      </c>
      <c r="S667" s="96">
        <f t="shared" si="61"/>
        <v>9.7087378640776656E-3</v>
      </c>
    </row>
    <row r="668" spans="1:20" ht="15.75" customHeight="1" x14ac:dyDescent="0.2">
      <c r="A668" s="93">
        <v>2401</v>
      </c>
      <c r="B668" s="17"/>
      <c r="C668" s="17"/>
      <c r="D668" s="17"/>
      <c r="E668" s="17"/>
      <c r="F668" s="17"/>
      <c r="G668" s="17"/>
      <c r="H668" s="17"/>
      <c r="I668" s="17"/>
      <c r="J668" s="17"/>
      <c r="K668" s="17">
        <v>66</v>
      </c>
      <c r="L668" s="54"/>
      <c r="M668" s="140"/>
      <c r="N668" s="49"/>
      <c r="O668" s="141"/>
      <c r="P668" s="21">
        <f>IF(K668=0,"",K668/J667)</f>
        <v>0.86842105263157898</v>
      </c>
      <c r="Q668" s="22">
        <v>102</v>
      </c>
      <c r="R668" s="96">
        <f t="shared" si="60"/>
        <v>1</v>
      </c>
      <c r="S668" s="96">
        <f t="shared" si="61"/>
        <v>0</v>
      </c>
    </row>
    <row r="669" spans="1:20" ht="15.75" customHeight="1" x14ac:dyDescent="0.2">
      <c r="A669" s="93">
        <v>2402</v>
      </c>
      <c r="B669" s="17"/>
      <c r="C669" s="17"/>
      <c r="D669" s="17"/>
      <c r="E669" s="17"/>
      <c r="F669" s="17"/>
      <c r="G669" s="17"/>
      <c r="H669" s="17"/>
      <c r="I669" s="17"/>
      <c r="J669" s="17"/>
      <c r="K669" s="17">
        <v>39</v>
      </c>
      <c r="L669" s="54">
        <v>33</v>
      </c>
      <c r="M669" s="140"/>
      <c r="N669" s="49"/>
      <c r="O669" s="142"/>
      <c r="P669" s="160"/>
      <c r="Q669" s="51">
        <v>60</v>
      </c>
      <c r="R669" s="186"/>
      <c r="S669" s="160"/>
    </row>
    <row r="670" spans="1:20" ht="15.75" customHeight="1" x14ac:dyDescent="0.2">
      <c r="A670" s="93">
        <v>2501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17">
        <v>18</v>
      </c>
      <c r="L670" s="54">
        <v>11</v>
      </c>
      <c r="M670" s="140"/>
      <c r="N670" s="49"/>
      <c r="O670" s="142"/>
      <c r="P670" s="143"/>
      <c r="Q670" s="51">
        <v>27</v>
      </c>
      <c r="R670" s="144"/>
      <c r="S670" s="143"/>
    </row>
    <row r="671" spans="1:20" ht="15.75" customHeight="1" x14ac:dyDescent="0.2">
      <c r="A671" s="93">
        <v>2502</v>
      </c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54"/>
      <c r="M671" s="140"/>
      <c r="N671" s="49"/>
      <c r="O671" s="142"/>
      <c r="P671" s="49"/>
      <c r="Q671" s="142"/>
      <c r="R671" s="145"/>
      <c r="S671" s="143"/>
    </row>
    <row r="672" spans="1:20" ht="15.75" customHeight="1" x14ac:dyDescent="0.2">
      <c r="A672" s="93">
        <v>2601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54"/>
      <c r="M672" s="140"/>
      <c r="N672" s="49"/>
      <c r="O672" s="142"/>
      <c r="P672" s="98" t="s">
        <v>81</v>
      </c>
      <c r="Q672" s="99">
        <v>17</v>
      </c>
      <c r="R672" s="191">
        <f>L675</f>
        <v>44</v>
      </c>
      <c r="S672" s="101" t="s">
        <v>10</v>
      </c>
    </row>
    <row r="673" spans="1:20" ht="15.75" customHeight="1" x14ac:dyDescent="0.2">
      <c r="A673" s="93">
        <v>2602</v>
      </c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54"/>
      <c r="M673" s="140"/>
      <c r="N673" s="49"/>
      <c r="O673" s="142"/>
      <c r="P673" s="102" t="s">
        <v>83</v>
      </c>
      <c r="Q673" s="32">
        <f>IF(Q672/B659=0,"",Q672/B659)</f>
        <v>0.11805555555555555</v>
      </c>
      <c r="R673" s="192">
        <f>IF(Q672/R672=0,"",Q672/R672)</f>
        <v>0.38636363636363635</v>
      </c>
      <c r="S673" s="104" t="s">
        <v>84</v>
      </c>
    </row>
    <row r="674" spans="1:20" ht="15.75" customHeight="1" x14ac:dyDescent="0.2">
      <c r="A674" s="93">
        <v>2701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54"/>
      <c r="M674" s="146"/>
      <c r="N674" s="147"/>
      <c r="O674" s="148"/>
      <c r="P674" s="149"/>
      <c r="Q674" s="150"/>
      <c r="R674" s="150"/>
      <c r="S674" s="151"/>
    </row>
    <row r="675" spans="1:20" ht="18" customHeight="1" x14ac:dyDescent="0.2">
      <c r="A675" s="109"/>
      <c r="B675" s="216" t="s">
        <v>106</v>
      </c>
      <c r="C675" s="216"/>
      <c r="D675" s="216"/>
      <c r="E675" s="216"/>
      <c r="F675" s="216"/>
      <c r="G675" s="216"/>
      <c r="H675" s="216"/>
      <c r="I675" s="216"/>
      <c r="J675" s="216"/>
      <c r="K675" s="216"/>
      <c r="L675" s="37">
        <f>SUM(L668:L671)</f>
        <v>44</v>
      </c>
      <c r="M675" s="105">
        <v>0</v>
      </c>
      <c r="N675" s="105">
        <f>IF(L675=0,"",L675/B659)</f>
        <v>0.30555555555555558</v>
      </c>
      <c r="O675" s="105">
        <f>N675-M675</f>
        <v>0.30555555555555558</v>
      </c>
      <c r="P675" s="85"/>
      <c r="Q675" s="81"/>
      <c r="R675" s="129"/>
      <c r="S675" s="85"/>
    </row>
    <row r="676" spans="1:20" ht="12.75" customHeight="1" x14ac:dyDescent="0.2"/>
    <row r="677" spans="1:20" ht="12.75" customHeight="1" x14ac:dyDescent="0.2"/>
    <row r="678" spans="1:20" ht="26.25" x14ac:dyDescent="0.2">
      <c r="B678" s="220" t="s">
        <v>94</v>
      </c>
      <c r="C678" s="220"/>
      <c r="D678" s="220"/>
      <c r="E678" s="220"/>
      <c r="F678" s="220"/>
      <c r="G678" s="220"/>
      <c r="H678" s="220"/>
      <c r="I678" s="220"/>
      <c r="J678" s="220"/>
      <c r="K678" s="220"/>
      <c r="L678" s="74" t="s">
        <v>116</v>
      </c>
      <c r="M678" s="85"/>
      <c r="N678" s="85"/>
      <c r="O678" s="81"/>
      <c r="P678" s="85"/>
      <c r="Q678" s="81"/>
      <c r="R678" s="81"/>
      <c r="S678" s="81"/>
    </row>
    <row r="679" spans="1:20" ht="20.25" x14ac:dyDescent="0.2">
      <c r="A679" s="222" t="s">
        <v>9</v>
      </c>
      <c r="B679" s="223" t="s">
        <v>95</v>
      </c>
      <c r="C679" s="224"/>
      <c r="D679" s="224"/>
      <c r="E679" s="224"/>
      <c r="F679" s="224"/>
      <c r="G679" s="224"/>
      <c r="H679" s="224"/>
      <c r="I679" s="224"/>
      <c r="J679" s="224"/>
      <c r="K679" s="225"/>
      <c r="L679" s="226" t="s">
        <v>10</v>
      </c>
      <c r="M679" s="219" t="s">
        <v>2</v>
      </c>
      <c r="N679" s="219" t="s">
        <v>3</v>
      </c>
      <c r="O679" s="228" t="s">
        <v>4</v>
      </c>
      <c r="P679" s="219" t="s">
        <v>5</v>
      </c>
      <c r="Q679" s="217" t="s">
        <v>6</v>
      </c>
      <c r="R679" s="217" t="s">
        <v>7</v>
      </c>
      <c r="S679" s="219" t="s">
        <v>96</v>
      </c>
    </row>
    <row r="680" spans="1:20" ht="15.75" x14ac:dyDescent="0.2">
      <c r="A680" s="218"/>
      <c r="B680" s="93" t="s">
        <v>97</v>
      </c>
      <c r="C680" s="93" t="s">
        <v>98</v>
      </c>
      <c r="D680" s="93" t="s">
        <v>99</v>
      </c>
      <c r="E680" s="93" t="s">
        <v>100</v>
      </c>
      <c r="F680" s="93" t="s">
        <v>101</v>
      </c>
      <c r="G680" s="93" t="s">
        <v>102</v>
      </c>
      <c r="H680" s="93" t="s">
        <v>103</v>
      </c>
      <c r="I680" s="93" t="s">
        <v>104</v>
      </c>
      <c r="J680" s="93" t="s">
        <v>105</v>
      </c>
      <c r="K680" s="93" t="s">
        <v>125</v>
      </c>
      <c r="L680" s="218"/>
      <c r="M680" s="218"/>
      <c r="N680" s="218"/>
      <c r="O680" s="218"/>
      <c r="P680" s="218"/>
      <c r="Q680" s="218"/>
      <c r="R680" s="218"/>
      <c r="S680" s="218"/>
    </row>
    <row r="681" spans="1:20" ht="15.75" customHeight="1" x14ac:dyDescent="0.2">
      <c r="A681" s="93">
        <v>2001</v>
      </c>
      <c r="B681" s="17">
        <v>75</v>
      </c>
      <c r="C681" s="17"/>
      <c r="D681" s="17"/>
      <c r="E681" s="17"/>
      <c r="F681" s="17"/>
      <c r="G681" s="17"/>
      <c r="H681" s="17"/>
      <c r="I681" s="17"/>
      <c r="J681" s="17"/>
      <c r="K681" s="17"/>
      <c r="L681" s="54"/>
      <c r="M681" s="138"/>
      <c r="N681" s="139"/>
      <c r="O681" s="100"/>
      <c r="P681" s="94"/>
      <c r="Q681" s="19">
        <f>B681</f>
        <v>75</v>
      </c>
      <c r="R681" s="95"/>
      <c r="S681" s="94"/>
    </row>
    <row r="682" spans="1:20" ht="15.75" customHeight="1" x14ac:dyDescent="0.2">
      <c r="A682" s="93">
        <v>2002</v>
      </c>
      <c r="B682" s="17"/>
      <c r="C682" s="17">
        <v>66</v>
      </c>
      <c r="D682" s="17"/>
      <c r="E682" s="17"/>
      <c r="F682" s="17"/>
      <c r="G682" s="17"/>
      <c r="H682" s="17"/>
      <c r="I682" s="17"/>
      <c r="J682" s="17"/>
      <c r="K682" s="17"/>
      <c r="L682" s="54"/>
      <c r="M682" s="140"/>
      <c r="N682" s="49"/>
      <c r="O682" s="141"/>
      <c r="P682" s="21">
        <f>IF(C682=0,"",C682/B681)</f>
        <v>0.88</v>
      </c>
      <c r="Q682" s="22">
        <v>67</v>
      </c>
      <c r="R682" s="96">
        <f t="shared" ref="R682:R690" si="62">IF(Q682=0,"",Q682/Q681)</f>
        <v>0.89333333333333331</v>
      </c>
      <c r="S682" s="96">
        <f t="shared" ref="S682:S690" si="63">IF(Q682=0,"",100%-R682)</f>
        <v>0.10666666666666669</v>
      </c>
    </row>
    <row r="683" spans="1:20" ht="15.75" customHeight="1" x14ac:dyDescent="0.2">
      <c r="A683" s="93">
        <v>2101</v>
      </c>
      <c r="B683" s="17"/>
      <c r="C683" s="17"/>
      <c r="D683" s="17">
        <v>63</v>
      </c>
      <c r="E683" s="17"/>
      <c r="F683" s="17"/>
      <c r="G683" s="17"/>
      <c r="H683" s="17"/>
      <c r="I683" s="17"/>
      <c r="J683" s="17"/>
      <c r="K683" s="17"/>
      <c r="L683" s="54"/>
      <c r="M683" s="140"/>
      <c r="N683" s="49"/>
      <c r="O683" s="141"/>
      <c r="P683" s="21">
        <f>IF(D683=0,"",D683/C682)</f>
        <v>0.95454545454545459</v>
      </c>
      <c r="Q683" s="22">
        <v>67</v>
      </c>
      <c r="R683" s="96">
        <f t="shared" si="62"/>
        <v>1</v>
      </c>
      <c r="S683" s="96">
        <f t="shared" si="63"/>
        <v>0</v>
      </c>
      <c r="T683" s="119">
        <f>Q683/Q681</f>
        <v>0.89333333333333331</v>
      </c>
    </row>
    <row r="684" spans="1:20" ht="15.75" customHeight="1" x14ac:dyDescent="0.2">
      <c r="A684" s="93">
        <v>2102</v>
      </c>
      <c r="B684" s="17"/>
      <c r="C684" s="17"/>
      <c r="D684" s="17"/>
      <c r="E684" s="17">
        <v>58</v>
      </c>
      <c r="F684" s="17"/>
      <c r="G684" s="17"/>
      <c r="H684" s="17"/>
      <c r="I684" s="17"/>
      <c r="J684" s="17"/>
      <c r="K684" s="17"/>
      <c r="L684" s="54"/>
      <c r="M684" s="140"/>
      <c r="N684" s="49"/>
      <c r="O684" s="141"/>
      <c r="P684" s="21">
        <f>IF(E684=0,"",E684/D683)</f>
        <v>0.92063492063492058</v>
      </c>
      <c r="Q684" s="22">
        <v>62</v>
      </c>
      <c r="R684" s="96">
        <f t="shared" si="62"/>
        <v>0.92537313432835822</v>
      </c>
      <c r="S684" s="96">
        <f t="shared" si="63"/>
        <v>7.4626865671641784E-2</v>
      </c>
    </row>
    <row r="685" spans="1:20" ht="15.75" customHeight="1" x14ac:dyDescent="0.2">
      <c r="A685" s="93">
        <v>2201</v>
      </c>
      <c r="B685" s="17"/>
      <c r="C685" s="17"/>
      <c r="D685" s="17"/>
      <c r="E685" s="17"/>
      <c r="F685" s="17">
        <v>58</v>
      </c>
      <c r="G685" s="17"/>
      <c r="H685" s="17"/>
      <c r="I685" s="17"/>
      <c r="J685" s="17"/>
      <c r="K685" s="17"/>
      <c r="L685" s="54"/>
      <c r="M685" s="140"/>
      <c r="N685" s="49"/>
      <c r="O685" s="141"/>
      <c r="P685" s="21">
        <f>IF(F685=0,"",F685/E684)</f>
        <v>1</v>
      </c>
      <c r="Q685" s="22">
        <v>60</v>
      </c>
      <c r="R685" s="96">
        <f t="shared" si="62"/>
        <v>0.967741935483871</v>
      </c>
      <c r="S685" s="96">
        <f t="shared" si="63"/>
        <v>3.2258064516129004E-2</v>
      </c>
    </row>
    <row r="686" spans="1:20" ht="15.75" customHeight="1" x14ac:dyDescent="0.2">
      <c r="A686" s="93">
        <v>2202</v>
      </c>
      <c r="B686" s="17"/>
      <c r="C686" s="17"/>
      <c r="D686" s="17"/>
      <c r="E686" s="17"/>
      <c r="F686" s="17"/>
      <c r="G686" s="17">
        <v>50</v>
      </c>
      <c r="H686" s="17"/>
      <c r="I686" s="17"/>
      <c r="J686" s="17"/>
      <c r="K686" s="17"/>
      <c r="L686" s="54"/>
      <c r="M686" s="140"/>
      <c r="N686" s="49"/>
      <c r="O686" s="141"/>
      <c r="P686" s="21">
        <f>IF(G686=0,"",G686/F685)</f>
        <v>0.86206896551724133</v>
      </c>
      <c r="Q686" s="22">
        <v>57</v>
      </c>
      <c r="R686" s="96">
        <f t="shared" si="62"/>
        <v>0.95</v>
      </c>
      <c r="S686" s="96">
        <f t="shared" si="63"/>
        <v>5.0000000000000044E-2</v>
      </c>
    </row>
    <row r="687" spans="1:20" ht="15.75" customHeight="1" x14ac:dyDescent="0.2">
      <c r="A687" s="93">
        <v>2301</v>
      </c>
      <c r="B687" s="17"/>
      <c r="C687" s="17"/>
      <c r="D687" s="17"/>
      <c r="E687" s="17"/>
      <c r="F687" s="17"/>
      <c r="G687" s="17"/>
      <c r="H687" s="17">
        <v>47</v>
      </c>
      <c r="I687" s="17"/>
      <c r="J687" s="17"/>
      <c r="K687" s="17"/>
      <c r="L687" s="54"/>
      <c r="M687" s="140"/>
      <c r="N687" s="49"/>
      <c r="O687" s="141"/>
      <c r="P687" s="21">
        <f>IF(H687=0,"",H687/G686)</f>
        <v>0.94</v>
      </c>
      <c r="Q687" s="22">
        <v>57</v>
      </c>
      <c r="R687" s="96">
        <f t="shared" si="62"/>
        <v>1</v>
      </c>
      <c r="S687" s="96">
        <f t="shared" si="63"/>
        <v>0</v>
      </c>
    </row>
    <row r="688" spans="1:20" ht="15.75" customHeight="1" x14ac:dyDescent="0.2">
      <c r="A688" s="93">
        <v>2302</v>
      </c>
      <c r="B688" s="17"/>
      <c r="C688" s="17"/>
      <c r="D688" s="17"/>
      <c r="E688" s="17"/>
      <c r="F688" s="17"/>
      <c r="G688" s="17"/>
      <c r="H688" s="17"/>
      <c r="I688" s="17">
        <v>47</v>
      </c>
      <c r="J688" s="17"/>
      <c r="K688" s="17"/>
      <c r="L688" s="54"/>
      <c r="M688" s="140"/>
      <c r="N688" s="49"/>
      <c r="O688" s="141"/>
      <c r="P688" s="21">
        <f>IF(I688=0,"",I688/H687)</f>
        <v>1</v>
      </c>
      <c r="Q688" s="22">
        <v>57</v>
      </c>
      <c r="R688" s="96">
        <f t="shared" si="62"/>
        <v>1</v>
      </c>
      <c r="S688" s="96">
        <f t="shared" si="63"/>
        <v>0</v>
      </c>
    </row>
    <row r="689" spans="1:19" ht="15.75" customHeight="1" x14ac:dyDescent="0.2">
      <c r="A689" s="93">
        <v>2401</v>
      </c>
      <c r="B689" s="17"/>
      <c r="C689" s="17"/>
      <c r="D689" s="17"/>
      <c r="E689" s="17"/>
      <c r="F689" s="17"/>
      <c r="G689" s="17"/>
      <c r="H689" s="17"/>
      <c r="I689" s="17"/>
      <c r="J689" s="17">
        <v>43</v>
      </c>
      <c r="K689" s="17"/>
      <c r="L689" s="54"/>
      <c r="M689" s="140"/>
      <c r="N689" s="49"/>
      <c r="O689" s="141"/>
      <c r="P689" s="21">
        <f>IF(J689=0,"",J689/I688)</f>
        <v>0.91489361702127658</v>
      </c>
      <c r="Q689" s="22">
        <v>55</v>
      </c>
      <c r="R689" s="96">
        <f t="shared" si="62"/>
        <v>0.96491228070175439</v>
      </c>
      <c r="S689" s="96">
        <f t="shared" si="63"/>
        <v>3.5087719298245612E-2</v>
      </c>
    </row>
    <row r="690" spans="1:19" ht="15.75" customHeight="1" x14ac:dyDescent="0.2">
      <c r="A690" s="93">
        <v>2402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17">
        <v>35</v>
      </c>
      <c r="L690" s="54">
        <v>26</v>
      </c>
      <c r="M690" s="140"/>
      <c r="N690" s="49"/>
      <c r="O690" s="141"/>
      <c r="P690" s="21">
        <f>IF(K690=0,"",K690/J689)</f>
        <v>0.81395348837209303</v>
      </c>
      <c r="Q690" s="22">
        <v>55</v>
      </c>
      <c r="R690" s="96">
        <f t="shared" si="62"/>
        <v>1</v>
      </c>
      <c r="S690" s="96">
        <f t="shared" si="63"/>
        <v>0</v>
      </c>
    </row>
    <row r="691" spans="1:19" ht="15.75" customHeight="1" x14ac:dyDescent="0.2">
      <c r="A691" s="93">
        <v>2501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17">
        <v>21</v>
      </c>
      <c r="L691" s="54">
        <v>16</v>
      </c>
      <c r="M691" s="140"/>
      <c r="N691" s="49"/>
      <c r="O691" s="142"/>
      <c r="P691" s="160"/>
      <c r="Q691" s="51">
        <v>27</v>
      </c>
      <c r="R691" s="186"/>
      <c r="S691" s="160"/>
    </row>
    <row r="692" spans="1:19" ht="15.75" customHeight="1" x14ac:dyDescent="0.2">
      <c r="A692" s="93">
        <v>2502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54"/>
      <c r="M692" s="140"/>
      <c r="N692" s="49"/>
      <c r="O692" s="142"/>
      <c r="P692" s="143"/>
      <c r="Q692" s="51"/>
      <c r="R692" s="144"/>
      <c r="S692" s="143"/>
    </row>
    <row r="693" spans="1:19" ht="15.75" customHeight="1" x14ac:dyDescent="0.2">
      <c r="A693" s="93">
        <v>2601</v>
      </c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54"/>
      <c r="M693" s="140"/>
      <c r="N693" s="49"/>
      <c r="O693" s="142"/>
      <c r="P693" s="49"/>
      <c r="Q693" s="142"/>
      <c r="R693" s="145"/>
      <c r="S693" s="143"/>
    </row>
    <row r="694" spans="1:19" ht="15.75" customHeight="1" x14ac:dyDescent="0.2">
      <c r="A694" s="93">
        <v>2602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54"/>
      <c r="M694" s="140"/>
      <c r="N694" s="49"/>
      <c r="O694" s="142"/>
      <c r="P694" s="98" t="s">
        <v>81</v>
      </c>
      <c r="Q694" s="99">
        <v>3</v>
      </c>
      <c r="R694" s="100">
        <f>IF(SUM(L685:L691)=0,"",SUM(L685:L691))</f>
        <v>42</v>
      </c>
      <c r="S694" s="101" t="s">
        <v>10</v>
      </c>
    </row>
    <row r="695" spans="1:19" ht="15.75" customHeight="1" x14ac:dyDescent="0.2">
      <c r="A695" s="93">
        <v>2701</v>
      </c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54"/>
      <c r="M695" s="140"/>
      <c r="N695" s="49"/>
      <c r="O695" s="142"/>
      <c r="P695" s="102" t="s">
        <v>83</v>
      </c>
      <c r="Q695" s="32">
        <f>IF(Q694/B681=0,"",Q694/B681)</f>
        <v>0.04</v>
      </c>
      <c r="R695" s="103">
        <f>IF(Q694/R694=0,"",Q694/R694)</f>
        <v>7.1428571428571425E-2</v>
      </c>
      <c r="S695" s="104" t="s">
        <v>84</v>
      </c>
    </row>
    <row r="696" spans="1:19" ht="15.75" customHeight="1" x14ac:dyDescent="0.2">
      <c r="A696" s="93">
        <v>2702</v>
      </c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54"/>
      <c r="M696" s="146"/>
      <c r="N696" s="147"/>
      <c r="O696" s="148"/>
      <c r="P696" s="149"/>
      <c r="Q696" s="150"/>
      <c r="R696" s="150"/>
      <c r="S696" s="151"/>
    </row>
    <row r="697" spans="1:19" ht="18" x14ac:dyDescent="0.2">
      <c r="A697" s="109"/>
      <c r="B697" s="216" t="s">
        <v>106</v>
      </c>
      <c r="C697" s="216"/>
      <c r="D697" s="216"/>
      <c r="E697" s="216"/>
      <c r="F697" s="216"/>
      <c r="G697" s="216"/>
      <c r="H697" s="216"/>
      <c r="I697" s="216"/>
      <c r="J697" s="216"/>
      <c r="K697" s="216"/>
      <c r="L697" s="37">
        <f>SUM(L690:L693)</f>
        <v>42</v>
      </c>
      <c r="M697" s="105">
        <f>IF(L690=0,"",L690/B681)</f>
        <v>0.34666666666666668</v>
      </c>
      <c r="N697" s="105">
        <f>IF(L697=0,"",L697/B681)</f>
        <v>0.56000000000000005</v>
      </c>
      <c r="O697" s="105">
        <f>IF(L690=0,"",N697-M697)</f>
        <v>0.21333333333333337</v>
      </c>
      <c r="P697" s="85"/>
      <c r="Q697" s="81"/>
      <c r="R697" s="129"/>
      <c r="S697" s="85"/>
    </row>
    <row r="698" spans="1:19" ht="12.75" customHeight="1" x14ac:dyDescent="0.2"/>
    <row r="699" spans="1:19" ht="12.75" customHeight="1" x14ac:dyDescent="0.2"/>
    <row r="700" spans="1:19" ht="26.25" x14ac:dyDescent="0.2">
      <c r="B700" s="220" t="s">
        <v>94</v>
      </c>
      <c r="C700" s="220"/>
      <c r="D700" s="220"/>
      <c r="E700" s="220"/>
      <c r="F700" s="220"/>
      <c r="G700" s="220"/>
      <c r="H700" s="220"/>
      <c r="I700" s="220"/>
      <c r="J700" s="220"/>
      <c r="K700" s="220"/>
      <c r="L700" s="74" t="s">
        <v>117</v>
      </c>
      <c r="M700" s="85"/>
      <c r="N700" s="85"/>
      <c r="O700" s="81"/>
      <c r="P700" s="85"/>
      <c r="Q700" s="81"/>
      <c r="R700" s="81"/>
      <c r="S700" s="81"/>
    </row>
    <row r="701" spans="1:19" ht="20.25" x14ac:dyDescent="0.2">
      <c r="A701" s="222" t="s">
        <v>9</v>
      </c>
      <c r="B701" s="223" t="s">
        <v>95</v>
      </c>
      <c r="C701" s="224"/>
      <c r="D701" s="224"/>
      <c r="E701" s="224"/>
      <c r="F701" s="224"/>
      <c r="G701" s="224"/>
      <c r="H701" s="224"/>
      <c r="I701" s="224"/>
      <c r="J701" s="224"/>
      <c r="K701" s="225"/>
      <c r="L701" s="226" t="s">
        <v>10</v>
      </c>
      <c r="M701" s="219" t="s">
        <v>2</v>
      </c>
      <c r="N701" s="219" t="s">
        <v>3</v>
      </c>
      <c r="O701" s="228" t="s">
        <v>4</v>
      </c>
      <c r="P701" s="219" t="s">
        <v>5</v>
      </c>
      <c r="Q701" s="217" t="s">
        <v>6</v>
      </c>
      <c r="R701" s="217" t="s">
        <v>7</v>
      </c>
      <c r="S701" s="219" t="s">
        <v>96</v>
      </c>
    </row>
    <row r="702" spans="1:19" ht="15.75" x14ac:dyDescent="0.2">
      <c r="A702" s="218"/>
      <c r="B702" s="93" t="s">
        <v>97</v>
      </c>
      <c r="C702" s="93" t="s">
        <v>98</v>
      </c>
      <c r="D702" s="93" t="s">
        <v>99</v>
      </c>
      <c r="E702" s="93" t="s">
        <v>100</v>
      </c>
      <c r="F702" s="93" t="s">
        <v>101</v>
      </c>
      <c r="G702" s="93" t="s">
        <v>102</v>
      </c>
      <c r="H702" s="93" t="s">
        <v>103</v>
      </c>
      <c r="I702" s="93" t="s">
        <v>104</v>
      </c>
      <c r="J702" s="93" t="s">
        <v>105</v>
      </c>
      <c r="K702" s="93" t="s">
        <v>125</v>
      </c>
      <c r="L702" s="218"/>
      <c r="M702" s="218"/>
      <c r="N702" s="218"/>
      <c r="O702" s="218"/>
      <c r="P702" s="218"/>
      <c r="Q702" s="218"/>
      <c r="R702" s="218"/>
      <c r="S702" s="218"/>
    </row>
    <row r="703" spans="1:19" ht="15.75" customHeight="1" x14ac:dyDescent="0.2">
      <c r="A703" s="93">
        <v>2002</v>
      </c>
      <c r="B703" s="17">
        <v>160</v>
      </c>
      <c r="C703" s="17"/>
      <c r="D703" s="17"/>
      <c r="E703" s="17"/>
      <c r="F703" s="17"/>
      <c r="G703" s="17"/>
      <c r="H703" s="17"/>
      <c r="I703" s="17"/>
      <c r="J703" s="17"/>
      <c r="K703" s="17"/>
      <c r="L703" s="54"/>
      <c r="M703" s="138"/>
      <c r="N703" s="139"/>
      <c r="O703" s="100"/>
      <c r="P703" s="94"/>
      <c r="Q703" s="19">
        <f>B703</f>
        <v>160</v>
      </c>
      <c r="R703" s="95"/>
      <c r="S703" s="94"/>
    </row>
    <row r="704" spans="1:19" ht="15.75" customHeight="1" x14ac:dyDescent="0.2">
      <c r="A704" s="93">
        <v>2101</v>
      </c>
      <c r="B704" s="17"/>
      <c r="C704" s="17">
        <v>135</v>
      </c>
      <c r="D704" s="17"/>
      <c r="E704" s="17"/>
      <c r="F704" s="17"/>
      <c r="G704" s="17"/>
      <c r="H704" s="17"/>
      <c r="I704" s="17"/>
      <c r="J704" s="17"/>
      <c r="K704" s="17"/>
      <c r="L704" s="54"/>
      <c r="M704" s="140"/>
      <c r="N704" s="49"/>
      <c r="O704" s="141"/>
      <c r="P704" s="21">
        <f>IF(C704=0,"",C704/B703)</f>
        <v>0.84375</v>
      </c>
      <c r="Q704" s="22">
        <v>136</v>
      </c>
      <c r="R704" s="96">
        <f t="shared" ref="R704:R712" si="64">IF(Q704=0,"",Q704/Q703)</f>
        <v>0.85</v>
      </c>
      <c r="S704" s="96">
        <f t="shared" ref="S704:S712" si="65">IF(Q704=0,"",100%-R704)</f>
        <v>0.15000000000000002</v>
      </c>
    </row>
    <row r="705" spans="1:20" ht="15.75" customHeight="1" x14ac:dyDescent="0.2">
      <c r="A705" s="93">
        <v>2102</v>
      </c>
      <c r="B705" s="17"/>
      <c r="C705" s="17"/>
      <c r="D705" s="17">
        <v>125</v>
      </c>
      <c r="E705" s="17"/>
      <c r="F705" s="17"/>
      <c r="G705" s="17"/>
      <c r="H705" s="17"/>
      <c r="I705" s="17"/>
      <c r="J705" s="17"/>
      <c r="K705" s="17"/>
      <c r="L705" s="54"/>
      <c r="M705" s="140"/>
      <c r="N705" s="49"/>
      <c r="O705" s="141"/>
      <c r="P705" s="21">
        <f>IF(D705=0,"",D705/C704)</f>
        <v>0.92592592592592593</v>
      </c>
      <c r="Q705" s="22">
        <v>129</v>
      </c>
      <c r="R705" s="96">
        <f t="shared" si="64"/>
        <v>0.94852941176470584</v>
      </c>
      <c r="S705" s="96">
        <f t="shared" si="65"/>
        <v>5.1470588235294157E-2</v>
      </c>
      <c r="T705" s="119">
        <f>Q705/Q703</f>
        <v>0.80625000000000002</v>
      </c>
    </row>
    <row r="706" spans="1:20" ht="15.75" customHeight="1" x14ac:dyDescent="0.2">
      <c r="A706" s="93">
        <v>2201</v>
      </c>
      <c r="B706" s="17"/>
      <c r="C706" s="17"/>
      <c r="D706" s="17"/>
      <c r="E706" s="17">
        <v>117</v>
      </c>
      <c r="F706" s="17"/>
      <c r="G706" s="17"/>
      <c r="H706" s="17"/>
      <c r="I706" s="17"/>
      <c r="J706" s="17"/>
      <c r="K706" s="17"/>
      <c r="L706" s="54"/>
      <c r="M706" s="140"/>
      <c r="N706" s="49"/>
      <c r="O706" s="141"/>
      <c r="P706" s="21">
        <f>IF(E706=0,"",E706/D705)</f>
        <v>0.93600000000000005</v>
      </c>
      <c r="Q706" s="22">
        <v>124</v>
      </c>
      <c r="R706" s="96">
        <f t="shared" si="64"/>
        <v>0.96124031007751942</v>
      </c>
      <c r="S706" s="96">
        <f t="shared" si="65"/>
        <v>3.8759689922480578E-2</v>
      </c>
    </row>
    <row r="707" spans="1:20" ht="15.75" customHeight="1" x14ac:dyDescent="0.2">
      <c r="A707" s="93">
        <v>2202</v>
      </c>
      <c r="B707" s="17"/>
      <c r="C707" s="17"/>
      <c r="D707" s="17"/>
      <c r="E707" s="17"/>
      <c r="F707" s="17">
        <v>112</v>
      </c>
      <c r="G707" s="17"/>
      <c r="H707" s="17"/>
      <c r="I707" s="17"/>
      <c r="J707" s="17"/>
      <c r="K707" s="17"/>
      <c r="L707" s="54"/>
      <c r="M707" s="140"/>
      <c r="N707" s="49"/>
      <c r="O707" s="141"/>
      <c r="P707" s="21">
        <f>IF(F707=0,"",F707/E706)</f>
        <v>0.95726495726495731</v>
      </c>
      <c r="Q707" s="22">
        <v>117</v>
      </c>
      <c r="R707" s="96">
        <f t="shared" si="64"/>
        <v>0.94354838709677424</v>
      </c>
      <c r="S707" s="96">
        <f t="shared" si="65"/>
        <v>5.6451612903225756E-2</v>
      </c>
    </row>
    <row r="708" spans="1:20" ht="15.75" customHeight="1" x14ac:dyDescent="0.2">
      <c r="A708" s="93">
        <v>2301</v>
      </c>
      <c r="B708" s="17"/>
      <c r="C708" s="17"/>
      <c r="D708" s="17"/>
      <c r="E708" s="17"/>
      <c r="F708" s="17"/>
      <c r="G708" s="17">
        <v>78</v>
      </c>
      <c r="H708" s="17"/>
      <c r="I708" s="17"/>
      <c r="J708" s="17"/>
      <c r="K708" s="17"/>
      <c r="L708" s="54"/>
      <c r="M708" s="140"/>
      <c r="N708" s="49"/>
      <c r="O708" s="141"/>
      <c r="P708" s="21">
        <f>IF(G708=0,"",G708/F707)</f>
        <v>0.6964285714285714</v>
      </c>
      <c r="Q708" s="22">
        <v>114</v>
      </c>
      <c r="R708" s="96">
        <f t="shared" si="64"/>
        <v>0.97435897435897434</v>
      </c>
      <c r="S708" s="96">
        <f t="shared" si="65"/>
        <v>2.5641025641025661E-2</v>
      </c>
    </row>
    <row r="709" spans="1:20" ht="15.75" customHeight="1" x14ac:dyDescent="0.2">
      <c r="A709" s="93">
        <v>2302</v>
      </c>
      <c r="B709" s="17"/>
      <c r="C709" s="17"/>
      <c r="D709" s="17"/>
      <c r="E709" s="17"/>
      <c r="F709" s="17"/>
      <c r="G709" s="17"/>
      <c r="H709" s="17">
        <v>73</v>
      </c>
      <c r="I709" s="17"/>
      <c r="J709" s="17"/>
      <c r="K709" s="17"/>
      <c r="L709" s="54"/>
      <c r="M709" s="140"/>
      <c r="N709" s="49"/>
      <c r="O709" s="141"/>
      <c r="P709" s="21">
        <f>IF(H709=0,"",H709/G708)</f>
        <v>0.9358974358974359</v>
      </c>
      <c r="Q709" s="22">
        <v>108</v>
      </c>
      <c r="R709" s="96">
        <f t="shared" si="64"/>
        <v>0.94736842105263153</v>
      </c>
      <c r="S709" s="96">
        <f t="shared" si="65"/>
        <v>5.2631578947368474E-2</v>
      </c>
    </row>
    <row r="710" spans="1:20" ht="15.75" customHeight="1" x14ac:dyDescent="0.2">
      <c r="A710" s="93">
        <v>2401</v>
      </c>
      <c r="B710" s="17"/>
      <c r="C710" s="17"/>
      <c r="D710" s="17"/>
      <c r="E710" s="17"/>
      <c r="F710" s="17"/>
      <c r="G710" s="17"/>
      <c r="H710" s="17"/>
      <c r="I710" s="17">
        <v>67</v>
      </c>
      <c r="J710" s="17"/>
      <c r="K710" s="17"/>
      <c r="L710" s="54"/>
      <c r="M710" s="140"/>
      <c r="N710" s="49"/>
      <c r="O710" s="141"/>
      <c r="P710" s="21">
        <f>IF(I710=0,"",I710/H709)</f>
        <v>0.9178082191780822</v>
      </c>
      <c r="Q710" s="22">
        <v>103</v>
      </c>
      <c r="R710" s="96">
        <f t="shared" si="64"/>
        <v>0.95370370370370372</v>
      </c>
      <c r="S710" s="96">
        <f t="shared" si="65"/>
        <v>4.629629629629628E-2</v>
      </c>
    </row>
    <row r="711" spans="1:20" ht="15.75" customHeight="1" x14ac:dyDescent="0.2">
      <c r="A711" s="93">
        <v>2402</v>
      </c>
      <c r="B711" s="17"/>
      <c r="C711" s="17"/>
      <c r="D711" s="17"/>
      <c r="E711" s="17"/>
      <c r="F711" s="17"/>
      <c r="G711" s="17"/>
      <c r="H711" s="17"/>
      <c r="I711" s="17"/>
      <c r="J711" s="17">
        <v>64</v>
      </c>
      <c r="K711" s="17"/>
      <c r="L711" s="54"/>
      <c r="M711" s="140"/>
      <c r="N711" s="49"/>
      <c r="O711" s="141"/>
      <c r="P711" s="21">
        <f>IF(J711=0,"",J711/I710)</f>
        <v>0.95522388059701491</v>
      </c>
      <c r="Q711" s="22">
        <v>102</v>
      </c>
      <c r="R711" s="96">
        <f t="shared" si="64"/>
        <v>0.99029126213592233</v>
      </c>
      <c r="S711" s="96">
        <f t="shared" si="65"/>
        <v>9.7087378640776656E-3</v>
      </c>
    </row>
    <row r="712" spans="1:20" ht="15.75" customHeight="1" x14ac:dyDescent="0.2">
      <c r="A712" s="93">
        <v>2501</v>
      </c>
      <c r="B712" s="17"/>
      <c r="C712" s="17"/>
      <c r="D712" s="17"/>
      <c r="E712" s="17"/>
      <c r="F712" s="17"/>
      <c r="G712" s="17"/>
      <c r="H712" s="17"/>
      <c r="I712" s="17"/>
      <c r="J712" s="17"/>
      <c r="K712" s="17">
        <v>54</v>
      </c>
      <c r="L712" s="54">
        <v>42</v>
      </c>
      <c r="M712" s="140"/>
      <c r="N712" s="49"/>
      <c r="O712" s="141"/>
      <c r="P712" s="21">
        <f>IF(K712=0,"",K712/J711)</f>
        <v>0.84375</v>
      </c>
      <c r="Q712" s="22">
        <v>101</v>
      </c>
      <c r="R712" s="96">
        <f t="shared" si="64"/>
        <v>0.99019607843137258</v>
      </c>
      <c r="S712" s="96">
        <f t="shared" si="65"/>
        <v>9.8039215686274161E-3</v>
      </c>
    </row>
    <row r="713" spans="1:20" ht="15.75" customHeight="1" x14ac:dyDescent="0.2">
      <c r="A713" s="93">
        <v>2502</v>
      </c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54"/>
      <c r="M713" s="140"/>
      <c r="N713" s="49"/>
      <c r="O713" s="142"/>
      <c r="P713" s="160"/>
      <c r="Q713" s="51"/>
      <c r="R713" s="186"/>
      <c r="S713" s="160"/>
    </row>
    <row r="714" spans="1:20" ht="15.75" customHeight="1" x14ac:dyDescent="0.2">
      <c r="A714" s="93">
        <v>2601</v>
      </c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54"/>
      <c r="M714" s="140"/>
      <c r="N714" s="49"/>
      <c r="O714" s="142"/>
      <c r="P714" s="143"/>
      <c r="Q714" s="51"/>
      <c r="R714" s="144"/>
      <c r="S714" s="143"/>
    </row>
    <row r="715" spans="1:20" ht="15.75" customHeight="1" x14ac:dyDescent="0.2">
      <c r="A715" s="93">
        <v>2602</v>
      </c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54"/>
      <c r="M715" s="140"/>
      <c r="N715" s="49"/>
      <c r="O715" s="142"/>
      <c r="P715" s="49"/>
      <c r="Q715" s="142"/>
      <c r="R715" s="145"/>
      <c r="S715" s="143"/>
    </row>
    <row r="716" spans="1:20" ht="15.75" customHeight="1" x14ac:dyDescent="0.2">
      <c r="A716" s="93">
        <v>2701</v>
      </c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54"/>
      <c r="M716" s="140"/>
      <c r="N716" s="49"/>
      <c r="O716" s="142"/>
      <c r="P716" s="98" t="s">
        <v>81</v>
      </c>
      <c r="Q716" s="99"/>
      <c r="R716" s="100">
        <f>IF(SUM(L707:L713)=0,"",SUM(L707:L713))</f>
        <v>42</v>
      </c>
      <c r="S716" s="101" t="s">
        <v>10</v>
      </c>
    </row>
    <row r="717" spans="1:20" ht="15.75" customHeight="1" x14ac:dyDescent="0.2">
      <c r="A717" s="93">
        <v>2702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54"/>
      <c r="M717" s="140"/>
      <c r="N717" s="49"/>
      <c r="O717" s="142"/>
      <c r="P717" s="102" t="s">
        <v>83</v>
      </c>
      <c r="Q717" s="32" t="str">
        <f>IF(Q716/B703=0,"",Q716/B703)</f>
        <v/>
      </c>
      <c r="R717" s="103" t="str">
        <f>IF(Q716/R716=0,"",Q716/R716)</f>
        <v/>
      </c>
      <c r="S717" s="104" t="s">
        <v>84</v>
      </c>
    </row>
    <row r="718" spans="1:20" ht="15.75" x14ac:dyDescent="0.2">
      <c r="A718" s="93">
        <v>2801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54"/>
      <c r="M718" s="146"/>
      <c r="N718" s="147"/>
      <c r="O718" s="148"/>
      <c r="P718" s="149"/>
      <c r="Q718" s="150"/>
      <c r="R718" s="150"/>
      <c r="S718" s="151"/>
    </row>
    <row r="719" spans="1:20" ht="18" customHeight="1" x14ac:dyDescent="0.2">
      <c r="A719" s="109"/>
      <c r="B719" s="216" t="s">
        <v>106</v>
      </c>
      <c r="C719" s="216"/>
      <c r="D719" s="216"/>
      <c r="E719" s="216"/>
      <c r="F719" s="216"/>
      <c r="G719" s="216"/>
      <c r="H719" s="216"/>
      <c r="I719" s="216"/>
      <c r="J719" s="216"/>
      <c r="K719" s="216"/>
      <c r="L719" s="37">
        <f>SUM(L712:L715)</f>
        <v>42</v>
      </c>
      <c r="M719" s="105">
        <f>IF(L712=0,"",L712/B703)</f>
        <v>0.26250000000000001</v>
      </c>
      <c r="N719" s="105">
        <f>IF(L719=0,"",L719/B703)</f>
        <v>0.26250000000000001</v>
      </c>
      <c r="O719" s="105">
        <f>IF(L712=0,"",N719-M719)</f>
        <v>0</v>
      </c>
      <c r="P719" s="85"/>
      <c r="Q719" s="81"/>
      <c r="R719" s="129"/>
      <c r="S719" s="85"/>
    </row>
    <row r="720" spans="1:20" ht="12.75" customHeight="1" x14ac:dyDescent="0.2"/>
    <row r="721" spans="1:24" ht="12.75" customHeight="1" x14ac:dyDescent="0.2"/>
    <row r="722" spans="1:24" ht="26.25" x14ac:dyDescent="0.2">
      <c r="B722" s="220" t="s">
        <v>94</v>
      </c>
      <c r="C722" s="220"/>
      <c r="D722" s="220"/>
      <c r="E722" s="220"/>
      <c r="F722" s="220"/>
      <c r="G722" s="220"/>
      <c r="H722" s="220"/>
      <c r="I722" s="220"/>
      <c r="J722" s="220"/>
      <c r="K722" s="220"/>
      <c r="L722" s="74" t="s">
        <v>118</v>
      </c>
      <c r="M722" s="85"/>
      <c r="N722" s="85"/>
      <c r="O722" s="81"/>
      <c r="P722" s="85"/>
      <c r="Q722" s="81"/>
      <c r="R722" s="81"/>
      <c r="S722" s="81"/>
    </row>
    <row r="723" spans="1:24" ht="20.25" x14ac:dyDescent="0.2">
      <c r="A723" s="222" t="s">
        <v>9</v>
      </c>
      <c r="B723" s="223" t="s">
        <v>95</v>
      </c>
      <c r="C723" s="224"/>
      <c r="D723" s="224"/>
      <c r="E723" s="224"/>
      <c r="F723" s="224"/>
      <c r="G723" s="224"/>
      <c r="H723" s="224"/>
      <c r="I723" s="224"/>
      <c r="J723" s="224"/>
      <c r="K723" s="225"/>
      <c r="L723" s="226" t="s">
        <v>10</v>
      </c>
      <c r="M723" s="219" t="s">
        <v>2</v>
      </c>
      <c r="N723" s="219" t="s">
        <v>3</v>
      </c>
      <c r="O723" s="228" t="s">
        <v>4</v>
      </c>
      <c r="P723" s="219" t="s">
        <v>5</v>
      </c>
      <c r="Q723" s="217" t="s">
        <v>6</v>
      </c>
      <c r="R723" s="217" t="s">
        <v>7</v>
      </c>
      <c r="S723" s="219" t="s">
        <v>96</v>
      </c>
    </row>
    <row r="724" spans="1:24" ht="15.75" x14ac:dyDescent="0.2">
      <c r="A724" s="218"/>
      <c r="B724" s="93" t="s">
        <v>97</v>
      </c>
      <c r="C724" s="93" t="s">
        <v>98</v>
      </c>
      <c r="D724" s="93" t="s">
        <v>99</v>
      </c>
      <c r="E724" s="93" t="s">
        <v>100</v>
      </c>
      <c r="F724" s="93" t="s">
        <v>101</v>
      </c>
      <c r="G724" s="93" t="s">
        <v>102</v>
      </c>
      <c r="H724" s="93" t="s">
        <v>103</v>
      </c>
      <c r="I724" s="93" t="s">
        <v>104</v>
      </c>
      <c r="J724" s="93" t="s">
        <v>105</v>
      </c>
      <c r="K724" s="93" t="s">
        <v>125</v>
      </c>
      <c r="L724" s="218"/>
      <c r="M724" s="218"/>
      <c r="N724" s="218"/>
      <c r="O724" s="218"/>
      <c r="P724" s="218"/>
      <c r="Q724" s="218"/>
      <c r="R724" s="218"/>
      <c r="S724" s="218"/>
    </row>
    <row r="725" spans="1:24" ht="15.75" x14ac:dyDescent="0.2">
      <c r="A725" s="93">
        <v>2101</v>
      </c>
      <c r="B725" s="17">
        <v>74</v>
      </c>
      <c r="C725" s="17"/>
      <c r="D725" s="17"/>
      <c r="E725" s="17"/>
      <c r="F725" s="17"/>
      <c r="G725" s="17"/>
      <c r="H725" s="17"/>
      <c r="I725" s="17"/>
      <c r="J725" s="17"/>
      <c r="K725" s="17"/>
      <c r="L725" s="54"/>
      <c r="M725" s="138"/>
      <c r="N725" s="139"/>
      <c r="O725" s="100"/>
      <c r="P725" s="94"/>
      <c r="Q725" s="19">
        <f>B725</f>
        <v>74</v>
      </c>
      <c r="R725" s="95"/>
      <c r="S725" s="94"/>
    </row>
    <row r="726" spans="1:24" ht="15.75" x14ac:dyDescent="0.2">
      <c r="A726" s="93">
        <v>2102</v>
      </c>
      <c r="B726" s="17"/>
      <c r="C726" s="17">
        <v>63</v>
      </c>
      <c r="D726" s="17"/>
      <c r="E726" s="17"/>
      <c r="F726" s="17"/>
      <c r="G726" s="17"/>
      <c r="H726" s="17"/>
      <c r="I726" s="17"/>
      <c r="J726" s="17"/>
      <c r="K726" s="17"/>
      <c r="L726" s="54"/>
      <c r="M726" s="140"/>
      <c r="N726" s="49"/>
      <c r="O726" s="141"/>
      <c r="P726" s="21">
        <f>IF(C726=0,"",C726/B725)</f>
        <v>0.85135135135135132</v>
      </c>
      <c r="Q726" s="22">
        <v>63</v>
      </c>
      <c r="R726" s="96">
        <f t="shared" ref="R726:R734" si="66">IF(Q726=0,"",Q726/Q725)</f>
        <v>0.85135135135135132</v>
      </c>
      <c r="S726" s="96">
        <f t="shared" ref="S726:S734" si="67">IF(Q726=0,"",100%-R726)</f>
        <v>0.14864864864864868</v>
      </c>
    </row>
    <row r="727" spans="1:24" ht="15.75" x14ac:dyDescent="0.2">
      <c r="A727" s="93">
        <v>2201</v>
      </c>
      <c r="B727" s="17"/>
      <c r="C727" s="17"/>
      <c r="D727" s="17">
        <v>63</v>
      </c>
      <c r="E727" s="17"/>
      <c r="F727" s="17"/>
      <c r="G727" s="17"/>
      <c r="H727" s="17"/>
      <c r="I727" s="17"/>
      <c r="J727" s="17"/>
      <c r="K727" s="17"/>
      <c r="L727" s="54"/>
      <c r="M727" s="140"/>
      <c r="N727" s="49"/>
      <c r="O727" s="141"/>
      <c r="P727" s="21">
        <f>IF(D727=0,"",D727/C726)</f>
        <v>1</v>
      </c>
      <c r="Q727" s="22">
        <v>63</v>
      </c>
      <c r="R727" s="96">
        <f t="shared" si="66"/>
        <v>1</v>
      </c>
      <c r="S727" s="96">
        <f t="shared" si="67"/>
        <v>0</v>
      </c>
      <c r="T727" s="119">
        <f>Q727/Q725</f>
        <v>0.85135135135135132</v>
      </c>
    </row>
    <row r="728" spans="1:24" ht="15.75" x14ac:dyDescent="0.2">
      <c r="A728" s="93">
        <v>2202</v>
      </c>
      <c r="B728" s="17"/>
      <c r="C728" s="17"/>
      <c r="D728" s="17"/>
      <c r="E728" s="17">
        <v>60</v>
      </c>
      <c r="F728" s="17"/>
      <c r="G728" s="17"/>
      <c r="H728" s="17"/>
      <c r="I728" s="17"/>
      <c r="J728" s="17"/>
      <c r="K728" s="17"/>
      <c r="L728" s="54"/>
      <c r="M728" s="140"/>
      <c r="N728" s="49"/>
      <c r="O728" s="141"/>
      <c r="P728" s="21">
        <f>IF(E728=0,"",E728/D727)</f>
        <v>0.95238095238095233</v>
      </c>
      <c r="Q728" s="22">
        <v>61</v>
      </c>
      <c r="R728" s="96">
        <f t="shared" si="66"/>
        <v>0.96825396825396826</v>
      </c>
      <c r="S728" s="96">
        <f t="shared" si="67"/>
        <v>3.1746031746031744E-2</v>
      </c>
    </row>
    <row r="729" spans="1:24" ht="15.75" x14ac:dyDescent="0.2">
      <c r="A729" s="93">
        <v>2301</v>
      </c>
      <c r="B729" s="17"/>
      <c r="C729" s="17"/>
      <c r="D729" s="17"/>
      <c r="E729" s="17"/>
      <c r="F729" s="17">
        <v>60</v>
      </c>
      <c r="G729" s="17"/>
      <c r="H729" s="17"/>
      <c r="I729" s="17"/>
      <c r="J729" s="17"/>
      <c r="K729" s="17"/>
      <c r="L729" s="54"/>
      <c r="M729" s="140"/>
      <c r="N729" s="49"/>
      <c r="O729" s="141"/>
      <c r="P729" s="21">
        <f>IF(F729=0,"",F729/E728)</f>
        <v>1</v>
      </c>
      <c r="Q729" s="22">
        <v>61</v>
      </c>
      <c r="R729" s="96">
        <f t="shared" si="66"/>
        <v>1</v>
      </c>
      <c r="S729" s="96">
        <f t="shared" si="67"/>
        <v>0</v>
      </c>
    </row>
    <row r="730" spans="1:24" ht="15.75" x14ac:dyDescent="0.2">
      <c r="A730" s="93">
        <v>2302</v>
      </c>
      <c r="B730" s="17"/>
      <c r="C730" s="17"/>
      <c r="D730" s="17"/>
      <c r="E730" s="17"/>
      <c r="F730" s="17"/>
      <c r="G730" s="17">
        <v>47</v>
      </c>
      <c r="H730" s="17"/>
      <c r="I730" s="17"/>
      <c r="J730" s="17"/>
      <c r="K730" s="17"/>
      <c r="L730" s="54"/>
      <c r="M730" s="140"/>
      <c r="N730" s="49"/>
      <c r="O730" s="141"/>
      <c r="P730" s="21">
        <f>IF(G730=0,"",G730/F729)</f>
        <v>0.78333333333333333</v>
      </c>
      <c r="Q730" s="22">
        <v>53</v>
      </c>
      <c r="R730" s="96">
        <f t="shared" si="66"/>
        <v>0.86885245901639341</v>
      </c>
      <c r="S730" s="96">
        <f t="shared" si="67"/>
        <v>0.13114754098360659</v>
      </c>
    </row>
    <row r="731" spans="1:24" ht="15.75" x14ac:dyDescent="0.2">
      <c r="A731" s="93">
        <v>2401</v>
      </c>
      <c r="B731" s="17"/>
      <c r="C731" s="17"/>
      <c r="D731" s="17"/>
      <c r="E731" s="17"/>
      <c r="F731" s="17"/>
      <c r="G731" s="17"/>
      <c r="H731" s="17">
        <v>38</v>
      </c>
      <c r="I731" s="17"/>
      <c r="J731" s="17"/>
      <c r="K731" s="17"/>
      <c r="L731" s="54"/>
      <c r="M731" s="140"/>
      <c r="N731" s="49"/>
      <c r="O731" s="141"/>
      <c r="P731" s="21">
        <f>IF(H731=0,"",H731/G730)</f>
        <v>0.80851063829787229</v>
      </c>
      <c r="Q731" s="22">
        <v>53</v>
      </c>
      <c r="R731" s="96">
        <f t="shared" si="66"/>
        <v>1</v>
      </c>
      <c r="S731" s="96">
        <f t="shared" si="67"/>
        <v>0</v>
      </c>
      <c r="T731" s="214"/>
      <c r="U731" s="214"/>
      <c r="V731" s="214"/>
      <c r="W731" s="214"/>
      <c r="X731" s="214"/>
    </row>
    <row r="732" spans="1:24" ht="15.75" x14ac:dyDescent="0.2">
      <c r="A732" s="93">
        <v>2402</v>
      </c>
      <c r="B732" s="17"/>
      <c r="C732" s="17"/>
      <c r="D732" s="17"/>
      <c r="E732" s="17"/>
      <c r="F732" s="17"/>
      <c r="G732" s="17"/>
      <c r="H732" s="17"/>
      <c r="I732" s="17">
        <v>38</v>
      </c>
      <c r="J732" s="17"/>
      <c r="K732" s="17"/>
      <c r="L732" s="54"/>
      <c r="M732" s="140"/>
      <c r="N732" s="49"/>
      <c r="O732" s="141"/>
      <c r="P732" s="21">
        <f>IF(I732=0,"",I732/H731)</f>
        <v>1</v>
      </c>
      <c r="Q732" s="22">
        <v>52</v>
      </c>
      <c r="R732" s="96">
        <f t="shared" si="66"/>
        <v>0.98113207547169812</v>
      </c>
      <c r="S732" s="96">
        <f t="shared" si="67"/>
        <v>1.8867924528301883E-2</v>
      </c>
      <c r="T732" s="214"/>
      <c r="U732" s="214"/>
      <c r="V732" s="214"/>
      <c r="W732" s="214"/>
      <c r="X732" s="214"/>
    </row>
    <row r="733" spans="1:24" ht="15.75" x14ac:dyDescent="0.2">
      <c r="A733" s="93">
        <v>2501</v>
      </c>
      <c r="B733" s="17"/>
      <c r="C733" s="17"/>
      <c r="D733" s="17"/>
      <c r="E733" s="17"/>
      <c r="F733" s="17"/>
      <c r="G733" s="17"/>
      <c r="H733" s="17"/>
      <c r="I733" s="17"/>
      <c r="J733" s="17">
        <v>42</v>
      </c>
      <c r="K733" s="17"/>
      <c r="L733" s="54"/>
      <c r="M733" s="140"/>
      <c r="N733" s="49"/>
      <c r="O733" s="141"/>
      <c r="P733" s="62">
        <f>IF(J733=0,"",J733/I732)</f>
        <v>1.1052631578947369</v>
      </c>
      <c r="Q733" s="22">
        <v>50</v>
      </c>
      <c r="R733" s="96">
        <f t="shared" si="66"/>
        <v>0.96153846153846156</v>
      </c>
      <c r="S733" s="96">
        <f t="shared" si="67"/>
        <v>3.8461538461538436E-2</v>
      </c>
      <c r="T733" s="214"/>
      <c r="U733" s="214"/>
      <c r="V733" s="214"/>
      <c r="W733" s="214"/>
      <c r="X733" s="214"/>
    </row>
    <row r="734" spans="1:24" ht="15.75" x14ac:dyDescent="0.2">
      <c r="A734" s="93">
        <v>2502</v>
      </c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54"/>
      <c r="M734" s="140"/>
      <c r="N734" s="49"/>
      <c r="O734" s="141"/>
      <c r="P734" s="21" t="str">
        <f>IF(K734=0,"",K734/J733)</f>
        <v/>
      </c>
      <c r="Q734" s="22"/>
      <c r="R734" s="96" t="str">
        <f t="shared" si="66"/>
        <v/>
      </c>
      <c r="S734" s="96" t="str">
        <f t="shared" si="67"/>
        <v/>
      </c>
      <c r="V734" s="215"/>
    </row>
    <row r="735" spans="1:24" ht="15.75" x14ac:dyDescent="0.2">
      <c r="A735" s="93">
        <v>2601</v>
      </c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54"/>
      <c r="M735" s="140"/>
      <c r="N735" s="49"/>
      <c r="O735" s="142"/>
      <c r="P735" s="160"/>
      <c r="Q735" s="51"/>
      <c r="R735" s="186"/>
      <c r="S735" s="160"/>
      <c r="V735" s="215"/>
    </row>
    <row r="736" spans="1:24" ht="15.75" x14ac:dyDescent="0.2">
      <c r="A736" s="93">
        <v>2602</v>
      </c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54"/>
      <c r="M736" s="140"/>
      <c r="N736" s="49"/>
      <c r="O736" s="142"/>
      <c r="P736" s="143"/>
      <c r="Q736" s="51"/>
      <c r="R736" s="144"/>
      <c r="S736" s="143"/>
      <c r="V736" s="215"/>
    </row>
    <row r="737" spans="1:23" ht="15.75" x14ac:dyDescent="0.2">
      <c r="A737" s="93">
        <v>2701</v>
      </c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54"/>
      <c r="M737" s="140"/>
      <c r="N737" s="49"/>
      <c r="O737" s="142"/>
      <c r="P737" s="49"/>
      <c r="Q737" s="142"/>
      <c r="R737" s="145"/>
      <c r="S737" s="143"/>
      <c r="V737" s="215"/>
    </row>
    <row r="738" spans="1:23" ht="15.75" x14ac:dyDescent="0.2">
      <c r="A738" s="93">
        <v>2702</v>
      </c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54"/>
      <c r="M738" s="140"/>
      <c r="N738" s="49"/>
      <c r="O738" s="142"/>
      <c r="P738" s="98" t="s">
        <v>81</v>
      </c>
      <c r="Q738" s="99"/>
      <c r="R738" s="100" t="str">
        <f>IF(SUM(L729:L735)=0,"",SUM(L729:L735))</f>
        <v/>
      </c>
      <c r="S738" s="101" t="s">
        <v>10</v>
      </c>
    </row>
    <row r="739" spans="1:23" ht="15.75" x14ac:dyDescent="0.2">
      <c r="A739" s="93">
        <v>2801</v>
      </c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54"/>
      <c r="M739" s="140"/>
      <c r="N739" s="49"/>
      <c r="O739" s="142"/>
      <c r="P739" s="102" t="s">
        <v>83</v>
      </c>
      <c r="Q739" s="32" t="str">
        <f>IF(Q738/B725=0,"",Q738/B725)</f>
        <v/>
      </c>
      <c r="R739" s="103" t="e">
        <f>IF(Q738/R738=0,"",Q738/R738)</f>
        <v>#VALUE!</v>
      </c>
      <c r="S739" s="104" t="s">
        <v>84</v>
      </c>
    </row>
    <row r="740" spans="1:23" ht="15.75" x14ac:dyDescent="0.2">
      <c r="A740" s="93">
        <v>2802</v>
      </c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54"/>
      <c r="M740" s="146"/>
      <c r="N740" s="147"/>
      <c r="O740" s="148"/>
      <c r="P740" s="149"/>
      <c r="Q740" s="150"/>
      <c r="R740" s="150"/>
      <c r="S740" s="151"/>
    </row>
    <row r="741" spans="1:23" ht="18" x14ac:dyDescent="0.2">
      <c r="A741" s="109"/>
      <c r="B741" s="216" t="s">
        <v>106</v>
      </c>
      <c r="C741" s="216"/>
      <c r="D741" s="216"/>
      <c r="E741" s="216"/>
      <c r="F741" s="216"/>
      <c r="G741" s="216"/>
      <c r="H741" s="216"/>
      <c r="I741" s="216"/>
      <c r="J741" s="216"/>
      <c r="K741" s="216"/>
      <c r="L741" s="37">
        <f>SUM(L734:L737)</f>
        <v>0</v>
      </c>
      <c r="M741" s="105" t="str">
        <f>IF(L734=0,"",L734/B725)</f>
        <v/>
      </c>
      <c r="N741" s="105" t="str">
        <f>IF(L741=0,"",L741/B725)</f>
        <v/>
      </c>
      <c r="O741" s="105" t="str">
        <f>IF(L734=0,"",N741-M741)</f>
        <v/>
      </c>
      <c r="P741" s="85"/>
      <c r="Q741" s="81"/>
      <c r="R741" s="129"/>
      <c r="S741" s="85"/>
      <c r="W741" s="156"/>
    </row>
    <row r="742" spans="1:23" ht="12.75" customHeight="1" x14ac:dyDescent="0.2"/>
    <row r="743" spans="1:23" ht="12.75" customHeight="1" x14ac:dyDescent="0.2"/>
    <row r="744" spans="1:23" ht="26.25" x14ac:dyDescent="0.2">
      <c r="A744" s="86"/>
      <c r="B744" s="220" t="s">
        <v>94</v>
      </c>
      <c r="C744" s="220"/>
      <c r="D744" s="220"/>
      <c r="E744" s="220"/>
      <c r="F744" s="220"/>
      <c r="G744" s="220"/>
      <c r="H744" s="220"/>
      <c r="I744" s="220"/>
      <c r="J744" s="220"/>
      <c r="K744" s="220"/>
      <c r="L744" s="74" t="s">
        <v>119</v>
      </c>
      <c r="M744" s="85"/>
      <c r="N744" s="85"/>
      <c r="O744" s="81"/>
      <c r="P744" s="85"/>
      <c r="Q744" s="81"/>
      <c r="R744" s="81"/>
      <c r="S744" s="81"/>
      <c r="T744" s="86"/>
    </row>
    <row r="745" spans="1:23" ht="20.25" x14ac:dyDescent="0.2">
      <c r="A745" s="222" t="s">
        <v>9</v>
      </c>
      <c r="B745" s="223" t="s">
        <v>95</v>
      </c>
      <c r="C745" s="224"/>
      <c r="D745" s="224"/>
      <c r="E745" s="224"/>
      <c r="F745" s="224"/>
      <c r="G745" s="224"/>
      <c r="H745" s="224"/>
      <c r="I745" s="224"/>
      <c r="J745" s="224"/>
      <c r="K745" s="225"/>
      <c r="L745" s="226" t="s">
        <v>10</v>
      </c>
      <c r="M745" s="219" t="s">
        <v>2</v>
      </c>
      <c r="N745" s="219" t="s">
        <v>3</v>
      </c>
      <c r="O745" s="228" t="s">
        <v>4</v>
      </c>
      <c r="P745" s="219" t="s">
        <v>5</v>
      </c>
      <c r="Q745" s="217" t="s">
        <v>6</v>
      </c>
      <c r="R745" s="217" t="s">
        <v>7</v>
      </c>
      <c r="S745" s="219" t="s">
        <v>96</v>
      </c>
      <c r="T745" s="86"/>
    </row>
    <row r="746" spans="1:23" ht="15.75" x14ac:dyDescent="0.2">
      <c r="A746" s="218"/>
      <c r="B746" s="93" t="s">
        <v>97</v>
      </c>
      <c r="C746" s="93" t="s">
        <v>98</v>
      </c>
      <c r="D746" s="93" t="s">
        <v>99</v>
      </c>
      <c r="E746" s="93" t="s">
        <v>100</v>
      </c>
      <c r="F746" s="93" t="s">
        <v>101</v>
      </c>
      <c r="G746" s="93" t="s">
        <v>102</v>
      </c>
      <c r="H746" s="93" t="s">
        <v>103</v>
      </c>
      <c r="I746" s="93" t="s">
        <v>104</v>
      </c>
      <c r="J746" s="93" t="s">
        <v>105</v>
      </c>
      <c r="K746" s="93" t="s">
        <v>125</v>
      </c>
      <c r="L746" s="218"/>
      <c r="M746" s="218"/>
      <c r="N746" s="218"/>
      <c r="O746" s="218"/>
      <c r="P746" s="218"/>
      <c r="Q746" s="218"/>
      <c r="R746" s="218"/>
      <c r="S746" s="218"/>
      <c r="T746" s="86"/>
    </row>
    <row r="747" spans="1:23" ht="15.75" x14ac:dyDescent="0.2">
      <c r="A747" s="93">
        <v>2102</v>
      </c>
      <c r="B747" s="17">
        <v>143</v>
      </c>
      <c r="C747" s="17"/>
      <c r="D747" s="17"/>
      <c r="E747" s="17"/>
      <c r="F747" s="17"/>
      <c r="G747" s="17"/>
      <c r="H747" s="17"/>
      <c r="I747" s="17"/>
      <c r="J747" s="17"/>
      <c r="K747" s="17"/>
      <c r="L747" s="54"/>
      <c r="M747" s="138"/>
      <c r="N747" s="139"/>
      <c r="O747" s="100"/>
      <c r="P747" s="94"/>
      <c r="Q747" s="19">
        <f>B747</f>
        <v>143</v>
      </c>
      <c r="R747" s="95"/>
      <c r="S747" s="94"/>
      <c r="T747" s="86"/>
    </row>
    <row r="748" spans="1:23" ht="15.75" x14ac:dyDescent="0.2">
      <c r="A748" s="93">
        <v>2201</v>
      </c>
      <c r="B748" s="17"/>
      <c r="C748" s="17">
        <v>117</v>
      </c>
      <c r="D748" s="17"/>
      <c r="E748" s="17"/>
      <c r="F748" s="17"/>
      <c r="G748" s="17"/>
      <c r="H748" s="17"/>
      <c r="I748" s="17"/>
      <c r="J748" s="17"/>
      <c r="K748" s="17"/>
      <c r="L748" s="54"/>
      <c r="M748" s="140"/>
      <c r="N748" s="49"/>
      <c r="O748" s="141"/>
      <c r="P748" s="21">
        <f>IF(C748=0,"",C748/B747)</f>
        <v>0.81818181818181823</v>
      </c>
      <c r="Q748" s="22">
        <v>117</v>
      </c>
      <c r="R748" s="96">
        <f t="shared" ref="R748:R756" si="68">IF(Q748=0,"",Q748/Q747)</f>
        <v>0.81818181818181823</v>
      </c>
      <c r="S748" s="96">
        <f t="shared" ref="S748:S756" si="69">IF(Q748=0,"",100%-R748)</f>
        <v>0.18181818181818177</v>
      </c>
      <c r="T748" s="86"/>
    </row>
    <row r="749" spans="1:23" ht="15.75" x14ac:dyDescent="0.2">
      <c r="A749" s="93">
        <v>2202</v>
      </c>
      <c r="B749" s="17"/>
      <c r="C749" s="17"/>
      <c r="D749" s="17">
        <v>113</v>
      </c>
      <c r="E749" s="17"/>
      <c r="F749" s="17"/>
      <c r="G749" s="17"/>
      <c r="H749" s="17"/>
      <c r="I749" s="17"/>
      <c r="J749" s="17"/>
      <c r="K749" s="17"/>
      <c r="L749" s="54"/>
      <c r="M749" s="140"/>
      <c r="N749" s="49"/>
      <c r="O749" s="141"/>
      <c r="P749" s="21">
        <f>IF(D749=0,"",D749/C748)</f>
        <v>0.96581196581196582</v>
      </c>
      <c r="Q749" s="22">
        <v>115</v>
      </c>
      <c r="R749" s="96">
        <f t="shared" si="68"/>
        <v>0.98290598290598286</v>
      </c>
      <c r="S749" s="96">
        <f t="shared" si="69"/>
        <v>1.7094017094017144E-2</v>
      </c>
      <c r="T749" s="119">
        <f>Q749/Q747</f>
        <v>0.80419580419580416</v>
      </c>
    </row>
    <row r="750" spans="1:23" ht="15.75" x14ac:dyDescent="0.2">
      <c r="A750" s="93">
        <v>2301</v>
      </c>
      <c r="B750" s="17"/>
      <c r="C750" s="17"/>
      <c r="D750" s="17"/>
      <c r="E750" s="17">
        <v>111</v>
      </c>
      <c r="F750" s="17"/>
      <c r="G750" s="17"/>
      <c r="H750" s="17"/>
      <c r="I750" s="17"/>
      <c r="J750" s="17"/>
      <c r="K750" s="17"/>
      <c r="L750" s="54"/>
      <c r="M750" s="140"/>
      <c r="N750" s="49"/>
      <c r="O750" s="141"/>
      <c r="P750" s="21">
        <f>IF(E750=0,"",E750/D749)</f>
        <v>0.98230088495575218</v>
      </c>
      <c r="Q750" s="22">
        <v>114</v>
      </c>
      <c r="R750" s="96">
        <f t="shared" si="68"/>
        <v>0.99130434782608701</v>
      </c>
      <c r="S750" s="96">
        <f t="shared" si="69"/>
        <v>8.6956521739129933E-3</v>
      </c>
      <c r="T750" s="86"/>
    </row>
    <row r="751" spans="1:23" ht="15.75" x14ac:dyDescent="0.2">
      <c r="A751" s="93">
        <v>2302</v>
      </c>
      <c r="B751" s="17"/>
      <c r="C751" s="17"/>
      <c r="D751" s="17"/>
      <c r="E751" s="17"/>
      <c r="F751" s="17">
        <v>111</v>
      </c>
      <c r="G751" s="17"/>
      <c r="H751" s="17"/>
      <c r="I751" s="17"/>
      <c r="J751" s="17"/>
      <c r="K751" s="17"/>
      <c r="L751" s="54"/>
      <c r="M751" s="140"/>
      <c r="N751" s="49"/>
      <c r="O751" s="141"/>
      <c r="P751" s="21">
        <f>IF(F751=0,"",F751/E750)</f>
        <v>1</v>
      </c>
      <c r="Q751" s="22">
        <v>114</v>
      </c>
      <c r="R751" s="96">
        <f t="shared" si="68"/>
        <v>1</v>
      </c>
      <c r="S751" s="96">
        <f t="shared" si="69"/>
        <v>0</v>
      </c>
      <c r="T751" s="86"/>
    </row>
    <row r="752" spans="1:23" ht="15.75" x14ac:dyDescent="0.2">
      <c r="A752" s="93">
        <v>2401</v>
      </c>
      <c r="B752" s="17"/>
      <c r="C752" s="17"/>
      <c r="D752" s="17"/>
      <c r="E752" s="17"/>
      <c r="F752" s="17"/>
      <c r="G752" s="17">
        <v>109</v>
      </c>
      <c r="H752" s="17"/>
      <c r="I752" s="17"/>
      <c r="J752" s="17"/>
      <c r="K752" s="17"/>
      <c r="L752" s="54"/>
      <c r="M752" s="140"/>
      <c r="N752" s="49"/>
      <c r="O752" s="141"/>
      <c r="P752" s="21">
        <f>IF(G752=0,"",G752/F751)</f>
        <v>0.98198198198198194</v>
      </c>
      <c r="Q752" s="22">
        <v>114</v>
      </c>
      <c r="R752" s="96">
        <f t="shared" si="68"/>
        <v>1</v>
      </c>
      <c r="S752" s="96">
        <f t="shared" si="69"/>
        <v>0</v>
      </c>
      <c r="T752" s="86"/>
    </row>
    <row r="753" spans="1:20" ht="15.75" x14ac:dyDescent="0.2">
      <c r="A753" s="93">
        <v>2402</v>
      </c>
      <c r="B753" s="17"/>
      <c r="C753" s="17"/>
      <c r="D753" s="17"/>
      <c r="E753" s="17"/>
      <c r="F753" s="17"/>
      <c r="G753" s="17"/>
      <c r="H753" s="17">
        <v>105</v>
      </c>
      <c r="I753" s="17"/>
      <c r="J753" s="17"/>
      <c r="K753" s="17"/>
      <c r="L753" s="54"/>
      <c r="M753" s="140"/>
      <c r="N753" s="49"/>
      <c r="O753" s="141"/>
      <c r="P753" s="21">
        <f>IF(H753=0,"",H753/G752)</f>
        <v>0.96330275229357798</v>
      </c>
      <c r="Q753" s="22">
        <v>112</v>
      </c>
      <c r="R753" s="96">
        <f t="shared" si="68"/>
        <v>0.98245614035087714</v>
      </c>
      <c r="S753" s="96">
        <f t="shared" si="69"/>
        <v>1.7543859649122862E-2</v>
      </c>
      <c r="T753" s="86"/>
    </row>
    <row r="754" spans="1:20" ht="15.75" x14ac:dyDescent="0.2">
      <c r="A754" s="93">
        <v>2501</v>
      </c>
      <c r="B754" s="17"/>
      <c r="C754" s="17"/>
      <c r="D754" s="17"/>
      <c r="E754" s="17"/>
      <c r="F754" s="17"/>
      <c r="G754" s="17"/>
      <c r="H754" s="17"/>
      <c r="I754" s="17">
        <v>100</v>
      </c>
      <c r="J754" s="17"/>
      <c r="K754" s="17"/>
      <c r="L754" s="54"/>
      <c r="M754" s="140"/>
      <c r="N754" s="49"/>
      <c r="O754" s="141"/>
      <c r="P754" s="21">
        <f>IF(I754=0,"",I754/H753)</f>
        <v>0.95238095238095233</v>
      </c>
      <c r="Q754" s="22">
        <v>110</v>
      </c>
      <c r="R754" s="96">
        <f t="shared" si="68"/>
        <v>0.9821428571428571</v>
      </c>
      <c r="S754" s="96">
        <f t="shared" si="69"/>
        <v>1.7857142857142905E-2</v>
      </c>
      <c r="T754" s="86"/>
    </row>
    <row r="755" spans="1:20" ht="15.75" x14ac:dyDescent="0.2">
      <c r="A755" s="93">
        <v>2502</v>
      </c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54"/>
      <c r="M755" s="140"/>
      <c r="N755" s="49"/>
      <c r="O755" s="141"/>
      <c r="P755" s="21" t="str">
        <f>IF(J755=0,"",J755/I754)</f>
        <v/>
      </c>
      <c r="Q755" s="22"/>
      <c r="R755" s="96" t="str">
        <f t="shared" si="68"/>
        <v/>
      </c>
      <c r="S755" s="96" t="str">
        <f t="shared" si="69"/>
        <v/>
      </c>
      <c r="T755" s="86"/>
    </row>
    <row r="756" spans="1:20" ht="15.75" x14ac:dyDescent="0.2">
      <c r="A756" s="93">
        <v>2601</v>
      </c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54"/>
      <c r="M756" s="140"/>
      <c r="N756" s="49"/>
      <c r="O756" s="141"/>
      <c r="P756" s="21" t="str">
        <f>IF(K756=0,"",K756/J755)</f>
        <v/>
      </c>
      <c r="Q756" s="22"/>
      <c r="R756" s="96" t="str">
        <f t="shared" si="68"/>
        <v/>
      </c>
      <c r="S756" s="96" t="str">
        <f t="shared" si="69"/>
        <v/>
      </c>
      <c r="T756" s="86"/>
    </row>
    <row r="757" spans="1:20" ht="15.75" x14ac:dyDescent="0.2">
      <c r="A757" s="93">
        <v>2602</v>
      </c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54"/>
      <c r="M757" s="140"/>
      <c r="N757" s="49"/>
      <c r="O757" s="142"/>
      <c r="P757" s="160"/>
      <c r="Q757" s="51"/>
      <c r="R757" s="186"/>
      <c r="S757" s="160"/>
      <c r="T757" s="86"/>
    </row>
    <row r="758" spans="1:20" ht="15.75" x14ac:dyDescent="0.2">
      <c r="A758" s="93">
        <v>2701</v>
      </c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54"/>
      <c r="M758" s="140"/>
      <c r="N758" s="49"/>
      <c r="O758" s="142"/>
      <c r="P758" s="143"/>
      <c r="Q758" s="51"/>
      <c r="R758" s="144"/>
      <c r="S758" s="143"/>
      <c r="T758" s="86"/>
    </row>
    <row r="759" spans="1:20" ht="15.75" x14ac:dyDescent="0.2">
      <c r="A759" s="93">
        <v>2702</v>
      </c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54"/>
      <c r="M759" s="140"/>
      <c r="N759" s="49"/>
      <c r="O759" s="142"/>
      <c r="P759" s="49"/>
      <c r="Q759" s="142"/>
      <c r="R759" s="145"/>
      <c r="S759" s="143"/>
      <c r="T759" s="86"/>
    </row>
    <row r="760" spans="1:20" ht="15.75" x14ac:dyDescent="0.2">
      <c r="A760" s="93">
        <v>2801</v>
      </c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54"/>
      <c r="M760" s="140"/>
      <c r="N760" s="49"/>
      <c r="O760" s="142"/>
      <c r="P760" s="98" t="s">
        <v>81</v>
      </c>
      <c r="Q760" s="99"/>
      <c r="R760" s="100" t="str">
        <f>IF(SUM(L751:L757)=0,"",SUM(L751:L757))</f>
        <v/>
      </c>
      <c r="S760" s="101" t="s">
        <v>10</v>
      </c>
      <c r="T760" s="86"/>
    </row>
    <row r="761" spans="1:20" ht="15.75" x14ac:dyDescent="0.2">
      <c r="A761" s="93">
        <v>2802</v>
      </c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54"/>
      <c r="M761" s="140"/>
      <c r="N761" s="49"/>
      <c r="O761" s="142"/>
      <c r="P761" s="102" t="s">
        <v>83</v>
      </c>
      <c r="Q761" s="32" t="str">
        <f>IF(Q760/B747=0,"",Q760/B747)</f>
        <v/>
      </c>
      <c r="R761" s="103" t="e">
        <f>IF(Q760/R760=0,"",Q760/R760)</f>
        <v>#VALUE!</v>
      </c>
      <c r="S761" s="104" t="s">
        <v>84</v>
      </c>
      <c r="T761" s="86"/>
    </row>
    <row r="762" spans="1:20" ht="15.75" x14ac:dyDescent="0.2">
      <c r="A762" s="93">
        <v>2901</v>
      </c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54"/>
      <c r="M762" s="146"/>
      <c r="N762" s="147"/>
      <c r="O762" s="148"/>
      <c r="P762" s="149"/>
      <c r="Q762" s="150"/>
      <c r="R762" s="150"/>
      <c r="S762" s="151"/>
      <c r="T762" s="86"/>
    </row>
    <row r="763" spans="1:20" ht="18" x14ac:dyDescent="0.2">
      <c r="A763" s="109"/>
      <c r="B763" s="216" t="s">
        <v>106</v>
      </c>
      <c r="C763" s="216"/>
      <c r="D763" s="216"/>
      <c r="E763" s="216"/>
      <c r="F763" s="216"/>
      <c r="G763" s="216"/>
      <c r="H763" s="216"/>
      <c r="I763" s="216"/>
      <c r="J763" s="216"/>
      <c r="K763" s="216"/>
      <c r="L763" s="37">
        <f>SUM(L756:L759)</f>
        <v>0</v>
      </c>
      <c r="M763" s="105" t="str">
        <f>IF(L756=0,"",L756/B747)</f>
        <v/>
      </c>
      <c r="N763" s="105" t="str">
        <f>IF(L763=0,"",L763/B747)</f>
        <v/>
      </c>
      <c r="O763" s="105" t="str">
        <f>IF(L756=0,"",N763-M763)</f>
        <v/>
      </c>
      <c r="P763" s="85"/>
      <c r="Q763" s="81"/>
      <c r="R763" s="129"/>
      <c r="S763" s="85"/>
      <c r="T763" s="86"/>
    </row>
    <row r="764" spans="1:20" ht="12.75" customHeight="1" x14ac:dyDescent="0.2"/>
    <row r="765" spans="1:20" ht="12.75" customHeight="1" x14ac:dyDescent="0.2"/>
    <row r="766" spans="1:20" ht="26.25" x14ac:dyDescent="0.2">
      <c r="A766" s="86"/>
      <c r="B766" s="220" t="s">
        <v>94</v>
      </c>
      <c r="C766" s="220"/>
      <c r="D766" s="220"/>
      <c r="E766" s="220"/>
      <c r="F766" s="220"/>
      <c r="G766" s="220"/>
      <c r="H766" s="220"/>
      <c r="I766" s="220"/>
      <c r="J766" s="220"/>
      <c r="K766" s="220"/>
      <c r="L766" s="74" t="s">
        <v>120</v>
      </c>
      <c r="M766" s="85"/>
      <c r="N766" s="85"/>
      <c r="O766" s="81"/>
      <c r="P766" s="85"/>
      <c r="Q766" s="81"/>
      <c r="R766" s="81"/>
      <c r="S766" s="81"/>
      <c r="T766" s="86"/>
    </row>
    <row r="767" spans="1:20" ht="20.25" x14ac:dyDescent="0.2">
      <c r="A767" s="222" t="s">
        <v>9</v>
      </c>
      <c r="B767" s="223" t="s">
        <v>95</v>
      </c>
      <c r="C767" s="224"/>
      <c r="D767" s="224"/>
      <c r="E767" s="224"/>
      <c r="F767" s="224"/>
      <c r="G767" s="224"/>
      <c r="H767" s="224"/>
      <c r="I767" s="224"/>
      <c r="J767" s="224"/>
      <c r="K767" s="225"/>
      <c r="L767" s="226" t="s">
        <v>10</v>
      </c>
      <c r="M767" s="219" t="s">
        <v>2</v>
      </c>
      <c r="N767" s="219" t="s">
        <v>3</v>
      </c>
      <c r="O767" s="228" t="s">
        <v>4</v>
      </c>
      <c r="P767" s="219" t="s">
        <v>5</v>
      </c>
      <c r="Q767" s="217" t="s">
        <v>6</v>
      </c>
      <c r="R767" s="217" t="s">
        <v>7</v>
      </c>
      <c r="S767" s="219" t="s">
        <v>96</v>
      </c>
      <c r="T767" s="86"/>
    </row>
    <row r="768" spans="1:20" ht="15.75" x14ac:dyDescent="0.2">
      <c r="A768" s="218"/>
      <c r="B768" s="93" t="s">
        <v>97</v>
      </c>
      <c r="C768" s="93" t="s">
        <v>98</v>
      </c>
      <c r="D768" s="93" t="s">
        <v>99</v>
      </c>
      <c r="E768" s="93" t="s">
        <v>100</v>
      </c>
      <c r="F768" s="93" t="s">
        <v>101</v>
      </c>
      <c r="G768" s="93" t="s">
        <v>102</v>
      </c>
      <c r="H768" s="93" t="s">
        <v>103</v>
      </c>
      <c r="I768" s="93" t="s">
        <v>104</v>
      </c>
      <c r="J768" s="93" t="s">
        <v>105</v>
      </c>
      <c r="K768" s="93" t="s">
        <v>125</v>
      </c>
      <c r="L768" s="218"/>
      <c r="M768" s="218"/>
      <c r="N768" s="218"/>
      <c r="O768" s="218"/>
      <c r="P768" s="218"/>
      <c r="Q768" s="218"/>
      <c r="R768" s="218"/>
      <c r="S768" s="218"/>
      <c r="T768" s="86"/>
    </row>
    <row r="769" spans="1:20" ht="15.75" x14ac:dyDescent="0.2">
      <c r="A769" s="93">
        <v>2201</v>
      </c>
      <c r="B769" s="17">
        <v>76</v>
      </c>
      <c r="C769" s="17"/>
      <c r="D769" s="17"/>
      <c r="E769" s="17"/>
      <c r="F769" s="17"/>
      <c r="G769" s="17"/>
      <c r="H769" s="17"/>
      <c r="I769" s="17"/>
      <c r="J769" s="17"/>
      <c r="K769" s="17"/>
      <c r="L769" s="54"/>
      <c r="M769" s="138"/>
      <c r="N769" s="139"/>
      <c r="O769" s="100"/>
      <c r="P769" s="94"/>
      <c r="Q769" s="19">
        <f>B769</f>
        <v>76</v>
      </c>
      <c r="R769" s="95"/>
      <c r="S769" s="94"/>
      <c r="T769" s="86"/>
    </row>
    <row r="770" spans="1:20" ht="15.75" x14ac:dyDescent="0.2">
      <c r="A770" s="93">
        <v>2202</v>
      </c>
      <c r="B770" s="17"/>
      <c r="C770" s="17">
        <v>69</v>
      </c>
      <c r="D770" s="17"/>
      <c r="E770" s="17"/>
      <c r="F770" s="17"/>
      <c r="G770" s="17"/>
      <c r="H770" s="17"/>
      <c r="I770" s="17"/>
      <c r="J770" s="17"/>
      <c r="K770" s="17"/>
      <c r="L770" s="54"/>
      <c r="M770" s="140"/>
      <c r="N770" s="49"/>
      <c r="O770" s="141"/>
      <c r="P770" s="21">
        <f>IF(C770=0,"",C770/B769)</f>
        <v>0.90789473684210531</v>
      </c>
      <c r="Q770" s="22">
        <v>73</v>
      </c>
      <c r="R770" s="96">
        <f t="shared" ref="R770:R778" si="70">IF(Q770=0,"",Q770/Q769)</f>
        <v>0.96052631578947367</v>
      </c>
      <c r="S770" s="96">
        <f t="shared" ref="S770:S778" si="71">IF(Q770=0,"",100%-R770)</f>
        <v>3.9473684210526327E-2</v>
      </c>
      <c r="T770" s="86"/>
    </row>
    <row r="771" spans="1:20" ht="15.75" x14ac:dyDescent="0.2">
      <c r="A771" s="93">
        <v>2301</v>
      </c>
      <c r="B771" s="17"/>
      <c r="C771" s="17"/>
      <c r="D771" s="17">
        <v>67</v>
      </c>
      <c r="E771" s="17"/>
      <c r="F771" s="17"/>
      <c r="G771" s="17"/>
      <c r="H771" s="17"/>
      <c r="I771" s="17"/>
      <c r="J771" s="17"/>
      <c r="K771" s="17"/>
      <c r="L771" s="54"/>
      <c r="M771" s="140"/>
      <c r="N771" s="49"/>
      <c r="O771" s="141"/>
      <c r="P771" s="21">
        <f>IF(D771=0,"",D771/C770)</f>
        <v>0.97101449275362317</v>
      </c>
      <c r="Q771" s="22">
        <v>70</v>
      </c>
      <c r="R771" s="96">
        <f t="shared" si="70"/>
        <v>0.95890410958904104</v>
      </c>
      <c r="S771" s="96">
        <f t="shared" si="71"/>
        <v>4.1095890410958957E-2</v>
      </c>
      <c r="T771" s="119">
        <f>Q771/Q769</f>
        <v>0.92105263157894735</v>
      </c>
    </row>
    <row r="772" spans="1:20" ht="15.75" x14ac:dyDescent="0.2">
      <c r="A772" s="93">
        <v>2302</v>
      </c>
      <c r="B772" s="17"/>
      <c r="C772" s="17"/>
      <c r="D772" s="17"/>
      <c r="E772" s="17">
        <v>64</v>
      </c>
      <c r="F772" s="17"/>
      <c r="G772" s="17"/>
      <c r="H772" s="17"/>
      <c r="I772" s="17"/>
      <c r="J772" s="17"/>
      <c r="K772" s="17"/>
      <c r="L772" s="54"/>
      <c r="M772" s="140"/>
      <c r="N772" s="49"/>
      <c r="O772" s="141"/>
      <c r="P772" s="21">
        <f>IF(E772=0,"",E772/D771)</f>
        <v>0.95522388059701491</v>
      </c>
      <c r="Q772" s="22">
        <v>65</v>
      </c>
      <c r="R772" s="96">
        <f t="shared" si="70"/>
        <v>0.9285714285714286</v>
      </c>
      <c r="S772" s="96">
        <f t="shared" si="71"/>
        <v>7.1428571428571397E-2</v>
      </c>
      <c r="T772" s="86"/>
    </row>
    <row r="773" spans="1:20" ht="15.75" x14ac:dyDescent="0.2">
      <c r="A773" s="93">
        <v>2401</v>
      </c>
      <c r="B773" s="17"/>
      <c r="C773" s="17"/>
      <c r="D773" s="17"/>
      <c r="E773" s="17"/>
      <c r="F773" s="17">
        <v>61</v>
      </c>
      <c r="G773" s="17"/>
      <c r="H773" s="17"/>
      <c r="I773" s="17"/>
      <c r="J773" s="17"/>
      <c r="K773" s="17"/>
      <c r="L773" s="54"/>
      <c r="M773" s="140"/>
      <c r="N773" s="49"/>
      <c r="O773" s="141"/>
      <c r="P773" s="21">
        <f>IF(F773=0,"",F773/E772)</f>
        <v>0.953125</v>
      </c>
      <c r="Q773" s="22">
        <v>64</v>
      </c>
      <c r="R773" s="96">
        <f t="shared" si="70"/>
        <v>0.98461538461538467</v>
      </c>
      <c r="S773" s="96">
        <f t="shared" si="71"/>
        <v>1.538461538461533E-2</v>
      </c>
      <c r="T773" s="86"/>
    </row>
    <row r="774" spans="1:20" ht="15.75" x14ac:dyDescent="0.2">
      <c r="A774" s="93">
        <v>2402</v>
      </c>
      <c r="B774" s="17"/>
      <c r="C774" s="17"/>
      <c r="D774" s="17"/>
      <c r="E774" s="17"/>
      <c r="F774" s="17"/>
      <c r="G774" s="17">
        <v>47</v>
      </c>
      <c r="H774" s="17"/>
      <c r="I774" s="17"/>
      <c r="J774" s="17"/>
      <c r="K774" s="17"/>
      <c r="L774" s="54"/>
      <c r="M774" s="140"/>
      <c r="N774" s="49"/>
      <c r="O774" s="141"/>
      <c r="P774" s="21">
        <f>IF(G774=0,"",G774/F773)</f>
        <v>0.77049180327868849</v>
      </c>
      <c r="Q774" s="22">
        <v>62</v>
      </c>
      <c r="R774" s="96">
        <f t="shared" si="70"/>
        <v>0.96875</v>
      </c>
      <c r="S774" s="96">
        <f t="shared" si="71"/>
        <v>3.125E-2</v>
      </c>
      <c r="T774" s="86"/>
    </row>
    <row r="775" spans="1:20" ht="15.75" x14ac:dyDescent="0.2">
      <c r="A775" s="93">
        <v>2501</v>
      </c>
      <c r="B775" s="17"/>
      <c r="C775" s="17"/>
      <c r="D775" s="17"/>
      <c r="E775" s="17"/>
      <c r="F775" s="17"/>
      <c r="G775" s="17"/>
      <c r="H775" s="17">
        <v>47</v>
      </c>
      <c r="I775" s="17"/>
      <c r="J775" s="17"/>
      <c r="K775" s="17"/>
      <c r="L775" s="54"/>
      <c r="M775" s="140"/>
      <c r="N775" s="49"/>
      <c r="O775" s="141"/>
      <c r="P775" s="21">
        <f>IF(H775=0,"",H775/G774)</f>
        <v>1</v>
      </c>
      <c r="Q775" s="22">
        <v>58</v>
      </c>
      <c r="R775" s="96">
        <f t="shared" si="70"/>
        <v>0.93548387096774188</v>
      </c>
      <c r="S775" s="96">
        <f t="shared" si="71"/>
        <v>6.4516129032258118E-2</v>
      </c>
      <c r="T775" s="86"/>
    </row>
    <row r="776" spans="1:20" ht="15.75" x14ac:dyDescent="0.2">
      <c r="A776" s="93">
        <v>2502</v>
      </c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54"/>
      <c r="M776" s="140"/>
      <c r="N776" s="49"/>
      <c r="O776" s="141"/>
      <c r="P776" s="21" t="str">
        <f>IF(I776=0,"",I776/H775)</f>
        <v/>
      </c>
      <c r="Q776" s="22"/>
      <c r="R776" s="96" t="str">
        <f t="shared" si="70"/>
        <v/>
      </c>
      <c r="S776" s="96" t="str">
        <f t="shared" si="71"/>
        <v/>
      </c>
      <c r="T776" s="86"/>
    </row>
    <row r="777" spans="1:20" ht="15.75" x14ac:dyDescent="0.2">
      <c r="A777" s="93">
        <v>2601</v>
      </c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54"/>
      <c r="M777" s="140"/>
      <c r="N777" s="49"/>
      <c r="O777" s="141"/>
      <c r="P777" s="21" t="str">
        <f>IF(J777=0,"",J777/I776)</f>
        <v/>
      </c>
      <c r="Q777" s="22"/>
      <c r="R777" s="96" t="str">
        <f t="shared" si="70"/>
        <v/>
      </c>
      <c r="S777" s="96" t="str">
        <f t="shared" si="71"/>
        <v/>
      </c>
      <c r="T777" s="86"/>
    </row>
    <row r="778" spans="1:20" ht="15.75" x14ac:dyDescent="0.2">
      <c r="A778" s="93">
        <v>2602</v>
      </c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54"/>
      <c r="M778" s="140"/>
      <c r="N778" s="49"/>
      <c r="O778" s="141"/>
      <c r="P778" s="21" t="str">
        <f>IF(K778=0,"",K778/J777)</f>
        <v/>
      </c>
      <c r="Q778" s="22"/>
      <c r="R778" s="96" t="str">
        <f t="shared" si="70"/>
        <v/>
      </c>
      <c r="S778" s="96" t="str">
        <f t="shared" si="71"/>
        <v/>
      </c>
      <c r="T778" s="86"/>
    </row>
    <row r="779" spans="1:20" ht="15.75" x14ac:dyDescent="0.2">
      <c r="A779" s="93">
        <v>2701</v>
      </c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54"/>
      <c r="M779" s="140"/>
      <c r="N779" s="49"/>
      <c r="O779" s="142"/>
      <c r="P779" s="160"/>
      <c r="Q779" s="51"/>
      <c r="R779" s="186"/>
      <c r="S779" s="160"/>
      <c r="T779" s="86"/>
    </row>
    <row r="780" spans="1:20" ht="15.75" x14ac:dyDescent="0.2">
      <c r="A780" s="93">
        <v>2702</v>
      </c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54"/>
      <c r="M780" s="140"/>
      <c r="N780" s="49"/>
      <c r="O780" s="142"/>
      <c r="P780" s="143"/>
      <c r="Q780" s="51"/>
      <c r="R780" s="144"/>
      <c r="S780" s="143"/>
      <c r="T780" s="86"/>
    </row>
    <row r="781" spans="1:20" ht="15.75" x14ac:dyDescent="0.2">
      <c r="A781" s="93">
        <v>2801</v>
      </c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54"/>
      <c r="M781" s="140"/>
      <c r="N781" s="49"/>
      <c r="O781" s="142"/>
      <c r="P781" s="49"/>
      <c r="Q781" s="142"/>
      <c r="R781" s="145"/>
      <c r="S781" s="143"/>
      <c r="T781" s="86"/>
    </row>
    <row r="782" spans="1:20" ht="15.75" x14ac:dyDescent="0.2">
      <c r="A782" s="93">
        <v>2802</v>
      </c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54"/>
      <c r="M782" s="140"/>
      <c r="N782" s="49"/>
      <c r="O782" s="142"/>
      <c r="P782" s="98" t="s">
        <v>81</v>
      </c>
      <c r="Q782" s="99"/>
      <c r="R782" s="100" t="str">
        <f>IF(SUM(L773:L779)=0,"",SUM(L773:L779))</f>
        <v/>
      </c>
      <c r="S782" s="101" t="s">
        <v>10</v>
      </c>
      <c r="T782" s="86"/>
    </row>
    <row r="783" spans="1:20" ht="15.75" x14ac:dyDescent="0.2">
      <c r="A783" s="93">
        <v>2901</v>
      </c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54"/>
      <c r="M783" s="140"/>
      <c r="N783" s="49"/>
      <c r="O783" s="142"/>
      <c r="P783" s="102" t="s">
        <v>83</v>
      </c>
      <c r="Q783" s="32" t="str">
        <f>IF(Q782/B769=0,"",Q782/B769)</f>
        <v/>
      </c>
      <c r="R783" s="103" t="e">
        <f>IF(Q782/R782=0,"",Q782/R782)</f>
        <v>#VALUE!</v>
      </c>
      <c r="S783" s="104" t="s">
        <v>84</v>
      </c>
      <c r="T783" s="86"/>
    </row>
    <row r="784" spans="1:20" ht="15.75" x14ac:dyDescent="0.2">
      <c r="A784" s="93">
        <v>2902</v>
      </c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54"/>
      <c r="M784" s="146"/>
      <c r="N784" s="147"/>
      <c r="O784" s="148"/>
      <c r="P784" s="149"/>
      <c r="Q784" s="150"/>
      <c r="R784" s="150"/>
      <c r="S784" s="151"/>
      <c r="T784" s="86"/>
    </row>
    <row r="785" spans="1:20" ht="18" x14ac:dyDescent="0.2">
      <c r="A785" s="109"/>
      <c r="B785" s="216" t="s">
        <v>106</v>
      </c>
      <c r="C785" s="216"/>
      <c r="D785" s="216"/>
      <c r="E785" s="216"/>
      <c r="F785" s="216"/>
      <c r="G785" s="216"/>
      <c r="H785" s="216"/>
      <c r="I785" s="216"/>
      <c r="J785" s="216"/>
      <c r="K785" s="216"/>
      <c r="L785" s="37">
        <f>SUM(L778:L781)</f>
        <v>0</v>
      </c>
      <c r="M785" s="105" t="str">
        <f>IF(L778=0,"",L778/B769)</f>
        <v/>
      </c>
      <c r="N785" s="105" t="str">
        <f>IF(L785=0,"",L785/B769)</f>
        <v/>
      </c>
      <c r="O785" s="105" t="str">
        <f>IF(L778=0,"",N785-M785)</f>
        <v/>
      </c>
      <c r="P785" s="85"/>
      <c r="Q785" s="81"/>
      <c r="R785" s="129"/>
      <c r="S785" s="85"/>
      <c r="T785" s="86"/>
    </row>
    <row r="786" spans="1:20" ht="12.75" customHeight="1" x14ac:dyDescent="0.2"/>
    <row r="787" spans="1:20" ht="12.75" customHeight="1" x14ac:dyDescent="0.2"/>
    <row r="788" spans="1:20" ht="26.25" x14ac:dyDescent="0.2">
      <c r="A788" s="86"/>
      <c r="B788" s="220" t="s">
        <v>94</v>
      </c>
      <c r="C788" s="220"/>
      <c r="D788" s="220"/>
      <c r="E788" s="220"/>
      <c r="F788" s="220"/>
      <c r="G788" s="220"/>
      <c r="H788" s="220"/>
      <c r="I788" s="220"/>
      <c r="J788" s="220"/>
      <c r="K788" s="220"/>
      <c r="L788" s="74" t="s">
        <v>121</v>
      </c>
      <c r="M788" s="85"/>
      <c r="N788" s="85"/>
      <c r="O788" s="81"/>
      <c r="P788" s="85"/>
      <c r="Q788" s="81"/>
      <c r="R788" s="81"/>
      <c r="S788" s="81"/>
      <c r="T788" s="86"/>
    </row>
    <row r="789" spans="1:20" ht="20.25" x14ac:dyDescent="0.2">
      <c r="A789" s="222" t="s">
        <v>9</v>
      </c>
      <c r="B789" s="223" t="s">
        <v>95</v>
      </c>
      <c r="C789" s="224"/>
      <c r="D789" s="224"/>
      <c r="E789" s="224"/>
      <c r="F789" s="224"/>
      <c r="G789" s="224"/>
      <c r="H789" s="224"/>
      <c r="I789" s="224"/>
      <c r="J789" s="224"/>
      <c r="K789" s="225"/>
      <c r="L789" s="226" t="s">
        <v>10</v>
      </c>
      <c r="M789" s="219" t="s">
        <v>2</v>
      </c>
      <c r="N789" s="219" t="s">
        <v>3</v>
      </c>
      <c r="O789" s="228" t="s">
        <v>4</v>
      </c>
      <c r="P789" s="219" t="s">
        <v>5</v>
      </c>
      <c r="Q789" s="217" t="s">
        <v>6</v>
      </c>
      <c r="R789" s="217" t="s">
        <v>7</v>
      </c>
      <c r="S789" s="219" t="s">
        <v>96</v>
      </c>
      <c r="T789" s="86"/>
    </row>
    <row r="790" spans="1:20" ht="15.75" x14ac:dyDescent="0.2">
      <c r="A790" s="218"/>
      <c r="B790" s="93" t="s">
        <v>97</v>
      </c>
      <c r="C790" s="93" t="s">
        <v>98</v>
      </c>
      <c r="D790" s="93" t="s">
        <v>99</v>
      </c>
      <c r="E790" s="93" t="s">
        <v>100</v>
      </c>
      <c r="F790" s="93" t="s">
        <v>101</v>
      </c>
      <c r="G790" s="93" t="s">
        <v>102</v>
      </c>
      <c r="H790" s="93" t="s">
        <v>103</v>
      </c>
      <c r="I790" s="93" t="s">
        <v>104</v>
      </c>
      <c r="J790" s="93" t="s">
        <v>105</v>
      </c>
      <c r="K790" s="93" t="s">
        <v>125</v>
      </c>
      <c r="L790" s="218"/>
      <c r="M790" s="218"/>
      <c r="N790" s="218"/>
      <c r="O790" s="218"/>
      <c r="P790" s="218"/>
      <c r="Q790" s="218"/>
      <c r="R790" s="218"/>
      <c r="S790" s="218"/>
      <c r="T790" s="86"/>
    </row>
    <row r="791" spans="1:20" ht="15.75" x14ac:dyDescent="0.2">
      <c r="A791" s="93">
        <v>2202</v>
      </c>
      <c r="B791" s="17">
        <v>135</v>
      </c>
      <c r="C791" s="17"/>
      <c r="D791" s="17"/>
      <c r="E791" s="17"/>
      <c r="F791" s="17"/>
      <c r="G791" s="17"/>
      <c r="H791" s="17"/>
      <c r="I791" s="17"/>
      <c r="J791" s="17"/>
      <c r="K791" s="17"/>
      <c r="L791" s="54"/>
      <c r="M791" s="138"/>
      <c r="N791" s="139"/>
      <c r="O791" s="100"/>
      <c r="P791" s="94"/>
      <c r="Q791" s="19">
        <f>B791</f>
        <v>135</v>
      </c>
      <c r="R791" s="95"/>
      <c r="S791" s="94"/>
      <c r="T791" s="86"/>
    </row>
    <row r="792" spans="1:20" ht="15.75" x14ac:dyDescent="0.2">
      <c r="A792" s="93">
        <v>2301</v>
      </c>
      <c r="B792" s="17"/>
      <c r="C792" s="17">
        <v>117</v>
      </c>
      <c r="D792" s="17"/>
      <c r="E792" s="17"/>
      <c r="F792" s="17"/>
      <c r="G792" s="17"/>
      <c r="H792" s="17"/>
      <c r="I792" s="17"/>
      <c r="J792" s="17"/>
      <c r="K792" s="17"/>
      <c r="L792" s="54"/>
      <c r="M792" s="140"/>
      <c r="N792" s="49"/>
      <c r="O792" s="141"/>
      <c r="P792" s="21">
        <f>IF(C792=0,"",C792/B791)</f>
        <v>0.8666666666666667</v>
      </c>
      <c r="Q792" s="22">
        <v>118</v>
      </c>
      <c r="R792" s="96">
        <f t="shared" ref="R792:R800" si="72">IF(Q792=0,"",Q792/Q791)</f>
        <v>0.87407407407407411</v>
      </c>
      <c r="S792" s="96">
        <f t="shared" ref="S792:S800" si="73">IF(Q792=0,"",100%-R792)</f>
        <v>0.12592592592592589</v>
      </c>
      <c r="T792" s="86"/>
    </row>
    <row r="793" spans="1:20" ht="15.75" x14ac:dyDescent="0.2">
      <c r="A793" s="93">
        <v>2302</v>
      </c>
      <c r="B793" s="17"/>
      <c r="C793" s="17"/>
      <c r="D793" s="17">
        <v>110</v>
      </c>
      <c r="E793" s="17"/>
      <c r="F793" s="17"/>
      <c r="G793" s="17"/>
      <c r="H793" s="17"/>
      <c r="I793" s="17"/>
      <c r="J793" s="17"/>
      <c r="K793" s="17"/>
      <c r="L793" s="54"/>
      <c r="M793" s="140"/>
      <c r="N793" s="49"/>
      <c r="O793" s="141"/>
      <c r="P793" s="21">
        <f>IF(D793=0,"",D793/C792)</f>
        <v>0.94017094017094016</v>
      </c>
      <c r="Q793" s="22">
        <v>115</v>
      </c>
      <c r="R793" s="96">
        <f t="shared" si="72"/>
        <v>0.97457627118644063</v>
      </c>
      <c r="S793" s="96">
        <f t="shared" si="73"/>
        <v>2.5423728813559365E-2</v>
      </c>
      <c r="T793" s="119">
        <f>Q793/Q791</f>
        <v>0.85185185185185186</v>
      </c>
    </row>
    <row r="794" spans="1:20" ht="15.75" x14ac:dyDescent="0.2">
      <c r="A794" s="93">
        <v>2401</v>
      </c>
      <c r="B794" s="17"/>
      <c r="C794" s="17"/>
      <c r="D794" s="17"/>
      <c r="E794" s="17">
        <v>98</v>
      </c>
      <c r="F794" s="17"/>
      <c r="G794" s="17"/>
      <c r="H794" s="17"/>
      <c r="I794" s="17"/>
      <c r="J794" s="17"/>
      <c r="K794" s="17"/>
      <c r="L794" s="54"/>
      <c r="M794" s="140"/>
      <c r="N794" s="49"/>
      <c r="O794" s="141"/>
      <c r="P794" s="21">
        <f>IF(E794=0,"",E794/D793)</f>
        <v>0.89090909090909087</v>
      </c>
      <c r="Q794" s="22">
        <v>111</v>
      </c>
      <c r="R794" s="96">
        <f t="shared" si="72"/>
        <v>0.9652173913043478</v>
      </c>
      <c r="S794" s="96">
        <f t="shared" si="73"/>
        <v>3.4782608695652195E-2</v>
      </c>
      <c r="T794" s="86"/>
    </row>
    <row r="795" spans="1:20" ht="15.75" x14ac:dyDescent="0.2">
      <c r="A795" s="93">
        <v>2402</v>
      </c>
      <c r="B795" s="17"/>
      <c r="C795" s="17"/>
      <c r="D795" s="17"/>
      <c r="E795" s="17"/>
      <c r="F795" s="17">
        <v>98</v>
      </c>
      <c r="G795" s="17"/>
      <c r="H795" s="17"/>
      <c r="I795" s="17"/>
      <c r="J795" s="17"/>
      <c r="K795" s="17"/>
      <c r="L795" s="54"/>
      <c r="M795" s="140"/>
      <c r="N795" s="49"/>
      <c r="O795" s="141"/>
      <c r="P795" s="21">
        <f>IF(F795=0,"",F795/E794)</f>
        <v>1</v>
      </c>
      <c r="Q795" s="22">
        <v>109</v>
      </c>
      <c r="R795" s="96">
        <f t="shared" si="72"/>
        <v>0.98198198198198194</v>
      </c>
      <c r="S795" s="96">
        <f t="shared" si="73"/>
        <v>1.8018018018018056E-2</v>
      </c>
      <c r="T795" s="86"/>
    </row>
    <row r="796" spans="1:20" ht="15.75" x14ac:dyDescent="0.2">
      <c r="A796" s="93">
        <v>2501</v>
      </c>
      <c r="B796" s="17"/>
      <c r="C796" s="17"/>
      <c r="D796" s="17"/>
      <c r="E796" s="17"/>
      <c r="F796" s="17"/>
      <c r="G796" s="17">
        <v>80</v>
      </c>
      <c r="H796" s="17"/>
      <c r="I796" s="17"/>
      <c r="J796" s="17"/>
      <c r="K796" s="17"/>
      <c r="L796" s="54"/>
      <c r="M796" s="140"/>
      <c r="N796" s="49"/>
      <c r="O796" s="141"/>
      <c r="P796" s="21">
        <f>IF(G796=0,"",G796/F795)</f>
        <v>0.81632653061224492</v>
      </c>
      <c r="Q796" s="22">
        <v>106</v>
      </c>
      <c r="R796" s="96">
        <f t="shared" si="72"/>
        <v>0.97247706422018354</v>
      </c>
      <c r="S796" s="96">
        <f t="shared" si="73"/>
        <v>2.752293577981646E-2</v>
      </c>
      <c r="T796" s="86"/>
    </row>
    <row r="797" spans="1:20" ht="15.75" x14ac:dyDescent="0.2">
      <c r="A797" s="93">
        <v>2502</v>
      </c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54"/>
      <c r="M797" s="140"/>
      <c r="N797" s="49"/>
      <c r="O797" s="141"/>
      <c r="P797" s="21" t="str">
        <f>IF(H797=0,"",H797/G796)</f>
        <v/>
      </c>
      <c r="Q797" s="22"/>
      <c r="R797" s="96" t="str">
        <f t="shared" si="72"/>
        <v/>
      </c>
      <c r="S797" s="96" t="str">
        <f t="shared" si="73"/>
        <v/>
      </c>
      <c r="T797" s="86"/>
    </row>
    <row r="798" spans="1:20" ht="15.75" x14ac:dyDescent="0.2">
      <c r="A798" s="93">
        <v>2601</v>
      </c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54"/>
      <c r="M798" s="140"/>
      <c r="N798" s="49"/>
      <c r="O798" s="141"/>
      <c r="P798" s="21" t="str">
        <f>IF(I798=0,"",I798/H797)</f>
        <v/>
      </c>
      <c r="Q798" s="22"/>
      <c r="R798" s="96" t="str">
        <f t="shared" si="72"/>
        <v/>
      </c>
      <c r="S798" s="96" t="str">
        <f t="shared" si="73"/>
        <v/>
      </c>
      <c r="T798" s="86"/>
    </row>
    <row r="799" spans="1:20" ht="15.75" x14ac:dyDescent="0.2">
      <c r="A799" s="93">
        <v>2602</v>
      </c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54"/>
      <c r="M799" s="140"/>
      <c r="N799" s="49"/>
      <c r="O799" s="141"/>
      <c r="P799" s="21" t="str">
        <f>IF(J799=0,"",J799/I798)</f>
        <v/>
      </c>
      <c r="Q799" s="22"/>
      <c r="R799" s="96" t="str">
        <f t="shared" si="72"/>
        <v/>
      </c>
      <c r="S799" s="96" t="str">
        <f t="shared" si="73"/>
        <v/>
      </c>
      <c r="T799" s="86"/>
    </row>
    <row r="800" spans="1:20" ht="15.75" x14ac:dyDescent="0.2">
      <c r="A800" s="93">
        <v>2701</v>
      </c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54"/>
      <c r="M800" s="140"/>
      <c r="N800" s="49"/>
      <c r="O800" s="141"/>
      <c r="P800" s="21" t="str">
        <f>IF(K800=0,"",K800/J799)</f>
        <v/>
      </c>
      <c r="Q800" s="22"/>
      <c r="R800" s="96" t="str">
        <f t="shared" si="72"/>
        <v/>
      </c>
      <c r="S800" s="96" t="str">
        <f t="shared" si="73"/>
        <v/>
      </c>
      <c r="T800" s="86"/>
    </row>
    <row r="801" spans="1:20" ht="15.75" x14ac:dyDescent="0.2">
      <c r="A801" s="93">
        <v>2702</v>
      </c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54"/>
      <c r="M801" s="140"/>
      <c r="N801" s="49"/>
      <c r="O801" s="142"/>
      <c r="P801" s="160"/>
      <c r="Q801" s="51"/>
      <c r="R801" s="186"/>
      <c r="S801" s="160"/>
      <c r="T801" s="86"/>
    </row>
    <row r="802" spans="1:20" ht="15.75" x14ac:dyDescent="0.2">
      <c r="A802" s="93">
        <v>2801</v>
      </c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54"/>
      <c r="M802" s="140"/>
      <c r="N802" s="49"/>
      <c r="O802" s="142"/>
      <c r="P802" s="143"/>
      <c r="Q802" s="51"/>
      <c r="R802" s="144"/>
      <c r="S802" s="143"/>
      <c r="T802" s="86"/>
    </row>
    <row r="803" spans="1:20" ht="15.75" x14ac:dyDescent="0.2">
      <c r="A803" s="93">
        <v>2802</v>
      </c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54"/>
      <c r="M803" s="140"/>
      <c r="N803" s="49"/>
      <c r="O803" s="142"/>
      <c r="P803" s="49"/>
      <c r="Q803" s="142"/>
      <c r="R803" s="145"/>
      <c r="S803" s="143"/>
      <c r="T803" s="86"/>
    </row>
    <row r="804" spans="1:20" ht="15.75" x14ac:dyDescent="0.2">
      <c r="A804" s="93">
        <v>2901</v>
      </c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54"/>
      <c r="M804" s="140"/>
      <c r="N804" s="49"/>
      <c r="O804" s="142"/>
      <c r="P804" s="98" t="s">
        <v>81</v>
      </c>
      <c r="Q804" s="99"/>
      <c r="R804" s="100" t="str">
        <f>IF(SUM(L795:L801)=0,"",SUM(L795:L801))</f>
        <v/>
      </c>
      <c r="S804" s="101" t="s">
        <v>10</v>
      </c>
      <c r="T804" s="86"/>
    </row>
    <row r="805" spans="1:20" ht="15.75" x14ac:dyDescent="0.2">
      <c r="A805" s="93">
        <v>2902</v>
      </c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54"/>
      <c r="M805" s="140"/>
      <c r="N805" s="49"/>
      <c r="O805" s="142"/>
      <c r="P805" s="102" t="s">
        <v>83</v>
      </c>
      <c r="Q805" s="32" t="str">
        <f>IF(Q804/B791=0,"",Q804/B791)</f>
        <v/>
      </c>
      <c r="R805" s="103" t="e">
        <f>IF(Q804/R804=0,"",Q804/R804)</f>
        <v>#VALUE!</v>
      </c>
      <c r="S805" s="104" t="s">
        <v>84</v>
      </c>
      <c r="T805" s="86"/>
    </row>
    <row r="806" spans="1:20" ht="15.75" x14ac:dyDescent="0.2">
      <c r="A806" s="93">
        <v>3001</v>
      </c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54"/>
      <c r="M806" s="146"/>
      <c r="N806" s="147"/>
      <c r="O806" s="148"/>
      <c r="P806" s="149"/>
      <c r="Q806" s="150"/>
      <c r="R806" s="150"/>
      <c r="S806" s="151"/>
      <c r="T806" s="86"/>
    </row>
    <row r="807" spans="1:20" ht="18" x14ac:dyDescent="0.2">
      <c r="A807" s="109"/>
      <c r="B807" s="216" t="s">
        <v>106</v>
      </c>
      <c r="C807" s="216"/>
      <c r="D807" s="216"/>
      <c r="E807" s="216"/>
      <c r="F807" s="216"/>
      <c r="G807" s="216"/>
      <c r="H807" s="216"/>
      <c r="I807" s="216"/>
      <c r="J807" s="216"/>
      <c r="K807" s="216"/>
      <c r="L807" s="37">
        <f>SUM(L800:L803)</f>
        <v>0</v>
      </c>
      <c r="M807" s="105" t="str">
        <f>IF(L800=0,"",L800/B791)</f>
        <v/>
      </c>
      <c r="N807" s="105" t="str">
        <f>IF(L807=0,"",L807/B791)</f>
        <v/>
      </c>
      <c r="O807" s="105" t="str">
        <f>IF(L800=0,"",N807-M807)</f>
        <v/>
      </c>
      <c r="P807" s="85"/>
      <c r="Q807" s="81"/>
      <c r="R807" s="129"/>
      <c r="S807" s="85"/>
      <c r="T807" s="86"/>
    </row>
    <row r="808" spans="1:20" ht="12.75" customHeight="1" x14ac:dyDescent="0.2"/>
    <row r="809" spans="1:20" ht="12.75" customHeight="1" x14ac:dyDescent="0.2"/>
    <row r="810" spans="1:20" ht="26.25" x14ac:dyDescent="0.2">
      <c r="A810" s="86"/>
      <c r="B810" s="220" t="s">
        <v>94</v>
      </c>
      <c r="C810" s="220"/>
      <c r="D810" s="220"/>
      <c r="E810" s="220"/>
      <c r="F810" s="220"/>
      <c r="G810" s="220"/>
      <c r="H810" s="220"/>
      <c r="I810" s="220"/>
      <c r="J810" s="220"/>
      <c r="K810" s="220"/>
      <c r="L810" s="74" t="s">
        <v>128</v>
      </c>
      <c r="M810" s="85"/>
      <c r="N810" s="85"/>
      <c r="O810" s="81"/>
      <c r="P810" s="85"/>
      <c r="Q810" s="81"/>
      <c r="R810" s="81"/>
      <c r="S810" s="81"/>
      <c r="T810" s="86"/>
    </row>
    <row r="811" spans="1:20" ht="20.25" x14ac:dyDescent="0.2">
      <c r="A811" s="222" t="s">
        <v>9</v>
      </c>
      <c r="B811" s="223" t="s">
        <v>95</v>
      </c>
      <c r="C811" s="224"/>
      <c r="D811" s="224"/>
      <c r="E811" s="224"/>
      <c r="F811" s="224"/>
      <c r="G811" s="224"/>
      <c r="H811" s="224"/>
      <c r="I811" s="224"/>
      <c r="J811" s="224"/>
      <c r="K811" s="225"/>
      <c r="L811" s="226" t="s">
        <v>10</v>
      </c>
      <c r="M811" s="219" t="s">
        <v>2</v>
      </c>
      <c r="N811" s="219" t="s">
        <v>3</v>
      </c>
      <c r="O811" s="228" t="s">
        <v>4</v>
      </c>
      <c r="P811" s="219" t="s">
        <v>5</v>
      </c>
      <c r="Q811" s="217" t="s">
        <v>6</v>
      </c>
      <c r="R811" s="217" t="s">
        <v>7</v>
      </c>
      <c r="S811" s="219" t="s">
        <v>96</v>
      </c>
      <c r="T811" s="86"/>
    </row>
    <row r="812" spans="1:20" ht="15.75" x14ac:dyDescent="0.2">
      <c r="A812" s="218"/>
      <c r="B812" s="93" t="s">
        <v>97</v>
      </c>
      <c r="C812" s="93" t="s">
        <v>98</v>
      </c>
      <c r="D812" s="93" t="s">
        <v>99</v>
      </c>
      <c r="E812" s="93" t="s">
        <v>100</v>
      </c>
      <c r="F812" s="93" t="s">
        <v>101</v>
      </c>
      <c r="G812" s="93" t="s">
        <v>102</v>
      </c>
      <c r="H812" s="93" t="s">
        <v>103</v>
      </c>
      <c r="I812" s="93" t="s">
        <v>104</v>
      </c>
      <c r="J812" s="93" t="s">
        <v>105</v>
      </c>
      <c r="K812" s="93" t="s">
        <v>125</v>
      </c>
      <c r="L812" s="218"/>
      <c r="M812" s="218"/>
      <c r="N812" s="218"/>
      <c r="O812" s="218"/>
      <c r="P812" s="218"/>
      <c r="Q812" s="218"/>
      <c r="R812" s="218"/>
      <c r="S812" s="218"/>
      <c r="T812" s="86"/>
    </row>
    <row r="813" spans="1:20" ht="15.75" x14ac:dyDescent="0.2">
      <c r="A813" s="93">
        <v>2301</v>
      </c>
      <c r="B813" s="17">
        <v>78</v>
      </c>
      <c r="C813" s="17"/>
      <c r="D813" s="17"/>
      <c r="E813" s="17"/>
      <c r="F813" s="17"/>
      <c r="G813" s="17"/>
      <c r="H813" s="17"/>
      <c r="I813" s="17"/>
      <c r="J813" s="17"/>
      <c r="K813" s="17"/>
      <c r="L813" s="54"/>
      <c r="M813" s="138"/>
      <c r="N813" s="139"/>
      <c r="O813" s="100"/>
      <c r="P813" s="94"/>
      <c r="Q813" s="19">
        <f>B813</f>
        <v>78</v>
      </c>
      <c r="R813" s="95"/>
      <c r="S813" s="94"/>
      <c r="T813" s="86"/>
    </row>
    <row r="814" spans="1:20" ht="15.75" x14ac:dyDescent="0.2">
      <c r="A814" s="93">
        <v>2302</v>
      </c>
      <c r="B814" s="17"/>
      <c r="C814" s="17">
        <v>76</v>
      </c>
      <c r="D814" s="17"/>
      <c r="E814" s="17"/>
      <c r="F814" s="17"/>
      <c r="G814" s="17"/>
      <c r="H814" s="17"/>
      <c r="I814" s="17"/>
      <c r="J814" s="17"/>
      <c r="K814" s="17"/>
      <c r="L814" s="54"/>
      <c r="M814" s="140"/>
      <c r="N814" s="49"/>
      <c r="O814" s="141"/>
      <c r="P814" s="21">
        <f>IF(C814=0,"",C814/B813)</f>
        <v>0.97435897435897434</v>
      </c>
      <c r="Q814" s="22">
        <v>77</v>
      </c>
      <c r="R814" s="96">
        <f t="shared" ref="R814:R822" si="74">IF(Q814=0,"",Q814/Q813)</f>
        <v>0.98717948717948723</v>
      </c>
      <c r="S814" s="96">
        <f t="shared" ref="S814:S822" si="75">IF(Q814=0,"",100%-R814)</f>
        <v>1.2820512820512775E-2</v>
      </c>
      <c r="T814" s="86"/>
    </row>
    <row r="815" spans="1:20" ht="15.75" x14ac:dyDescent="0.2">
      <c r="A815" s="93">
        <v>2401</v>
      </c>
      <c r="B815" s="17"/>
      <c r="C815" s="17"/>
      <c r="D815" s="17">
        <v>70</v>
      </c>
      <c r="E815" s="17"/>
      <c r="F815" s="17"/>
      <c r="G815" s="17"/>
      <c r="H815" s="17"/>
      <c r="I815" s="17"/>
      <c r="J815" s="17"/>
      <c r="K815" s="17"/>
      <c r="L815" s="54"/>
      <c r="M815" s="140"/>
      <c r="N815" s="49"/>
      <c r="O815" s="141"/>
      <c r="P815" s="21">
        <f>IF(D815=0,"",D815/C814)</f>
        <v>0.92105263157894735</v>
      </c>
      <c r="Q815" s="22">
        <v>74</v>
      </c>
      <c r="R815" s="96">
        <f t="shared" si="74"/>
        <v>0.96103896103896103</v>
      </c>
      <c r="S815" s="96">
        <f t="shared" si="75"/>
        <v>3.8961038961038974E-2</v>
      </c>
      <c r="T815" s="119">
        <f>Q815/Q813</f>
        <v>0.94871794871794868</v>
      </c>
    </row>
    <row r="816" spans="1:20" ht="15.75" x14ac:dyDescent="0.2">
      <c r="A816" s="93">
        <v>2402</v>
      </c>
      <c r="B816" s="17"/>
      <c r="C816" s="17"/>
      <c r="D816" s="17"/>
      <c r="E816" s="17">
        <v>66</v>
      </c>
      <c r="F816" s="17"/>
      <c r="G816" s="17"/>
      <c r="H816" s="17"/>
      <c r="I816" s="17"/>
      <c r="J816" s="17"/>
      <c r="K816" s="17"/>
      <c r="L816" s="54"/>
      <c r="M816" s="140"/>
      <c r="N816" s="49"/>
      <c r="O816" s="141"/>
      <c r="P816" s="21">
        <f>IF(E816=0,"",E816/D815)</f>
        <v>0.94285714285714284</v>
      </c>
      <c r="Q816" s="22">
        <v>74</v>
      </c>
      <c r="R816" s="96">
        <f t="shared" si="74"/>
        <v>1</v>
      </c>
      <c r="S816" s="96">
        <f t="shared" si="75"/>
        <v>0</v>
      </c>
      <c r="T816" s="86"/>
    </row>
    <row r="817" spans="1:20" ht="15.75" x14ac:dyDescent="0.2">
      <c r="A817" s="93">
        <v>2501</v>
      </c>
      <c r="B817" s="17"/>
      <c r="C817" s="17"/>
      <c r="D817" s="17"/>
      <c r="E817" s="17"/>
      <c r="F817" s="17">
        <v>61</v>
      </c>
      <c r="G817" s="17"/>
      <c r="H817" s="17"/>
      <c r="I817" s="17"/>
      <c r="J817" s="17"/>
      <c r="K817" s="17"/>
      <c r="L817" s="54"/>
      <c r="M817" s="140"/>
      <c r="N817" s="49"/>
      <c r="O817" s="141"/>
      <c r="P817" s="21">
        <f>IF(F817=0,"",F817/E816)</f>
        <v>0.9242424242424242</v>
      </c>
      <c r="Q817" s="22">
        <v>72</v>
      </c>
      <c r="R817" s="96">
        <f t="shared" si="74"/>
        <v>0.97297297297297303</v>
      </c>
      <c r="S817" s="96">
        <f t="shared" si="75"/>
        <v>2.7027027027026973E-2</v>
      </c>
      <c r="T817" s="86"/>
    </row>
    <row r="818" spans="1:20" ht="15.75" x14ac:dyDescent="0.2">
      <c r="A818" s="93">
        <v>2502</v>
      </c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54"/>
      <c r="M818" s="140"/>
      <c r="N818" s="49"/>
      <c r="O818" s="141"/>
      <c r="P818" s="21" t="str">
        <f>IF(G818=0,"",G818/F817)</f>
        <v/>
      </c>
      <c r="Q818" s="22"/>
      <c r="R818" s="96" t="str">
        <f t="shared" si="74"/>
        <v/>
      </c>
      <c r="S818" s="96" t="str">
        <f t="shared" si="75"/>
        <v/>
      </c>
      <c r="T818" s="86"/>
    </row>
    <row r="819" spans="1:20" ht="15.75" x14ac:dyDescent="0.2">
      <c r="A819" s="93">
        <v>2601</v>
      </c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54"/>
      <c r="M819" s="140"/>
      <c r="N819" s="49"/>
      <c r="O819" s="141"/>
      <c r="P819" s="21" t="str">
        <f>IF(H819=0,"",H819/G818)</f>
        <v/>
      </c>
      <c r="Q819" s="22"/>
      <c r="R819" s="96" t="str">
        <f t="shared" si="74"/>
        <v/>
      </c>
      <c r="S819" s="96" t="str">
        <f t="shared" si="75"/>
        <v/>
      </c>
      <c r="T819" s="86"/>
    </row>
    <row r="820" spans="1:20" ht="15.75" x14ac:dyDescent="0.2">
      <c r="A820" s="93">
        <v>2602</v>
      </c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54"/>
      <c r="M820" s="140"/>
      <c r="N820" s="49"/>
      <c r="O820" s="141"/>
      <c r="P820" s="21" t="str">
        <f>IF(I820=0,"",I820/H819)</f>
        <v/>
      </c>
      <c r="Q820" s="22"/>
      <c r="R820" s="96" t="str">
        <f t="shared" si="74"/>
        <v/>
      </c>
      <c r="S820" s="96" t="str">
        <f t="shared" si="75"/>
        <v/>
      </c>
      <c r="T820" s="86"/>
    </row>
    <row r="821" spans="1:20" ht="15.75" x14ac:dyDescent="0.2">
      <c r="A821" s="93">
        <v>2701</v>
      </c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54"/>
      <c r="M821" s="140"/>
      <c r="N821" s="49"/>
      <c r="O821" s="141"/>
      <c r="P821" s="21" t="str">
        <f>IF(J821=0,"",J821/I820)</f>
        <v/>
      </c>
      <c r="Q821" s="22"/>
      <c r="R821" s="96" t="str">
        <f t="shared" si="74"/>
        <v/>
      </c>
      <c r="S821" s="96" t="str">
        <f t="shared" si="75"/>
        <v/>
      </c>
      <c r="T821" s="86"/>
    </row>
    <row r="822" spans="1:20" ht="15.75" x14ac:dyDescent="0.2">
      <c r="A822" s="93">
        <v>2702</v>
      </c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54"/>
      <c r="M822" s="140"/>
      <c r="N822" s="49"/>
      <c r="O822" s="141"/>
      <c r="P822" s="21" t="str">
        <f>IF(K822=0,"",K822/J821)</f>
        <v/>
      </c>
      <c r="Q822" s="22"/>
      <c r="R822" s="96" t="str">
        <f t="shared" si="74"/>
        <v/>
      </c>
      <c r="S822" s="96" t="str">
        <f t="shared" si="75"/>
        <v/>
      </c>
      <c r="T822" s="86"/>
    </row>
    <row r="823" spans="1:20" ht="15.75" x14ac:dyDescent="0.2">
      <c r="A823" s="93">
        <v>2801</v>
      </c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54"/>
      <c r="M823" s="140"/>
      <c r="N823" s="49"/>
      <c r="O823" s="142"/>
      <c r="P823" s="160"/>
      <c r="Q823" s="51"/>
      <c r="R823" s="186"/>
      <c r="S823" s="160"/>
      <c r="T823" s="86"/>
    </row>
    <row r="824" spans="1:20" ht="15.75" x14ac:dyDescent="0.2">
      <c r="A824" s="93">
        <v>2802</v>
      </c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54"/>
      <c r="M824" s="140"/>
      <c r="N824" s="49"/>
      <c r="O824" s="142"/>
      <c r="P824" s="143"/>
      <c r="Q824" s="51"/>
      <c r="R824" s="144"/>
      <c r="S824" s="143"/>
      <c r="T824" s="86"/>
    </row>
    <row r="825" spans="1:20" ht="15.75" x14ac:dyDescent="0.2">
      <c r="A825" s="93">
        <v>2901</v>
      </c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54"/>
      <c r="M825" s="140"/>
      <c r="N825" s="49"/>
      <c r="O825" s="142"/>
      <c r="P825" s="49"/>
      <c r="Q825" s="142"/>
      <c r="R825" s="145"/>
      <c r="S825" s="143"/>
      <c r="T825" s="86"/>
    </row>
    <row r="826" spans="1:20" ht="15.75" x14ac:dyDescent="0.2">
      <c r="A826" s="93">
        <v>2902</v>
      </c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54"/>
      <c r="M826" s="140"/>
      <c r="N826" s="49"/>
      <c r="O826" s="142"/>
      <c r="P826" s="98" t="s">
        <v>81</v>
      </c>
      <c r="Q826" s="99"/>
      <c r="R826" s="100" t="str">
        <f>IF(SUM(L817:L823)=0,"",SUM(L817:L823))</f>
        <v/>
      </c>
      <c r="S826" s="101" t="s">
        <v>10</v>
      </c>
      <c r="T826" s="86"/>
    </row>
    <row r="827" spans="1:20" ht="15.75" x14ac:dyDescent="0.2">
      <c r="A827" s="93">
        <v>3001</v>
      </c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54"/>
      <c r="M827" s="140"/>
      <c r="N827" s="49"/>
      <c r="O827" s="142"/>
      <c r="P827" s="102" t="s">
        <v>83</v>
      </c>
      <c r="Q827" s="32" t="str">
        <f>IF(Q826/B813=0,"",Q826/B813)</f>
        <v/>
      </c>
      <c r="R827" s="103" t="e">
        <f>IF(Q826/R826=0,"",Q826/R826)</f>
        <v>#VALUE!</v>
      </c>
      <c r="S827" s="104" t="s">
        <v>84</v>
      </c>
      <c r="T827" s="86"/>
    </row>
    <row r="828" spans="1:20" ht="15.75" x14ac:dyDescent="0.2">
      <c r="A828" s="93">
        <v>3002</v>
      </c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54"/>
      <c r="M828" s="146"/>
      <c r="N828" s="147"/>
      <c r="O828" s="148"/>
      <c r="P828" s="149"/>
      <c r="Q828" s="150"/>
      <c r="R828" s="150"/>
      <c r="S828" s="151"/>
      <c r="T828" s="86"/>
    </row>
    <row r="829" spans="1:20" ht="18" x14ac:dyDescent="0.2">
      <c r="A829" s="109"/>
      <c r="B829" s="216" t="s">
        <v>106</v>
      </c>
      <c r="C829" s="216"/>
      <c r="D829" s="216"/>
      <c r="E829" s="216"/>
      <c r="F829" s="216"/>
      <c r="G829" s="216"/>
      <c r="H829" s="216"/>
      <c r="I829" s="216"/>
      <c r="J829" s="216"/>
      <c r="K829" s="216"/>
      <c r="L829" s="37">
        <f>SUM(L822:L825)</f>
        <v>0</v>
      </c>
      <c r="M829" s="105" t="str">
        <f>IF(L822=0,"",L822/B813)</f>
        <v/>
      </c>
      <c r="N829" s="105" t="str">
        <f>IF(L829=0,"",L829/B813)</f>
        <v/>
      </c>
      <c r="O829" s="105" t="str">
        <f>IF(L822=0,"",N829-M829)</f>
        <v/>
      </c>
      <c r="P829" s="85"/>
      <c r="Q829" s="81"/>
      <c r="R829" s="129"/>
      <c r="S829" s="85"/>
      <c r="T829" s="86"/>
    </row>
    <row r="830" spans="1:20" ht="12.75" customHeight="1" x14ac:dyDescent="0.2"/>
    <row r="831" spans="1:20" ht="12.75" customHeight="1" x14ac:dyDescent="0.2"/>
    <row r="832" spans="1:20" ht="26.25" x14ac:dyDescent="0.2">
      <c r="A832" s="86"/>
      <c r="B832" s="220" t="s">
        <v>94</v>
      </c>
      <c r="C832" s="220"/>
      <c r="D832" s="220"/>
      <c r="E832" s="220"/>
      <c r="F832" s="220"/>
      <c r="G832" s="220"/>
      <c r="H832" s="220"/>
      <c r="I832" s="220"/>
      <c r="J832" s="220"/>
      <c r="K832" s="220"/>
      <c r="L832" s="74" t="s">
        <v>129</v>
      </c>
      <c r="M832" s="85"/>
      <c r="N832" s="85"/>
      <c r="O832" s="81"/>
      <c r="P832" s="85"/>
      <c r="Q832" s="81"/>
      <c r="R832" s="81"/>
      <c r="S832" s="81"/>
      <c r="T832" s="86"/>
    </row>
    <row r="833" spans="1:20" ht="20.25" x14ac:dyDescent="0.2">
      <c r="A833" s="222" t="s">
        <v>9</v>
      </c>
      <c r="B833" s="223" t="s">
        <v>95</v>
      </c>
      <c r="C833" s="224"/>
      <c r="D833" s="224"/>
      <c r="E833" s="224"/>
      <c r="F833" s="224"/>
      <c r="G833" s="224"/>
      <c r="H833" s="224"/>
      <c r="I833" s="224"/>
      <c r="J833" s="224"/>
      <c r="K833" s="225"/>
      <c r="L833" s="226" t="s">
        <v>10</v>
      </c>
      <c r="M833" s="219" t="s">
        <v>2</v>
      </c>
      <c r="N833" s="219" t="s">
        <v>3</v>
      </c>
      <c r="O833" s="228" t="s">
        <v>4</v>
      </c>
      <c r="P833" s="219" t="s">
        <v>5</v>
      </c>
      <c r="Q833" s="217" t="s">
        <v>6</v>
      </c>
      <c r="R833" s="217" t="s">
        <v>7</v>
      </c>
      <c r="S833" s="219" t="s">
        <v>96</v>
      </c>
      <c r="T833" s="86"/>
    </row>
    <row r="834" spans="1:20" ht="15.75" x14ac:dyDescent="0.2">
      <c r="A834" s="218"/>
      <c r="B834" s="93" t="s">
        <v>97</v>
      </c>
      <c r="C834" s="93" t="s">
        <v>98</v>
      </c>
      <c r="D834" s="93" t="s">
        <v>99</v>
      </c>
      <c r="E834" s="93" t="s">
        <v>100</v>
      </c>
      <c r="F834" s="93" t="s">
        <v>101</v>
      </c>
      <c r="G834" s="93" t="s">
        <v>102</v>
      </c>
      <c r="H834" s="93" t="s">
        <v>103</v>
      </c>
      <c r="I834" s="93" t="s">
        <v>104</v>
      </c>
      <c r="J834" s="93" t="s">
        <v>105</v>
      </c>
      <c r="K834" s="93" t="s">
        <v>125</v>
      </c>
      <c r="L834" s="218"/>
      <c r="M834" s="218"/>
      <c r="N834" s="218"/>
      <c r="O834" s="218"/>
      <c r="P834" s="218"/>
      <c r="Q834" s="218"/>
      <c r="R834" s="218"/>
      <c r="S834" s="218"/>
      <c r="T834" s="86"/>
    </row>
    <row r="835" spans="1:20" ht="15.75" x14ac:dyDescent="0.2">
      <c r="A835" s="93">
        <v>2302</v>
      </c>
      <c r="B835" s="17">
        <v>146</v>
      </c>
      <c r="C835" s="17"/>
      <c r="D835" s="17"/>
      <c r="E835" s="17"/>
      <c r="F835" s="17"/>
      <c r="G835" s="17"/>
      <c r="H835" s="17"/>
      <c r="I835" s="17"/>
      <c r="J835" s="17"/>
      <c r="K835" s="17"/>
      <c r="L835" s="54"/>
      <c r="M835" s="138"/>
      <c r="N835" s="139"/>
      <c r="O835" s="100"/>
      <c r="P835" s="94"/>
      <c r="Q835" s="19">
        <f>B835</f>
        <v>146</v>
      </c>
      <c r="R835" s="95"/>
      <c r="S835" s="94"/>
      <c r="T835" s="86"/>
    </row>
    <row r="836" spans="1:20" ht="15.75" x14ac:dyDescent="0.2">
      <c r="A836" s="93">
        <v>2401</v>
      </c>
      <c r="B836" s="17"/>
      <c r="C836" s="17">
        <v>138</v>
      </c>
      <c r="D836" s="17"/>
      <c r="E836" s="17"/>
      <c r="F836" s="17"/>
      <c r="G836" s="17"/>
      <c r="H836" s="17"/>
      <c r="I836" s="17"/>
      <c r="J836" s="17"/>
      <c r="K836" s="17"/>
      <c r="L836" s="54"/>
      <c r="M836" s="140"/>
      <c r="N836" s="49"/>
      <c r="O836" s="141"/>
      <c r="P836" s="21">
        <f>IF(C836=0,"",C836/B835)</f>
        <v>0.9452054794520548</v>
      </c>
      <c r="Q836" s="22">
        <v>138</v>
      </c>
      <c r="R836" s="96">
        <f t="shared" ref="R836:R844" si="76">IF(Q836=0,"",Q836/Q835)</f>
        <v>0.9452054794520548</v>
      </c>
      <c r="S836" s="96">
        <f t="shared" ref="S836:S844" si="77">IF(Q836=0,"",100%-R836)</f>
        <v>5.4794520547945202E-2</v>
      </c>
      <c r="T836" s="86"/>
    </row>
    <row r="837" spans="1:20" ht="15.75" x14ac:dyDescent="0.2">
      <c r="A837" s="93">
        <v>2402</v>
      </c>
      <c r="B837" s="17"/>
      <c r="C837" s="17"/>
      <c r="D837" s="17">
        <v>131</v>
      </c>
      <c r="E837" s="17"/>
      <c r="F837" s="17"/>
      <c r="G837" s="17"/>
      <c r="H837" s="17"/>
      <c r="I837" s="17"/>
      <c r="J837" s="17"/>
      <c r="K837" s="17"/>
      <c r="L837" s="54"/>
      <c r="M837" s="140"/>
      <c r="N837" s="49"/>
      <c r="O837" s="141"/>
      <c r="P837" s="21">
        <f>IF(D837=0,"",D837/C836)</f>
        <v>0.94927536231884058</v>
      </c>
      <c r="Q837" s="22">
        <v>137</v>
      </c>
      <c r="R837" s="96">
        <f t="shared" si="76"/>
        <v>0.99275362318840576</v>
      </c>
      <c r="S837" s="96">
        <f t="shared" si="77"/>
        <v>7.2463768115942351E-3</v>
      </c>
      <c r="T837" s="119">
        <f>Q837/Q835</f>
        <v>0.93835616438356162</v>
      </c>
    </row>
    <row r="838" spans="1:20" ht="15.75" x14ac:dyDescent="0.2">
      <c r="A838" s="93">
        <v>2501</v>
      </c>
      <c r="B838" s="17"/>
      <c r="C838" s="17"/>
      <c r="D838" s="17"/>
      <c r="E838" s="17">
        <v>128</v>
      </c>
      <c r="F838" s="17"/>
      <c r="G838" s="17"/>
      <c r="H838" s="17"/>
      <c r="I838" s="17"/>
      <c r="J838" s="17"/>
      <c r="K838" s="17"/>
      <c r="L838" s="54"/>
      <c r="M838" s="140"/>
      <c r="N838" s="49"/>
      <c r="O838" s="141"/>
      <c r="P838" s="21">
        <f>IF(E838=0,"",E838/D837)</f>
        <v>0.97709923664122134</v>
      </c>
      <c r="Q838" s="22">
        <v>134</v>
      </c>
      <c r="R838" s="96">
        <f t="shared" si="76"/>
        <v>0.97810218978102192</v>
      </c>
      <c r="S838" s="96">
        <f t="shared" si="77"/>
        <v>2.1897810218978075E-2</v>
      </c>
      <c r="T838" s="86"/>
    </row>
    <row r="839" spans="1:20" ht="15.75" x14ac:dyDescent="0.2">
      <c r="A839" s="93">
        <v>2502</v>
      </c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54"/>
      <c r="M839" s="140"/>
      <c r="N839" s="49"/>
      <c r="O839" s="141"/>
      <c r="P839" s="21" t="str">
        <f>IF(F839=0,"",F839/E838)</f>
        <v/>
      </c>
      <c r="Q839" s="22"/>
      <c r="R839" s="96" t="str">
        <f t="shared" si="76"/>
        <v/>
      </c>
      <c r="S839" s="96" t="str">
        <f t="shared" si="77"/>
        <v/>
      </c>
      <c r="T839" s="86"/>
    </row>
    <row r="840" spans="1:20" ht="15.75" x14ac:dyDescent="0.2">
      <c r="A840" s="93">
        <v>2601</v>
      </c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54"/>
      <c r="M840" s="140"/>
      <c r="N840" s="49"/>
      <c r="O840" s="141"/>
      <c r="P840" s="21" t="str">
        <f>IF(G840=0,"",G840/F839)</f>
        <v/>
      </c>
      <c r="Q840" s="22"/>
      <c r="R840" s="96" t="str">
        <f t="shared" si="76"/>
        <v/>
      </c>
      <c r="S840" s="96" t="str">
        <f t="shared" si="77"/>
        <v/>
      </c>
      <c r="T840" s="86"/>
    </row>
    <row r="841" spans="1:20" ht="15.75" x14ac:dyDescent="0.2">
      <c r="A841" s="93">
        <v>2602</v>
      </c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54"/>
      <c r="M841" s="140"/>
      <c r="N841" s="49"/>
      <c r="O841" s="141"/>
      <c r="P841" s="21" t="str">
        <f>IF(H841=0,"",H841/G840)</f>
        <v/>
      </c>
      <c r="Q841" s="22"/>
      <c r="R841" s="96" t="str">
        <f t="shared" si="76"/>
        <v/>
      </c>
      <c r="S841" s="96" t="str">
        <f t="shared" si="77"/>
        <v/>
      </c>
      <c r="T841" s="86"/>
    </row>
    <row r="842" spans="1:20" ht="15.75" x14ac:dyDescent="0.2">
      <c r="A842" s="93">
        <v>2701</v>
      </c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54"/>
      <c r="M842" s="140"/>
      <c r="N842" s="49"/>
      <c r="O842" s="141"/>
      <c r="P842" s="21" t="str">
        <f>IF(I842=0,"",I842/H841)</f>
        <v/>
      </c>
      <c r="Q842" s="22"/>
      <c r="R842" s="96" t="str">
        <f t="shared" si="76"/>
        <v/>
      </c>
      <c r="S842" s="96" t="str">
        <f t="shared" si="77"/>
        <v/>
      </c>
      <c r="T842" s="86"/>
    </row>
    <row r="843" spans="1:20" ht="15.75" x14ac:dyDescent="0.2">
      <c r="A843" s="93">
        <v>2702</v>
      </c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54"/>
      <c r="M843" s="140"/>
      <c r="N843" s="49"/>
      <c r="O843" s="141"/>
      <c r="P843" s="21" t="str">
        <f>IF(J843=0,"",J843/I842)</f>
        <v/>
      </c>
      <c r="Q843" s="22"/>
      <c r="R843" s="96" t="str">
        <f t="shared" si="76"/>
        <v/>
      </c>
      <c r="S843" s="96" t="str">
        <f t="shared" si="77"/>
        <v/>
      </c>
      <c r="T843" s="86"/>
    </row>
    <row r="844" spans="1:20" ht="15.75" x14ac:dyDescent="0.2">
      <c r="A844" s="93">
        <v>2801</v>
      </c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54"/>
      <c r="M844" s="140"/>
      <c r="N844" s="49"/>
      <c r="O844" s="141"/>
      <c r="P844" s="21" t="str">
        <f>IF(K844=0,"",K844/J843)</f>
        <v/>
      </c>
      <c r="Q844" s="22"/>
      <c r="R844" s="96" t="str">
        <f t="shared" si="76"/>
        <v/>
      </c>
      <c r="S844" s="96" t="str">
        <f t="shared" si="77"/>
        <v/>
      </c>
      <c r="T844" s="86"/>
    </row>
    <row r="845" spans="1:20" ht="15.75" x14ac:dyDescent="0.2">
      <c r="A845" s="93">
        <v>2802</v>
      </c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54"/>
      <c r="M845" s="140"/>
      <c r="N845" s="49"/>
      <c r="O845" s="142"/>
      <c r="P845" s="160"/>
      <c r="Q845" s="51"/>
      <c r="R845" s="186"/>
      <c r="S845" s="160"/>
      <c r="T845" s="86"/>
    </row>
    <row r="846" spans="1:20" ht="15.75" x14ac:dyDescent="0.2">
      <c r="A846" s="93">
        <v>2901</v>
      </c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54"/>
      <c r="M846" s="140"/>
      <c r="N846" s="49"/>
      <c r="O846" s="142"/>
      <c r="P846" s="143"/>
      <c r="Q846" s="51"/>
      <c r="R846" s="144"/>
      <c r="S846" s="143"/>
      <c r="T846" s="86"/>
    </row>
    <row r="847" spans="1:20" ht="15.75" x14ac:dyDescent="0.2">
      <c r="A847" s="93">
        <v>2902</v>
      </c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54"/>
      <c r="M847" s="140"/>
      <c r="N847" s="49"/>
      <c r="O847" s="142"/>
      <c r="P847" s="49"/>
      <c r="Q847" s="142"/>
      <c r="R847" s="145"/>
      <c r="S847" s="143"/>
      <c r="T847" s="86"/>
    </row>
    <row r="848" spans="1:20" ht="15.75" x14ac:dyDescent="0.2">
      <c r="A848" s="93">
        <v>3001</v>
      </c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54"/>
      <c r="M848" s="140"/>
      <c r="N848" s="49"/>
      <c r="O848" s="142"/>
      <c r="P848" s="98" t="s">
        <v>81</v>
      </c>
      <c r="Q848" s="99"/>
      <c r="R848" s="100" t="str">
        <f>IF(SUM(L839:L845)=0,"",SUM(L839:L845))</f>
        <v/>
      </c>
      <c r="S848" s="101" t="s">
        <v>10</v>
      </c>
      <c r="T848" s="86"/>
    </row>
    <row r="849" spans="1:20" ht="15.75" x14ac:dyDescent="0.2">
      <c r="A849" s="93">
        <v>3002</v>
      </c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54"/>
      <c r="M849" s="140"/>
      <c r="N849" s="49"/>
      <c r="O849" s="142"/>
      <c r="P849" s="102" t="s">
        <v>83</v>
      </c>
      <c r="Q849" s="32" t="str">
        <f>IF(Q848/B835=0,"",Q848/B835)</f>
        <v/>
      </c>
      <c r="R849" s="103" t="e">
        <f>IF(Q848/R848=0,"",Q848/R848)</f>
        <v>#VALUE!</v>
      </c>
      <c r="S849" s="104" t="s">
        <v>84</v>
      </c>
      <c r="T849" s="86"/>
    </row>
    <row r="850" spans="1:20" ht="15.75" x14ac:dyDescent="0.2">
      <c r="A850" s="93">
        <v>3101</v>
      </c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54"/>
      <c r="M850" s="146"/>
      <c r="N850" s="147"/>
      <c r="O850" s="148"/>
      <c r="P850" s="149"/>
      <c r="Q850" s="150"/>
      <c r="R850" s="150"/>
      <c r="S850" s="151"/>
      <c r="T850" s="86"/>
    </row>
    <row r="851" spans="1:20" ht="18" x14ac:dyDescent="0.2">
      <c r="A851" s="109"/>
      <c r="B851" s="216" t="s">
        <v>106</v>
      </c>
      <c r="C851" s="216"/>
      <c r="D851" s="216"/>
      <c r="E851" s="216"/>
      <c r="F851" s="216"/>
      <c r="G851" s="216"/>
      <c r="H851" s="216"/>
      <c r="I851" s="216"/>
      <c r="J851" s="216"/>
      <c r="K851" s="216"/>
      <c r="L851" s="37">
        <f>SUM(L844:L847)</f>
        <v>0</v>
      </c>
      <c r="M851" s="105" t="str">
        <f>IF(L844=0,"",L844/B835)</f>
        <v/>
      </c>
      <c r="N851" s="105" t="str">
        <f>IF(L851=0,"",L851/B835)</f>
        <v/>
      </c>
      <c r="O851" s="105" t="str">
        <f>IF(L844=0,"",N851-M851)</f>
        <v/>
      </c>
      <c r="P851" s="85"/>
      <c r="Q851" s="81"/>
      <c r="R851" s="129"/>
      <c r="S851" s="85"/>
      <c r="T851" s="86"/>
    </row>
    <row r="852" spans="1:20" ht="12.75" customHeight="1" x14ac:dyDescent="0.2"/>
    <row r="853" spans="1:20" ht="12.75" customHeight="1" x14ac:dyDescent="0.2"/>
    <row r="854" spans="1:20" ht="26.25" x14ac:dyDescent="0.2">
      <c r="A854" s="86"/>
      <c r="B854" s="220" t="s">
        <v>94</v>
      </c>
      <c r="C854" s="220"/>
      <c r="D854" s="220"/>
      <c r="E854" s="220"/>
      <c r="F854" s="220"/>
      <c r="G854" s="220"/>
      <c r="H854" s="220"/>
      <c r="I854" s="220"/>
      <c r="J854" s="220"/>
      <c r="K854" s="220"/>
      <c r="L854" s="74" t="s">
        <v>130</v>
      </c>
      <c r="M854" s="85"/>
      <c r="N854" s="85"/>
      <c r="O854" s="81"/>
      <c r="P854" s="85"/>
      <c r="Q854" s="81"/>
      <c r="R854" s="81"/>
      <c r="S854" s="81"/>
      <c r="T854" s="86"/>
    </row>
    <row r="855" spans="1:20" ht="20.25" x14ac:dyDescent="0.2">
      <c r="A855" s="222" t="s">
        <v>9</v>
      </c>
      <c r="B855" s="223" t="s">
        <v>95</v>
      </c>
      <c r="C855" s="224"/>
      <c r="D855" s="224"/>
      <c r="E855" s="224"/>
      <c r="F855" s="224"/>
      <c r="G855" s="224"/>
      <c r="H855" s="224"/>
      <c r="I855" s="224"/>
      <c r="J855" s="224"/>
      <c r="K855" s="225"/>
      <c r="L855" s="226" t="s">
        <v>10</v>
      </c>
      <c r="M855" s="219" t="s">
        <v>2</v>
      </c>
      <c r="N855" s="219" t="s">
        <v>3</v>
      </c>
      <c r="O855" s="228" t="s">
        <v>4</v>
      </c>
      <c r="P855" s="219" t="s">
        <v>5</v>
      </c>
      <c r="Q855" s="217" t="s">
        <v>6</v>
      </c>
      <c r="R855" s="217" t="s">
        <v>7</v>
      </c>
      <c r="S855" s="219" t="s">
        <v>96</v>
      </c>
      <c r="T855" s="86"/>
    </row>
    <row r="856" spans="1:20" ht="15.75" x14ac:dyDescent="0.2">
      <c r="A856" s="218"/>
      <c r="B856" s="93" t="s">
        <v>97</v>
      </c>
      <c r="C856" s="93" t="s">
        <v>98</v>
      </c>
      <c r="D856" s="93" t="s">
        <v>99</v>
      </c>
      <c r="E856" s="93" t="s">
        <v>100</v>
      </c>
      <c r="F856" s="93" t="s">
        <v>101</v>
      </c>
      <c r="G856" s="93" t="s">
        <v>102</v>
      </c>
      <c r="H856" s="93" t="s">
        <v>103</v>
      </c>
      <c r="I856" s="93" t="s">
        <v>104</v>
      </c>
      <c r="J856" s="93" t="s">
        <v>105</v>
      </c>
      <c r="K856" s="93" t="s">
        <v>125</v>
      </c>
      <c r="L856" s="218"/>
      <c r="M856" s="218"/>
      <c r="N856" s="218"/>
      <c r="O856" s="218"/>
      <c r="P856" s="218"/>
      <c r="Q856" s="218"/>
      <c r="R856" s="218"/>
      <c r="S856" s="218"/>
      <c r="T856" s="86"/>
    </row>
    <row r="857" spans="1:20" ht="15.75" x14ac:dyDescent="0.2">
      <c r="A857" s="93">
        <v>2401</v>
      </c>
      <c r="B857" s="17">
        <v>117</v>
      </c>
      <c r="C857" s="17"/>
      <c r="D857" s="17"/>
      <c r="E857" s="17"/>
      <c r="F857" s="17"/>
      <c r="G857" s="17"/>
      <c r="H857" s="17"/>
      <c r="I857" s="17"/>
      <c r="J857" s="17"/>
      <c r="K857" s="17"/>
      <c r="L857" s="54"/>
      <c r="M857" s="138"/>
      <c r="N857" s="139"/>
      <c r="O857" s="100"/>
      <c r="P857" s="94"/>
      <c r="Q857" s="19">
        <f>B857</f>
        <v>117</v>
      </c>
      <c r="R857" s="95"/>
      <c r="S857" s="94"/>
      <c r="T857" s="86"/>
    </row>
    <row r="858" spans="1:20" ht="15.75" x14ac:dyDescent="0.2">
      <c r="A858" s="93">
        <v>2402</v>
      </c>
      <c r="B858" s="17"/>
      <c r="C858" s="17">
        <v>108</v>
      </c>
      <c r="D858" s="17"/>
      <c r="E858" s="17"/>
      <c r="F858" s="17"/>
      <c r="G858" s="17"/>
      <c r="H858" s="17"/>
      <c r="I858" s="17"/>
      <c r="J858" s="17"/>
      <c r="K858" s="17"/>
      <c r="L858" s="54"/>
      <c r="M858" s="140"/>
      <c r="N858" s="49"/>
      <c r="O858" s="141"/>
      <c r="P858" s="21">
        <f>IF(C858=0,"",C858/B857)</f>
        <v>0.92307692307692313</v>
      </c>
      <c r="Q858" s="22">
        <v>109</v>
      </c>
      <c r="R858" s="96">
        <f t="shared" ref="R858:R866" si="78">IF(Q858=0,"",Q858/Q857)</f>
        <v>0.93162393162393164</v>
      </c>
      <c r="S858" s="96">
        <f t="shared" ref="S858:S866" si="79">IF(Q858=0,"",100%-R858)</f>
        <v>6.8376068376068355E-2</v>
      </c>
      <c r="T858" s="86"/>
    </row>
    <row r="859" spans="1:20" ht="15.75" x14ac:dyDescent="0.2">
      <c r="A859" s="93">
        <v>2501</v>
      </c>
      <c r="B859" s="17"/>
      <c r="C859" s="17"/>
      <c r="D859" s="17">
        <v>100</v>
      </c>
      <c r="E859" s="17"/>
      <c r="F859" s="17"/>
      <c r="G859" s="17"/>
      <c r="H859" s="17"/>
      <c r="I859" s="17"/>
      <c r="J859" s="17"/>
      <c r="K859" s="17"/>
      <c r="L859" s="54"/>
      <c r="M859" s="140"/>
      <c r="N859" s="49"/>
      <c r="O859" s="141"/>
      <c r="P859" s="21">
        <f>IF(D859=0,"",D859/C858)</f>
        <v>0.92592592592592593</v>
      </c>
      <c r="Q859" s="22">
        <v>107</v>
      </c>
      <c r="R859" s="96">
        <f t="shared" si="78"/>
        <v>0.98165137614678899</v>
      </c>
      <c r="S859" s="96">
        <f t="shared" si="79"/>
        <v>1.834862385321101E-2</v>
      </c>
      <c r="T859" s="119">
        <f>Q859/Q857</f>
        <v>0.9145299145299145</v>
      </c>
    </row>
    <row r="860" spans="1:20" ht="15.75" x14ac:dyDescent="0.2">
      <c r="A860" s="93">
        <v>2502</v>
      </c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54"/>
      <c r="M860" s="140"/>
      <c r="N860" s="49"/>
      <c r="O860" s="141"/>
      <c r="P860" s="21" t="str">
        <f>IF(E860=0,"",E860/D859)</f>
        <v/>
      </c>
      <c r="Q860" s="22"/>
      <c r="R860" s="96" t="str">
        <f t="shared" si="78"/>
        <v/>
      </c>
      <c r="S860" s="96" t="str">
        <f t="shared" si="79"/>
        <v/>
      </c>
      <c r="T860" s="86"/>
    </row>
    <row r="861" spans="1:20" ht="15.75" x14ac:dyDescent="0.2">
      <c r="A861" s="93">
        <v>2601</v>
      </c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54"/>
      <c r="M861" s="140"/>
      <c r="N861" s="49"/>
      <c r="O861" s="141"/>
      <c r="P861" s="21" t="str">
        <f>IF(F861=0,"",F861/E860)</f>
        <v/>
      </c>
      <c r="Q861" s="22"/>
      <c r="R861" s="96" t="str">
        <f t="shared" si="78"/>
        <v/>
      </c>
      <c r="S861" s="96" t="str">
        <f t="shared" si="79"/>
        <v/>
      </c>
      <c r="T861" s="86"/>
    </row>
    <row r="862" spans="1:20" ht="15.75" x14ac:dyDescent="0.2">
      <c r="A862" s="93">
        <v>2602</v>
      </c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54"/>
      <c r="M862" s="140"/>
      <c r="N862" s="49"/>
      <c r="O862" s="141"/>
      <c r="P862" s="21" t="str">
        <f>IF(G862=0,"",G862/F861)</f>
        <v/>
      </c>
      <c r="Q862" s="22"/>
      <c r="R862" s="96" t="str">
        <f t="shared" si="78"/>
        <v/>
      </c>
      <c r="S862" s="96" t="str">
        <f t="shared" si="79"/>
        <v/>
      </c>
      <c r="T862" s="86"/>
    </row>
    <row r="863" spans="1:20" ht="15.75" x14ac:dyDescent="0.2">
      <c r="A863" s="93">
        <v>2701</v>
      </c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54"/>
      <c r="M863" s="140"/>
      <c r="N863" s="49"/>
      <c r="O863" s="141"/>
      <c r="P863" s="21" t="str">
        <f>IF(H863=0,"",H863/G862)</f>
        <v/>
      </c>
      <c r="Q863" s="22"/>
      <c r="R863" s="96" t="str">
        <f t="shared" si="78"/>
        <v/>
      </c>
      <c r="S863" s="96" t="str">
        <f t="shared" si="79"/>
        <v/>
      </c>
      <c r="T863" s="86"/>
    </row>
    <row r="864" spans="1:20" ht="15.75" x14ac:dyDescent="0.2">
      <c r="A864" s="93">
        <v>2702</v>
      </c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54"/>
      <c r="M864" s="140"/>
      <c r="N864" s="49"/>
      <c r="O864" s="141"/>
      <c r="P864" s="21" t="str">
        <f>IF(I864=0,"",I864/H863)</f>
        <v/>
      </c>
      <c r="Q864" s="22"/>
      <c r="R864" s="96" t="str">
        <f t="shared" si="78"/>
        <v/>
      </c>
      <c r="S864" s="96" t="str">
        <f t="shared" si="79"/>
        <v/>
      </c>
      <c r="T864" s="86"/>
    </row>
    <row r="865" spans="1:20" ht="15.75" x14ac:dyDescent="0.2">
      <c r="A865" s="93">
        <v>2801</v>
      </c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54"/>
      <c r="M865" s="140"/>
      <c r="N865" s="49"/>
      <c r="O865" s="141"/>
      <c r="P865" s="21" t="str">
        <f>IF(J865=0,"",J865/I864)</f>
        <v/>
      </c>
      <c r="Q865" s="22"/>
      <c r="R865" s="96" t="str">
        <f t="shared" si="78"/>
        <v/>
      </c>
      <c r="S865" s="96" t="str">
        <f t="shared" si="79"/>
        <v/>
      </c>
      <c r="T865" s="86"/>
    </row>
    <row r="866" spans="1:20" ht="15.75" x14ac:dyDescent="0.2">
      <c r="A866" s="93">
        <v>2802</v>
      </c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54"/>
      <c r="M866" s="140"/>
      <c r="N866" s="49"/>
      <c r="O866" s="141"/>
      <c r="P866" s="21" t="str">
        <f>IF(K866=0,"",K866/J865)</f>
        <v/>
      </c>
      <c r="Q866" s="22"/>
      <c r="R866" s="96" t="str">
        <f t="shared" si="78"/>
        <v/>
      </c>
      <c r="S866" s="96" t="str">
        <f t="shared" si="79"/>
        <v/>
      </c>
      <c r="T866" s="86"/>
    </row>
    <row r="867" spans="1:20" ht="15.75" x14ac:dyDescent="0.2">
      <c r="A867" s="93">
        <v>2901</v>
      </c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54"/>
      <c r="M867" s="140"/>
      <c r="N867" s="49"/>
      <c r="O867" s="142"/>
      <c r="P867" s="160"/>
      <c r="Q867" s="51"/>
      <c r="R867" s="186"/>
      <c r="S867" s="160"/>
      <c r="T867" s="86"/>
    </row>
    <row r="868" spans="1:20" ht="15.75" x14ac:dyDescent="0.2">
      <c r="A868" s="93">
        <v>2902</v>
      </c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54"/>
      <c r="M868" s="140"/>
      <c r="N868" s="49"/>
      <c r="O868" s="142"/>
      <c r="P868" s="143"/>
      <c r="Q868" s="51"/>
      <c r="R868" s="144"/>
      <c r="S868" s="143"/>
      <c r="T868" s="86"/>
    </row>
    <row r="869" spans="1:20" ht="15.75" x14ac:dyDescent="0.2">
      <c r="A869" s="93">
        <v>3001</v>
      </c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54"/>
      <c r="M869" s="140"/>
      <c r="N869" s="49"/>
      <c r="O869" s="142"/>
      <c r="P869" s="49"/>
      <c r="Q869" s="142"/>
      <c r="R869" s="145"/>
      <c r="S869" s="143"/>
      <c r="T869" s="86"/>
    </row>
    <row r="870" spans="1:20" ht="15.75" x14ac:dyDescent="0.2">
      <c r="A870" s="93">
        <v>3002</v>
      </c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54"/>
      <c r="M870" s="140"/>
      <c r="N870" s="49"/>
      <c r="O870" s="142"/>
      <c r="P870" s="98" t="s">
        <v>81</v>
      </c>
      <c r="Q870" s="99"/>
      <c r="R870" s="100" t="str">
        <f>IF(SUM(L861:L867)=0,"",SUM(L861:L867))</f>
        <v/>
      </c>
      <c r="S870" s="101" t="s">
        <v>10</v>
      </c>
      <c r="T870" s="86"/>
    </row>
    <row r="871" spans="1:20" ht="15.75" x14ac:dyDescent="0.2">
      <c r="A871" s="93">
        <v>3101</v>
      </c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54"/>
      <c r="M871" s="140"/>
      <c r="N871" s="49"/>
      <c r="O871" s="142"/>
      <c r="P871" s="102" t="s">
        <v>83</v>
      </c>
      <c r="Q871" s="32" t="str">
        <f>IF(Q870/B857=0,"",Q870/B857)</f>
        <v/>
      </c>
      <c r="R871" s="103" t="e">
        <f>IF(Q870/R870=0,"",Q870/R870)</f>
        <v>#VALUE!</v>
      </c>
      <c r="S871" s="104" t="s">
        <v>84</v>
      </c>
      <c r="T871" s="86"/>
    </row>
    <row r="872" spans="1:20" ht="15.75" x14ac:dyDescent="0.2">
      <c r="A872" s="93">
        <v>3102</v>
      </c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54"/>
      <c r="M872" s="146"/>
      <c r="N872" s="147"/>
      <c r="O872" s="148"/>
      <c r="P872" s="149"/>
      <c r="Q872" s="150"/>
      <c r="R872" s="150"/>
      <c r="S872" s="151"/>
      <c r="T872" s="86"/>
    </row>
    <row r="873" spans="1:20" ht="18" x14ac:dyDescent="0.2">
      <c r="A873" s="109"/>
      <c r="B873" s="216" t="s">
        <v>106</v>
      </c>
      <c r="C873" s="216"/>
      <c r="D873" s="216"/>
      <c r="E873" s="216"/>
      <c r="F873" s="216"/>
      <c r="G873" s="216"/>
      <c r="H873" s="216"/>
      <c r="I873" s="216"/>
      <c r="J873" s="216"/>
      <c r="K873" s="216"/>
      <c r="L873" s="37">
        <f>SUM(L866:L869)</f>
        <v>0</v>
      </c>
      <c r="M873" s="105" t="str">
        <f>IF(L866=0,"",L866/B857)</f>
        <v/>
      </c>
      <c r="N873" s="105" t="str">
        <f>IF(L873=0,"",L873/B857)</f>
        <v/>
      </c>
      <c r="O873" s="105" t="str">
        <f>IF(L866=0,"",N873-M873)</f>
        <v/>
      </c>
      <c r="P873" s="85"/>
      <c r="Q873" s="81"/>
      <c r="R873" s="129"/>
      <c r="S873" s="85"/>
      <c r="T873" s="86"/>
    </row>
    <row r="874" spans="1:20" ht="12.75" customHeight="1" x14ac:dyDescent="0.2"/>
    <row r="875" spans="1:20" ht="12.75" customHeight="1" x14ac:dyDescent="0.2"/>
    <row r="876" spans="1:20" ht="26.25" x14ac:dyDescent="0.2">
      <c r="A876" s="86"/>
      <c r="B876" s="220" t="s">
        <v>94</v>
      </c>
      <c r="C876" s="220"/>
      <c r="D876" s="220"/>
      <c r="E876" s="220"/>
      <c r="F876" s="220"/>
      <c r="G876" s="220"/>
      <c r="H876" s="220"/>
      <c r="I876" s="220"/>
      <c r="J876" s="220"/>
      <c r="K876" s="220"/>
      <c r="L876" s="74" t="s">
        <v>131</v>
      </c>
      <c r="M876" s="85"/>
      <c r="N876" s="85"/>
      <c r="O876" s="81"/>
      <c r="P876" s="85"/>
      <c r="Q876" s="81"/>
      <c r="R876" s="81"/>
      <c r="S876" s="81"/>
      <c r="T876" s="86"/>
    </row>
    <row r="877" spans="1:20" ht="20.25" x14ac:dyDescent="0.2">
      <c r="A877" s="222" t="s">
        <v>9</v>
      </c>
      <c r="B877" s="223" t="s">
        <v>95</v>
      </c>
      <c r="C877" s="224"/>
      <c r="D877" s="224"/>
      <c r="E877" s="224"/>
      <c r="F877" s="224"/>
      <c r="G877" s="224"/>
      <c r="H877" s="224"/>
      <c r="I877" s="224"/>
      <c r="J877" s="224"/>
      <c r="K877" s="225"/>
      <c r="L877" s="226" t="s">
        <v>10</v>
      </c>
      <c r="M877" s="219" t="s">
        <v>2</v>
      </c>
      <c r="N877" s="219" t="s">
        <v>3</v>
      </c>
      <c r="O877" s="228" t="s">
        <v>4</v>
      </c>
      <c r="P877" s="219" t="s">
        <v>5</v>
      </c>
      <c r="Q877" s="217" t="s">
        <v>6</v>
      </c>
      <c r="R877" s="217" t="s">
        <v>7</v>
      </c>
      <c r="S877" s="219" t="s">
        <v>96</v>
      </c>
      <c r="T877" s="86"/>
    </row>
    <row r="878" spans="1:20" ht="15.75" x14ac:dyDescent="0.2">
      <c r="A878" s="218"/>
      <c r="B878" s="93" t="s">
        <v>97</v>
      </c>
      <c r="C878" s="93" t="s">
        <v>98</v>
      </c>
      <c r="D878" s="93" t="s">
        <v>99</v>
      </c>
      <c r="E878" s="93" t="s">
        <v>100</v>
      </c>
      <c r="F878" s="93" t="s">
        <v>101</v>
      </c>
      <c r="G878" s="93" t="s">
        <v>102</v>
      </c>
      <c r="H878" s="93" t="s">
        <v>103</v>
      </c>
      <c r="I878" s="93" t="s">
        <v>104</v>
      </c>
      <c r="J878" s="93" t="s">
        <v>105</v>
      </c>
      <c r="K878" s="93" t="s">
        <v>125</v>
      </c>
      <c r="L878" s="218"/>
      <c r="M878" s="218"/>
      <c r="N878" s="218"/>
      <c r="O878" s="218"/>
      <c r="P878" s="218"/>
      <c r="Q878" s="218"/>
      <c r="R878" s="218"/>
      <c r="S878" s="218"/>
      <c r="T878" s="86"/>
    </row>
    <row r="879" spans="1:20" ht="15.75" x14ac:dyDescent="0.2">
      <c r="A879" s="93">
        <v>2402</v>
      </c>
      <c r="B879" s="17">
        <v>149</v>
      </c>
      <c r="C879" s="17"/>
      <c r="D879" s="17"/>
      <c r="E879" s="17"/>
      <c r="F879" s="17"/>
      <c r="G879" s="17"/>
      <c r="H879" s="17"/>
      <c r="I879" s="17"/>
      <c r="J879" s="17"/>
      <c r="K879" s="17"/>
      <c r="L879" s="54"/>
      <c r="M879" s="138"/>
      <c r="N879" s="139"/>
      <c r="O879" s="100"/>
      <c r="P879" s="94"/>
      <c r="Q879" s="19">
        <f>B879</f>
        <v>149</v>
      </c>
      <c r="R879" s="95"/>
      <c r="S879" s="94"/>
      <c r="T879" s="86"/>
    </row>
    <row r="880" spans="1:20" ht="15.75" x14ac:dyDescent="0.2">
      <c r="A880" s="93">
        <v>2501</v>
      </c>
      <c r="B880" s="17"/>
      <c r="C880" s="17">
        <v>130</v>
      </c>
      <c r="D880" s="17"/>
      <c r="E880" s="17"/>
      <c r="F880" s="17"/>
      <c r="G880" s="17"/>
      <c r="H880" s="17"/>
      <c r="I880" s="17"/>
      <c r="J880" s="17"/>
      <c r="K880" s="17"/>
      <c r="L880" s="54"/>
      <c r="M880" s="140"/>
      <c r="N880" s="49"/>
      <c r="O880" s="141"/>
      <c r="P880" s="21">
        <f>IF(C880=0,"",C880/B879)</f>
        <v>0.87248322147651003</v>
      </c>
      <c r="Q880" s="22">
        <v>130</v>
      </c>
      <c r="R880" s="96">
        <f t="shared" ref="R880:R888" si="80">IF(Q880=0,"",Q880/Q879)</f>
        <v>0.87248322147651003</v>
      </c>
      <c r="S880" s="96">
        <f t="shared" ref="S880:S888" si="81">IF(Q880=0,"",100%-R880)</f>
        <v>0.12751677852348997</v>
      </c>
      <c r="T880" s="86"/>
    </row>
    <row r="881" spans="1:20" ht="15.75" x14ac:dyDescent="0.2">
      <c r="A881" s="93">
        <v>2502</v>
      </c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54"/>
      <c r="M881" s="140"/>
      <c r="N881" s="49"/>
      <c r="O881" s="141"/>
      <c r="P881" s="21" t="str">
        <f>IF(D881=0,"",D881/C880)</f>
        <v/>
      </c>
      <c r="Q881" s="22"/>
      <c r="R881" s="96" t="str">
        <f t="shared" si="80"/>
        <v/>
      </c>
      <c r="S881" s="96" t="str">
        <f t="shared" si="81"/>
        <v/>
      </c>
      <c r="T881" s="119">
        <f>Q881/Q879</f>
        <v>0</v>
      </c>
    </row>
    <row r="882" spans="1:20" ht="15.75" x14ac:dyDescent="0.2">
      <c r="A882" s="93">
        <v>2601</v>
      </c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54"/>
      <c r="M882" s="140"/>
      <c r="N882" s="49"/>
      <c r="O882" s="141"/>
      <c r="P882" s="21" t="str">
        <f>IF(E882=0,"",E882/D881)</f>
        <v/>
      </c>
      <c r="Q882" s="22"/>
      <c r="R882" s="96" t="str">
        <f t="shared" si="80"/>
        <v/>
      </c>
      <c r="S882" s="96" t="str">
        <f t="shared" si="81"/>
        <v/>
      </c>
      <c r="T882" s="86"/>
    </row>
    <row r="883" spans="1:20" ht="15.75" x14ac:dyDescent="0.2">
      <c r="A883" s="93">
        <v>2602</v>
      </c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54"/>
      <c r="M883" s="140"/>
      <c r="N883" s="49"/>
      <c r="O883" s="141"/>
      <c r="P883" s="21" t="str">
        <f>IF(F883=0,"",F883/E882)</f>
        <v/>
      </c>
      <c r="Q883" s="22"/>
      <c r="R883" s="96" t="str">
        <f t="shared" si="80"/>
        <v/>
      </c>
      <c r="S883" s="96" t="str">
        <f t="shared" si="81"/>
        <v/>
      </c>
      <c r="T883" s="86"/>
    </row>
    <row r="884" spans="1:20" ht="15.75" x14ac:dyDescent="0.2">
      <c r="A884" s="93">
        <v>2701</v>
      </c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54"/>
      <c r="M884" s="140"/>
      <c r="N884" s="49"/>
      <c r="O884" s="141"/>
      <c r="P884" s="21" t="str">
        <f>IF(G884=0,"",G884/F883)</f>
        <v/>
      </c>
      <c r="Q884" s="22"/>
      <c r="R884" s="96" t="str">
        <f t="shared" si="80"/>
        <v/>
      </c>
      <c r="S884" s="96" t="str">
        <f t="shared" si="81"/>
        <v/>
      </c>
      <c r="T884" s="86"/>
    </row>
    <row r="885" spans="1:20" ht="15.75" x14ac:dyDescent="0.2">
      <c r="A885" s="93">
        <v>2702</v>
      </c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54"/>
      <c r="M885" s="140"/>
      <c r="N885" s="49"/>
      <c r="O885" s="141"/>
      <c r="P885" s="21" t="str">
        <f>IF(H885=0,"",H885/G884)</f>
        <v/>
      </c>
      <c r="Q885" s="22"/>
      <c r="R885" s="96" t="str">
        <f t="shared" si="80"/>
        <v/>
      </c>
      <c r="S885" s="96" t="str">
        <f t="shared" si="81"/>
        <v/>
      </c>
      <c r="T885" s="86"/>
    </row>
    <row r="886" spans="1:20" ht="15.75" x14ac:dyDescent="0.2">
      <c r="A886" s="93">
        <v>2801</v>
      </c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54"/>
      <c r="M886" s="140"/>
      <c r="N886" s="49"/>
      <c r="O886" s="141"/>
      <c r="P886" s="21" t="str">
        <f>IF(I886=0,"",I886/H885)</f>
        <v/>
      </c>
      <c r="Q886" s="22"/>
      <c r="R886" s="96" t="str">
        <f t="shared" si="80"/>
        <v/>
      </c>
      <c r="S886" s="96" t="str">
        <f t="shared" si="81"/>
        <v/>
      </c>
      <c r="T886" s="86"/>
    </row>
    <row r="887" spans="1:20" ht="15.75" x14ac:dyDescent="0.2">
      <c r="A887" s="93">
        <v>2802</v>
      </c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54"/>
      <c r="M887" s="140"/>
      <c r="N887" s="49"/>
      <c r="O887" s="141"/>
      <c r="P887" s="21" t="str">
        <f>IF(J887=0,"",J887/I886)</f>
        <v/>
      </c>
      <c r="Q887" s="22"/>
      <c r="R887" s="96" t="str">
        <f t="shared" si="80"/>
        <v/>
      </c>
      <c r="S887" s="96" t="str">
        <f t="shared" si="81"/>
        <v/>
      </c>
      <c r="T887" s="86"/>
    </row>
    <row r="888" spans="1:20" ht="15.75" x14ac:dyDescent="0.2">
      <c r="A888" s="93">
        <v>2901</v>
      </c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54"/>
      <c r="M888" s="140"/>
      <c r="N888" s="49"/>
      <c r="O888" s="141"/>
      <c r="P888" s="21" t="str">
        <f>IF(K888=0,"",K888/J887)</f>
        <v/>
      </c>
      <c r="Q888" s="22"/>
      <c r="R888" s="96" t="str">
        <f t="shared" si="80"/>
        <v/>
      </c>
      <c r="S888" s="96" t="str">
        <f t="shared" si="81"/>
        <v/>
      </c>
      <c r="T888" s="86"/>
    </row>
    <row r="889" spans="1:20" ht="15.75" x14ac:dyDescent="0.2">
      <c r="A889" s="93">
        <v>2902</v>
      </c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54"/>
      <c r="M889" s="140"/>
      <c r="N889" s="49"/>
      <c r="O889" s="142"/>
      <c r="P889" s="160"/>
      <c r="Q889" s="51"/>
      <c r="R889" s="186"/>
      <c r="S889" s="160"/>
      <c r="T889" s="86"/>
    </row>
    <row r="890" spans="1:20" ht="15.75" x14ac:dyDescent="0.2">
      <c r="A890" s="93">
        <v>3001</v>
      </c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54"/>
      <c r="M890" s="140"/>
      <c r="N890" s="49"/>
      <c r="O890" s="142"/>
      <c r="P890" s="143"/>
      <c r="Q890" s="51"/>
      <c r="R890" s="144"/>
      <c r="S890" s="143"/>
      <c r="T890" s="86"/>
    </row>
    <row r="891" spans="1:20" ht="15.75" x14ac:dyDescent="0.2">
      <c r="A891" s="93">
        <v>3002</v>
      </c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54"/>
      <c r="M891" s="140"/>
      <c r="N891" s="49"/>
      <c r="O891" s="142"/>
      <c r="P891" s="49"/>
      <c r="Q891" s="142"/>
      <c r="R891" s="145"/>
      <c r="S891" s="143"/>
      <c r="T891" s="86"/>
    </row>
    <row r="892" spans="1:20" ht="15.75" x14ac:dyDescent="0.2">
      <c r="A892" s="93">
        <v>3101</v>
      </c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54"/>
      <c r="M892" s="140"/>
      <c r="N892" s="49"/>
      <c r="O892" s="142"/>
      <c r="P892" s="98" t="s">
        <v>81</v>
      </c>
      <c r="Q892" s="99"/>
      <c r="R892" s="100" t="str">
        <f>IF(SUM(L883:L889)=0,"",SUM(L883:L889))</f>
        <v/>
      </c>
      <c r="S892" s="101" t="s">
        <v>10</v>
      </c>
      <c r="T892" s="86"/>
    </row>
    <row r="893" spans="1:20" ht="15.75" x14ac:dyDescent="0.2">
      <c r="A893" s="93">
        <v>3102</v>
      </c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54"/>
      <c r="M893" s="140"/>
      <c r="N893" s="49"/>
      <c r="O893" s="142"/>
      <c r="P893" s="102" t="s">
        <v>83</v>
      </c>
      <c r="Q893" s="32" t="str">
        <f>IF(Q892/B879=0,"",Q892/B879)</f>
        <v/>
      </c>
      <c r="R893" s="103" t="e">
        <f>IF(Q892/R892=0,"",Q892/R892)</f>
        <v>#VALUE!</v>
      </c>
      <c r="S893" s="104" t="s">
        <v>84</v>
      </c>
      <c r="T893" s="86"/>
    </row>
    <row r="894" spans="1:20" ht="15.75" x14ac:dyDescent="0.2">
      <c r="A894" s="93">
        <v>3201</v>
      </c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54"/>
      <c r="M894" s="146"/>
      <c r="N894" s="147"/>
      <c r="O894" s="148"/>
      <c r="P894" s="149"/>
      <c r="Q894" s="150"/>
      <c r="R894" s="150"/>
      <c r="S894" s="151"/>
      <c r="T894" s="86"/>
    </row>
    <row r="895" spans="1:20" ht="18" x14ac:dyDescent="0.2">
      <c r="A895" s="109"/>
      <c r="B895" s="216" t="s">
        <v>106</v>
      </c>
      <c r="C895" s="216"/>
      <c r="D895" s="216"/>
      <c r="E895" s="216"/>
      <c r="F895" s="216"/>
      <c r="G895" s="216"/>
      <c r="H895" s="216"/>
      <c r="I895" s="216"/>
      <c r="J895" s="216"/>
      <c r="K895" s="216"/>
      <c r="L895" s="37">
        <f>SUM(L888:L891)</f>
        <v>0</v>
      </c>
      <c r="M895" s="105" t="str">
        <f>IF(L888=0,"",L888/B879)</f>
        <v/>
      </c>
      <c r="N895" s="105" t="str">
        <f>IF(L895=0,"",L895/B879)</f>
        <v/>
      </c>
      <c r="O895" s="105" t="str">
        <f>IF(L888=0,"",N895-M895)</f>
        <v/>
      </c>
      <c r="P895" s="85"/>
      <c r="Q895" s="81"/>
      <c r="R895" s="129"/>
      <c r="S895" s="85"/>
      <c r="T895" s="86"/>
    </row>
    <row r="896" spans="1:20" ht="12.75" x14ac:dyDescent="0.2"/>
    <row r="897" spans="1:20" ht="12.75" x14ac:dyDescent="0.2"/>
    <row r="898" spans="1:20" ht="26.25" x14ac:dyDescent="0.2">
      <c r="A898" s="86"/>
      <c r="B898" s="220" t="s">
        <v>94</v>
      </c>
      <c r="C898" s="220"/>
      <c r="D898" s="220"/>
      <c r="E898" s="220"/>
      <c r="F898" s="220"/>
      <c r="G898" s="220"/>
      <c r="H898" s="220"/>
      <c r="I898" s="220"/>
      <c r="J898" s="220"/>
      <c r="K898" s="220"/>
      <c r="L898" s="74" t="s">
        <v>132</v>
      </c>
      <c r="M898" s="85"/>
      <c r="N898" s="85"/>
      <c r="O898" s="81"/>
      <c r="P898" s="85"/>
      <c r="Q898" s="81"/>
      <c r="R898" s="81"/>
      <c r="S898" s="81"/>
      <c r="T898" s="86"/>
    </row>
    <row r="899" spans="1:20" ht="20.25" x14ac:dyDescent="0.2">
      <c r="A899" s="222" t="s">
        <v>9</v>
      </c>
      <c r="B899" s="223" t="s">
        <v>95</v>
      </c>
      <c r="C899" s="224"/>
      <c r="D899" s="224"/>
      <c r="E899" s="224"/>
      <c r="F899" s="224"/>
      <c r="G899" s="224"/>
      <c r="H899" s="224"/>
      <c r="I899" s="224"/>
      <c r="J899" s="224"/>
      <c r="K899" s="225"/>
      <c r="L899" s="226" t="s">
        <v>10</v>
      </c>
      <c r="M899" s="219" t="s">
        <v>2</v>
      </c>
      <c r="N899" s="219" t="s">
        <v>3</v>
      </c>
      <c r="O899" s="228" t="s">
        <v>4</v>
      </c>
      <c r="P899" s="219" t="s">
        <v>5</v>
      </c>
      <c r="Q899" s="217" t="s">
        <v>6</v>
      </c>
      <c r="R899" s="217" t="s">
        <v>7</v>
      </c>
      <c r="S899" s="219" t="s">
        <v>96</v>
      </c>
      <c r="T899" s="86"/>
    </row>
    <row r="900" spans="1:20" ht="15.75" x14ac:dyDescent="0.2">
      <c r="A900" s="218"/>
      <c r="B900" s="93" t="s">
        <v>97</v>
      </c>
      <c r="C900" s="93" t="s">
        <v>98</v>
      </c>
      <c r="D900" s="93" t="s">
        <v>99</v>
      </c>
      <c r="E900" s="93" t="s">
        <v>100</v>
      </c>
      <c r="F900" s="93" t="s">
        <v>101</v>
      </c>
      <c r="G900" s="93" t="s">
        <v>102</v>
      </c>
      <c r="H900" s="93" t="s">
        <v>103</v>
      </c>
      <c r="I900" s="93" t="s">
        <v>104</v>
      </c>
      <c r="J900" s="93" t="s">
        <v>105</v>
      </c>
      <c r="K900" s="93" t="s">
        <v>125</v>
      </c>
      <c r="L900" s="218"/>
      <c r="M900" s="218"/>
      <c r="N900" s="218"/>
      <c r="O900" s="218"/>
      <c r="P900" s="218"/>
      <c r="Q900" s="218"/>
      <c r="R900" s="218"/>
      <c r="S900" s="218"/>
      <c r="T900" s="86"/>
    </row>
    <row r="901" spans="1:20" ht="15.75" x14ac:dyDescent="0.2">
      <c r="A901" s="93">
        <v>2501</v>
      </c>
      <c r="B901" s="17">
        <v>112</v>
      </c>
      <c r="C901" s="17"/>
      <c r="D901" s="17"/>
      <c r="E901" s="17"/>
      <c r="F901" s="17"/>
      <c r="G901" s="17"/>
      <c r="H901" s="17"/>
      <c r="I901" s="17"/>
      <c r="J901" s="17"/>
      <c r="K901" s="17"/>
      <c r="L901" s="54"/>
      <c r="M901" s="138"/>
      <c r="N901" s="139"/>
      <c r="O901" s="100"/>
      <c r="P901" s="94"/>
      <c r="Q901" s="19">
        <f>B901</f>
        <v>112</v>
      </c>
      <c r="R901" s="95"/>
      <c r="S901" s="94"/>
      <c r="T901" s="86"/>
    </row>
    <row r="902" spans="1:20" ht="15.75" x14ac:dyDescent="0.2">
      <c r="A902" s="93">
        <v>2502</v>
      </c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54"/>
      <c r="M902" s="140"/>
      <c r="N902" s="49"/>
      <c r="O902" s="141"/>
      <c r="P902" s="21" t="str">
        <f>IF(C902=0,"",C902/B901)</f>
        <v/>
      </c>
      <c r="Q902" s="22"/>
      <c r="R902" s="96" t="str">
        <f t="shared" ref="R902:R910" si="82">IF(Q902=0,"",Q902/Q901)</f>
        <v/>
      </c>
      <c r="S902" s="96" t="str">
        <f t="shared" ref="S902:S910" si="83">IF(Q902=0,"",100%-R902)</f>
        <v/>
      </c>
      <c r="T902" s="86"/>
    </row>
    <row r="903" spans="1:20" ht="15.75" x14ac:dyDescent="0.2">
      <c r="A903" s="93">
        <v>2601</v>
      </c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54"/>
      <c r="M903" s="140"/>
      <c r="N903" s="49"/>
      <c r="O903" s="141"/>
      <c r="P903" s="21" t="str">
        <f>IF(D903=0,"",D903/C902)</f>
        <v/>
      </c>
      <c r="Q903" s="22"/>
      <c r="R903" s="96" t="str">
        <f t="shared" si="82"/>
        <v/>
      </c>
      <c r="S903" s="96" t="str">
        <f t="shared" si="83"/>
        <v/>
      </c>
      <c r="T903" s="119">
        <f>Q903/Q901</f>
        <v>0</v>
      </c>
    </row>
    <row r="904" spans="1:20" ht="15.75" x14ac:dyDescent="0.2">
      <c r="A904" s="93">
        <v>2602</v>
      </c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54"/>
      <c r="M904" s="140"/>
      <c r="N904" s="49"/>
      <c r="O904" s="141"/>
      <c r="P904" s="21" t="str">
        <f>IF(E904=0,"",E904/D903)</f>
        <v/>
      </c>
      <c r="Q904" s="22"/>
      <c r="R904" s="96" t="str">
        <f t="shared" si="82"/>
        <v/>
      </c>
      <c r="S904" s="96" t="str">
        <f t="shared" si="83"/>
        <v/>
      </c>
      <c r="T904" s="86"/>
    </row>
    <row r="905" spans="1:20" ht="15.75" x14ac:dyDescent="0.2">
      <c r="A905" s="93">
        <v>2701</v>
      </c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54"/>
      <c r="M905" s="140"/>
      <c r="N905" s="49"/>
      <c r="O905" s="141"/>
      <c r="P905" s="21" t="str">
        <f>IF(F905=0,"",F905/E904)</f>
        <v/>
      </c>
      <c r="Q905" s="22"/>
      <c r="R905" s="96" t="str">
        <f t="shared" si="82"/>
        <v/>
      </c>
      <c r="S905" s="96" t="str">
        <f t="shared" si="83"/>
        <v/>
      </c>
      <c r="T905" s="86"/>
    </row>
    <row r="906" spans="1:20" ht="15.75" x14ac:dyDescent="0.2">
      <c r="A906" s="93">
        <v>2702</v>
      </c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54"/>
      <c r="M906" s="140"/>
      <c r="N906" s="49"/>
      <c r="O906" s="141"/>
      <c r="P906" s="21" t="str">
        <f>IF(G906=0,"",G906/F905)</f>
        <v/>
      </c>
      <c r="Q906" s="22"/>
      <c r="R906" s="96" t="str">
        <f t="shared" si="82"/>
        <v/>
      </c>
      <c r="S906" s="96" t="str">
        <f t="shared" si="83"/>
        <v/>
      </c>
      <c r="T906" s="86"/>
    </row>
    <row r="907" spans="1:20" ht="15.75" x14ac:dyDescent="0.2">
      <c r="A907" s="93">
        <v>2801</v>
      </c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54"/>
      <c r="M907" s="140"/>
      <c r="N907" s="49"/>
      <c r="O907" s="141"/>
      <c r="P907" s="21" t="str">
        <f>IF(H907=0,"",H907/G906)</f>
        <v/>
      </c>
      <c r="Q907" s="22"/>
      <c r="R907" s="96" t="str">
        <f t="shared" si="82"/>
        <v/>
      </c>
      <c r="S907" s="96" t="str">
        <f t="shared" si="83"/>
        <v/>
      </c>
      <c r="T907" s="86"/>
    </row>
    <row r="908" spans="1:20" ht="15.75" x14ac:dyDescent="0.2">
      <c r="A908" s="93">
        <v>2802</v>
      </c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54"/>
      <c r="M908" s="140"/>
      <c r="N908" s="49"/>
      <c r="O908" s="141"/>
      <c r="P908" s="21" t="str">
        <f>IF(I908=0,"",I908/H907)</f>
        <v/>
      </c>
      <c r="Q908" s="22"/>
      <c r="R908" s="96" t="str">
        <f t="shared" si="82"/>
        <v/>
      </c>
      <c r="S908" s="96" t="str">
        <f t="shared" si="83"/>
        <v/>
      </c>
      <c r="T908" s="86"/>
    </row>
    <row r="909" spans="1:20" ht="15.75" x14ac:dyDescent="0.2">
      <c r="A909" s="93">
        <v>2901</v>
      </c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54"/>
      <c r="M909" s="140"/>
      <c r="N909" s="49"/>
      <c r="O909" s="141"/>
      <c r="P909" s="21" t="str">
        <f>IF(J909=0,"",J909/I908)</f>
        <v/>
      </c>
      <c r="Q909" s="22"/>
      <c r="R909" s="96" t="str">
        <f t="shared" si="82"/>
        <v/>
      </c>
      <c r="S909" s="96" t="str">
        <f t="shared" si="83"/>
        <v/>
      </c>
      <c r="T909" s="86"/>
    </row>
    <row r="910" spans="1:20" ht="15.75" x14ac:dyDescent="0.2">
      <c r="A910" s="93">
        <v>2902</v>
      </c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54"/>
      <c r="M910" s="140"/>
      <c r="N910" s="49"/>
      <c r="O910" s="141"/>
      <c r="P910" s="21" t="str">
        <f>IF(K910=0,"",K910/J909)</f>
        <v/>
      </c>
      <c r="Q910" s="22"/>
      <c r="R910" s="96" t="str">
        <f t="shared" si="82"/>
        <v/>
      </c>
      <c r="S910" s="96" t="str">
        <f t="shared" si="83"/>
        <v/>
      </c>
      <c r="T910" s="86"/>
    </row>
    <row r="911" spans="1:20" ht="15.75" x14ac:dyDescent="0.2">
      <c r="A911" s="93">
        <v>3001</v>
      </c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54"/>
      <c r="M911" s="140"/>
      <c r="N911" s="49"/>
      <c r="O911" s="142"/>
      <c r="P911" s="160"/>
      <c r="Q911" s="51"/>
      <c r="R911" s="186"/>
      <c r="S911" s="160"/>
      <c r="T911" s="86"/>
    </row>
    <row r="912" spans="1:20" ht="15.75" x14ac:dyDescent="0.2">
      <c r="A912" s="93">
        <v>3002</v>
      </c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54"/>
      <c r="M912" s="140"/>
      <c r="N912" s="49"/>
      <c r="O912" s="142"/>
      <c r="P912" s="143"/>
      <c r="Q912" s="51"/>
      <c r="R912" s="144"/>
      <c r="S912" s="143"/>
      <c r="T912" s="86"/>
    </row>
    <row r="913" spans="1:20" ht="15.75" x14ac:dyDescent="0.2">
      <c r="A913" s="93">
        <v>3101</v>
      </c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54"/>
      <c r="M913" s="140"/>
      <c r="N913" s="49"/>
      <c r="O913" s="142"/>
      <c r="P913" s="49"/>
      <c r="Q913" s="142"/>
      <c r="R913" s="145"/>
      <c r="S913" s="143"/>
      <c r="T913" s="86"/>
    </row>
    <row r="914" spans="1:20" ht="15.75" x14ac:dyDescent="0.2">
      <c r="A914" s="93">
        <v>3102</v>
      </c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54"/>
      <c r="M914" s="140"/>
      <c r="N914" s="49"/>
      <c r="O914" s="142"/>
      <c r="P914" s="98" t="s">
        <v>81</v>
      </c>
      <c r="Q914" s="99"/>
      <c r="R914" s="100" t="str">
        <f>IF(SUM(L905:L911)=0,"",SUM(L905:L911))</f>
        <v/>
      </c>
      <c r="S914" s="101" t="s">
        <v>10</v>
      </c>
      <c r="T914" s="86"/>
    </row>
    <row r="915" spans="1:20" ht="15.75" x14ac:dyDescent="0.2">
      <c r="A915" s="93">
        <v>3201</v>
      </c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54"/>
      <c r="M915" s="140"/>
      <c r="N915" s="49"/>
      <c r="O915" s="142"/>
      <c r="P915" s="102" t="s">
        <v>83</v>
      </c>
      <c r="Q915" s="32" t="str">
        <f>IF(Q914/B901=0,"",Q914/B901)</f>
        <v/>
      </c>
      <c r="R915" s="103" t="e">
        <f>IF(Q914/R914=0,"",Q914/R914)</f>
        <v>#VALUE!</v>
      </c>
      <c r="S915" s="104" t="s">
        <v>84</v>
      </c>
      <c r="T915" s="86"/>
    </row>
    <row r="916" spans="1:20" ht="15.75" x14ac:dyDescent="0.2">
      <c r="A916" s="93">
        <v>3202</v>
      </c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54"/>
      <c r="M916" s="146"/>
      <c r="N916" s="147"/>
      <c r="O916" s="148"/>
      <c r="P916" s="149"/>
      <c r="Q916" s="150"/>
      <c r="R916" s="150"/>
      <c r="S916" s="151"/>
      <c r="T916" s="86"/>
    </row>
    <row r="917" spans="1:20" ht="18" x14ac:dyDescent="0.2">
      <c r="A917" s="109"/>
      <c r="B917" s="216" t="s">
        <v>106</v>
      </c>
      <c r="C917" s="216"/>
      <c r="D917" s="216"/>
      <c r="E917" s="216"/>
      <c r="F917" s="216"/>
      <c r="G917" s="216"/>
      <c r="H917" s="216"/>
      <c r="I917" s="216"/>
      <c r="J917" s="216"/>
      <c r="K917" s="216"/>
      <c r="L917" s="37">
        <f>SUM(L910:L913)</f>
        <v>0</v>
      </c>
      <c r="M917" s="105" t="str">
        <f>IF(L910=0,"",L910/B901)</f>
        <v/>
      </c>
      <c r="N917" s="105" t="str">
        <f>IF(L917=0,"",L917/B901)</f>
        <v/>
      </c>
      <c r="O917" s="105" t="str">
        <f>IF(L910=0,"",N917-M917)</f>
        <v/>
      </c>
      <c r="P917" s="85"/>
      <c r="Q917" s="81"/>
      <c r="R917" s="129"/>
      <c r="S917" s="85"/>
      <c r="T917" s="86"/>
    </row>
    <row r="918" spans="1:20" ht="12.75" customHeight="1" x14ac:dyDescent="0.2"/>
    <row r="919" spans="1:20" ht="12.75" customHeight="1" x14ac:dyDescent="0.2"/>
    <row r="920" spans="1:20" ht="12.75" customHeight="1" x14ac:dyDescent="0.2"/>
    <row r="921" spans="1:20" ht="12.75" customHeight="1" x14ac:dyDescent="0.2"/>
    <row r="922" spans="1:20" ht="12.75" customHeight="1" x14ac:dyDescent="0.2"/>
    <row r="923" spans="1:20" ht="12.75" customHeight="1" x14ac:dyDescent="0.2"/>
    <row r="924" spans="1:20" ht="12.75" customHeight="1" x14ac:dyDescent="0.2"/>
    <row r="925" spans="1:20" ht="12.75" customHeight="1" x14ac:dyDescent="0.2"/>
    <row r="926" spans="1:20" ht="12.75" customHeight="1" x14ac:dyDescent="0.2"/>
    <row r="927" spans="1:20" ht="12.75" customHeight="1" x14ac:dyDescent="0.2"/>
    <row r="928" spans="1:20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383">
    <mergeCell ref="B807:K807"/>
    <mergeCell ref="B829:K829"/>
    <mergeCell ref="B851:K851"/>
    <mergeCell ref="B873:K873"/>
    <mergeCell ref="B895:K895"/>
    <mergeCell ref="B917:K917"/>
    <mergeCell ref="B810:K810"/>
    <mergeCell ref="B832:K832"/>
    <mergeCell ref="B854:K854"/>
    <mergeCell ref="B876:K876"/>
    <mergeCell ref="B898:K898"/>
    <mergeCell ref="B631:K631"/>
    <mergeCell ref="B653:K653"/>
    <mergeCell ref="B264:K264"/>
    <mergeCell ref="B287:K287"/>
    <mergeCell ref="B310:K310"/>
    <mergeCell ref="B333:K333"/>
    <mergeCell ref="B356:K356"/>
    <mergeCell ref="B379:K379"/>
    <mergeCell ref="B402:K402"/>
    <mergeCell ref="B425:K425"/>
    <mergeCell ref="B448:K448"/>
    <mergeCell ref="B359:K359"/>
    <mergeCell ref="B313:K313"/>
    <mergeCell ref="B267:K267"/>
    <mergeCell ref="B290:K290"/>
    <mergeCell ref="B383:K383"/>
    <mergeCell ref="B382:K382"/>
    <mergeCell ref="B788:K788"/>
    <mergeCell ref="B697:K697"/>
    <mergeCell ref="B719:K719"/>
    <mergeCell ref="B741:K741"/>
    <mergeCell ref="B763:K763"/>
    <mergeCell ref="B785:K785"/>
    <mergeCell ref="B451:K451"/>
    <mergeCell ref="B474:K474"/>
    <mergeCell ref="B497:K497"/>
    <mergeCell ref="B520:K520"/>
    <mergeCell ref="B543:K543"/>
    <mergeCell ref="B566:K566"/>
    <mergeCell ref="B589:K589"/>
    <mergeCell ref="B613:K613"/>
    <mergeCell ref="B675:K675"/>
    <mergeCell ref="B612:K612"/>
    <mergeCell ref="B634:K634"/>
    <mergeCell ref="B656:K656"/>
    <mergeCell ref="B678:K678"/>
    <mergeCell ref="B700:K700"/>
    <mergeCell ref="B722:K722"/>
    <mergeCell ref="B744:K744"/>
    <mergeCell ref="B766:K766"/>
    <mergeCell ref="B471:K471"/>
    <mergeCell ref="S899:S900"/>
    <mergeCell ref="A899:A900"/>
    <mergeCell ref="B899:K899"/>
    <mergeCell ref="L899:L900"/>
    <mergeCell ref="M899:M900"/>
    <mergeCell ref="N899:N900"/>
    <mergeCell ref="O899:O900"/>
    <mergeCell ref="P899:P900"/>
    <mergeCell ref="Q899:Q900"/>
    <mergeCell ref="R899:R900"/>
    <mergeCell ref="S877:S878"/>
    <mergeCell ref="A877:A878"/>
    <mergeCell ref="B877:K877"/>
    <mergeCell ref="L877:L878"/>
    <mergeCell ref="M877:M878"/>
    <mergeCell ref="N877:N878"/>
    <mergeCell ref="O877:O878"/>
    <mergeCell ref="P877:P878"/>
    <mergeCell ref="Q877:Q878"/>
    <mergeCell ref="R877:R878"/>
    <mergeCell ref="S833:S834"/>
    <mergeCell ref="A833:A834"/>
    <mergeCell ref="B833:K833"/>
    <mergeCell ref="L833:L834"/>
    <mergeCell ref="M833:M834"/>
    <mergeCell ref="N833:N834"/>
    <mergeCell ref="O833:O834"/>
    <mergeCell ref="P833:P834"/>
    <mergeCell ref="Q833:Q834"/>
    <mergeCell ref="R833:R834"/>
    <mergeCell ref="R657:R658"/>
    <mergeCell ref="S657:S658"/>
    <mergeCell ref="P635:P636"/>
    <mergeCell ref="Q635:Q636"/>
    <mergeCell ref="B657:K657"/>
    <mergeCell ref="M657:M658"/>
    <mergeCell ref="N657:N658"/>
    <mergeCell ref="Q657:Q658"/>
    <mergeCell ref="L657:L658"/>
    <mergeCell ref="R635:R636"/>
    <mergeCell ref="S635:S636"/>
    <mergeCell ref="O635:O636"/>
    <mergeCell ref="L635:L636"/>
    <mergeCell ref="R789:R790"/>
    <mergeCell ref="P679:P680"/>
    <mergeCell ref="Q679:Q680"/>
    <mergeCell ref="R679:R680"/>
    <mergeCell ref="S679:S680"/>
    <mergeCell ref="L789:L790"/>
    <mergeCell ref="M789:M790"/>
    <mergeCell ref="N789:N790"/>
    <mergeCell ref="S789:S790"/>
    <mergeCell ref="L679:L680"/>
    <mergeCell ref="M679:M680"/>
    <mergeCell ref="N679:N680"/>
    <mergeCell ref="O679:O680"/>
    <mergeCell ref="O789:O790"/>
    <mergeCell ref="P789:P790"/>
    <mergeCell ref="S723:S724"/>
    <mergeCell ref="L723:L724"/>
    <mergeCell ref="N745:N746"/>
    <mergeCell ref="O745:O746"/>
    <mergeCell ref="P745:P746"/>
    <mergeCell ref="R767:R768"/>
    <mergeCell ref="S767:S768"/>
    <mergeCell ref="M767:M768"/>
    <mergeCell ref="N767:N768"/>
    <mergeCell ref="A789:A790"/>
    <mergeCell ref="A544:A545"/>
    <mergeCell ref="A567:A568"/>
    <mergeCell ref="A590:A591"/>
    <mergeCell ref="A613:A614"/>
    <mergeCell ref="A635:A636"/>
    <mergeCell ref="A657:A658"/>
    <mergeCell ref="A679:A680"/>
    <mergeCell ref="Q789:Q790"/>
    <mergeCell ref="B590:K590"/>
    <mergeCell ref="L590:L591"/>
    <mergeCell ref="M590:M591"/>
    <mergeCell ref="N590:N591"/>
    <mergeCell ref="O590:O591"/>
    <mergeCell ref="P590:P591"/>
    <mergeCell ref="O657:O658"/>
    <mergeCell ref="P657:P658"/>
    <mergeCell ref="B679:K679"/>
    <mergeCell ref="B789:K789"/>
    <mergeCell ref="B723:K723"/>
    <mergeCell ref="B635:K635"/>
    <mergeCell ref="Q767:Q768"/>
    <mergeCell ref="B767:K767"/>
    <mergeCell ref="L767:L768"/>
    <mergeCell ref="A429:A430"/>
    <mergeCell ref="A452:A453"/>
    <mergeCell ref="A475:A476"/>
    <mergeCell ref="A498:A499"/>
    <mergeCell ref="A521:A522"/>
    <mergeCell ref="A701:A702"/>
    <mergeCell ref="A723:A724"/>
    <mergeCell ref="A745:A746"/>
    <mergeCell ref="A767:A768"/>
    <mergeCell ref="A221:A222"/>
    <mergeCell ref="A245:A246"/>
    <mergeCell ref="A268:A269"/>
    <mergeCell ref="A291:A292"/>
    <mergeCell ref="A314:A315"/>
    <mergeCell ref="A337:A338"/>
    <mergeCell ref="A360:A361"/>
    <mergeCell ref="A383:A384"/>
    <mergeCell ref="A406:A407"/>
    <mergeCell ref="Q360:Q361"/>
    <mergeCell ref="R360:R361"/>
    <mergeCell ref="S360:S361"/>
    <mergeCell ref="B360:K360"/>
    <mergeCell ref="L360:L361"/>
    <mergeCell ref="M360:M361"/>
    <mergeCell ref="N360:N361"/>
    <mergeCell ref="O360:O361"/>
    <mergeCell ref="P360:P361"/>
    <mergeCell ref="S314:S315"/>
    <mergeCell ref="B314:K314"/>
    <mergeCell ref="L314:L315"/>
    <mergeCell ref="M314:M315"/>
    <mergeCell ref="N314:N315"/>
    <mergeCell ref="O314:O315"/>
    <mergeCell ref="P314:P315"/>
    <mergeCell ref="Q337:Q338"/>
    <mergeCell ref="R337:R338"/>
    <mergeCell ref="S337:S338"/>
    <mergeCell ref="B337:K337"/>
    <mergeCell ref="L337:L338"/>
    <mergeCell ref="M337:M338"/>
    <mergeCell ref="N337:N338"/>
    <mergeCell ref="O337:O338"/>
    <mergeCell ref="P337:P338"/>
    <mergeCell ref="Q314:Q315"/>
    <mergeCell ref="R314:R315"/>
    <mergeCell ref="B336:K336"/>
    <mergeCell ref="Q268:Q269"/>
    <mergeCell ref="R268:R269"/>
    <mergeCell ref="S268:S269"/>
    <mergeCell ref="B268:K268"/>
    <mergeCell ref="L268:L269"/>
    <mergeCell ref="M268:M269"/>
    <mergeCell ref="N268:N269"/>
    <mergeCell ref="O268:O269"/>
    <mergeCell ref="P268:P269"/>
    <mergeCell ref="Q291:Q292"/>
    <mergeCell ref="R291:R292"/>
    <mergeCell ref="S291:S292"/>
    <mergeCell ref="B291:K291"/>
    <mergeCell ref="L291:L292"/>
    <mergeCell ref="M291:M292"/>
    <mergeCell ref="N291:N292"/>
    <mergeCell ref="O291:O292"/>
    <mergeCell ref="P291:P292"/>
    <mergeCell ref="O767:O768"/>
    <mergeCell ref="P767:P768"/>
    <mergeCell ref="Q701:Q702"/>
    <mergeCell ref="R701:R702"/>
    <mergeCell ref="S701:S702"/>
    <mergeCell ref="B701:K701"/>
    <mergeCell ref="L701:L702"/>
    <mergeCell ref="M701:M702"/>
    <mergeCell ref="N701:N702"/>
    <mergeCell ref="O701:O702"/>
    <mergeCell ref="M723:M724"/>
    <mergeCell ref="N723:N724"/>
    <mergeCell ref="O723:O724"/>
    <mergeCell ref="P723:P724"/>
    <mergeCell ref="Q745:Q746"/>
    <mergeCell ref="R745:R746"/>
    <mergeCell ref="S745:S746"/>
    <mergeCell ref="B745:K745"/>
    <mergeCell ref="L745:L746"/>
    <mergeCell ref="M745:M746"/>
    <mergeCell ref="Q521:Q522"/>
    <mergeCell ref="R521:R522"/>
    <mergeCell ref="S521:S522"/>
    <mergeCell ref="P701:P702"/>
    <mergeCell ref="Q723:Q724"/>
    <mergeCell ref="R723:R724"/>
    <mergeCell ref="M544:M545"/>
    <mergeCell ref="N544:N545"/>
    <mergeCell ref="O544:O545"/>
    <mergeCell ref="P544:P545"/>
    <mergeCell ref="Q544:Q545"/>
    <mergeCell ref="Q567:Q568"/>
    <mergeCell ref="R567:R568"/>
    <mergeCell ref="Q613:Q614"/>
    <mergeCell ref="R613:R614"/>
    <mergeCell ref="Q590:Q591"/>
    <mergeCell ref="R590:R591"/>
    <mergeCell ref="S590:S591"/>
    <mergeCell ref="M635:M636"/>
    <mergeCell ref="N635:N636"/>
    <mergeCell ref="S613:S614"/>
    <mergeCell ref="R544:R545"/>
    <mergeCell ref="S544:S545"/>
    <mergeCell ref="S567:S568"/>
    <mergeCell ref="L613:L614"/>
    <mergeCell ref="M613:M614"/>
    <mergeCell ref="N613:N614"/>
    <mergeCell ref="O613:O614"/>
    <mergeCell ref="P613:P614"/>
    <mergeCell ref="O521:O522"/>
    <mergeCell ref="P521:P522"/>
    <mergeCell ref="B521:K521"/>
    <mergeCell ref="L521:L522"/>
    <mergeCell ref="B544:K544"/>
    <mergeCell ref="L544:L545"/>
    <mergeCell ref="B567:K567"/>
    <mergeCell ref="L567:L568"/>
    <mergeCell ref="M567:M568"/>
    <mergeCell ref="N567:N568"/>
    <mergeCell ref="O567:O568"/>
    <mergeCell ref="P567:P568"/>
    <mergeCell ref="B540:K540"/>
    <mergeCell ref="B563:K563"/>
    <mergeCell ref="B586:K586"/>
    <mergeCell ref="B609:K609"/>
    <mergeCell ref="L383:L384"/>
    <mergeCell ref="M383:M384"/>
    <mergeCell ref="N383:N384"/>
    <mergeCell ref="O383:O384"/>
    <mergeCell ref="P383:P384"/>
    <mergeCell ref="M521:M522"/>
    <mergeCell ref="N521:N522"/>
    <mergeCell ref="P498:P499"/>
    <mergeCell ref="B498:K498"/>
    <mergeCell ref="B452:K452"/>
    <mergeCell ref="B429:K429"/>
    <mergeCell ref="O429:O430"/>
    <mergeCell ref="P429:P430"/>
    <mergeCell ref="B405:K405"/>
    <mergeCell ref="B428:K428"/>
    <mergeCell ref="B494:K494"/>
    <mergeCell ref="B517:K517"/>
    <mergeCell ref="O221:O222"/>
    <mergeCell ref="P221:P222"/>
    <mergeCell ref="Q221:Q222"/>
    <mergeCell ref="R221:R222"/>
    <mergeCell ref="S221:S222"/>
    <mergeCell ref="R245:R246"/>
    <mergeCell ref="S245:S246"/>
    <mergeCell ref="B245:K245"/>
    <mergeCell ref="L245:L246"/>
    <mergeCell ref="M245:M246"/>
    <mergeCell ref="N245:N246"/>
    <mergeCell ref="O245:O246"/>
    <mergeCell ref="P245:P246"/>
    <mergeCell ref="Q245:Q246"/>
    <mergeCell ref="B221:K221"/>
    <mergeCell ref="L221:L222"/>
    <mergeCell ref="B241:K241"/>
    <mergeCell ref="B244:K244"/>
    <mergeCell ref="B3:J3"/>
    <mergeCell ref="B23:J23"/>
    <mergeCell ref="B42:J42"/>
    <mergeCell ref="B63:J63"/>
    <mergeCell ref="B81:J81"/>
    <mergeCell ref="B100:J100"/>
    <mergeCell ref="B119:J119"/>
    <mergeCell ref="M221:M222"/>
    <mergeCell ref="N221:N222"/>
    <mergeCell ref="B139:J139"/>
    <mergeCell ref="B159:J159"/>
    <mergeCell ref="B179:J179"/>
    <mergeCell ref="B199:J199"/>
    <mergeCell ref="B220:K220"/>
    <mergeCell ref="R498:R499"/>
    <mergeCell ref="S498:S499"/>
    <mergeCell ref="Q383:Q384"/>
    <mergeCell ref="R383:R384"/>
    <mergeCell ref="S383:S384"/>
    <mergeCell ref="L498:L499"/>
    <mergeCell ref="M498:M499"/>
    <mergeCell ref="N498:N499"/>
    <mergeCell ref="O498:O499"/>
    <mergeCell ref="Q498:Q499"/>
    <mergeCell ref="Q452:Q453"/>
    <mergeCell ref="R452:R453"/>
    <mergeCell ref="S452:S453"/>
    <mergeCell ref="L452:L453"/>
    <mergeCell ref="M452:M453"/>
    <mergeCell ref="N452:N453"/>
    <mergeCell ref="O452:O453"/>
    <mergeCell ref="P452:P453"/>
    <mergeCell ref="Q429:Q430"/>
    <mergeCell ref="R429:R430"/>
    <mergeCell ref="S429:S430"/>
    <mergeCell ref="L429:L430"/>
    <mergeCell ref="M429:M430"/>
    <mergeCell ref="N429:N430"/>
    <mergeCell ref="Q406:Q407"/>
    <mergeCell ref="R406:R407"/>
    <mergeCell ref="S406:S407"/>
    <mergeCell ref="B406:K406"/>
    <mergeCell ref="L406:L407"/>
    <mergeCell ref="M406:M407"/>
    <mergeCell ref="N406:N407"/>
    <mergeCell ref="O406:O407"/>
    <mergeCell ref="P406:P407"/>
    <mergeCell ref="Q475:Q476"/>
    <mergeCell ref="R475:R476"/>
    <mergeCell ref="S475:S476"/>
    <mergeCell ref="B475:K475"/>
    <mergeCell ref="L475:L476"/>
    <mergeCell ref="M475:M476"/>
    <mergeCell ref="N475:N476"/>
    <mergeCell ref="O475:O476"/>
    <mergeCell ref="P475:P476"/>
    <mergeCell ref="S811:S812"/>
    <mergeCell ref="A811:A812"/>
    <mergeCell ref="B811:K811"/>
    <mergeCell ref="L811:L812"/>
    <mergeCell ref="M811:M812"/>
    <mergeCell ref="N811:N812"/>
    <mergeCell ref="O811:O812"/>
    <mergeCell ref="P811:P812"/>
    <mergeCell ref="Q811:Q812"/>
    <mergeCell ref="R811:R812"/>
    <mergeCell ref="S855:S856"/>
    <mergeCell ref="A855:A856"/>
    <mergeCell ref="B855:K855"/>
    <mergeCell ref="L855:L856"/>
    <mergeCell ref="M855:M856"/>
    <mergeCell ref="N855:N856"/>
    <mergeCell ref="O855:O856"/>
    <mergeCell ref="P855:P856"/>
    <mergeCell ref="Q855:Q856"/>
    <mergeCell ref="R855:R856"/>
  </mergeCells>
  <pageMargins left="0.7" right="0.7" top="0.75" bottom="0.75" header="0" footer="0"/>
  <pageSetup orientation="landscape"/>
  <ignoredErrors>
    <ignoredError sqref="A408:A424 A386:A401 A362:A378 A339:A35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8080"/>
  </sheetPr>
  <dimension ref="A1:X997"/>
  <sheetViews>
    <sheetView topLeftCell="A529" zoomScaleNormal="100" workbookViewId="0">
      <selection activeCell="T552" sqref="T552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customWidth="1"/>
    <col min="12" max="18" width="12.85546875" style="75" customWidth="1"/>
    <col min="19" max="19" width="10" style="75" customWidth="1"/>
    <col min="20" max="20" width="9.28515625" style="75" customWidth="1"/>
    <col min="21" max="26" width="10" style="75" customWidth="1"/>
    <col min="27" max="16384" width="12.5703125" style="75"/>
  </cols>
  <sheetData>
    <row r="1" spans="1:20" ht="12.75" customHeight="1" x14ac:dyDescent="0.2"/>
    <row r="2" spans="1:20" ht="12.75" customHeight="1" x14ac:dyDescent="0.2"/>
    <row r="3" spans="1:20" ht="26.25" x14ac:dyDescent="0.2">
      <c r="B3" s="220" t="s">
        <v>94</v>
      </c>
      <c r="C3" s="221"/>
      <c r="D3" s="221"/>
      <c r="E3" s="221"/>
      <c r="F3" s="221"/>
      <c r="G3" s="221"/>
      <c r="H3" s="221"/>
      <c r="I3" s="221"/>
      <c r="J3" s="221"/>
      <c r="K3" s="74" t="s">
        <v>70</v>
      </c>
      <c r="L3" s="85"/>
      <c r="M3" s="85"/>
      <c r="N3" s="81"/>
      <c r="O3" s="85"/>
      <c r="P3" s="81"/>
      <c r="Q3" s="81"/>
      <c r="R3" s="81"/>
      <c r="S3" s="214" t="s">
        <v>123</v>
      </c>
      <c r="T3" s="214"/>
    </row>
    <row r="4" spans="1:20" ht="20.25" x14ac:dyDescent="0.2">
      <c r="A4" s="222" t="s">
        <v>9</v>
      </c>
      <c r="B4" s="223" t="s">
        <v>95</v>
      </c>
      <c r="C4" s="224"/>
      <c r="D4" s="224"/>
      <c r="E4" s="224"/>
      <c r="F4" s="224"/>
      <c r="G4" s="224"/>
      <c r="H4" s="224"/>
      <c r="I4" s="224"/>
      <c r="J4" s="225"/>
      <c r="K4" s="226" t="s">
        <v>10</v>
      </c>
      <c r="L4" s="219" t="s">
        <v>2</v>
      </c>
      <c r="M4" s="219" t="s">
        <v>3</v>
      </c>
      <c r="N4" s="228" t="s">
        <v>4</v>
      </c>
      <c r="O4" s="219" t="s">
        <v>5</v>
      </c>
      <c r="P4" s="217" t="s">
        <v>6</v>
      </c>
      <c r="Q4" s="217" t="s">
        <v>7</v>
      </c>
      <c r="R4" s="219" t="s">
        <v>96</v>
      </c>
    </row>
    <row r="5" spans="1:20" ht="15.75" customHeight="1" x14ac:dyDescent="0.2">
      <c r="A5" s="218"/>
      <c r="B5" s="93" t="s">
        <v>97</v>
      </c>
      <c r="C5" s="93" t="s">
        <v>98</v>
      </c>
      <c r="D5" s="93" t="s">
        <v>99</v>
      </c>
      <c r="E5" s="93" t="s">
        <v>100</v>
      </c>
      <c r="F5" s="93" t="s">
        <v>101</v>
      </c>
      <c r="G5" s="93" t="s">
        <v>102</v>
      </c>
      <c r="H5" s="93" t="s">
        <v>103</v>
      </c>
      <c r="I5" s="93" t="s">
        <v>104</v>
      </c>
      <c r="J5" s="93" t="s">
        <v>105</v>
      </c>
      <c r="K5" s="218"/>
      <c r="L5" s="218"/>
      <c r="M5" s="218"/>
      <c r="N5" s="218"/>
      <c r="O5" s="218"/>
      <c r="P5" s="218"/>
      <c r="Q5" s="218"/>
      <c r="R5" s="218"/>
    </row>
    <row r="6" spans="1:20" ht="15.75" customHeight="1" x14ac:dyDescent="0.2">
      <c r="A6" s="93">
        <v>1002</v>
      </c>
      <c r="B6" s="17">
        <v>12</v>
      </c>
      <c r="C6" s="17"/>
      <c r="D6" s="17"/>
      <c r="E6" s="17"/>
      <c r="F6" s="17"/>
      <c r="G6" s="17"/>
      <c r="H6" s="17"/>
      <c r="I6" s="17"/>
      <c r="J6" s="17"/>
      <c r="K6" s="54"/>
      <c r="L6" s="138"/>
      <c r="M6" s="139"/>
      <c r="N6" s="100"/>
      <c r="O6" s="94"/>
      <c r="P6" s="19">
        <f>B6</f>
        <v>12</v>
      </c>
      <c r="Q6" s="95"/>
      <c r="R6" s="94"/>
    </row>
    <row r="7" spans="1:20" ht="15.75" customHeight="1" x14ac:dyDescent="0.2">
      <c r="A7" s="93">
        <v>1101</v>
      </c>
      <c r="B7" s="17"/>
      <c r="C7" s="17">
        <v>12</v>
      </c>
      <c r="D7" s="17"/>
      <c r="E7" s="17"/>
      <c r="F7" s="17"/>
      <c r="G7" s="17"/>
      <c r="H7" s="17"/>
      <c r="I7" s="17"/>
      <c r="J7" s="17"/>
      <c r="K7" s="54"/>
      <c r="L7" s="140"/>
      <c r="M7" s="49"/>
      <c r="N7" s="141"/>
      <c r="O7" s="21">
        <f>IF(C7=0,"",C7/B6)</f>
        <v>1</v>
      </c>
      <c r="P7" s="22">
        <v>12</v>
      </c>
      <c r="Q7" s="96">
        <f t="shared" ref="Q7:Q14" si="0">IF(P7=0,"",P7/P6)</f>
        <v>1</v>
      </c>
      <c r="R7" s="96">
        <f t="shared" ref="R7:R14" si="1">IF(P7=0,"",100%-Q7)</f>
        <v>0</v>
      </c>
    </row>
    <row r="8" spans="1:20" ht="15.75" customHeight="1" x14ac:dyDescent="0.2">
      <c r="A8" s="93">
        <v>1102</v>
      </c>
      <c r="B8" s="17"/>
      <c r="C8" s="17"/>
      <c r="D8" s="17">
        <v>11</v>
      </c>
      <c r="E8" s="17"/>
      <c r="F8" s="17"/>
      <c r="G8" s="17"/>
      <c r="H8" s="17"/>
      <c r="I8" s="17"/>
      <c r="J8" s="17"/>
      <c r="K8" s="54"/>
      <c r="L8" s="140"/>
      <c r="M8" s="49"/>
      <c r="N8" s="141"/>
      <c r="O8" s="21">
        <f>IF(D8=0,"",D8/C7)</f>
        <v>0.91666666666666663</v>
      </c>
      <c r="P8" s="22">
        <v>11</v>
      </c>
      <c r="Q8" s="96">
        <f t="shared" si="0"/>
        <v>0.91666666666666663</v>
      </c>
      <c r="R8" s="96">
        <f t="shared" si="1"/>
        <v>8.333333333333337E-2</v>
      </c>
      <c r="S8" s="119">
        <f>P8/P6</f>
        <v>0.91666666666666663</v>
      </c>
    </row>
    <row r="9" spans="1:20" ht="15.75" customHeight="1" x14ac:dyDescent="0.2">
      <c r="A9" s="93">
        <v>1201</v>
      </c>
      <c r="B9" s="17"/>
      <c r="C9" s="17"/>
      <c r="D9" s="17"/>
      <c r="E9" s="17">
        <v>11</v>
      </c>
      <c r="F9" s="17"/>
      <c r="G9" s="17"/>
      <c r="H9" s="17"/>
      <c r="I9" s="17"/>
      <c r="J9" s="17"/>
      <c r="K9" s="54"/>
      <c r="L9" s="140"/>
      <c r="M9" s="49"/>
      <c r="N9" s="141"/>
      <c r="O9" s="21">
        <f>IF(E9=0,"",E9/D8)</f>
        <v>1</v>
      </c>
      <c r="P9" s="22">
        <v>11</v>
      </c>
      <c r="Q9" s="96">
        <f t="shared" si="0"/>
        <v>1</v>
      </c>
      <c r="R9" s="96">
        <f t="shared" si="1"/>
        <v>0</v>
      </c>
    </row>
    <row r="10" spans="1:20" ht="15.75" customHeight="1" x14ac:dyDescent="0.2">
      <c r="A10" s="93">
        <v>1202</v>
      </c>
      <c r="B10" s="17"/>
      <c r="C10" s="17"/>
      <c r="D10" s="17"/>
      <c r="E10" s="17"/>
      <c r="F10" s="17">
        <v>11</v>
      </c>
      <c r="G10" s="17"/>
      <c r="H10" s="17"/>
      <c r="I10" s="17"/>
      <c r="J10" s="17"/>
      <c r="K10" s="54"/>
      <c r="L10" s="140"/>
      <c r="M10" s="49"/>
      <c r="N10" s="141"/>
      <c r="O10" s="21">
        <f>IF(F10=0,"",F10/E9)</f>
        <v>1</v>
      </c>
      <c r="P10" s="22">
        <v>11</v>
      </c>
      <c r="Q10" s="96">
        <f t="shared" si="0"/>
        <v>1</v>
      </c>
      <c r="R10" s="96">
        <f t="shared" si="1"/>
        <v>0</v>
      </c>
    </row>
    <row r="11" spans="1:20" ht="15.75" customHeight="1" x14ac:dyDescent="0.2">
      <c r="A11" s="93">
        <v>1301</v>
      </c>
      <c r="B11" s="17"/>
      <c r="C11" s="17"/>
      <c r="D11" s="17"/>
      <c r="E11" s="17"/>
      <c r="F11" s="17"/>
      <c r="G11" s="17">
        <v>10</v>
      </c>
      <c r="H11" s="17"/>
      <c r="I11" s="17"/>
      <c r="J11" s="17"/>
      <c r="K11" s="54"/>
      <c r="L11" s="140"/>
      <c r="M11" s="49"/>
      <c r="N11" s="141"/>
      <c r="O11" s="21">
        <f>IF(G11=0,"",G11/F10)</f>
        <v>0.90909090909090906</v>
      </c>
      <c r="P11" s="22">
        <v>11</v>
      </c>
      <c r="Q11" s="96">
        <f t="shared" si="0"/>
        <v>1</v>
      </c>
      <c r="R11" s="96">
        <f t="shared" si="1"/>
        <v>0</v>
      </c>
    </row>
    <row r="12" spans="1:20" ht="15.75" customHeight="1" x14ac:dyDescent="0.2">
      <c r="A12" s="93">
        <v>1302</v>
      </c>
      <c r="B12" s="17"/>
      <c r="C12" s="17"/>
      <c r="D12" s="17"/>
      <c r="E12" s="17"/>
      <c r="F12" s="17"/>
      <c r="G12" s="17"/>
      <c r="H12" s="17">
        <v>10</v>
      </c>
      <c r="I12" s="17"/>
      <c r="J12" s="17"/>
      <c r="K12" s="54"/>
      <c r="L12" s="140"/>
      <c r="M12" s="49"/>
      <c r="N12" s="141"/>
      <c r="O12" s="21">
        <f>IF(H12=0,"",H12/G11)</f>
        <v>1</v>
      </c>
      <c r="P12" s="22">
        <v>11</v>
      </c>
      <c r="Q12" s="96">
        <f t="shared" si="0"/>
        <v>1</v>
      </c>
      <c r="R12" s="96">
        <f t="shared" si="1"/>
        <v>0</v>
      </c>
    </row>
    <row r="13" spans="1:20" ht="15.75" customHeight="1" x14ac:dyDescent="0.2">
      <c r="A13" s="93">
        <v>1401</v>
      </c>
      <c r="B13" s="17"/>
      <c r="C13" s="17"/>
      <c r="D13" s="17"/>
      <c r="E13" s="17"/>
      <c r="F13" s="17"/>
      <c r="G13" s="17"/>
      <c r="H13" s="17"/>
      <c r="I13" s="17">
        <v>10</v>
      </c>
      <c r="J13" s="17"/>
      <c r="K13" s="54"/>
      <c r="L13" s="140"/>
      <c r="M13" s="49"/>
      <c r="N13" s="141"/>
      <c r="O13" s="21">
        <f>IF(I13=0,"",I13/H12)</f>
        <v>1</v>
      </c>
      <c r="P13" s="22">
        <v>11</v>
      </c>
      <c r="Q13" s="96">
        <f t="shared" si="0"/>
        <v>1</v>
      </c>
      <c r="R13" s="96">
        <f t="shared" si="1"/>
        <v>0</v>
      </c>
    </row>
    <row r="14" spans="1:20" ht="15.75" customHeight="1" x14ac:dyDescent="0.2">
      <c r="A14" s="93">
        <v>1402</v>
      </c>
      <c r="B14" s="17"/>
      <c r="C14" s="17"/>
      <c r="D14" s="17"/>
      <c r="E14" s="17"/>
      <c r="F14" s="17"/>
      <c r="G14" s="17"/>
      <c r="H14" s="17"/>
      <c r="I14" s="17"/>
      <c r="J14" s="17">
        <v>10</v>
      </c>
      <c r="K14" s="54">
        <v>9</v>
      </c>
      <c r="L14" s="140"/>
      <c r="M14" s="49"/>
      <c r="N14" s="141"/>
      <c r="O14" s="24">
        <f>IF(J14=0,"",J14/I13)</f>
        <v>1</v>
      </c>
      <c r="P14" s="22">
        <v>11</v>
      </c>
      <c r="Q14" s="24">
        <f t="shared" si="0"/>
        <v>1</v>
      </c>
      <c r="R14" s="24">
        <f t="shared" si="1"/>
        <v>0</v>
      </c>
    </row>
    <row r="15" spans="1:20" ht="15.75" customHeight="1" x14ac:dyDescent="0.2">
      <c r="A15" s="93">
        <v>1501</v>
      </c>
      <c r="B15" s="17"/>
      <c r="C15" s="17"/>
      <c r="D15" s="17"/>
      <c r="E15" s="17"/>
      <c r="F15" s="17"/>
      <c r="G15" s="17"/>
      <c r="H15" s="17"/>
      <c r="I15" s="17"/>
      <c r="J15" s="17">
        <v>1</v>
      </c>
      <c r="K15" s="54">
        <v>1</v>
      </c>
      <c r="L15" s="140"/>
      <c r="M15" s="49"/>
      <c r="N15" s="142"/>
      <c r="O15" s="63"/>
      <c r="P15" s="22">
        <v>1</v>
      </c>
      <c r="Q15" s="63"/>
      <c r="R15" s="97"/>
    </row>
    <row r="16" spans="1:20" ht="15.75" customHeight="1" x14ac:dyDescent="0.2">
      <c r="A16" s="93">
        <v>1502</v>
      </c>
      <c r="B16" s="17"/>
      <c r="C16" s="17"/>
      <c r="D16" s="17"/>
      <c r="E16" s="17"/>
      <c r="F16" s="17"/>
      <c r="G16" s="17"/>
      <c r="H16" s="17"/>
      <c r="I16" s="17"/>
      <c r="J16" s="17"/>
      <c r="K16" s="54"/>
      <c r="L16" s="140"/>
      <c r="M16" s="49"/>
      <c r="N16" s="142"/>
      <c r="O16" s="143"/>
      <c r="P16" s="51"/>
      <c r="Q16" s="144"/>
      <c r="R16" s="143"/>
    </row>
    <row r="17" spans="1:19" ht="15.75" customHeight="1" x14ac:dyDescent="0.2">
      <c r="A17" s="93">
        <v>1601</v>
      </c>
      <c r="B17" s="17"/>
      <c r="C17" s="17"/>
      <c r="D17" s="17"/>
      <c r="E17" s="17"/>
      <c r="F17" s="17"/>
      <c r="G17" s="17"/>
      <c r="H17" s="17"/>
      <c r="I17" s="17"/>
      <c r="J17" s="17"/>
      <c r="K17" s="54"/>
      <c r="L17" s="140"/>
      <c r="M17" s="49"/>
      <c r="N17" s="142"/>
      <c r="O17" s="143"/>
      <c r="P17" s="51"/>
      <c r="Q17" s="144"/>
      <c r="R17" s="143"/>
    </row>
    <row r="18" spans="1:19" ht="15.75" customHeight="1" x14ac:dyDescent="0.2">
      <c r="A18" s="93">
        <v>1602</v>
      </c>
      <c r="B18" s="17"/>
      <c r="C18" s="17"/>
      <c r="D18" s="17"/>
      <c r="E18" s="17"/>
      <c r="F18" s="17"/>
      <c r="G18" s="17"/>
      <c r="H18" s="17"/>
      <c r="I18" s="17"/>
      <c r="J18" s="17"/>
      <c r="K18" s="54"/>
      <c r="L18" s="140"/>
      <c r="M18" s="49"/>
      <c r="N18" s="142"/>
      <c r="O18" s="143"/>
      <c r="P18" s="51"/>
      <c r="Q18" s="144"/>
      <c r="R18" s="143"/>
    </row>
    <row r="19" spans="1:19" ht="15.75" customHeight="1" x14ac:dyDescent="0.2">
      <c r="A19" s="93">
        <v>1701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140"/>
      <c r="M19" s="49"/>
      <c r="N19" s="142"/>
      <c r="O19" s="196"/>
      <c r="P19" s="197"/>
      <c r="Q19" s="198"/>
      <c r="R19" s="199"/>
    </row>
    <row r="20" spans="1:19" ht="15.75" customHeight="1" x14ac:dyDescent="0.2">
      <c r="A20" s="93">
        <v>1702</v>
      </c>
      <c r="B20" s="17"/>
      <c r="C20" s="17"/>
      <c r="D20" s="17"/>
      <c r="E20" s="17"/>
      <c r="F20" s="17"/>
      <c r="G20" s="17"/>
      <c r="H20" s="17"/>
      <c r="I20" s="17"/>
      <c r="J20" s="17"/>
      <c r="K20" s="54"/>
      <c r="L20" s="140"/>
      <c r="M20" s="49"/>
      <c r="N20" s="142"/>
      <c r="O20" s="98" t="s">
        <v>81</v>
      </c>
      <c r="P20" s="99">
        <v>10</v>
      </c>
      <c r="Q20" s="100">
        <f>IF(SUM(K12:K19)=0,"",SUM(K12:K19))</f>
        <v>10</v>
      </c>
      <c r="R20" s="101" t="s">
        <v>10</v>
      </c>
    </row>
    <row r="21" spans="1:19" ht="15.75" customHeight="1" x14ac:dyDescent="0.2">
      <c r="A21" s="93">
        <v>1801</v>
      </c>
      <c r="B21" s="17"/>
      <c r="C21" s="17"/>
      <c r="D21" s="17"/>
      <c r="E21" s="17"/>
      <c r="F21" s="17"/>
      <c r="G21" s="17"/>
      <c r="H21" s="17"/>
      <c r="I21" s="17"/>
      <c r="J21" s="17"/>
      <c r="K21" s="54"/>
      <c r="L21" s="140"/>
      <c r="M21" s="49"/>
      <c r="N21" s="142"/>
      <c r="O21" s="102" t="s">
        <v>83</v>
      </c>
      <c r="P21" s="32">
        <f>IF(P20/B6=0,"",P20/B6)</f>
        <v>0.83333333333333337</v>
      </c>
      <c r="Q21" s="103">
        <f>IF(P20/Q20=0,"",P20/Q20)</f>
        <v>1</v>
      </c>
      <c r="R21" s="104" t="s">
        <v>84</v>
      </c>
    </row>
    <row r="22" spans="1:19" ht="15.75" customHeight="1" x14ac:dyDescent="0.2">
      <c r="A22" s="93">
        <v>1802</v>
      </c>
      <c r="B22" s="71"/>
      <c r="C22" s="71"/>
      <c r="D22" s="71"/>
      <c r="E22" s="71"/>
      <c r="F22" s="71"/>
      <c r="G22" s="71"/>
      <c r="H22" s="71"/>
      <c r="I22" s="71"/>
      <c r="J22" s="71"/>
      <c r="K22" s="54"/>
      <c r="L22" s="146"/>
      <c r="M22" s="147"/>
      <c r="N22" s="148"/>
      <c r="O22" s="149"/>
      <c r="P22" s="150"/>
      <c r="Q22" s="150"/>
      <c r="R22" s="151"/>
    </row>
    <row r="23" spans="1:19" ht="18" customHeight="1" x14ac:dyDescent="0.2">
      <c r="A23" s="109"/>
      <c r="B23" s="216" t="s">
        <v>106</v>
      </c>
      <c r="C23" s="216"/>
      <c r="D23" s="216"/>
      <c r="E23" s="216"/>
      <c r="F23" s="216"/>
      <c r="G23" s="216"/>
      <c r="H23" s="216"/>
      <c r="I23" s="216"/>
      <c r="J23" s="216"/>
      <c r="K23" s="70">
        <f>SUM(K6:K19)</f>
        <v>10</v>
      </c>
      <c r="L23" s="105">
        <f>IF(SUM(K13:K14)=0,"",SUM(K13:K14)/B6)</f>
        <v>0.75</v>
      </c>
      <c r="M23" s="105">
        <f>IF(K23=0,"",K23/B6)</f>
        <v>0.83333333333333337</v>
      </c>
      <c r="N23" s="105">
        <f>IF(K14=0,"",M23-L23)</f>
        <v>8.333333333333337E-2</v>
      </c>
      <c r="O23" s="85"/>
      <c r="P23" s="81"/>
      <c r="Q23" s="129"/>
      <c r="R23" s="85"/>
    </row>
    <row r="24" spans="1:19" ht="12.75" customHeight="1" x14ac:dyDescent="0.2"/>
    <row r="25" spans="1:19" ht="12.75" customHeight="1" x14ac:dyDescent="0.2"/>
    <row r="26" spans="1:19" ht="26.25" customHeight="1" x14ac:dyDescent="0.2">
      <c r="B26" s="220" t="s">
        <v>94</v>
      </c>
      <c r="C26" s="221"/>
      <c r="D26" s="221"/>
      <c r="E26" s="221"/>
      <c r="F26" s="221"/>
      <c r="G26" s="221"/>
      <c r="H26" s="221"/>
      <c r="I26" s="221"/>
      <c r="J26" s="221"/>
      <c r="K26" s="74" t="s">
        <v>71</v>
      </c>
      <c r="L26" s="85"/>
      <c r="M26" s="85"/>
      <c r="N26" s="81"/>
      <c r="O26" s="85"/>
      <c r="P26" s="81"/>
      <c r="Q26" s="81"/>
      <c r="R26" s="81"/>
    </row>
    <row r="27" spans="1:19" ht="20.25" x14ac:dyDescent="0.2">
      <c r="A27" s="222" t="s">
        <v>9</v>
      </c>
      <c r="B27" s="223" t="s">
        <v>95</v>
      </c>
      <c r="C27" s="224"/>
      <c r="D27" s="224"/>
      <c r="E27" s="224"/>
      <c r="F27" s="224"/>
      <c r="G27" s="224"/>
      <c r="H27" s="224"/>
      <c r="I27" s="224"/>
      <c r="J27" s="225"/>
      <c r="K27" s="226" t="s">
        <v>10</v>
      </c>
      <c r="L27" s="219" t="s">
        <v>2</v>
      </c>
      <c r="M27" s="219" t="s">
        <v>3</v>
      </c>
      <c r="N27" s="228" t="s">
        <v>4</v>
      </c>
      <c r="O27" s="219" t="s">
        <v>5</v>
      </c>
      <c r="P27" s="217" t="s">
        <v>6</v>
      </c>
      <c r="Q27" s="217" t="s">
        <v>7</v>
      </c>
      <c r="R27" s="219" t="s">
        <v>96</v>
      </c>
    </row>
    <row r="28" spans="1:19" ht="15.75" customHeight="1" x14ac:dyDescent="0.2">
      <c r="A28" s="218"/>
      <c r="B28" s="93" t="s">
        <v>97</v>
      </c>
      <c r="C28" s="93" t="s">
        <v>98</v>
      </c>
      <c r="D28" s="93" t="s">
        <v>99</v>
      </c>
      <c r="E28" s="93" t="s">
        <v>100</v>
      </c>
      <c r="F28" s="93" t="s">
        <v>101</v>
      </c>
      <c r="G28" s="93" t="s">
        <v>102</v>
      </c>
      <c r="H28" s="93" t="s">
        <v>103</v>
      </c>
      <c r="I28" s="93" t="s">
        <v>104</v>
      </c>
      <c r="J28" s="93" t="s">
        <v>105</v>
      </c>
      <c r="K28" s="218"/>
      <c r="L28" s="218"/>
      <c r="M28" s="218"/>
      <c r="N28" s="218"/>
      <c r="O28" s="218"/>
      <c r="P28" s="218"/>
      <c r="Q28" s="218"/>
      <c r="R28" s="218"/>
    </row>
    <row r="29" spans="1:19" ht="15.75" x14ac:dyDescent="0.2">
      <c r="A29" s="93">
        <v>1101</v>
      </c>
      <c r="B29" s="17">
        <v>9</v>
      </c>
      <c r="C29" s="17"/>
      <c r="D29" s="17"/>
      <c r="E29" s="17"/>
      <c r="F29" s="17"/>
      <c r="G29" s="17"/>
      <c r="H29" s="17"/>
      <c r="I29" s="17"/>
      <c r="J29" s="17"/>
      <c r="K29" s="54"/>
      <c r="L29" s="138"/>
      <c r="M29" s="139"/>
      <c r="N29" s="100"/>
      <c r="O29" s="94"/>
      <c r="P29" s="19">
        <f>B29</f>
        <v>9</v>
      </c>
      <c r="Q29" s="95"/>
      <c r="R29" s="94"/>
    </row>
    <row r="30" spans="1:19" ht="15.75" customHeight="1" x14ac:dyDescent="0.2">
      <c r="A30" s="93">
        <v>1102</v>
      </c>
      <c r="B30" s="17"/>
      <c r="C30" s="17">
        <v>8</v>
      </c>
      <c r="D30" s="17"/>
      <c r="E30" s="17"/>
      <c r="F30" s="17"/>
      <c r="G30" s="17"/>
      <c r="H30" s="17"/>
      <c r="I30" s="17"/>
      <c r="J30" s="17"/>
      <c r="K30" s="54"/>
      <c r="L30" s="140"/>
      <c r="M30" s="49"/>
      <c r="N30" s="141"/>
      <c r="O30" s="21">
        <f>IF(C30=0,"",C30/B29)</f>
        <v>0.88888888888888884</v>
      </c>
      <c r="P30" s="22">
        <v>8</v>
      </c>
      <c r="Q30" s="96">
        <f t="shared" ref="Q30:Q37" si="2">IF(P30=0,"",P30/P29)</f>
        <v>0.88888888888888884</v>
      </c>
      <c r="R30" s="96">
        <f t="shared" ref="R30:R37" si="3">IF(P30=0,"",100%-Q30)</f>
        <v>0.11111111111111116</v>
      </c>
    </row>
    <row r="31" spans="1:19" ht="15.75" customHeight="1" x14ac:dyDescent="0.2">
      <c r="A31" s="93">
        <v>1201</v>
      </c>
      <c r="B31" s="17"/>
      <c r="C31" s="17"/>
      <c r="D31" s="17">
        <v>8</v>
      </c>
      <c r="E31" s="17"/>
      <c r="F31" s="17"/>
      <c r="G31" s="17"/>
      <c r="H31" s="17"/>
      <c r="I31" s="17"/>
      <c r="J31" s="17"/>
      <c r="K31" s="54"/>
      <c r="L31" s="140"/>
      <c r="M31" s="49"/>
      <c r="N31" s="141"/>
      <c r="O31" s="21">
        <f>IF(D31=0,"",D31/C30)</f>
        <v>1</v>
      </c>
      <c r="P31" s="22">
        <v>8</v>
      </c>
      <c r="Q31" s="96">
        <f t="shared" si="2"/>
        <v>1</v>
      </c>
      <c r="R31" s="96">
        <f t="shared" si="3"/>
        <v>0</v>
      </c>
      <c r="S31" s="119">
        <f>P31/P29</f>
        <v>0.88888888888888884</v>
      </c>
    </row>
    <row r="32" spans="1:19" ht="15.75" customHeight="1" x14ac:dyDescent="0.2">
      <c r="A32" s="93">
        <v>1202</v>
      </c>
      <c r="B32" s="17"/>
      <c r="C32" s="17"/>
      <c r="D32" s="17"/>
      <c r="E32" s="17">
        <v>8</v>
      </c>
      <c r="F32" s="17"/>
      <c r="G32" s="17"/>
      <c r="H32" s="17"/>
      <c r="I32" s="17"/>
      <c r="J32" s="17"/>
      <c r="K32" s="54"/>
      <c r="L32" s="140"/>
      <c r="M32" s="49"/>
      <c r="N32" s="141"/>
      <c r="O32" s="21">
        <f>IF(E32=0,"",E32/D31)</f>
        <v>1</v>
      </c>
      <c r="P32" s="22">
        <v>8</v>
      </c>
      <c r="Q32" s="96">
        <f t="shared" si="2"/>
        <v>1</v>
      </c>
      <c r="R32" s="96">
        <f t="shared" si="3"/>
        <v>0</v>
      </c>
    </row>
    <row r="33" spans="1:18" ht="15.75" customHeight="1" x14ac:dyDescent="0.2">
      <c r="A33" s="93">
        <v>1301</v>
      </c>
      <c r="B33" s="17"/>
      <c r="C33" s="17"/>
      <c r="D33" s="17"/>
      <c r="E33" s="17"/>
      <c r="F33" s="17">
        <v>8</v>
      </c>
      <c r="G33" s="17"/>
      <c r="H33" s="17"/>
      <c r="I33" s="17"/>
      <c r="J33" s="17"/>
      <c r="K33" s="54"/>
      <c r="L33" s="140"/>
      <c r="M33" s="49"/>
      <c r="N33" s="141"/>
      <c r="O33" s="21">
        <f>IF(F33=0,"",F33/E32)</f>
        <v>1</v>
      </c>
      <c r="P33" s="22">
        <v>8</v>
      </c>
      <c r="Q33" s="96">
        <f t="shared" si="2"/>
        <v>1</v>
      </c>
      <c r="R33" s="96">
        <f t="shared" si="3"/>
        <v>0</v>
      </c>
    </row>
    <row r="34" spans="1:18" ht="15.75" customHeight="1" x14ac:dyDescent="0.2">
      <c r="A34" s="93">
        <v>1302</v>
      </c>
      <c r="B34" s="17"/>
      <c r="C34" s="17"/>
      <c r="D34" s="17"/>
      <c r="E34" s="17"/>
      <c r="F34" s="17"/>
      <c r="G34" s="17">
        <v>6</v>
      </c>
      <c r="H34" s="17"/>
      <c r="I34" s="17"/>
      <c r="J34" s="17"/>
      <c r="K34" s="54"/>
      <c r="L34" s="140"/>
      <c r="M34" s="49"/>
      <c r="N34" s="141"/>
      <c r="O34" s="21">
        <f>IF(G34=0,"",G34/F33)</f>
        <v>0.75</v>
      </c>
      <c r="P34" s="22">
        <v>8</v>
      </c>
      <c r="Q34" s="96">
        <f t="shared" si="2"/>
        <v>1</v>
      </c>
      <c r="R34" s="96">
        <f t="shared" si="3"/>
        <v>0</v>
      </c>
    </row>
    <row r="35" spans="1:18" ht="15.75" customHeight="1" x14ac:dyDescent="0.2">
      <c r="A35" s="93">
        <v>1401</v>
      </c>
      <c r="B35" s="17"/>
      <c r="C35" s="17"/>
      <c r="D35" s="17"/>
      <c r="E35" s="17"/>
      <c r="F35" s="17"/>
      <c r="G35" s="17"/>
      <c r="H35" s="17">
        <v>4</v>
      </c>
      <c r="I35" s="17"/>
      <c r="J35" s="17"/>
      <c r="K35" s="54"/>
      <c r="L35" s="140"/>
      <c r="M35" s="49"/>
      <c r="N35" s="141"/>
      <c r="O35" s="21">
        <f>IF(H35=0,"",H35/G34)</f>
        <v>0.66666666666666663</v>
      </c>
      <c r="P35" s="22">
        <v>8</v>
      </c>
      <c r="Q35" s="96">
        <f t="shared" si="2"/>
        <v>1</v>
      </c>
      <c r="R35" s="96">
        <f t="shared" si="3"/>
        <v>0</v>
      </c>
    </row>
    <row r="36" spans="1:18" ht="15.75" customHeight="1" x14ac:dyDescent="0.2">
      <c r="A36" s="93">
        <v>1402</v>
      </c>
      <c r="B36" s="17"/>
      <c r="C36" s="17"/>
      <c r="D36" s="17"/>
      <c r="E36" s="17"/>
      <c r="F36" s="17"/>
      <c r="G36" s="17"/>
      <c r="H36" s="17"/>
      <c r="I36" s="17">
        <v>8</v>
      </c>
      <c r="J36" s="17"/>
      <c r="K36" s="54"/>
      <c r="L36" s="140"/>
      <c r="M36" s="49"/>
      <c r="N36" s="141"/>
      <c r="O36" s="21">
        <f>IF(I36=0,"",I36/H35)</f>
        <v>2</v>
      </c>
      <c r="P36" s="22">
        <v>8</v>
      </c>
      <c r="Q36" s="96">
        <f t="shared" si="2"/>
        <v>1</v>
      </c>
      <c r="R36" s="96">
        <f t="shared" si="3"/>
        <v>0</v>
      </c>
    </row>
    <row r="37" spans="1:18" ht="15.75" customHeight="1" x14ac:dyDescent="0.2">
      <c r="A37" s="93">
        <v>1501</v>
      </c>
      <c r="B37" s="17"/>
      <c r="C37" s="17"/>
      <c r="D37" s="17"/>
      <c r="E37" s="17"/>
      <c r="F37" s="17"/>
      <c r="G37" s="17"/>
      <c r="H37" s="17"/>
      <c r="I37" s="17"/>
      <c r="J37" s="17">
        <v>5</v>
      </c>
      <c r="K37" s="54">
        <v>3</v>
      </c>
      <c r="L37" s="140"/>
      <c r="M37" s="49"/>
      <c r="N37" s="141"/>
      <c r="O37" s="24">
        <f>IF(J37=0,"",J37/I36)</f>
        <v>0.625</v>
      </c>
      <c r="P37" s="22">
        <v>8</v>
      </c>
      <c r="Q37" s="24">
        <f t="shared" si="2"/>
        <v>1</v>
      </c>
      <c r="R37" s="24">
        <f t="shared" si="3"/>
        <v>0</v>
      </c>
    </row>
    <row r="38" spans="1:18" ht="15.75" customHeight="1" x14ac:dyDescent="0.2">
      <c r="A38" s="93">
        <v>1502</v>
      </c>
      <c r="B38" s="17"/>
      <c r="C38" s="17"/>
      <c r="D38" s="17"/>
      <c r="E38" s="17"/>
      <c r="F38" s="17"/>
      <c r="G38" s="17"/>
      <c r="H38" s="17"/>
      <c r="I38" s="17"/>
      <c r="J38" s="17">
        <v>4</v>
      </c>
      <c r="K38" s="54">
        <v>2</v>
      </c>
      <c r="L38" s="140"/>
      <c r="M38" s="49"/>
      <c r="N38" s="142"/>
      <c r="O38" s="63"/>
      <c r="P38" s="22">
        <v>5</v>
      </c>
      <c r="Q38" s="63"/>
      <c r="R38" s="97"/>
    </row>
    <row r="39" spans="1:18" ht="15.75" customHeight="1" x14ac:dyDescent="0.2">
      <c r="A39" s="93">
        <v>1601</v>
      </c>
      <c r="B39" s="17"/>
      <c r="C39" s="17"/>
      <c r="D39" s="17"/>
      <c r="E39" s="17"/>
      <c r="F39" s="17"/>
      <c r="G39" s="17"/>
      <c r="H39" s="17"/>
      <c r="I39" s="17"/>
      <c r="J39" s="17">
        <v>2</v>
      </c>
      <c r="K39" s="54">
        <v>1</v>
      </c>
      <c r="L39" s="140"/>
      <c r="M39" s="49"/>
      <c r="N39" s="142"/>
      <c r="O39" s="143"/>
      <c r="P39" s="51">
        <v>2</v>
      </c>
      <c r="Q39" s="144"/>
      <c r="R39" s="143"/>
    </row>
    <row r="40" spans="1:18" ht="15.75" customHeight="1" x14ac:dyDescent="0.2">
      <c r="A40" s="93">
        <v>1602</v>
      </c>
      <c r="B40" s="17"/>
      <c r="C40" s="17"/>
      <c r="D40" s="17"/>
      <c r="E40" s="17"/>
      <c r="F40" s="17"/>
      <c r="G40" s="17"/>
      <c r="H40" s="17"/>
      <c r="I40" s="17"/>
      <c r="J40" s="17">
        <v>1</v>
      </c>
      <c r="K40" s="54">
        <v>1</v>
      </c>
      <c r="L40" s="140"/>
      <c r="M40" s="49"/>
      <c r="N40" s="142"/>
      <c r="O40" s="143"/>
      <c r="P40" s="51">
        <v>1</v>
      </c>
      <c r="Q40" s="144"/>
      <c r="R40" s="143"/>
    </row>
    <row r="41" spans="1:18" ht="15.75" customHeight="1" x14ac:dyDescent="0.2">
      <c r="A41" s="93">
        <v>1701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140"/>
      <c r="M41" s="49"/>
      <c r="N41" s="142"/>
      <c r="O41" s="143"/>
      <c r="P41" s="51"/>
      <c r="Q41" s="144"/>
      <c r="R41" s="143"/>
    </row>
    <row r="42" spans="1:18" ht="15.75" customHeight="1" x14ac:dyDescent="0.2">
      <c r="A42" s="93">
        <v>1702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140"/>
      <c r="M42" s="49"/>
      <c r="N42" s="142"/>
      <c r="O42" s="196"/>
      <c r="P42" s="197"/>
      <c r="Q42" s="198"/>
      <c r="R42" s="199"/>
    </row>
    <row r="43" spans="1:18" ht="15.75" customHeight="1" x14ac:dyDescent="0.2">
      <c r="A43" s="93">
        <v>1801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140"/>
      <c r="M43" s="49"/>
      <c r="N43" s="142"/>
      <c r="O43" s="98" t="s">
        <v>81</v>
      </c>
      <c r="P43" s="99">
        <v>6</v>
      </c>
      <c r="Q43" s="100">
        <f>K46</f>
        <v>7</v>
      </c>
      <c r="R43" s="101" t="s">
        <v>10</v>
      </c>
    </row>
    <row r="44" spans="1:18" ht="15.75" customHeight="1" x14ac:dyDescent="0.2">
      <c r="A44" s="93">
        <v>1802</v>
      </c>
      <c r="B44" s="17"/>
      <c r="C44" s="17"/>
      <c r="D44" s="17"/>
      <c r="E44" s="17"/>
      <c r="F44" s="17"/>
      <c r="G44" s="17"/>
      <c r="H44" s="17"/>
      <c r="I44" s="17"/>
      <c r="J44" s="17"/>
      <c r="K44" s="54"/>
      <c r="L44" s="140"/>
      <c r="M44" s="49"/>
      <c r="N44" s="142"/>
      <c r="O44" s="102" t="s">
        <v>83</v>
      </c>
      <c r="P44" s="32">
        <f>IF(P43/B29=0,"",P43/B29)</f>
        <v>0.66666666666666663</v>
      </c>
      <c r="Q44" s="103">
        <f>IF(P43/Q43=0,"",P43/Q43)</f>
        <v>0.8571428571428571</v>
      </c>
      <c r="R44" s="104" t="s">
        <v>84</v>
      </c>
    </row>
    <row r="45" spans="1:18" ht="15.75" customHeight="1" x14ac:dyDescent="0.2">
      <c r="A45" s="93">
        <v>1901</v>
      </c>
      <c r="B45" s="17"/>
      <c r="C45" s="17"/>
      <c r="D45" s="17"/>
      <c r="E45" s="17"/>
      <c r="F45" s="17"/>
      <c r="G45" s="17"/>
      <c r="H45" s="17"/>
      <c r="I45" s="17"/>
      <c r="J45" s="17"/>
      <c r="K45" s="54"/>
      <c r="L45" s="146"/>
      <c r="M45" s="147"/>
      <c r="N45" s="148"/>
      <c r="O45" s="149"/>
      <c r="P45" s="150"/>
      <c r="Q45" s="150"/>
      <c r="R45" s="151"/>
    </row>
    <row r="46" spans="1:18" ht="18" customHeight="1" x14ac:dyDescent="0.2">
      <c r="A46" s="109"/>
      <c r="B46" s="216" t="s">
        <v>106</v>
      </c>
      <c r="C46" s="216"/>
      <c r="D46" s="216"/>
      <c r="E46" s="216"/>
      <c r="F46" s="216"/>
      <c r="G46" s="216"/>
      <c r="H46" s="216"/>
      <c r="I46" s="216"/>
      <c r="J46" s="216"/>
      <c r="K46" s="37">
        <f>SUM(K29:K42)</f>
        <v>7</v>
      </c>
      <c r="L46" s="105">
        <f>IF(SUM(K36:K37)=0,"",SUM(K36:K37)/B29)</f>
        <v>0.33333333333333331</v>
      </c>
      <c r="M46" s="105">
        <f>IF(K46=0,"",K46/B29)</f>
        <v>0.77777777777777779</v>
      </c>
      <c r="N46" s="105">
        <f>IF(K37=0,"",M46-L46)</f>
        <v>0.44444444444444448</v>
      </c>
      <c r="O46" s="85"/>
      <c r="P46" s="81"/>
      <c r="Q46" s="129"/>
      <c r="R46" s="85"/>
    </row>
    <row r="47" spans="1:18" ht="12.75" customHeight="1" x14ac:dyDescent="0.2"/>
    <row r="48" spans="1:18" ht="12.75" customHeight="1" x14ac:dyDescent="0.2">
      <c r="L48" s="133"/>
      <c r="M48" s="133"/>
      <c r="N48" s="133"/>
    </row>
    <row r="49" spans="1:19" ht="26.25" x14ac:dyDescent="0.2">
      <c r="B49" s="220" t="s">
        <v>94</v>
      </c>
      <c r="C49" s="221"/>
      <c r="D49" s="221"/>
      <c r="E49" s="221"/>
      <c r="F49" s="221"/>
      <c r="G49" s="221"/>
      <c r="H49" s="221"/>
      <c r="I49" s="221"/>
      <c r="J49" s="221"/>
      <c r="K49" s="74" t="s">
        <v>72</v>
      </c>
      <c r="L49" s="85"/>
      <c r="M49" s="85"/>
      <c r="N49" s="81"/>
      <c r="O49" s="85"/>
      <c r="P49" s="81"/>
      <c r="Q49" s="81"/>
      <c r="R49" s="81"/>
    </row>
    <row r="50" spans="1:19" ht="20.25" x14ac:dyDescent="0.2">
      <c r="A50" s="222" t="s">
        <v>9</v>
      </c>
      <c r="B50" s="223" t="s">
        <v>95</v>
      </c>
      <c r="C50" s="224"/>
      <c r="D50" s="224"/>
      <c r="E50" s="224"/>
      <c r="F50" s="224"/>
      <c r="G50" s="224"/>
      <c r="H50" s="224"/>
      <c r="I50" s="224"/>
      <c r="J50" s="225"/>
      <c r="K50" s="226" t="s">
        <v>10</v>
      </c>
      <c r="L50" s="219" t="s">
        <v>2</v>
      </c>
      <c r="M50" s="219" t="s">
        <v>3</v>
      </c>
      <c r="N50" s="228" t="s">
        <v>4</v>
      </c>
      <c r="O50" s="219" t="s">
        <v>5</v>
      </c>
      <c r="P50" s="217" t="s">
        <v>6</v>
      </c>
      <c r="Q50" s="217" t="s">
        <v>7</v>
      </c>
      <c r="R50" s="219" t="s">
        <v>96</v>
      </c>
    </row>
    <row r="51" spans="1:19" ht="15.75" customHeight="1" x14ac:dyDescent="0.2">
      <c r="A51" s="218"/>
      <c r="B51" s="93" t="s">
        <v>97</v>
      </c>
      <c r="C51" s="93" t="s">
        <v>98</v>
      </c>
      <c r="D51" s="93" t="s">
        <v>99</v>
      </c>
      <c r="E51" s="93" t="s">
        <v>100</v>
      </c>
      <c r="F51" s="93" t="s">
        <v>101</v>
      </c>
      <c r="G51" s="93" t="s">
        <v>102</v>
      </c>
      <c r="H51" s="93" t="s">
        <v>103</v>
      </c>
      <c r="I51" s="93" t="s">
        <v>104</v>
      </c>
      <c r="J51" s="93" t="s">
        <v>105</v>
      </c>
      <c r="K51" s="218"/>
      <c r="L51" s="218"/>
      <c r="M51" s="218"/>
      <c r="N51" s="218"/>
      <c r="O51" s="218"/>
      <c r="P51" s="218"/>
      <c r="Q51" s="218"/>
      <c r="R51" s="218"/>
    </row>
    <row r="52" spans="1:19" ht="15.75" customHeight="1" x14ac:dyDescent="0.2">
      <c r="A52" s="93">
        <v>1102</v>
      </c>
      <c r="B52" s="17">
        <v>31</v>
      </c>
      <c r="C52" s="17"/>
      <c r="D52" s="17"/>
      <c r="E52" s="17"/>
      <c r="F52" s="17"/>
      <c r="G52" s="17"/>
      <c r="H52" s="17"/>
      <c r="I52" s="17"/>
      <c r="J52" s="17"/>
      <c r="K52" s="54"/>
      <c r="L52" s="138"/>
      <c r="M52" s="139"/>
      <c r="N52" s="100"/>
      <c r="O52" s="94"/>
      <c r="P52" s="19">
        <f>B52</f>
        <v>31</v>
      </c>
      <c r="Q52" s="95"/>
      <c r="R52" s="94"/>
    </row>
    <row r="53" spans="1:19" ht="15.75" customHeight="1" x14ac:dyDescent="0.2">
      <c r="A53" s="93">
        <v>1201</v>
      </c>
      <c r="B53" s="17"/>
      <c r="C53" s="17">
        <v>25</v>
      </c>
      <c r="D53" s="17"/>
      <c r="E53" s="17"/>
      <c r="F53" s="17"/>
      <c r="G53" s="17"/>
      <c r="H53" s="17"/>
      <c r="I53" s="17"/>
      <c r="J53" s="17"/>
      <c r="K53" s="54"/>
      <c r="L53" s="140"/>
      <c r="M53" s="49"/>
      <c r="N53" s="141"/>
      <c r="O53" s="21">
        <f>IF(C53=0,"",C53/B52)</f>
        <v>0.80645161290322576</v>
      </c>
      <c r="P53" s="22">
        <v>25</v>
      </c>
      <c r="Q53" s="96">
        <f t="shared" ref="Q53:Q60" si="4">IF(P53=0,"",P53/P52)</f>
        <v>0.80645161290322576</v>
      </c>
      <c r="R53" s="96">
        <f t="shared" ref="R53:R60" si="5">IF(P53=0,"",100%-Q53)</f>
        <v>0.19354838709677424</v>
      </c>
    </row>
    <row r="54" spans="1:19" ht="15.75" customHeight="1" x14ac:dyDescent="0.2">
      <c r="A54" s="93">
        <v>1202</v>
      </c>
      <c r="B54" s="17"/>
      <c r="C54" s="17"/>
      <c r="D54" s="17">
        <v>23</v>
      </c>
      <c r="E54" s="17"/>
      <c r="F54" s="17"/>
      <c r="G54" s="17"/>
      <c r="H54" s="17"/>
      <c r="I54" s="17"/>
      <c r="J54" s="17"/>
      <c r="K54" s="54"/>
      <c r="L54" s="140"/>
      <c r="M54" s="49"/>
      <c r="N54" s="141"/>
      <c r="O54" s="21">
        <f>IF(D54=0,"",D54/C53)</f>
        <v>0.92</v>
      </c>
      <c r="P54" s="22">
        <v>24</v>
      </c>
      <c r="Q54" s="96">
        <f t="shared" si="4"/>
        <v>0.96</v>
      </c>
      <c r="R54" s="96">
        <f t="shared" si="5"/>
        <v>4.0000000000000036E-2</v>
      </c>
      <c r="S54" s="119">
        <f>P54/P52</f>
        <v>0.77419354838709675</v>
      </c>
    </row>
    <row r="55" spans="1:19" ht="15.75" customHeight="1" x14ac:dyDescent="0.2">
      <c r="A55" s="93">
        <v>1301</v>
      </c>
      <c r="B55" s="17"/>
      <c r="C55" s="17"/>
      <c r="D55" s="17"/>
      <c r="E55" s="17">
        <v>23</v>
      </c>
      <c r="F55" s="17"/>
      <c r="G55" s="17"/>
      <c r="H55" s="17"/>
      <c r="I55" s="17"/>
      <c r="J55" s="17"/>
      <c r="K55" s="54"/>
      <c r="L55" s="140"/>
      <c r="M55" s="49"/>
      <c r="N55" s="141"/>
      <c r="O55" s="21">
        <f>IF(E55=0,"",E55/D54)</f>
        <v>1</v>
      </c>
      <c r="P55" s="22">
        <v>24</v>
      </c>
      <c r="Q55" s="96">
        <f t="shared" si="4"/>
        <v>1</v>
      </c>
      <c r="R55" s="96">
        <f t="shared" si="5"/>
        <v>0</v>
      </c>
    </row>
    <row r="56" spans="1:19" ht="15.75" customHeight="1" x14ac:dyDescent="0.2">
      <c r="A56" s="93">
        <v>1302</v>
      </c>
      <c r="B56" s="17"/>
      <c r="C56" s="17"/>
      <c r="D56" s="17"/>
      <c r="E56" s="17"/>
      <c r="F56" s="17">
        <v>22</v>
      </c>
      <c r="G56" s="17"/>
      <c r="H56" s="17"/>
      <c r="I56" s="17"/>
      <c r="J56" s="17"/>
      <c r="K56" s="54"/>
      <c r="L56" s="140"/>
      <c r="M56" s="49"/>
      <c r="N56" s="141"/>
      <c r="O56" s="21">
        <f>IF(F56=0,"",F56/E55)</f>
        <v>0.95652173913043481</v>
      </c>
      <c r="P56" s="22">
        <v>23</v>
      </c>
      <c r="Q56" s="96">
        <f t="shared" si="4"/>
        <v>0.95833333333333337</v>
      </c>
      <c r="R56" s="96">
        <f t="shared" si="5"/>
        <v>4.166666666666663E-2</v>
      </c>
    </row>
    <row r="57" spans="1:19" ht="15.75" customHeight="1" x14ac:dyDescent="0.2">
      <c r="A57" s="93">
        <v>1401</v>
      </c>
      <c r="B57" s="17"/>
      <c r="C57" s="17"/>
      <c r="D57" s="17"/>
      <c r="E57" s="17"/>
      <c r="F57" s="17"/>
      <c r="G57" s="17">
        <v>19</v>
      </c>
      <c r="H57" s="17"/>
      <c r="I57" s="17"/>
      <c r="J57" s="17"/>
      <c r="K57" s="54"/>
      <c r="L57" s="140"/>
      <c r="M57" s="49"/>
      <c r="N57" s="141"/>
      <c r="O57" s="21">
        <f>IF(G57=0,"",G57/F56)</f>
        <v>0.86363636363636365</v>
      </c>
      <c r="P57" s="22">
        <v>20</v>
      </c>
      <c r="Q57" s="96">
        <f t="shared" si="4"/>
        <v>0.86956521739130432</v>
      </c>
      <c r="R57" s="96">
        <f t="shared" si="5"/>
        <v>0.13043478260869568</v>
      </c>
    </row>
    <row r="58" spans="1:19" ht="15.75" customHeight="1" x14ac:dyDescent="0.2">
      <c r="A58" s="93">
        <v>1402</v>
      </c>
      <c r="B58" s="17"/>
      <c r="C58" s="17"/>
      <c r="D58" s="17"/>
      <c r="E58" s="17"/>
      <c r="F58" s="17"/>
      <c r="G58" s="17"/>
      <c r="H58" s="17">
        <v>18</v>
      </c>
      <c r="I58" s="17"/>
      <c r="J58" s="17"/>
      <c r="K58" s="54"/>
      <c r="L58" s="140"/>
      <c r="M58" s="49"/>
      <c r="N58" s="141"/>
      <c r="O58" s="21">
        <f>IF(H58=0,"",H58/G57)</f>
        <v>0.94736842105263153</v>
      </c>
      <c r="P58" s="22">
        <v>20</v>
      </c>
      <c r="Q58" s="96">
        <f t="shared" si="4"/>
        <v>1</v>
      </c>
      <c r="R58" s="96">
        <f t="shared" si="5"/>
        <v>0</v>
      </c>
    </row>
    <row r="59" spans="1:19" ht="15.75" customHeight="1" x14ac:dyDescent="0.2">
      <c r="A59" s="93">
        <v>1501</v>
      </c>
      <c r="B59" s="17"/>
      <c r="C59" s="17"/>
      <c r="D59" s="17"/>
      <c r="E59" s="17"/>
      <c r="F59" s="17"/>
      <c r="G59" s="17"/>
      <c r="H59" s="17"/>
      <c r="I59" s="17">
        <v>14</v>
      </c>
      <c r="J59" s="17"/>
      <c r="K59" s="54"/>
      <c r="L59" s="140"/>
      <c r="M59" s="49"/>
      <c r="N59" s="141"/>
      <c r="O59" s="21">
        <f>IF(I59=0,"",I59/H58)</f>
        <v>0.77777777777777779</v>
      </c>
      <c r="P59" s="22">
        <v>19</v>
      </c>
      <c r="Q59" s="96">
        <f t="shared" si="4"/>
        <v>0.95</v>
      </c>
      <c r="R59" s="96">
        <f t="shared" si="5"/>
        <v>5.0000000000000044E-2</v>
      </c>
    </row>
    <row r="60" spans="1:19" ht="15.75" customHeight="1" x14ac:dyDescent="0.2">
      <c r="A60" s="93">
        <v>1502</v>
      </c>
      <c r="B60" s="17"/>
      <c r="C60" s="17"/>
      <c r="D60" s="17"/>
      <c r="E60" s="17"/>
      <c r="F60" s="17"/>
      <c r="G60" s="17"/>
      <c r="H60" s="17"/>
      <c r="I60" s="17"/>
      <c r="J60" s="17">
        <v>13</v>
      </c>
      <c r="K60" s="54">
        <v>11</v>
      </c>
      <c r="L60" s="140"/>
      <c r="M60" s="49"/>
      <c r="N60" s="141"/>
      <c r="O60" s="24">
        <f>IF(J60=0,"",J60/I59)</f>
        <v>0.9285714285714286</v>
      </c>
      <c r="P60" s="22">
        <v>19</v>
      </c>
      <c r="Q60" s="24">
        <f t="shared" si="4"/>
        <v>1</v>
      </c>
      <c r="R60" s="24">
        <f t="shared" si="5"/>
        <v>0</v>
      </c>
    </row>
    <row r="61" spans="1:19" ht="15.75" customHeight="1" x14ac:dyDescent="0.2">
      <c r="A61" s="93">
        <v>1601</v>
      </c>
      <c r="B61" s="17"/>
      <c r="C61" s="17"/>
      <c r="D61" s="17"/>
      <c r="E61" s="17"/>
      <c r="F61" s="17"/>
      <c r="G61" s="17"/>
      <c r="H61" s="17"/>
      <c r="I61" s="17"/>
      <c r="J61" s="17">
        <v>5</v>
      </c>
      <c r="K61" s="54">
        <v>2</v>
      </c>
      <c r="L61" s="140"/>
      <c r="M61" s="49"/>
      <c r="N61" s="142"/>
      <c r="O61" s="63"/>
      <c r="P61" s="22">
        <v>8</v>
      </c>
      <c r="Q61" s="63"/>
      <c r="R61" s="97"/>
    </row>
    <row r="62" spans="1:19" ht="15.75" customHeight="1" x14ac:dyDescent="0.2">
      <c r="A62" s="93">
        <v>1602</v>
      </c>
      <c r="B62" s="17"/>
      <c r="C62" s="17"/>
      <c r="D62" s="17"/>
      <c r="E62" s="17"/>
      <c r="F62" s="17"/>
      <c r="G62" s="17"/>
      <c r="H62" s="17"/>
      <c r="I62" s="17"/>
      <c r="J62" s="17">
        <v>6</v>
      </c>
      <c r="K62" s="54">
        <v>4</v>
      </c>
      <c r="L62" s="140"/>
      <c r="M62" s="49"/>
      <c r="N62" s="142"/>
      <c r="O62" s="143"/>
      <c r="P62" s="51">
        <v>6</v>
      </c>
      <c r="Q62" s="144"/>
      <c r="R62" s="143"/>
    </row>
    <row r="63" spans="1:19" ht="15.75" customHeight="1" x14ac:dyDescent="0.2">
      <c r="A63" s="93">
        <v>1701</v>
      </c>
      <c r="B63" s="17"/>
      <c r="C63" s="17"/>
      <c r="D63" s="17"/>
      <c r="E63" s="17"/>
      <c r="F63" s="17"/>
      <c r="G63" s="17"/>
      <c r="H63" s="17"/>
      <c r="I63" s="17"/>
      <c r="J63" s="17">
        <v>2</v>
      </c>
      <c r="K63" s="54"/>
      <c r="L63" s="140"/>
      <c r="M63" s="49"/>
      <c r="N63" s="142"/>
      <c r="O63" s="143"/>
      <c r="P63" s="51">
        <v>2</v>
      </c>
      <c r="Q63" s="144"/>
      <c r="R63" s="143"/>
    </row>
    <row r="64" spans="1:19" ht="15.75" customHeight="1" x14ac:dyDescent="0.2">
      <c r="A64" s="93">
        <v>1702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140"/>
      <c r="M64" s="49"/>
      <c r="N64" s="142"/>
      <c r="O64" s="143"/>
      <c r="P64" s="72"/>
      <c r="Q64" s="144"/>
      <c r="R64" s="143"/>
    </row>
    <row r="65" spans="1:19" ht="15.75" customHeight="1" x14ac:dyDescent="0.2">
      <c r="A65" s="93">
        <v>1801</v>
      </c>
      <c r="B65" s="17"/>
      <c r="C65" s="17"/>
      <c r="D65" s="17"/>
      <c r="E65" s="17"/>
      <c r="F65" s="17"/>
      <c r="G65" s="17"/>
      <c r="H65" s="17"/>
      <c r="I65" s="17"/>
      <c r="J65" s="17">
        <v>1</v>
      </c>
      <c r="K65" s="54">
        <v>1</v>
      </c>
      <c r="L65" s="140"/>
      <c r="M65" s="49"/>
      <c r="N65" s="142"/>
      <c r="O65" s="196"/>
      <c r="P65" s="73">
        <v>1</v>
      </c>
      <c r="Q65" s="198"/>
      <c r="R65" s="199"/>
    </row>
    <row r="66" spans="1:19" ht="15.75" customHeight="1" x14ac:dyDescent="0.2">
      <c r="A66" s="93">
        <v>1802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140"/>
      <c r="M66" s="49"/>
      <c r="N66" s="142"/>
      <c r="O66" s="98" t="s">
        <v>81</v>
      </c>
      <c r="P66" s="106">
        <v>15</v>
      </c>
      <c r="Q66" s="100">
        <f>K69</f>
        <v>18</v>
      </c>
      <c r="R66" s="101" t="s">
        <v>10</v>
      </c>
    </row>
    <row r="67" spans="1:19" ht="15.75" customHeight="1" x14ac:dyDescent="0.2">
      <c r="A67" s="93">
        <v>1901</v>
      </c>
      <c r="B67" s="17"/>
      <c r="C67" s="17"/>
      <c r="D67" s="17"/>
      <c r="E67" s="17"/>
      <c r="F67" s="17"/>
      <c r="G67" s="17"/>
      <c r="H67" s="17"/>
      <c r="I67" s="17"/>
      <c r="J67" s="17"/>
      <c r="K67" s="54"/>
      <c r="L67" s="140"/>
      <c r="M67" s="49"/>
      <c r="N67" s="142"/>
      <c r="O67" s="102" t="s">
        <v>83</v>
      </c>
      <c r="P67" s="32">
        <f>IF(P66/B52=0,"",P66/B52)</f>
        <v>0.4838709677419355</v>
      </c>
      <c r="Q67" s="103">
        <f>IF(P66/Q66=0,"",P66/Q66)</f>
        <v>0.83333333333333337</v>
      </c>
      <c r="R67" s="104" t="s">
        <v>84</v>
      </c>
    </row>
    <row r="68" spans="1:19" ht="15.75" customHeight="1" x14ac:dyDescent="0.2">
      <c r="A68" s="93">
        <v>1902</v>
      </c>
      <c r="B68" s="17"/>
      <c r="C68" s="17"/>
      <c r="D68" s="17"/>
      <c r="E68" s="17"/>
      <c r="F68" s="17"/>
      <c r="G68" s="17"/>
      <c r="H68" s="17"/>
      <c r="I68" s="17"/>
      <c r="J68" s="17"/>
      <c r="K68" s="54"/>
      <c r="L68" s="146"/>
      <c r="M68" s="147"/>
      <c r="N68" s="148"/>
      <c r="O68" s="149"/>
      <c r="P68" s="150"/>
      <c r="Q68" s="150"/>
      <c r="R68" s="151"/>
    </row>
    <row r="69" spans="1:19" ht="18" customHeight="1" x14ac:dyDescent="0.2">
      <c r="A69" s="109"/>
      <c r="B69" s="216" t="s">
        <v>106</v>
      </c>
      <c r="C69" s="216"/>
      <c r="D69" s="216"/>
      <c r="E69" s="216"/>
      <c r="F69" s="216"/>
      <c r="G69" s="216"/>
      <c r="H69" s="216"/>
      <c r="I69" s="216"/>
      <c r="J69" s="216"/>
      <c r="K69" s="37">
        <f>SUM(K52:K65)</f>
        <v>18</v>
      </c>
      <c r="L69" s="105">
        <f>IF(SUM(K59:K60)=0,"",SUM(K59:K60)/B52)</f>
        <v>0.35483870967741937</v>
      </c>
      <c r="M69" s="105">
        <f>IF(K69=0,"",K69/B52)</f>
        <v>0.58064516129032262</v>
      </c>
      <c r="N69" s="105">
        <f>IF(K60=0,"",M69-L69)</f>
        <v>0.22580645161290325</v>
      </c>
      <c r="O69" s="85"/>
      <c r="P69" s="81"/>
      <c r="Q69" s="129"/>
      <c r="R69" s="85"/>
    </row>
    <row r="70" spans="1:19" ht="12.75" customHeight="1" x14ac:dyDescent="0.2">
      <c r="L70" s="133"/>
      <c r="M70" s="133"/>
      <c r="N70" s="133"/>
    </row>
    <row r="71" spans="1:19" ht="12.75" customHeight="1" x14ac:dyDescent="0.2"/>
    <row r="72" spans="1:19" ht="26.25" customHeight="1" x14ac:dyDescent="0.2">
      <c r="B72" s="220" t="s">
        <v>94</v>
      </c>
      <c r="C72" s="221"/>
      <c r="D72" s="221"/>
      <c r="E72" s="221"/>
      <c r="F72" s="221"/>
      <c r="G72" s="221"/>
      <c r="H72" s="221"/>
      <c r="I72" s="221"/>
      <c r="J72" s="221"/>
      <c r="K72" s="74" t="s">
        <v>78</v>
      </c>
      <c r="L72" s="85"/>
      <c r="M72" s="85"/>
      <c r="N72" s="81"/>
      <c r="O72" s="85"/>
      <c r="P72" s="81"/>
      <c r="Q72" s="81"/>
      <c r="R72" s="81"/>
    </row>
    <row r="73" spans="1:19" ht="20.25" customHeight="1" x14ac:dyDescent="0.2">
      <c r="A73" s="222" t="s">
        <v>9</v>
      </c>
      <c r="B73" s="223" t="s">
        <v>95</v>
      </c>
      <c r="C73" s="224"/>
      <c r="D73" s="224"/>
      <c r="E73" s="224"/>
      <c r="F73" s="224"/>
      <c r="G73" s="224"/>
      <c r="H73" s="224"/>
      <c r="I73" s="224"/>
      <c r="J73" s="225"/>
      <c r="K73" s="226" t="s">
        <v>10</v>
      </c>
      <c r="L73" s="219" t="s">
        <v>2</v>
      </c>
      <c r="M73" s="219" t="s">
        <v>3</v>
      </c>
      <c r="N73" s="228" t="s">
        <v>4</v>
      </c>
      <c r="O73" s="219" t="s">
        <v>5</v>
      </c>
      <c r="P73" s="217" t="s">
        <v>6</v>
      </c>
      <c r="Q73" s="217" t="s">
        <v>7</v>
      </c>
      <c r="R73" s="219" t="s">
        <v>96</v>
      </c>
    </row>
    <row r="74" spans="1:19" ht="15.75" customHeight="1" x14ac:dyDescent="0.2">
      <c r="A74" s="218"/>
      <c r="B74" s="93" t="s">
        <v>97</v>
      </c>
      <c r="C74" s="93" t="s">
        <v>98</v>
      </c>
      <c r="D74" s="93" t="s">
        <v>99</v>
      </c>
      <c r="E74" s="93" t="s">
        <v>100</v>
      </c>
      <c r="F74" s="93" t="s">
        <v>101</v>
      </c>
      <c r="G74" s="93" t="s">
        <v>102</v>
      </c>
      <c r="H74" s="93" t="s">
        <v>103</v>
      </c>
      <c r="I74" s="93" t="s">
        <v>104</v>
      </c>
      <c r="J74" s="93" t="s">
        <v>105</v>
      </c>
      <c r="K74" s="218"/>
      <c r="L74" s="218"/>
      <c r="M74" s="218"/>
      <c r="N74" s="218"/>
      <c r="O74" s="218"/>
      <c r="P74" s="218"/>
      <c r="Q74" s="218"/>
      <c r="R74" s="218"/>
    </row>
    <row r="75" spans="1:19" ht="15.75" customHeight="1" x14ac:dyDescent="0.2">
      <c r="A75" s="93">
        <v>1201</v>
      </c>
      <c r="B75" s="17">
        <v>15</v>
      </c>
      <c r="C75" s="17"/>
      <c r="D75" s="17"/>
      <c r="E75" s="17"/>
      <c r="F75" s="17"/>
      <c r="G75" s="17"/>
      <c r="H75" s="17"/>
      <c r="I75" s="17"/>
      <c r="J75" s="17"/>
      <c r="K75" s="54"/>
      <c r="L75" s="138"/>
      <c r="M75" s="139"/>
      <c r="N75" s="100"/>
      <c r="O75" s="94"/>
      <c r="P75" s="19">
        <f>B75</f>
        <v>15</v>
      </c>
      <c r="Q75" s="95"/>
      <c r="R75" s="94"/>
    </row>
    <row r="76" spans="1:19" ht="15.75" customHeight="1" x14ac:dyDescent="0.2">
      <c r="A76" s="93" t="s">
        <v>79</v>
      </c>
      <c r="B76" s="17"/>
      <c r="C76" s="17">
        <v>11</v>
      </c>
      <c r="D76" s="17"/>
      <c r="E76" s="17"/>
      <c r="F76" s="17"/>
      <c r="G76" s="17"/>
      <c r="H76" s="17"/>
      <c r="I76" s="17"/>
      <c r="J76" s="17"/>
      <c r="K76" s="54"/>
      <c r="L76" s="140"/>
      <c r="M76" s="49"/>
      <c r="N76" s="141"/>
      <c r="O76" s="21">
        <f>IF(C76=0,"",C76/B75)</f>
        <v>0.73333333333333328</v>
      </c>
      <c r="P76" s="22">
        <v>11</v>
      </c>
      <c r="Q76" s="96">
        <f t="shared" ref="Q76:Q83" si="6">IF(P76=0,"",P76/P75)</f>
        <v>0.73333333333333328</v>
      </c>
      <c r="R76" s="96">
        <f t="shared" ref="R76:R83" si="7">IF(P76=0,"",100%-Q76)</f>
        <v>0.26666666666666672</v>
      </c>
    </row>
    <row r="77" spans="1:19" ht="15.75" customHeight="1" x14ac:dyDescent="0.2">
      <c r="A77" s="93">
        <v>1301</v>
      </c>
      <c r="B77" s="17"/>
      <c r="C77" s="17"/>
      <c r="D77" s="17">
        <v>10</v>
      </c>
      <c r="E77" s="17"/>
      <c r="F77" s="17"/>
      <c r="G77" s="17"/>
      <c r="H77" s="17"/>
      <c r="I77" s="17"/>
      <c r="J77" s="17"/>
      <c r="K77" s="54"/>
      <c r="L77" s="140"/>
      <c r="M77" s="49"/>
      <c r="N77" s="141"/>
      <c r="O77" s="21">
        <f>IF(D77=0,"",D77/C76)</f>
        <v>0.90909090909090906</v>
      </c>
      <c r="P77" s="22">
        <v>10</v>
      </c>
      <c r="Q77" s="96">
        <f t="shared" si="6"/>
        <v>0.90909090909090906</v>
      </c>
      <c r="R77" s="96">
        <f t="shared" si="7"/>
        <v>9.0909090909090939E-2</v>
      </c>
      <c r="S77" s="119">
        <f>P77/P75</f>
        <v>0.66666666666666663</v>
      </c>
    </row>
    <row r="78" spans="1:19" ht="15.75" customHeight="1" x14ac:dyDescent="0.2">
      <c r="A78" s="93">
        <v>1302</v>
      </c>
      <c r="B78" s="17"/>
      <c r="C78" s="17"/>
      <c r="D78" s="17"/>
      <c r="E78" s="17">
        <v>10</v>
      </c>
      <c r="F78" s="17"/>
      <c r="G78" s="17"/>
      <c r="H78" s="17"/>
      <c r="I78" s="17"/>
      <c r="J78" s="17"/>
      <c r="K78" s="54"/>
      <c r="L78" s="140"/>
      <c r="M78" s="49"/>
      <c r="N78" s="141"/>
      <c r="O78" s="21">
        <f>IF(E78=0,"",E78/D77)</f>
        <v>1</v>
      </c>
      <c r="P78" s="22">
        <v>10</v>
      </c>
      <c r="Q78" s="96">
        <f t="shared" si="6"/>
        <v>1</v>
      </c>
      <c r="R78" s="96">
        <f t="shared" si="7"/>
        <v>0</v>
      </c>
    </row>
    <row r="79" spans="1:19" ht="15.75" customHeight="1" x14ac:dyDescent="0.2">
      <c r="A79" s="93">
        <v>1401</v>
      </c>
      <c r="B79" s="17"/>
      <c r="C79" s="17"/>
      <c r="D79" s="17"/>
      <c r="E79" s="17"/>
      <c r="F79" s="17">
        <v>9</v>
      </c>
      <c r="G79" s="17"/>
      <c r="H79" s="17"/>
      <c r="I79" s="17"/>
      <c r="J79" s="17"/>
      <c r="K79" s="54"/>
      <c r="L79" s="140"/>
      <c r="M79" s="49"/>
      <c r="N79" s="141"/>
      <c r="O79" s="21">
        <f>IF(F79=0,"",F79/E78)</f>
        <v>0.9</v>
      </c>
      <c r="P79" s="22">
        <v>9</v>
      </c>
      <c r="Q79" s="96">
        <f t="shared" si="6"/>
        <v>0.9</v>
      </c>
      <c r="R79" s="96">
        <f t="shared" si="7"/>
        <v>9.9999999999999978E-2</v>
      </c>
    </row>
    <row r="80" spans="1:19" ht="15.75" customHeight="1" x14ac:dyDescent="0.2">
      <c r="A80" s="93">
        <v>1402</v>
      </c>
      <c r="B80" s="17"/>
      <c r="C80" s="17"/>
      <c r="D80" s="17"/>
      <c r="E80" s="17"/>
      <c r="F80" s="17"/>
      <c r="G80" s="17">
        <v>9</v>
      </c>
      <c r="H80" s="17"/>
      <c r="I80" s="17"/>
      <c r="J80" s="17"/>
      <c r="K80" s="54"/>
      <c r="L80" s="140"/>
      <c r="M80" s="49"/>
      <c r="N80" s="141"/>
      <c r="O80" s="21">
        <f>IF(G80=0,"",G80/F79)</f>
        <v>1</v>
      </c>
      <c r="P80" s="22">
        <v>10</v>
      </c>
      <c r="Q80" s="96">
        <f t="shared" si="6"/>
        <v>1.1111111111111112</v>
      </c>
      <c r="R80" s="96">
        <f t="shared" si="7"/>
        <v>-0.11111111111111116</v>
      </c>
    </row>
    <row r="81" spans="1:18" ht="15.75" customHeight="1" x14ac:dyDescent="0.2">
      <c r="A81" s="93">
        <v>1501</v>
      </c>
      <c r="B81" s="17"/>
      <c r="C81" s="17"/>
      <c r="D81" s="17"/>
      <c r="E81" s="17"/>
      <c r="F81" s="17"/>
      <c r="G81" s="17"/>
      <c r="H81" s="17">
        <v>9</v>
      </c>
      <c r="I81" s="17"/>
      <c r="J81" s="17"/>
      <c r="K81" s="54"/>
      <c r="L81" s="140"/>
      <c r="M81" s="49"/>
      <c r="N81" s="141"/>
      <c r="O81" s="21">
        <f>IF(H81=0,"",H81/G80)</f>
        <v>1</v>
      </c>
      <c r="P81" s="22">
        <v>10</v>
      </c>
      <c r="Q81" s="96">
        <f t="shared" si="6"/>
        <v>1</v>
      </c>
      <c r="R81" s="96">
        <f t="shared" si="7"/>
        <v>0</v>
      </c>
    </row>
    <row r="82" spans="1:18" ht="15.75" customHeight="1" x14ac:dyDescent="0.2">
      <c r="A82" s="93">
        <v>1502</v>
      </c>
      <c r="B82" s="17"/>
      <c r="C82" s="17"/>
      <c r="D82" s="17"/>
      <c r="E82" s="17"/>
      <c r="F82" s="17"/>
      <c r="G82" s="17"/>
      <c r="H82" s="17"/>
      <c r="I82" s="17">
        <v>6</v>
      </c>
      <c r="J82" s="17"/>
      <c r="K82" s="54"/>
      <c r="L82" s="140"/>
      <c r="M82" s="49"/>
      <c r="N82" s="141"/>
      <c r="O82" s="21">
        <f>IF(I82=0,"",I82/H81)</f>
        <v>0.66666666666666663</v>
      </c>
      <c r="P82" s="22">
        <v>10</v>
      </c>
      <c r="Q82" s="96">
        <f t="shared" si="6"/>
        <v>1</v>
      </c>
      <c r="R82" s="96">
        <f t="shared" si="7"/>
        <v>0</v>
      </c>
    </row>
    <row r="83" spans="1:18" ht="15.75" customHeight="1" x14ac:dyDescent="0.2">
      <c r="A83" s="93">
        <v>1601</v>
      </c>
      <c r="B83" s="17"/>
      <c r="C83" s="17"/>
      <c r="D83" s="17"/>
      <c r="E83" s="17"/>
      <c r="F83" s="17"/>
      <c r="G83" s="17"/>
      <c r="H83" s="17"/>
      <c r="I83" s="17"/>
      <c r="J83" s="17">
        <v>6</v>
      </c>
      <c r="K83" s="54">
        <v>5</v>
      </c>
      <c r="L83" s="140"/>
      <c r="M83" s="49"/>
      <c r="N83" s="141"/>
      <c r="O83" s="24">
        <f>IF(J83=0,"",J83/I82)</f>
        <v>1</v>
      </c>
      <c r="P83" s="22">
        <v>9</v>
      </c>
      <c r="Q83" s="24">
        <f t="shared" si="6"/>
        <v>0.9</v>
      </c>
      <c r="R83" s="24">
        <f t="shared" si="7"/>
        <v>9.9999999999999978E-2</v>
      </c>
    </row>
    <row r="84" spans="1:18" ht="15.75" customHeight="1" x14ac:dyDescent="0.2">
      <c r="A84" s="93">
        <v>1602</v>
      </c>
      <c r="B84" s="17"/>
      <c r="C84" s="17"/>
      <c r="D84" s="17"/>
      <c r="E84" s="17"/>
      <c r="F84" s="17"/>
      <c r="G84" s="17"/>
      <c r="H84" s="17"/>
      <c r="I84" s="17"/>
      <c r="J84" s="17">
        <v>2</v>
      </c>
      <c r="K84" s="54"/>
      <c r="L84" s="140"/>
      <c r="M84" s="49"/>
      <c r="N84" s="142"/>
      <c r="O84" s="63"/>
      <c r="P84" s="22">
        <v>4</v>
      </c>
      <c r="Q84" s="63"/>
      <c r="R84" s="97"/>
    </row>
    <row r="85" spans="1:18" ht="15.75" customHeight="1" x14ac:dyDescent="0.2">
      <c r="A85" s="93">
        <v>1701</v>
      </c>
      <c r="B85" s="17"/>
      <c r="C85" s="17"/>
      <c r="D85" s="17"/>
      <c r="E85" s="17"/>
      <c r="F85" s="17"/>
      <c r="G85" s="17"/>
      <c r="H85" s="17"/>
      <c r="I85" s="17"/>
      <c r="J85" s="17">
        <v>1</v>
      </c>
      <c r="K85" s="54"/>
      <c r="L85" s="140"/>
      <c r="M85" s="49"/>
      <c r="N85" s="142"/>
      <c r="O85" s="143"/>
      <c r="P85" s="51">
        <v>3</v>
      </c>
      <c r="Q85" s="144"/>
      <c r="R85" s="143"/>
    </row>
    <row r="86" spans="1:18" ht="15.75" customHeight="1" x14ac:dyDescent="0.2">
      <c r="A86" s="93">
        <v>1702</v>
      </c>
      <c r="B86" s="17"/>
      <c r="C86" s="17"/>
      <c r="D86" s="17"/>
      <c r="E86" s="17"/>
      <c r="F86" s="17"/>
      <c r="G86" s="17"/>
      <c r="H86" s="17"/>
      <c r="I86" s="17"/>
      <c r="J86" s="17">
        <v>2</v>
      </c>
      <c r="K86" s="54">
        <v>1</v>
      </c>
      <c r="L86" s="140"/>
      <c r="M86" s="49"/>
      <c r="N86" s="142"/>
      <c r="O86" s="143"/>
      <c r="P86" s="51">
        <v>2</v>
      </c>
      <c r="Q86" s="144"/>
      <c r="R86" s="143"/>
    </row>
    <row r="87" spans="1:18" ht="15.75" customHeight="1" x14ac:dyDescent="0.2">
      <c r="A87" s="93">
        <v>1801</v>
      </c>
      <c r="B87" s="17"/>
      <c r="C87" s="17"/>
      <c r="D87" s="17"/>
      <c r="E87" s="17"/>
      <c r="F87" s="17"/>
      <c r="G87" s="17"/>
      <c r="H87" s="17"/>
      <c r="I87" s="17"/>
      <c r="J87" s="17"/>
      <c r="K87" s="54"/>
      <c r="L87" s="140"/>
      <c r="M87" s="49"/>
      <c r="N87" s="142"/>
      <c r="O87" s="143"/>
      <c r="P87" s="51"/>
      <c r="Q87" s="144"/>
      <c r="R87" s="143"/>
    </row>
    <row r="88" spans="1:18" ht="15.75" customHeight="1" x14ac:dyDescent="0.2">
      <c r="A88" s="93">
        <v>1802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140"/>
      <c r="M88" s="49"/>
      <c r="N88" s="142"/>
      <c r="O88" s="196"/>
      <c r="P88" s="197"/>
      <c r="Q88" s="198"/>
      <c r="R88" s="199"/>
    </row>
    <row r="89" spans="1:18" ht="15.75" customHeight="1" x14ac:dyDescent="0.2">
      <c r="A89" s="93">
        <v>1901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140"/>
      <c r="M89" s="49"/>
      <c r="N89" s="142"/>
      <c r="O89" s="98" t="s">
        <v>81</v>
      </c>
      <c r="P89" s="99">
        <v>5</v>
      </c>
      <c r="Q89" s="100">
        <f>K92</f>
        <v>6</v>
      </c>
      <c r="R89" s="101" t="s">
        <v>10</v>
      </c>
    </row>
    <row r="90" spans="1:18" ht="15.75" customHeight="1" x14ac:dyDescent="0.2">
      <c r="A90" s="93">
        <v>1902</v>
      </c>
      <c r="B90" s="17"/>
      <c r="C90" s="17"/>
      <c r="D90" s="17"/>
      <c r="E90" s="17"/>
      <c r="F90" s="17"/>
      <c r="G90" s="17"/>
      <c r="H90" s="17"/>
      <c r="I90" s="17"/>
      <c r="J90" s="17"/>
      <c r="K90" s="54"/>
      <c r="L90" s="140"/>
      <c r="M90" s="49"/>
      <c r="N90" s="142"/>
      <c r="O90" s="102" t="s">
        <v>83</v>
      </c>
      <c r="P90" s="32">
        <f>IF(P89/B75=0,"",P89/B75)</f>
        <v>0.33333333333333331</v>
      </c>
      <c r="Q90" s="103">
        <f>IF(P89/Q89=0,"",P89/Q89)</f>
        <v>0.83333333333333337</v>
      </c>
      <c r="R90" s="104" t="s">
        <v>84</v>
      </c>
    </row>
    <row r="91" spans="1:18" ht="15.75" customHeight="1" x14ac:dyDescent="0.2">
      <c r="A91" s="93">
        <v>2001</v>
      </c>
      <c r="B91" s="17"/>
      <c r="C91" s="17"/>
      <c r="D91" s="17"/>
      <c r="E91" s="17"/>
      <c r="F91" s="17"/>
      <c r="G91" s="17"/>
      <c r="H91" s="17"/>
      <c r="I91" s="17"/>
      <c r="J91" s="17"/>
      <c r="K91" s="54"/>
      <c r="L91" s="146"/>
      <c r="M91" s="147"/>
      <c r="N91" s="148"/>
      <c r="O91" s="149"/>
      <c r="P91" s="150"/>
      <c r="Q91" s="150"/>
      <c r="R91" s="151"/>
    </row>
    <row r="92" spans="1:18" ht="18" customHeight="1" x14ac:dyDescent="0.2">
      <c r="A92" s="109"/>
      <c r="B92" s="216" t="s">
        <v>106</v>
      </c>
      <c r="C92" s="216"/>
      <c r="D92" s="216"/>
      <c r="E92" s="216"/>
      <c r="F92" s="216"/>
      <c r="G92" s="216"/>
      <c r="H92" s="216"/>
      <c r="I92" s="216"/>
      <c r="J92" s="216"/>
      <c r="K92" s="37">
        <f>SUM(K75:K88)</f>
        <v>6</v>
      </c>
      <c r="L92" s="105">
        <f>IF(K83=0,"",K83/B75)</f>
        <v>0.33333333333333331</v>
      </c>
      <c r="M92" s="105">
        <f>IF(K92=0,"",K92/B75)</f>
        <v>0.4</v>
      </c>
      <c r="N92" s="105">
        <f>IF(K83=0,"",M92-L92)</f>
        <v>6.6666666666666707E-2</v>
      </c>
      <c r="O92" s="85"/>
      <c r="P92" s="81"/>
      <c r="Q92" s="129"/>
      <c r="R92" s="85"/>
    </row>
    <row r="93" spans="1:18" ht="12.75" customHeight="1" x14ac:dyDescent="0.2"/>
    <row r="94" spans="1:18" ht="12.75" customHeight="1" x14ac:dyDescent="0.2"/>
    <row r="95" spans="1:18" ht="26.25" customHeight="1" x14ac:dyDescent="0.2">
      <c r="B95" s="220" t="s">
        <v>94</v>
      </c>
      <c r="C95" s="221"/>
      <c r="D95" s="221"/>
      <c r="E95" s="221"/>
      <c r="F95" s="221"/>
      <c r="G95" s="221"/>
      <c r="H95" s="221"/>
      <c r="I95" s="221"/>
      <c r="J95" s="221"/>
      <c r="K95" s="74" t="s">
        <v>79</v>
      </c>
      <c r="L95" s="85"/>
      <c r="M95" s="85"/>
      <c r="N95" s="81"/>
      <c r="O95" s="85"/>
      <c r="P95" s="81"/>
      <c r="Q95" s="81"/>
      <c r="R95" s="81"/>
    </row>
    <row r="96" spans="1:18" ht="20.25" customHeight="1" x14ac:dyDescent="0.2">
      <c r="A96" s="222" t="s">
        <v>9</v>
      </c>
      <c r="B96" s="223" t="s">
        <v>95</v>
      </c>
      <c r="C96" s="224"/>
      <c r="D96" s="224"/>
      <c r="E96" s="224"/>
      <c r="F96" s="224"/>
      <c r="G96" s="224"/>
      <c r="H96" s="224"/>
      <c r="I96" s="224"/>
      <c r="J96" s="225"/>
      <c r="K96" s="226" t="s">
        <v>10</v>
      </c>
      <c r="L96" s="219" t="s">
        <v>2</v>
      </c>
      <c r="M96" s="219" t="s">
        <v>3</v>
      </c>
      <c r="N96" s="228" t="s">
        <v>4</v>
      </c>
      <c r="O96" s="219" t="s">
        <v>5</v>
      </c>
      <c r="P96" s="217" t="s">
        <v>6</v>
      </c>
      <c r="Q96" s="217" t="s">
        <v>7</v>
      </c>
      <c r="R96" s="219" t="s">
        <v>96</v>
      </c>
    </row>
    <row r="97" spans="1:19" ht="15.75" customHeight="1" x14ac:dyDescent="0.2">
      <c r="A97" s="218"/>
      <c r="B97" s="93" t="s">
        <v>97</v>
      </c>
      <c r="C97" s="93" t="s">
        <v>98</v>
      </c>
      <c r="D97" s="93" t="s">
        <v>99</v>
      </c>
      <c r="E97" s="93" t="s">
        <v>100</v>
      </c>
      <c r="F97" s="93" t="s">
        <v>101</v>
      </c>
      <c r="G97" s="93" t="s">
        <v>102</v>
      </c>
      <c r="H97" s="93" t="s">
        <v>103</v>
      </c>
      <c r="I97" s="93" t="s">
        <v>104</v>
      </c>
      <c r="J97" s="93" t="s">
        <v>105</v>
      </c>
      <c r="K97" s="218"/>
      <c r="L97" s="218"/>
      <c r="M97" s="218"/>
      <c r="N97" s="218"/>
      <c r="O97" s="218"/>
      <c r="P97" s="218"/>
      <c r="Q97" s="218"/>
      <c r="R97" s="218"/>
    </row>
    <row r="98" spans="1:19" ht="15.75" customHeight="1" x14ac:dyDescent="0.2">
      <c r="A98" s="93" t="s">
        <v>79</v>
      </c>
      <c r="B98" s="17">
        <v>35</v>
      </c>
      <c r="C98" s="17"/>
      <c r="D98" s="17"/>
      <c r="E98" s="17"/>
      <c r="F98" s="17"/>
      <c r="G98" s="17"/>
      <c r="H98" s="17"/>
      <c r="I98" s="17"/>
      <c r="J98" s="17"/>
      <c r="K98" s="54"/>
      <c r="L98" s="138"/>
      <c r="M98" s="139"/>
      <c r="N98" s="100"/>
      <c r="O98" s="94"/>
      <c r="P98" s="19">
        <f>B98</f>
        <v>35</v>
      </c>
      <c r="Q98" s="95"/>
      <c r="R98" s="94"/>
    </row>
    <row r="99" spans="1:19" ht="15.75" customHeight="1" x14ac:dyDescent="0.2">
      <c r="A99" s="93">
        <v>1301</v>
      </c>
      <c r="B99" s="17"/>
      <c r="C99" s="17">
        <v>31</v>
      </c>
      <c r="D99" s="17"/>
      <c r="E99" s="17"/>
      <c r="F99" s="17"/>
      <c r="G99" s="17"/>
      <c r="H99" s="17"/>
      <c r="I99" s="17"/>
      <c r="J99" s="17"/>
      <c r="K99" s="54"/>
      <c r="L99" s="140"/>
      <c r="M99" s="49"/>
      <c r="N99" s="141"/>
      <c r="O99" s="21">
        <f>IF(C99=0,"",C99/B98)</f>
        <v>0.88571428571428568</v>
      </c>
      <c r="P99" s="22">
        <v>31</v>
      </c>
      <c r="Q99" s="96">
        <f t="shared" ref="Q99:Q106" si="8">IF(P99=0,"",P99/P98)</f>
        <v>0.88571428571428568</v>
      </c>
      <c r="R99" s="96">
        <f t="shared" ref="R99:R106" si="9">IF(P99=0,"",100%-Q99)</f>
        <v>0.11428571428571432</v>
      </c>
    </row>
    <row r="100" spans="1:19" ht="15.75" customHeight="1" x14ac:dyDescent="0.2">
      <c r="A100" s="93">
        <v>1302</v>
      </c>
      <c r="B100" s="17"/>
      <c r="C100" s="17"/>
      <c r="D100" s="17">
        <v>29</v>
      </c>
      <c r="E100" s="17"/>
      <c r="F100" s="17"/>
      <c r="G100" s="17"/>
      <c r="H100" s="17"/>
      <c r="I100" s="17"/>
      <c r="J100" s="17"/>
      <c r="K100" s="54"/>
      <c r="L100" s="140"/>
      <c r="M100" s="49"/>
      <c r="N100" s="141"/>
      <c r="O100" s="21">
        <f>IF(D100=0,"",D100/C99)</f>
        <v>0.93548387096774188</v>
      </c>
      <c r="P100" s="22">
        <v>29</v>
      </c>
      <c r="Q100" s="96">
        <f t="shared" si="8"/>
        <v>0.93548387096774188</v>
      </c>
      <c r="R100" s="96">
        <f t="shared" si="9"/>
        <v>6.4516129032258118E-2</v>
      </c>
      <c r="S100" s="119">
        <f>P100/P98</f>
        <v>0.82857142857142863</v>
      </c>
    </row>
    <row r="101" spans="1:19" ht="15.75" customHeight="1" x14ac:dyDescent="0.2">
      <c r="A101" s="93">
        <v>1401</v>
      </c>
      <c r="B101" s="17"/>
      <c r="C101" s="17"/>
      <c r="D101" s="17"/>
      <c r="E101" s="17">
        <v>29</v>
      </c>
      <c r="F101" s="17"/>
      <c r="G101" s="17"/>
      <c r="H101" s="17"/>
      <c r="I101" s="17"/>
      <c r="J101" s="17"/>
      <c r="K101" s="54"/>
      <c r="L101" s="140"/>
      <c r="M101" s="49"/>
      <c r="N101" s="141"/>
      <c r="O101" s="21">
        <f>IF(E101=0,"",E101/D100)</f>
        <v>1</v>
      </c>
      <c r="P101" s="22">
        <v>29</v>
      </c>
      <c r="Q101" s="96">
        <f t="shared" si="8"/>
        <v>1</v>
      </c>
      <c r="R101" s="96">
        <f t="shared" si="9"/>
        <v>0</v>
      </c>
    </row>
    <row r="102" spans="1:19" ht="15.75" customHeight="1" x14ac:dyDescent="0.2">
      <c r="A102" s="93">
        <v>1402</v>
      </c>
      <c r="B102" s="17"/>
      <c r="C102" s="17"/>
      <c r="D102" s="17"/>
      <c r="E102" s="17"/>
      <c r="F102" s="17">
        <v>27</v>
      </c>
      <c r="G102" s="17"/>
      <c r="H102" s="17"/>
      <c r="I102" s="17"/>
      <c r="J102" s="17"/>
      <c r="K102" s="54"/>
      <c r="L102" s="140"/>
      <c r="M102" s="49"/>
      <c r="N102" s="141"/>
      <c r="O102" s="21">
        <f>IF(F102=0,"",F102/E101)</f>
        <v>0.93103448275862066</v>
      </c>
      <c r="P102" s="22">
        <v>29</v>
      </c>
      <c r="Q102" s="96">
        <f t="shared" si="8"/>
        <v>1</v>
      </c>
      <c r="R102" s="96">
        <f t="shared" si="9"/>
        <v>0</v>
      </c>
    </row>
    <row r="103" spans="1:19" ht="15.75" customHeight="1" x14ac:dyDescent="0.2">
      <c r="A103" s="93">
        <v>1501</v>
      </c>
      <c r="B103" s="17"/>
      <c r="C103" s="17"/>
      <c r="D103" s="17"/>
      <c r="E103" s="17"/>
      <c r="F103" s="17"/>
      <c r="G103" s="17">
        <v>26</v>
      </c>
      <c r="H103" s="17"/>
      <c r="I103" s="17"/>
      <c r="J103" s="17"/>
      <c r="K103" s="54"/>
      <c r="L103" s="140"/>
      <c r="M103" s="49"/>
      <c r="N103" s="141"/>
      <c r="O103" s="21">
        <f>IF(G103=0,"",G103/F102)</f>
        <v>0.96296296296296291</v>
      </c>
      <c r="P103" s="22">
        <v>28</v>
      </c>
      <c r="Q103" s="96">
        <f t="shared" si="8"/>
        <v>0.96551724137931039</v>
      </c>
      <c r="R103" s="96">
        <f t="shared" si="9"/>
        <v>3.4482758620689613E-2</v>
      </c>
    </row>
    <row r="104" spans="1:19" ht="15.75" customHeight="1" x14ac:dyDescent="0.2">
      <c r="A104" s="93">
        <v>1502</v>
      </c>
      <c r="B104" s="17"/>
      <c r="C104" s="17"/>
      <c r="D104" s="17"/>
      <c r="E104" s="17"/>
      <c r="F104" s="17"/>
      <c r="G104" s="17"/>
      <c r="H104" s="17">
        <v>26</v>
      </c>
      <c r="I104" s="17"/>
      <c r="J104" s="17"/>
      <c r="K104" s="54"/>
      <c r="L104" s="140"/>
      <c r="M104" s="49"/>
      <c r="N104" s="141"/>
      <c r="O104" s="21">
        <f>IF(H104=0,"",H104/G103)</f>
        <v>1</v>
      </c>
      <c r="P104" s="22">
        <v>27</v>
      </c>
      <c r="Q104" s="96">
        <f t="shared" si="8"/>
        <v>0.9642857142857143</v>
      </c>
      <c r="R104" s="96">
        <f t="shared" si="9"/>
        <v>3.5714285714285698E-2</v>
      </c>
    </row>
    <row r="105" spans="1:19" ht="15.75" customHeight="1" x14ac:dyDescent="0.2">
      <c r="A105" s="93">
        <v>1601</v>
      </c>
      <c r="B105" s="17"/>
      <c r="C105" s="17"/>
      <c r="D105" s="17"/>
      <c r="E105" s="17"/>
      <c r="F105" s="17"/>
      <c r="G105" s="17"/>
      <c r="H105" s="17"/>
      <c r="I105" s="17">
        <v>26</v>
      </c>
      <c r="J105" s="17"/>
      <c r="K105" s="54"/>
      <c r="L105" s="140"/>
      <c r="M105" s="49"/>
      <c r="N105" s="141"/>
      <c r="O105" s="21">
        <f>IF(I105=0,"",I105/H104)</f>
        <v>1</v>
      </c>
      <c r="P105" s="22">
        <v>27</v>
      </c>
      <c r="Q105" s="96">
        <f t="shared" si="8"/>
        <v>1</v>
      </c>
      <c r="R105" s="96">
        <f t="shared" si="9"/>
        <v>0</v>
      </c>
    </row>
    <row r="106" spans="1:19" ht="15.75" customHeight="1" x14ac:dyDescent="0.2">
      <c r="A106" s="93">
        <v>1602</v>
      </c>
      <c r="B106" s="17"/>
      <c r="C106" s="17"/>
      <c r="D106" s="17"/>
      <c r="E106" s="17"/>
      <c r="F106" s="17"/>
      <c r="G106" s="17"/>
      <c r="H106" s="17"/>
      <c r="I106" s="17"/>
      <c r="J106" s="17">
        <v>26</v>
      </c>
      <c r="K106" s="54">
        <v>20</v>
      </c>
      <c r="L106" s="140"/>
      <c r="M106" s="49"/>
      <c r="N106" s="141"/>
      <c r="O106" s="24">
        <f>IF(J106=0,"",J106/I105)</f>
        <v>1</v>
      </c>
      <c r="P106" s="22">
        <v>27</v>
      </c>
      <c r="Q106" s="24">
        <f t="shared" si="8"/>
        <v>1</v>
      </c>
      <c r="R106" s="24">
        <f t="shared" si="9"/>
        <v>0</v>
      </c>
    </row>
    <row r="107" spans="1:19" ht="15.75" customHeight="1" x14ac:dyDescent="0.2">
      <c r="A107" s="93">
        <v>1701</v>
      </c>
      <c r="B107" s="17"/>
      <c r="C107" s="17"/>
      <c r="D107" s="17"/>
      <c r="E107" s="17"/>
      <c r="F107" s="17"/>
      <c r="G107" s="17"/>
      <c r="H107" s="17"/>
      <c r="I107" s="17"/>
      <c r="J107" s="17">
        <v>4</v>
      </c>
      <c r="K107" s="54">
        <v>5</v>
      </c>
      <c r="L107" s="140"/>
      <c r="M107" s="49"/>
      <c r="N107" s="142"/>
      <c r="O107" s="63"/>
      <c r="P107" s="22">
        <v>6</v>
      </c>
      <c r="Q107" s="63"/>
      <c r="R107" s="97"/>
    </row>
    <row r="108" spans="1:19" ht="15.75" customHeight="1" x14ac:dyDescent="0.2">
      <c r="A108" s="93">
        <v>1702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54"/>
      <c r="L108" s="140"/>
      <c r="M108" s="49"/>
      <c r="N108" s="142"/>
      <c r="O108" s="143"/>
      <c r="P108" s="51"/>
      <c r="Q108" s="144"/>
      <c r="R108" s="143"/>
    </row>
    <row r="109" spans="1:19" ht="15.75" customHeight="1" x14ac:dyDescent="0.2">
      <c r="A109" s="93">
        <v>1801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54"/>
      <c r="L109" s="140"/>
      <c r="M109" s="49"/>
      <c r="N109" s="142"/>
      <c r="O109" s="143"/>
      <c r="P109" s="51"/>
      <c r="Q109" s="144"/>
      <c r="R109" s="143"/>
    </row>
    <row r="110" spans="1:19" ht="15.75" customHeight="1" x14ac:dyDescent="0.2">
      <c r="A110" s="93">
        <v>1802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54"/>
      <c r="L110" s="140"/>
      <c r="M110" s="49"/>
      <c r="N110" s="142"/>
      <c r="O110" s="143"/>
      <c r="P110" s="51"/>
      <c r="Q110" s="144"/>
      <c r="R110" s="143"/>
    </row>
    <row r="111" spans="1:19" ht="15.75" customHeight="1" x14ac:dyDescent="0.2">
      <c r="A111" s="93">
        <v>1901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54"/>
      <c r="L111" s="140"/>
      <c r="M111" s="49"/>
      <c r="N111" s="142"/>
      <c r="O111" s="196"/>
      <c r="P111" s="197"/>
      <c r="Q111" s="198"/>
      <c r="R111" s="199"/>
    </row>
    <row r="112" spans="1:19" ht="15.75" customHeight="1" x14ac:dyDescent="0.2">
      <c r="A112" s="93">
        <v>1902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54"/>
      <c r="L112" s="140"/>
      <c r="M112" s="49"/>
      <c r="N112" s="142"/>
      <c r="O112" s="98" t="s">
        <v>81</v>
      </c>
      <c r="P112" s="99">
        <v>25</v>
      </c>
      <c r="Q112" s="100">
        <f>IF(SUM(K102:K108)=0,"",SUM(K102:K108))</f>
        <v>25</v>
      </c>
      <c r="R112" s="101" t="s">
        <v>10</v>
      </c>
    </row>
    <row r="113" spans="1:19" ht="15.75" customHeight="1" x14ac:dyDescent="0.2">
      <c r="A113" s="93">
        <v>2001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54"/>
      <c r="L113" s="140"/>
      <c r="M113" s="49"/>
      <c r="N113" s="142"/>
      <c r="O113" s="102" t="s">
        <v>83</v>
      </c>
      <c r="P113" s="32">
        <f>IF(P112/B98=0,"",P112/B98)</f>
        <v>0.7142857142857143</v>
      </c>
      <c r="Q113" s="103">
        <f>IF(P112/Q112=0,"",P112/Q112)</f>
        <v>1</v>
      </c>
      <c r="R113" s="104" t="s">
        <v>84</v>
      </c>
    </row>
    <row r="114" spans="1:19" ht="15.75" customHeight="1" x14ac:dyDescent="0.2">
      <c r="A114" s="93">
        <v>2002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54"/>
      <c r="L114" s="146"/>
      <c r="M114" s="147"/>
      <c r="N114" s="148"/>
      <c r="O114" s="149"/>
      <c r="P114" s="150"/>
      <c r="Q114" s="150"/>
      <c r="R114" s="151"/>
    </row>
    <row r="115" spans="1:19" ht="18" customHeight="1" x14ac:dyDescent="0.2">
      <c r="A115" s="109"/>
      <c r="B115" s="216" t="s">
        <v>106</v>
      </c>
      <c r="C115" s="216"/>
      <c r="D115" s="216"/>
      <c r="E115" s="216"/>
      <c r="F115" s="216"/>
      <c r="G115" s="216"/>
      <c r="H115" s="216"/>
      <c r="I115" s="216"/>
      <c r="J115" s="216"/>
      <c r="K115" s="37">
        <f>SUM(K98:K111)</f>
        <v>25</v>
      </c>
      <c r="L115" s="105">
        <f>IF(K106=0,"",K106/B98)</f>
        <v>0.5714285714285714</v>
      </c>
      <c r="M115" s="105">
        <f>IF(K115=0,"",K115/B98)</f>
        <v>0.7142857142857143</v>
      </c>
      <c r="N115" s="105">
        <f>IF(K106=0,"",M115-L115)</f>
        <v>0.1428571428571429</v>
      </c>
      <c r="O115" s="85"/>
      <c r="P115" s="81"/>
      <c r="Q115" s="129"/>
      <c r="R115" s="85"/>
    </row>
    <row r="116" spans="1:19" ht="12.75" customHeight="1" x14ac:dyDescent="0.2"/>
    <row r="117" spans="1:19" ht="12.75" customHeight="1" x14ac:dyDescent="0.2"/>
    <row r="118" spans="1:19" ht="26.25" customHeight="1" x14ac:dyDescent="0.2">
      <c r="B118" s="220" t="s">
        <v>94</v>
      </c>
      <c r="C118" s="221"/>
      <c r="D118" s="221"/>
      <c r="E118" s="221"/>
      <c r="F118" s="221"/>
      <c r="G118" s="221"/>
      <c r="H118" s="221"/>
      <c r="I118" s="221"/>
      <c r="J118" s="221"/>
      <c r="K118" s="74" t="s">
        <v>80</v>
      </c>
      <c r="L118" s="85"/>
      <c r="M118" s="85"/>
      <c r="N118" s="81"/>
      <c r="O118" s="85"/>
      <c r="P118" s="81"/>
      <c r="Q118" s="81"/>
      <c r="R118" s="81"/>
    </row>
    <row r="119" spans="1:19" ht="20.25" customHeight="1" x14ac:dyDescent="0.2">
      <c r="A119" s="222" t="s">
        <v>9</v>
      </c>
      <c r="B119" s="223" t="s">
        <v>95</v>
      </c>
      <c r="C119" s="224"/>
      <c r="D119" s="224"/>
      <c r="E119" s="224"/>
      <c r="F119" s="224"/>
      <c r="G119" s="224"/>
      <c r="H119" s="224"/>
      <c r="I119" s="224"/>
      <c r="J119" s="225"/>
      <c r="K119" s="226" t="s">
        <v>10</v>
      </c>
      <c r="L119" s="219" t="s">
        <v>2</v>
      </c>
      <c r="M119" s="219" t="s">
        <v>3</v>
      </c>
      <c r="N119" s="228" t="s">
        <v>4</v>
      </c>
      <c r="O119" s="219" t="s">
        <v>5</v>
      </c>
      <c r="P119" s="217" t="s">
        <v>6</v>
      </c>
      <c r="Q119" s="217" t="s">
        <v>7</v>
      </c>
      <c r="R119" s="219" t="s">
        <v>96</v>
      </c>
    </row>
    <row r="120" spans="1:19" ht="15.75" customHeight="1" x14ac:dyDescent="0.2">
      <c r="A120" s="218"/>
      <c r="B120" s="93" t="s">
        <v>97</v>
      </c>
      <c r="C120" s="93" t="s">
        <v>98</v>
      </c>
      <c r="D120" s="93" t="s">
        <v>99</v>
      </c>
      <c r="E120" s="93" t="s">
        <v>100</v>
      </c>
      <c r="F120" s="93" t="s">
        <v>101</v>
      </c>
      <c r="G120" s="93" t="s">
        <v>102</v>
      </c>
      <c r="H120" s="93" t="s">
        <v>103</v>
      </c>
      <c r="I120" s="93" t="s">
        <v>104</v>
      </c>
      <c r="J120" s="93" t="s">
        <v>105</v>
      </c>
      <c r="K120" s="218"/>
      <c r="L120" s="218"/>
      <c r="M120" s="218"/>
      <c r="N120" s="218"/>
      <c r="O120" s="218"/>
      <c r="P120" s="218"/>
      <c r="Q120" s="218"/>
      <c r="R120" s="218"/>
    </row>
    <row r="121" spans="1:19" ht="15.75" customHeight="1" x14ac:dyDescent="0.2">
      <c r="A121" s="93">
        <v>1301</v>
      </c>
      <c r="B121" s="17">
        <v>17</v>
      </c>
      <c r="C121" s="17"/>
      <c r="D121" s="17"/>
      <c r="E121" s="17"/>
      <c r="F121" s="17"/>
      <c r="G121" s="17"/>
      <c r="H121" s="17"/>
      <c r="I121" s="17"/>
      <c r="J121" s="17"/>
      <c r="K121" s="54"/>
      <c r="L121" s="138"/>
      <c r="M121" s="139"/>
      <c r="N121" s="100"/>
      <c r="O121" s="94"/>
      <c r="P121" s="19">
        <f>B121</f>
        <v>17</v>
      </c>
      <c r="Q121" s="95"/>
      <c r="R121" s="94"/>
    </row>
    <row r="122" spans="1:19" ht="15.75" customHeight="1" x14ac:dyDescent="0.2">
      <c r="A122" s="93">
        <v>1302</v>
      </c>
      <c r="B122" s="17"/>
      <c r="C122" s="17">
        <v>12</v>
      </c>
      <c r="D122" s="17"/>
      <c r="E122" s="17"/>
      <c r="F122" s="17"/>
      <c r="G122" s="17"/>
      <c r="H122" s="17"/>
      <c r="I122" s="17"/>
      <c r="J122" s="17"/>
      <c r="K122" s="54"/>
      <c r="L122" s="140"/>
      <c r="M122" s="49"/>
      <c r="N122" s="141"/>
      <c r="O122" s="21">
        <f>IF(C122=0,"",C122/B121)</f>
        <v>0.70588235294117652</v>
      </c>
      <c r="P122" s="22">
        <v>12</v>
      </c>
      <c r="Q122" s="96">
        <f t="shared" ref="Q122:Q129" si="10">IF(P122=0,"",P122/P121)</f>
        <v>0.70588235294117652</v>
      </c>
      <c r="R122" s="96">
        <f t="shared" ref="R122:R129" si="11">IF(P122=0,"",100%-Q122)</f>
        <v>0.29411764705882348</v>
      </c>
    </row>
    <row r="123" spans="1:19" ht="15.75" customHeight="1" x14ac:dyDescent="0.2">
      <c r="A123" s="93">
        <v>1401</v>
      </c>
      <c r="B123" s="17"/>
      <c r="C123" s="17"/>
      <c r="D123" s="17">
        <v>12</v>
      </c>
      <c r="E123" s="17"/>
      <c r="F123" s="17"/>
      <c r="G123" s="17"/>
      <c r="H123" s="17"/>
      <c r="I123" s="17"/>
      <c r="J123" s="17"/>
      <c r="K123" s="54"/>
      <c r="L123" s="140"/>
      <c r="M123" s="49"/>
      <c r="N123" s="141"/>
      <c r="O123" s="21">
        <f>IF(D123=0,"",D123/C122)</f>
        <v>1</v>
      </c>
      <c r="P123" s="22">
        <v>12</v>
      </c>
      <c r="Q123" s="96">
        <f t="shared" si="10"/>
        <v>1</v>
      </c>
      <c r="R123" s="96">
        <f t="shared" si="11"/>
        <v>0</v>
      </c>
      <c r="S123" s="119">
        <f>P123/P121</f>
        <v>0.70588235294117652</v>
      </c>
    </row>
    <row r="124" spans="1:19" ht="15.75" customHeight="1" x14ac:dyDescent="0.2">
      <c r="A124" s="93">
        <v>1402</v>
      </c>
      <c r="B124" s="17"/>
      <c r="C124" s="17"/>
      <c r="D124" s="17"/>
      <c r="E124" s="17">
        <v>10</v>
      </c>
      <c r="F124" s="17"/>
      <c r="G124" s="17"/>
      <c r="H124" s="17"/>
      <c r="I124" s="17"/>
      <c r="J124" s="17"/>
      <c r="K124" s="54"/>
      <c r="L124" s="140"/>
      <c r="M124" s="49"/>
      <c r="N124" s="141"/>
      <c r="O124" s="21">
        <f>IF(E124=0,"",E124/D123)</f>
        <v>0.83333333333333337</v>
      </c>
      <c r="P124" s="22">
        <v>11</v>
      </c>
      <c r="Q124" s="96">
        <f t="shared" si="10"/>
        <v>0.91666666666666663</v>
      </c>
      <c r="R124" s="96">
        <f t="shared" si="11"/>
        <v>8.333333333333337E-2</v>
      </c>
    </row>
    <row r="125" spans="1:19" ht="15.75" customHeight="1" x14ac:dyDescent="0.2">
      <c r="A125" s="93">
        <v>1501</v>
      </c>
      <c r="B125" s="17"/>
      <c r="C125" s="17"/>
      <c r="D125" s="17"/>
      <c r="E125" s="17"/>
      <c r="F125" s="17">
        <v>10</v>
      </c>
      <c r="G125" s="17"/>
      <c r="H125" s="17"/>
      <c r="I125" s="17"/>
      <c r="J125" s="17"/>
      <c r="K125" s="54"/>
      <c r="L125" s="140"/>
      <c r="M125" s="49"/>
      <c r="N125" s="141"/>
      <c r="O125" s="21">
        <f>IF(F125=0,"",F125/E124)</f>
        <v>1</v>
      </c>
      <c r="P125" s="22">
        <v>11</v>
      </c>
      <c r="Q125" s="96">
        <f t="shared" si="10"/>
        <v>1</v>
      </c>
      <c r="R125" s="96">
        <f t="shared" si="11"/>
        <v>0</v>
      </c>
    </row>
    <row r="126" spans="1:19" ht="15.75" customHeight="1" x14ac:dyDescent="0.2">
      <c r="A126" s="93">
        <v>1502</v>
      </c>
      <c r="B126" s="17"/>
      <c r="C126" s="17"/>
      <c r="D126" s="17"/>
      <c r="E126" s="17"/>
      <c r="F126" s="17"/>
      <c r="G126" s="17">
        <v>9</v>
      </c>
      <c r="H126" s="17"/>
      <c r="I126" s="17"/>
      <c r="J126" s="17"/>
      <c r="K126" s="54"/>
      <c r="L126" s="140"/>
      <c r="M126" s="49"/>
      <c r="N126" s="141"/>
      <c r="O126" s="21">
        <f>IF(G126=0,"",G126/F125)</f>
        <v>0.9</v>
      </c>
      <c r="P126" s="22">
        <v>10</v>
      </c>
      <c r="Q126" s="96">
        <f t="shared" si="10"/>
        <v>0.90909090909090906</v>
      </c>
      <c r="R126" s="96">
        <f t="shared" si="11"/>
        <v>9.0909090909090939E-2</v>
      </c>
    </row>
    <row r="127" spans="1:19" ht="15.75" customHeight="1" x14ac:dyDescent="0.2">
      <c r="A127" s="93">
        <v>1601</v>
      </c>
      <c r="B127" s="17"/>
      <c r="C127" s="17"/>
      <c r="D127" s="17"/>
      <c r="E127" s="17"/>
      <c r="F127" s="17"/>
      <c r="G127" s="17"/>
      <c r="H127" s="17">
        <v>8</v>
      </c>
      <c r="I127" s="17"/>
      <c r="J127" s="17"/>
      <c r="K127" s="54"/>
      <c r="L127" s="140"/>
      <c r="M127" s="49"/>
      <c r="N127" s="141"/>
      <c r="O127" s="21">
        <f>IF(H127=0,"",H127/G126)</f>
        <v>0.88888888888888884</v>
      </c>
      <c r="P127" s="22">
        <v>10</v>
      </c>
      <c r="Q127" s="96">
        <f t="shared" si="10"/>
        <v>1</v>
      </c>
      <c r="R127" s="96">
        <f t="shared" si="11"/>
        <v>0</v>
      </c>
    </row>
    <row r="128" spans="1:19" ht="15.75" customHeight="1" x14ac:dyDescent="0.2">
      <c r="A128" s="93">
        <v>1602</v>
      </c>
      <c r="B128" s="17"/>
      <c r="C128" s="17"/>
      <c r="D128" s="17"/>
      <c r="E128" s="17"/>
      <c r="F128" s="17"/>
      <c r="G128" s="17"/>
      <c r="H128" s="17"/>
      <c r="I128" s="17">
        <v>8</v>
      </c>
      <c r="J128" s="17"/>
      <c r="K128" s="54"/>
      <c r="L128" s="140"/>
      <c r="M128" s="49"/>
      <c r="N128" s="141"/>
      <c r="O128" s="21">
        <f>IF(I128=0,"",I128/H127)</f>
        <v>1</v>
      </c>
      <c r="P128" s="22">
        <v>10</v>
      </c>
      <c r="Q128" s="96">
        <f t="shared" si="10"/>
        <v>1</v>
      </c>
      <c r="R128" s="96">
        <f t="shared" si="11"/>
        <v>0</v>
      </c>
    </row>
    <row r="129" spans="1:18" ht="15.75" customHeight="1" x14ac:dyDescent="0.2">
      <c r="A129" s="93">
        <v>1701</v>
      </c>
      <c r="B129" s="17"/>
      <c r="C129" s="17"/>
      <c r="D129" s="17"/>
      <c r="E129" s="17"/>
      <c r="F129" s="17"/>
      <c r="G129" s="17"/>
      <c r="H129" s="17"/>
      <c r="I129" s="17"/>
      <c r="J129" s="17">
        <v>8</v>
      </c>
      <c r="K129" s="54">
        <v>6</v>
      </c>
      <c r="L129" s="140"/>
      <c r="M129" s="49"/>
      <c r="N129" s="141"/>
      <c r="O129" s="24">
        <f>IF(J129=0,"",J129/I128)</f>
        <v>1</v>
      </c>
      <c r="P129" s="22">
        <v>10</v>
      </c>
      <c r="Q129" s="24">
        <f t="shared" si="10"/>
        <v>1</v>
      </c>
      <c r="R129" s="24">
        <f t="shared" si="11"/>
        <v>0</v>
      </c>
    </row>
    <row r="130" spans="1:18" ht="15.75" customHeight="1" x14ac:dyDescent="0.2">
      <c r="A130" s="93">
        <v>1702</v>
      </c>
      <c r="B130" s="17"/>
      <c r="C130" s="17"/>
      <c r="D130" s="17"/>
      <c r="E130" s="17"/>
      <c r="F130" s="17"/>
      <c r="G130" s="17"/>
      <c r="H130" s="17"/>
      <c r="I130" s="17"/>
      <c r="J130" s="17">
        <v>4</v>
      </c>
      <c r="K130" s="54">
        <v>3</v>
      </c>
      <c r="L130" s="140"/>
      <c r="M130" s="49"/>
      <c r="N130" s="142"/>
      <c r="O130" s="63"/>
      <c r="P130" s="22">
        <v>4</v>
      </c>
      <c r="Q130" s="63"/>
      <c r="R130" s="97"/>
    </row>
    <row r="131" spans="1:18" ht="15.75" customHeight="1" x14ac:dyDescent="0.2">
      <c r="A131" s="93">
        <v>1801</v>
      </c>
      <c r="B131" s="17"/>
      <c r="C131" s="17"/>
      <c r="D131" s="17"/>
      <c r="E131" s="17"/>
      <c r="F131" s="17"/>
      <c r="G131" s="17"/>
      <c r="H131" s="17"/>
      <c r="I131" s="17"/>
      <c r="J131" s="17">
        <v>1</v>
      </c>
      <c r="K131" s="54">
        <v>1</v>
      </c>
      <c r="L131" s="140"/>
      <c r="M131" s="49"/>
      <c r="N131" s="142"/>
      <c r="O131" s="143"/>
      <c r="P131" s="51">
        <v>2</v>
      </c>
      <c r="Q131" s="144"/>
      <c r="R131" s="143"/>
    </row>
    <row r="132" spans="1:18" ht="15.75" customHeight="1" x14ac:dyDescent="0.2">
      <c r="A132" s="93">
        <v>1802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54"/>
      <c r="L132" s="140"/>
      <c r="M132" s="49"/>
      <c r="N132" s="142"/>
      <c r="O132" s="143"/>
      <c r="P132" s="51"/>
      <c r="Q132" s="144"/>
      <c r="R132" s="143"/>
    </row>
    <row r="133" spans="1:18" ht="15.75" customHeight="1" x14ac:dyDescent="0.2">
      <c r="A133" s="93">
        <v>1901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54"/>
      <c r="L133" s="140"/>
      <c r="M133" s="49"/>
      <c r="N133" s="142"/>
      <c r="O133" s="143"/>
      <c r="P133" s="51"/>
      <c r="Q133" s="144"/>
      <c r="R133" s="143"/>
    </row>
    <row r="134" spans="1:18" ht="15.75" customHeight="1" x14ac:dyDescent="0.2">
      <c r="A134" s="93">
        <v>1902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54"/>
      <c r="L134" s="140"/>
      <c r="M134" s="49"/>
      <c r="N134" s="142"/>
      <c r="O134" s="196"/>
      <c r="P134" s="197"/>
      <c r="Q134" s="198"/>
      <c r="R134" s="199"/>
    </row>
    <row r="135" spans="1:18" ht="15.75" customHeight="1" x14ac:dyDescent="0.2">
      <c r="A135" s="93">
        <v>2001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54"/>
      <c r="L135" s="140"/>
      <c r="M135" s="49"/>
      <c r="N135" s="142"/>
      <c r="O135" s="98" t="s">
        <v>81</v>
      </c>
      <c r="P135" s="99">
        <v>10</v>
      </c>
      <c r="Q135" s="100">
        <f>IF(SUM(K127:K134)=0,"",SUM(K127:K134))</f>
        <v>10</v>
      </c>
      <c r="R135" s="101" t="s">
        <v>10</v>
      </c>
    </row>
    <row r="136" spans="1:18" ht="15.75" customHeight="1" x14ac:dyDescent="0.2">
      <c r="A136" s="93">
        <v>2002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54"/>
      <c r="L136" s="140"/>
      <c r="M136" s="49"/>
      <c r="N136" s="142"/>
      <c r="O136" s="102" t="s">
        <v>83</v>
      </c>
      <c r="P136" s="32">
        <f>IF(P135/B121=0,"",P135/B121)</f>
        <v>0.58823529411764708</v>
      </c>
      <c r="Q136" s="103">
        <f>IF(P135/Q135=0,"",P135/Q135)</f>
        <v>1</v>
      </c>
      <c r="R136" s="104" t="s">
        <v>84</v>
      </c>
    </row>
    <row r="137" spans="1:18" ht="15.75" customHeight="1" x14ac:dyDescent="0.2">
      <c r="A137" s="93">
        <v>2101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54"/>
      <c r="L137" s="146"/>
      <c r="M137" s="147"/>
      <c r="N137" s="148"/>
      <c r="O137" s="149"/>
      <c r="P137" s="150"/>
      <c r="Q137" s="150"/>
      <c r="R137" s="151"/>
    </row>
    <row r="138" spans="1:18" ht="18" customHeight="1" x14ac:dyDescent="0.2">
      <c r="A138" s="109"/>
      <c r="B138" s="216" t="s">
        <v>106</v>
      </c>
      <c r="C138" s="216"/>
      <c r="D138" s="216"/>
      <c r="E138" s="216"/>
      <c r="F138" s="216"/>
      <c r="G138" s="216"/>
      <c r="H138" s="216"/>
      <c r="I138" s="216"/>
      <c r="J138" s="216"/>
      <c r="K138" s="37">
        <f>SUM(K121:K134)</f>
        <v>10</v>
      </c>
      <c r="L138" s="105">
        <f>IF(SUM(K128:K129)=0,"",SUM(K128:K129)/B121)</f>
        <v>0.35294117647058826</v>
      </c>
      <c r="M138" s="105">
        <f>IF(K138=0,"",K138/B121)</f>
        <v>0.58823529411764708</v>
      </c>
      <c r="N138" s="105">
        <f>IF(K129=0,"",M138-L138)</f>
        <v>0.23529411764705882</v>
      </c>
      <c r="O138" s="85"/>
      <c r="P138" s="81"/>
      <c r="Q138" s="129"/>
      <c r="R138" s="85"/>
    </row>
    <row r="139" spans="1:18" ht="12.75" customHeight="1" x14ac:dyDescent="0.2"/>
    <row r="140" spans="1:18" ht="12.75" customHeight="1" x14ac:dyDescent="0.2"/>
    <row r="141" spans="1:18" ht="26.25" customHeight="1" x14ac:dyDescent="0.2">
      <c r="B141" s="220" t="s">
        <v>94</v>
      </c>
      <c r="C141" s="221"/>
      <c r="D141" s="221"/>
      <c r="E141" s="221"/>
      <c r="F141" s="221"/>
      <c r="G141" s="221"/>
      <c r="H141" s="221"/>
      <c r="I141" s="221"/>
      <c r="J141" s="221"/>
      <c r="K141" s="74" t="s">
        <v>82</v>
      </c>
      <c r="L141" s="85"/>
      <c r="M141" s="85"/>
      <c r="N141" s="81"/>
      <c r="O141" s="85"/>
      <c r="P141" s="81"/>
      <c r="Q141" s="81"/>
      <c r="R141" s="81"/>
    </row>
    <row r="142" spans="1:18" ht="20.25" customHeight="1" x14ac:dyDescent="0.2">
      <c r="A142" s="222" t="s">
        <v>9</v>
      </c>
      <c r="B142" s="223" t="s">
        <v>95</v>
      </c>
      <c r="C142" s="224"/>
      <c r="D142" s="224"/>
      <c r="E142" s="224"/>
      <c r="F142" s="224"/>
      <c r="G142" s="224"/>
      <c r="H142" s="224"/>
      <c r="I142" s="224"/>
      <c r="J142" s="225"/>
      <c r="K142" s="226" t="s">
        <v>10</v>
      </c>
      <c r="L142" s="219" t="s">
        <v>2</v>
      </c>
      <c r="M142" s="219" t="s">
        <v>3</v>
      </c>
      <c r="N142" s="228" t="s">
        <v>4</v>
      </c>
      <c r="O142" s="219" t="s">
        <v>5</v>
      </c>
      <c r="P142" s="217" t="s">
        <v>6</v>
      </c>
      <c r="Q142" s="217" t="s">
        <v>7</v>
      </c>
      <c r="R142" s="219" t="s">
        <v>96</v>
      </c>
    </row>
    <row r="143" spans="1:18" ht="15.75" customHeight="1" x14ac:dyDescent="0.2">
      <c r="A143" s="218"/>
      <c r="B143" s="93" t="s">
        <v>97</v>
      </c>
      <c r="C143" s="93" t="s">
        <v>98</v>
      </c>
      <c r="D143" s="93" t="s">
        <v>99</v>
      </c>
      <c r="E143" s="93" t="s">
        <v>100</v>
      </c>
      <c r="F143" s="93" t="s">
        <v>101</v>
      </c>
      <c r="G143" s="93" t="s">
        <v>102</v>
      </c>
      <c r="H143" s="93" t="s">
        <v>103</v>
      </c>
      <c r="I143" s="93" t="s">
        <v>104</v>
      </c>
      <c r="J143" s="93" t="s">
        <v>105</v>
      </c>
      <c r="K143" s="218"/>
      <c r="L143" s="218"/>
      <c r="M143" s="218"/>
      <c r="N143" s="218"/>
      <c r="O143" s="218"/>
      <c r="P143" s="218"/>
      <c r="Q143" s="218"/>
      <c r="R143" s="218"/>
    </row>
    <row r="144" spans="1:18" ht="15.75" customHeight="1" x14ac:dyDescent="0.2">
      <c r="A144" s="93">
        <v>1302</v>
      </c>
      <c r="B144" s="17">
        <v>29</v>
      </c>
      <c r="C144" s="17"/>
      <c r="D144" s="17"/>
      <c r="E144" s="17"/>
      <c r="F144" s="17"/>
      <c r="G144" s="17"/>
      <c r="H144" s="17"/>
      <c r="I144" s="17"/>
      <c r="J144" s="17"/>
      <c r="K144" s="54"/>
      <c r="L144" s="138"/>
      <c r="M144" s="139"/>
      <c r="N144" s="100"/>
      <c r="O144" s="94"/>
      <c r="P144" s="19">
        <f>B144</f>
        <v>29</v>
      </c>
      <c r="Q144" s="95"/>
      <c r="R144" s="94"/>
    </row>
    <row r="145" spans="1:19" ht="15.75" customHeight="1" x14ac:dyDescent="0.2">
      <c r="A145" s="93" t="s">
        <v>85</v>
      </c>
      <c r="B145" s="17"/>
      <c r="C145" s="17">
        <v>17</v>
      </c>
      <c r="D145" s="17"/>
      <c r="E145" s="17"/>
      <c r="F145" s="17"/>
      <c r="G145" s="17"/>
      <c r="H145" s="17"/>
      <c r="I145" s="17"/>
      <c r="J145" s="17"/>
      <c r="K145" s="54"/>
      <c r="L145" s="140"/>
      <c r="M145" s="49"/>
      <c r="N145" s="141"/>
      <c r="O145" s="21">
        <f>IF(C145=0,"",C145/B144)</f>
        <v>0.58620689655172409</v>
      </c>
      <c r="P145" s="22">
        <v>20</v>
      </c>
      <c r="Q145" s="96">
        <f t="shared" ref="Q145:Q152" si="12">IF(P145=0,"",P145/P144)</f>
        <v>0.68965517241379315</v>
      </c>
      <c r="R145" s="96">
        <f t="shared" ref="R145:R152" si="13">IF(P145=0,"",100%-Q145)</f>
        <v>0.31034482758620685</v>
      </c>
    </row>
    <row r="146" spans="1:19" ht="15.75" customHeight="1" x14ac:dyDescent="0.2">
      <c r="A146" s="93" t="s">
        <v>86</v>
      </c>
      <c r="B146" s="17"/>
      <c r="C146" s="17"/>
      <c r="D146" s="17">
        <v>14</v>
      </c>
      <c r="E146" s="17"/>
      <c r="F146" s="17"/>
      <c r="G146" s="17"/>
      <c r="H146" s="17"/>
      <c r="I146" s="17"/>
      <c r="J146" s="17"/>
      <c r="K146" s="54"/>
      <c r="L146" s="140"/>
      <c r="M146" s="49"/>
      <c r="N146" s="141"/>
      <c r="O146" s="21">
        <f>IF(D146=0,"",D146/C145)</f>
        <v>0.82352941176470584</v>
      </c>
      <c r="P146" s="22">
        <v>16</v>
      </c>
      <c r="Q146" s="96">
        <f t="shared" si="12"/>
        <v>0.8</v>
      </c>
      <c r="R146" s="96">
        <f t="shared" si="13"/>
        <v>0.19999999999999996</v>
      </c>
      <c r="S146" s="119">
        <f>P146/P144</f>
        <v>0.55172413793103448</v>
      </c>
    </row>
    <row r="147" spans="1:19" ht="15.75" customHeight="1" x14ac:dyDescent="0.2">
      <c r="A147" s="93">
        <v>1501</v>
      </c>
      <c r="B147" s="17"/>
      <c r="C147" s="17"/>
      <c r="D147" s="17"/>
      <c r="E147" s="17">
        <v>14</v>
      </c>
      <c r="F147" s="17"/>
      <c r="G147" s="17"/>
      <c r="H147" s="17"/>
      <c r="I147" s="17"/>
      <c r="J147" s="17"/>
      <c r="K147" s="54"/>
      <c r="L147" s="140"/>
      <c r="M147" s="49"/>
      <c r="N147" s="141"/>
      <c r="O147" s="21">
        <f>IF(E147=0,"",E147/D146)</f>
        <v>1</v>
      </c>
      <c r="P147" s="22">
        <v>16</v>
      </c>
      <c r="Q147" s="96">
        <f t="shared" si="12"/>
        <v>1</v>
      </c>
      <c r="R147" s="96">
        <f t="shared" si="13"/>
        <v>0</v>
      </c>
    </row>
    <row r="148" spans="1:19" ht="15.75" customHeight="1" x14ac:dyDescent="0.2">
      <c r="A148" s="93">
        <v>1502</v>
      </c>
      <c r="B148" s="17"/>
      <c r="C148" s="17"/>
      <c r="D148" s="17"/>
      <c r="E148" s="17"/>
      <c r="F148" s="17">
        <v>13</v>
      </c>
      <c r="G148" s="17"/>
      <c r="H148" s="17"/>
      <c r="I148" s="17"/>
      <c r="J148" s="17"/>
      <c r="K148" s="54"/>
      <c r="L148" s="140"/>
      <c r="M148" s="49"/>
      <c r="N148" s="141"/>
      <c r="O148" s="21">
        <f>IF(F148=0,"",F148/E147)</f>
        <v>0.9285714285714286</v>
      </c>
      <c r="P148" s="22">
        <v>15</v>
      </c>
      <c r="Q148" s="96">
        <f t="shared" si="12"/>
        <v>0.9375</v>
      </c>
      <c r="R148" s="96">
        <f t="shared" si="13"/>
        <v>6.25E-2</v>
      </c>
    </row>
    <row r="149" spans="1:19" ht="15.75" customHeight="1" x14ac:dyDescent="0.2">
      <c r="A149" s="93">
        <v>1601</v>
      </c>
      <c r="B149" s="17"/>
      <c r="C149" s="17"/>
      <c r="D149" s="17"/>
      <c r="E149" s="17"/>
      <c r="F149" s="17"/>
      <c r="G149" s="17">
        <v>13</v>
      </c>
      <c r="H149" s="17"/>
      <c r="I149" s="17"/>
      <c r="J149" s="17"/>
      <c r="K149" s="54"/>
      <c r="L149" s="140"/>
      <c r="M149" s="49"/>
      <c r="N149" s="141"/>
      <c r="O149" s="21">
        <f>IF(G149=0,"",G149/F148)</f>
        <v>1</v>
      </c>
      <c r="P149" s="22">
        <v>15</v>
      </c>
      <c r="Q149" s="96">
        <f t="shared" si="12"/>
        <v>1</v>
      </c>
      <c r="R149" s="96">
        <f t="shared" si="13"/>
        <v>0</v>
      </c>
    </row>
    <row r="150" spans="1:19" ht="15.75" customHeight="1" x14ac:dyDescent="0.2">
      <c r="A150" s="93">
        <v>1602</v>
      </c>
      <c r="B150" s="17"/>
      <c r="C150" s="17"/>
      <c r="D150" s="17"/>
      <c r="E150" s="17"/>
      <c r="F150" s="17"/>
      <c r="G150" s="17"/>
      <c r="H150" s="17">
        <v>13</v>
      </c>
      <c r="I150" s="17"/>
      <c r="J150" s="17"/>
      <c r="K150" s="54"/>
      <c r="L150" s="140"/>
      <c r="M150" s="49"/>
      <c r="N150" s="141"/>
      <c r="O150" s="21">
        <f>IF(H150=0,"",H150/G149)</f>
        <v>1</v>
      </c>
      <c r="P150" s="22">
        <v>15</v>
      </c>
      <c r="Q150" s="96">
        <f t="shared" si="12"/>
        <v>1</v>
      </c>
      <c r="R150" s="96">
        <f t="shared" si="13"/>
        <v>0</v>
      </c>
    </row>
    <row r="151" spans="1:19" ht="15.75" customHeight="1" x14ac:dyDescent="0.2">
      <c r="A151" s="93" t="s">
        <v>110</v>
      </c>
      <c r="B151" s="17"/>
      <c r="C151" s="17"/>
      <c r="D151" s="17"/>
      <c r="E151" s="17"/>
      <c r="F151" s="17"/>
      <c r="G151" s="17"/>
      <c r="H151" s="17"/>
      <c r="I151" s="17">
        <v>10</v>
      </c>
      <c r="J151" s="17"/>
      <c r="K151" s="54"/>
      <c r="L151" s="140"/>
      <c r="M151" s="49"/>
      <c r="N151" s="141"/>
      <c r="O151" s="21">
        <f>IF(I151=0,"",I151/H150)</f>
        <v>0.76923076923076927</v>
      </c>
      <c r="P151" s="22">
        <v>14</v>
      </c>
      <c r="Q151" s="96">
        <f t="shared" si="12"/>
        <v>0.93333333333333335</v>
      </c>
      <c r="R151" s="96">
        <f t="shared" si="13"/>
        <v>6.6666666666666652E-2</v>
      </c>
    </row>
    <row r="152" spans="1:19" ht="15.75" customHeight="1" x14ac:dyDescent="0.2">
      <c r="A152" s="93">
        <v>1702</v>
      </c>
      <c r="B152" s="17"/>
      <c r="C152" s="17"/>
      <c r="D152" s="17"/>
      <c r="E152" s="17"/>
      <c r="F152" s="17"/>
      <c r="G152" s="17"/>
      <c r="H152" s="17"/>
      <c r="I152" s="17"/>
      <c r="J152" s="17">
        <v>11</v>
      </c>
      <c r="K152" s="54">
        <v>10</v>
      </c>
      <c r="L152" s="140"/>
      <c r="M152" s="49"/>
      <c r="N152" s="141"/>
      <c r="O152" s="24">
        <f>IF(J152=0,"",J152/I151)</f>
        <v>1.1000000000000001</v>
      </c>
      <c r="P152" s="22">
        <v>13</v>
      </c>
      <c r="Q152" s="24">
        <f t="shared" si="12"/>
        <v>0.9285714285714286</v>
      </c>
      <c r="R152" s="24">
        <f t="shared" si="13"/>
        <v>7.1428571428571397E-2</v>
      </c>
    </row>
    <row r="153" spans="1:19" ht="15.75" customHeight="1" x14ac:dyDescent="0.2">
      <c r="A153" s="93">
        <v>1801</v>
      </c>
      <c r="B153" s="17"/>
      <c r="C153" s="17"/>
      <c r="D153" s="17"/>
      <c r="E153" s="17"/>
      <c r="F153" s="17"/>
      <c r="G153" s="17"/>
      <c r="H153" s="17"/>
      <c r="I153" s="17"/>
      <c r="J153" s="17">
        <v>1</v>
      </c>
      <c r="K153" s="54">
        <v>1</v>
      </c>
      <c r="L153" s="140"/>
      <c r="M153" s="49"/>
      <c r="N153" s="142"/>
      <c r="O153" s="63"/>
      <c r="P153" s="22">
        <v>3</v>
      </c>
      <c r="Q153" s="63"/>
      <c r="R153" s="97"/>
    </row>
    <row r="154" spans="1:19" ht="15.75" customHeight="1" x14ac:dyDescent="0.2">
      <c r="A154" s="93">
        <v>1802</v>
      </c>
      <c r="B154" s="17"/>
      <c r="C154" s="17"/>
      <c r="D154" s="17"/>
      <c r="E154" s="17"/>
      <c r="F154" s="17"/>
      <c r="G154" s="17"/>
      <c r="H154" s="17"/>
      <c r="I154" s="17"/>
      <c r="J154" s="17">
        <v>1</v>
      </c>
      <c r="K154" s="54">
        <v>1</v>
      </c>
      <c r="L154" s="140"/>
      <c r="M154" s="49"/>
      <c r="N154" s="142"/>
      <c r="O154" s="143"/>
      <c r="P154" s="51">
        <v>1</v>
      </c>
      <c r="Q154" s="144"/>
      <c r="R154" s="143"/>
    </row>
    <row r="155" spans="1:19" ht="15.75" customHeight="1" x14ac:dyDescent="0.2">
      <c r="A155" s="93">
        <v>1901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140"/>
      <c r="M155" s="49"/>
      <c r="N155" s="142"/>
      <c r="O155" s="143"/>
      <c r="P155" s="51"/>
      <c r="Q155" s="144"/>
      <c r="R155" s="143"/>
    </row>
    <row r="156" spans="1:19" ht="15.75" customHeight="1" x14ac:dyDescent="0.2">
      <c r="A156" s="93">
        <v>1902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140"/>
      <c r="M156" s="49"/>
      <c r="N156" s="142"/>
      <c r="O156" s="143"/>
      <c r="P156" s="51"/>
      <c r="Q156" s="144"/>
      <c r="R156" s="143"/>
    </row>
    <row r="157" spans="1:19" ht="15.75" customHeight="1" x14ac:dyDescent="0.2">
      <c r="A157" s="93">
        <v>2001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54"/>
      <c r="L157" s="140"/>
      <c r="M157" s="49"/>
      <c r="N157" s="142"/>
      <c r="O157" s="196"/>
      <c r="P157" s="197"/>
      <c r="Q157" s="198"/>
      <c r="R157" s="199"/>
    </row>
    <row r="158" spans="1:19" ht="15.75" customHeight="1" x14ac:dyDescent="0.2">
      <c r="A158" s="93">
        <v>2002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54"/>
      <c r="L158" s="140"/>
      <c r="M158" s="49"/>
      <c r="N158" s="142"/>
      <c r="O158" s="98" t="s">
        <v>81</v>
      </c>
      <c r="P158" s="99">
        <v>10</v>
      </c>
      <c r="Q158" s="100">
        <f>IF(SUM(K150:K157)=0,"",SUM(K150:K157))</f>
        <v>12</v>
      </c>
      <c r="R158" s="101" t="s">
        <v>10</v>
      </c>
    </row>
    <row r="159" spans="1:19" ht="15.75" customHeight="1" x14ac:dyDescent="0.2">
      <c r="A159" s="93">
        <v>2101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54"/>
      <c r="L159" s="140"/>
      <c r="M159" s="49"/>
      <c r="N159" s="142"/>
      <c r="O159" s="102" t="s">
        <v>83</v>
      </c>
      <c r="P159" s="32">
        <f>IF(P158/B144=0,"",P158/B144)</f>
        <v>0.34482758620689657</v>
      </c>
      <c r="Q159" s="103">
        <f>IF(P158/Q158=0,"",P158/Q158)</f>
        <v>0.83333333333333337</v>
      </c>
      <c r="R159" s="104" t="s">
        <v>84</v>
      </c>
    </row>
    <row r="160" spans="1:19" ht="15.75" customHeight="1" x14ac:dyDescent="0.2">
      <c r="A160" s="93">
        <v>2102</v>
      </c>
      <c r="B160" s="17"/>
      <c r="C160" s="17"/>
      <c r="D160" s="17"/>
      <c r="E160" s="17"/>
      <c r="F160" s="17"/>
      <c r="G160" s="17"/>
      <c r="H160" s="17"/>
      <c r="I160" s="17"/>
      <c r="J160" s="17"/>
      <c r="K160" s="54"/>
      <c r="L160" s="146"/>
      <c r="M160" s="147"/>
      <c r="N160" s="148"/>
      <c r="O160" s="149"/>
      <c r="P160" s="150"/>
      <c r="Q160" s="150"/>
      <c r="R160" s="151"/>
    </row>
    <row r="161" spans="1:19" ht="18" customHeight="1" x14ac:dyDescent="0.2">
      <c r="A161" s="109"/>
      <c r="B161" s="216" t="s">
        <v>106</v>
      </c>
      <c r="C161" s="216"/>
      <c r="D161" s="216"/>
      <c r="E161" s="216"/>
      <c r="F161" s="216"/>
      <c r="G161" s="216"/>
      <c r="H161" s="216"/>
      <c r="I161" s="216"/>
      <c r="J161" s="216"/>
      <c r="K161" s="37">
        <f>SUM(K144:K157)</f>
        <v>12</v>
      </c>
      <c r="L161" s="105">
        <f>IF(SUM(K151:K152)=0,"",SUM(K151:K152)/B144)</f>
        <v>0.34482758620689657</v>
      </c>
      <c r="M161" s="105">
        <f>IF(K161=0,"",K161/B144)</f>
        <v>0.41379310344827586</v>
      </c>
      <c r="N161" s="105">
        <f>IF(K152=0,"",M161-L161)</f>
        <v>6.8965517241379282E-2</v>
      </c>
      <c r="O161" s="85"/>
      <c r="P161" s="81"/>
      <c r="Q161" s="129"/>
      <c r="R161" s="85"/>
    </row>
    <row r="162" spans="1:19" ht="12.75" customHeight="1" x14ac:dyDescent="0.2"/>
    <row r="163" spans="1:19" ht="12.75" customHeight="1" x14ac:dyDescent="0.2"/>
    <row r="164" spans="1:19" ht="26.25" customHeight="1" x14ac:dyDescent="0.2">
      <c r="B164" s="220" t="s">
        <v>94</v>
      </c>
      <c r="C164" s="221"/>
      <c r="D164" s="221"/>
      <c r="E164" s="221"/>
      <c r="F164" s="221"/>
      <c r="G164" s="221"/>
      <c r="H164" s="221"/>
      <c r="I164" s="221"/>
      <c r="J164" s="221"/>
      <c r="K164" s="74" t="s">
        <v>85</v>
      </c>
      <c r="L164" s="85"/>
      <c r="M164" s="85"/>
      <c r="N164" s="81"/>
      <c r="O164" s="85"/>
      <c r="P164" s="81"/>
      <c r="Q164" s="81"/>
      <c r="R164" s="81"/>
    </row>
    <row r="165" spans="1:19" ht="20.25" customHeight="1" x14ac:dyDescent="0.2">
      <c r="A165" s="222" t="s">
        <v>9</v>
      </c>
      <c r="B165" s="223" t="s">
        <v>95</v>
      </c>
      <c r="C165" s="224"/>
      <c r="D165" s="224"/>
      <c r="E165" s="224"/>
      <c r="F165" s="224"/>
      <c r="G165" s="224"/>
      <c r="H165" s="224"/>
      <c r="I165" s="224"/>
      <c r="J165" s="225"/>
      <c r="K165" s="226" t="s">
        <v>10</v>
      </c>
      <c r="L165" s="219" t="s">
        <v>2</v>
      </c>
      <c r="M165" s="219" t="s">
        <v>3</v>
      </c>
      <c r="N165" s="228" t="s">
        <v>4</v>
      </c>
      <c r="O165" s="219" t="s">
        <v>5</v>
      </c>
      <c r="P165" s="217" t="s">
        <v>6</v>
      </c>
      <c r="Q165" s="217" t="s">
        <v>7</v>
      </c>
      <c r="R165" s="219" t="s">
        <v>96</v>
      </c>
    </row>
    <row r="166" spans="1:19" ht="15.75" customHeight="1" x14ac:dyDescent="0.2">
      <c r="A166" s="218"/>
      <c r="B166" s="93" t="s">
        <v>97</v>
      </c>
      <c r="C166" s="93" t="s">
        <v>98</v>
      </c>
      <c r="D166" s="93" t="s">
        <v>99</v>
      </c>
      <c r="E166" s="93" t="s">
        <v>100</v>
      </c>
      <c r="F166" s="93" t="s">
        <v>101</v>
      </c>
      <c r="G166" s="93" t="s">
        <v>102</v>
      </c>
      <c r="H166" s="93" t="s">
        <v>103</v>
      </c>
      <c r="I166" s="93" t="s">
        <v>104</v>
      </c>
      <c r="J166" s="93" t="s">
        <v>105</v>
      </c>
      <c r="K166" s="218"/>
      <c r="L166" s="218"/>
      <c r="M166" s="218"/>
      <c r="N166" s="218"/>
      <c r="O166" s="218"/>
      <c r="P166" s="218"/>
      <c r="Q166" s="218"/>
      <c r="R166" s="218"/>
    </row>
    <row r="167" spans="1:19" ht="15.75" customHeight="1" x14ac:dyDescent="0.2">
      <c r="A167" s="93" t="s">
        <v>85</v>
      </c>
      <c r="B167" s="17">
        <v>23</v>
      </c>
      <c r="C167" s="17"/>
      <c r="D167" s="17"/>
      <c r="E167" s="17"/>
      <c r="F167" s="17"/>
      <c r="G167" s="17"/>
      <c r="H167" s="17"/>
      <c r="I167" s="17"/>
      <c r="J167" s="17"/>
      <c r="K167" s="54"/>
      <c r="L167" s="138"/>
      <c r="M167" s="139"/>
      <c r="N167" s="100"/>
      <c r="O167" s="94"/>
      <c r="P167" s="19">
        <f>B167</f>
        <v>23</v>
      </c>
      <c r="Q167" s="95"/>
      <c r="R167" s="94"/>
    </row>
    <row r="168" spans="1:19" ht="15.75" customHeight="1" x14ac:dyDescent="0.2">
      <c r="A168" s="93" t="s">
        <v>86</v>
      </c>
      <c r="B168" s="17"/>
      <c r="C168" s="17">
        <v>18</v>
      </c>
      <c r="D168" s="17"/>
      <c r="E168" s="17"/>
      <c r="F168" s="17"/>
      <c r="G168" s="17"/>
      <c r="H168" s="17"/>
      <c r="I168" s="17"/>
      <c r="J168" s="17"/>
      <c r="K168" s="54"/>
      <c r="L168" s="140"/>
      <c r="M168" s="49"/>
      <c r="N168" s="141"/>
      <c r="O168" s="21">
        <f>IF(C168=0,"",C168/B167)</f>
        <v>0.78260869565217395</v>
      </c>
      <c r="P168" s="22">
        <v>18</v>
      </c>
      <c r="Q168" s="96">
        <f t="shared" ref="Q168:Q175" si="14">IF(P168=0,"",P168/P167)</f>
        <v>0.78260869565217395</v>
      </c>
      <c r="R168" s="96">
        <f t="shared" ref="R168:R175" si="15">IF(P168=0,"",100%-Q168)</f>
        <v>0.21739130434782605</v>
      </c>
    </row>
    <row r="169" spans="1:19" ht="15.75" customHeight="1" x14ac:dyDescent="0.2">
      <c r="A169" s="93">
        <v>1501</v>
      </c>
      <c r="B169" s="17"/>
      <c r="C169" s="17"/>
      <c r="D169" s="17">
        <v>18</v>
      </c>
      <c r="E169" s="17"/>
      <c r="F169" s="17"/>
      <c r="G169" s="17"/>
      <c r="H169" s="17"/>
      <c r="I169" s="17"/>
      <c r="J169" s="17"/>
      <c r="K169" s="54"/>
      <c r="L169" s="140"/>
      <c r="M169" s="49"/>
      <c r="N169" s="141"/>
      <c r="O169" s="21">
        <f>IF(D169=0,"",D169/C168)</f>
        <v>1</v>
      </c>
      <c r="P169" s="22">
        <v>18</v>
      </c>
      <c r="Q169" s="96">
        <f t="shared" si="14"/>
        <v>1</v>
      </c>
      <c r="R169" s="96">
        <f t="shared" si="15"/>
        <v>0</v>
      </c>
      <c r="S169" s="119">
        <f>P169/P167</f>
        <v>0.78260869565217395</v>
      </c>
    </row>
    <row r="170" spans="1:19" ht="15.75" customHeight="1" x14ac:dyDescent="0.2">
      <c r="A170" s="93">
        <v>1502</v>
      </c>
      <c r="B170" s="17"/>
      <c r="C170" s="17"/>
      <c r="D170" s="17"/>
      <c r="E170" s="17">
        <v>13</v>
      </c>
      <c r="F170" s="17"/>
      <c r="G170" s="17"/>
      <c r="H170" s="17"/>
      <c r="I170" s="17"/>
      <c r="J170" s="17"/>
      <c r="K170" s="54"/>
      <c r="L170" s="140"/>
      <c r="M170" s="49"/>
      <c r="N170" s="141"/>
      <c r="O170" s="21">
        <f>IF(E170=0,"",E170/D169)</f>
        <v>0.72222222222222221</v>
      </c>
      <c r="P170" s="22">
        <v>17</v>
      </c>
      <c r="Q170" s="96">
        <f t="shared" si="14"/>
        <v>0.94444444444444442</v>
      </c>
      <c r="R170" s="96">
        <f t="shared" si="15"/>
        <v>5.555555555555558E-2</v>
      </c>
    </row>
    <row r="171" spans="1:19" ht="15.75" customHeight="1" x14ac:dyDescent="0.2">
      <c r="A171" s="93">
        <v>1601</v>
      </c>
      <c r="B171" s="17"/>
      <c r="C171" s="17"/>
      <c r="D171" s="17"/>
      <c r="E171" s="17"/>
      <c r="F171" s="17">
        <v>13</v>
      </c>
      <c r="G171" s="17"/>
      <c r="H171" s="17"/>
      <c r="I171" s="17"/>
      <c r="J171" s="17"/>
      <c r="K171" s="54"/>
      <c r="L171" s="140"/>
      <c r="M171" s="49"/>
      <c r="N171" s="141"/>
      <c r="O171" s="21">
        <f>IF(F171=0,"",F171/E170)</f>
        <v>1</v>
      </c>
      <c r="P171" s="22">
        <v>17</v>
      </c>
      <c r="Q171" s="96">
        <f t="shared" si="14"/>
        <v>1</v>
      </c>
      <c r="R171" s="96">
        <f t="shared" si="15"/>
        <v>0</v>
      </c>
    </row>
    <row r="172" spans="1:19" ht="15.75" customHeight="1" x14ac:dyDescent="0.2">
      <c r="A172" s="93">
        <v>1602</v>
      </c>
      <c r="B172" s="17"/>
      <c r="C172" s="17"/>
      <c r="D172" s="17"/>
      <c r="E172" s="17"/>
      <c r="F172" s="17"/>
      <c r="G172" s="17">
        <v>13</v>
      </c>
      <c r="H172" s="17"/>
      <c r="I172" s="17"/>
      <c r="J172" s="17"/>
      <c r="K172" s="54"/>
      <c r="L172" s="140"/>
      <c r="M172" s="49"/>
      <c r="N172" s="141"/>
      <c r="O172" s="21">
        <f>IF(G172=0,"",G172/F171)</f>
        <v>1</v>
      </c>
      <c r="P172" s="22">
        <v>14</v>
      </c>
      <c r="Q172" s="96">
        <f t="shared" si="14"/>
        <v>0.82352941176470584</v>
      </c>
      <c r="R172" s="96">
        <f t="shared" si="15"/>
        <v>0.17647058823529416</v>
      </c>
    </row>
    <row r="173" spans="1:19" ht="15.75" customHeight="1" x14ac:dyDescent="0.2">
      <c r="A173" s="93" t="s">
        <v>110</v>
      </c>
      <c r="B173" s="17"/>
      <c r="C173" s="17"/>
      <c r="D173" s="17"/>
      <c r="E173" s="17"/>
      <c r="F173" s="17"/>
      <c r="G173" s="17"/>
      <c r="H173" s="17">
        <v>12</v>
      </c>
      <c r="I173" s="17"/>
      <c r="J173" s="17"/>
      <c r="K173" s="54"/>
      <c r="L173" s="140"/>
      <c r="M173" s="49"/>
      <c r="N173" s="141"/>
      <c r="O173" s="21">
        <f>IF(H173=0,"",H173/G172)</f>
        <v>0.92307692307692313</v>
      </c>
      <c r="P173" s="22">
        <v>13</v>
      </c>
      <c r="Q173" s="96">
        <f t="shared" si="14"/>
        <v>0.9285714285714286</v>
      </c>
      <c r="R173" s="96">
        <f t="shared" si="15"/>
        <v>7.1428571428571397E-2</v>
      </c>
    </row>
    <row r="174" spans="1:19" ht="15.75" customHeight="1" x14ac:dyDescent="0.2">
      <c r="A174" s="93">
        <v>1702</v>
      </c>
      <c r="B174" s="17"/>
      <c r="C174" s="17"/>
      <c r="D174" s="17"/>
      <c r="E174" s="17"/>
      <c r="F174" s="17"/>
      <c r="G174" s="17"/>
      <c r="H174" s="17"/>
      <c r="I174" s="17">
        <v>9</v>
      </c>
      <c r="J174" s="17"/>
      <c r="K174" s="54">
        <v>1</v>
      </c>
      <c r="L174" s="140"/>
      <c r="M174" s="49"/>
      <c r="N174" s="141"/>
      <c r="O174" s="21">
        <f>IF(I174=0,"",I174/H173)</f>
        <v>0.75</v>
      </c>
      <c r="P174" s="22">
        <v>12</v>
      </c>
      <c r="Q174" s="96">
        <f t="shared" si="14"/>
        <v>0.92307692307692313</v>
      </c>
      <c r="R174" s="96">
        <f t="shared" si="15"/>
        <v>7.6923076923076872E-2</v>
      </c>
    </row>
    <row r="175" spans="1:19" ht="15.75" customHeight="1" x14ac:dyDescent="0.2">
      <c r="A175" s="93">
        <v>1801</v>
      </c>
      <c r="B175" s="17"/>
      <c r="C175" s="17"/>
      <c r="D175" s="17"/>
      <c r="E175" s="17"/>
      <c r="F175" s="17"/>
      <c r="G175" s="17"/>
      <c r="H175" s="17"/>
      <c r="I175" s="17"/>
      <c r="J175" s="17">
        <v>9</v>
      </c>
      <c r="K175" s="54">
        <v>9</v>
      </c>
      <c r="L175" s="140"/>
      <c r="M175" s="49"/>
      <c r="N175" s="141"/>
      <c r="O175" s="24">
        <f>IF(J175=0,"",J175/I174)</f>
        <v>1</v>
      </c>
      <c r="P175" s="22">
        <v>11</v>
      </c>
      <c r="Q175" s="24">
        <f t="shared" si="14"/>
        <v>0.91666666666666663</v>
      </c>
      <c r="R175" s="24">
        <f t="shared" si="15"/>
        <v>8.333333333333337E-2</v>
      </c>
    </row>
    <row r="176" spans="1:19" ht="15.75" customHeight="1" x14ac:dyDescent="0.2">
      <c r="A176" s="93">
        <v>1802</v>
      </c>
      <c r="B176" s="17"/>
      <c r="C176" s="17"/>
      <c r="D176" s="17"/>
      <c r="E176" s="17"/>
      <c r="F176" s="17"/>
      <c r="G176" s="17"/>
      <c r="H176" s="17"/>
      <c r="I176" s="17"/>
      <c r="J176" s="17">
        <v>2</v>
      </c>
      <c r="K176" s="54">
        <v>1</v>
      </c>
      <c r="L176" s="140"/>
      <c r="M176" s="49"/>
      <c r="N176" s="142"/>
      <c r="O176" s="63"/>
      <c r="P176" s="22">
        <v>2</v>
      </c>
      <c r="Q176" s="63"/>
      <c r="R176" s="97"/>
    </row>
    <row r="177" spans="1:19" ht="15.75" customHeight="1" x14ac:dyDescent="0.2">
      <c r="A177" s="93">
        <v>1901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54"/>
      <c r="L177" s="140"/>
      <c r="M177" s="49"/>
      <c r="N177" s="142"/>
      <c r="O177" s="143"/>
      <c r="P177" s="51"/>
      <c r="Q177" s="144"/>
      <c r="R177" s="143"/>
    </row>
    <row r="178" spans="1:19" ht="15.75" customHeight="1" x14ac:dyDescent="0.2">
      <c r="A178" s="93">
        <v>1902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140"/>
      <c r="M178" s="49"/>
      <c r="N178" s="142"/>
      <c r="O178" s="143"/>
      <c r="P178" s="51"/>
      <c r="Q178" s="144"/>
      <c r="R178" s="143"/>
    </row>
    <row r="179" spans="1:19" ht="15.75" customHeight="1" x14ac:dyDescent="0.2">
      <c r="A179" s="93">
        <v>2001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54"/>
      <c r="L179" s="140"/>
      <c r="M179" s="49"/>
      <c r="N179" s="142"/>
      <c r="O179" s="143"/>
      <c r="P179" s="51"/>
      <c r="Q179" s="144"/>
      <c r="R179" s="143"/>
    </row>
    <row r="180" spans="1:19" ht="15.75" customHeight="1" x14ac:dyDescent="0.2">
      <c r="A180" s="93">
        <v>2002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54"/>
      <c r="L180" s="140"/>
      <c r="M180" s="49"/>
      <c r="N180" s="142"/>
      <c r="O180" s="196"/>
      <c r="P180" s="197"/>
      <c r="Q180" s="198"/>
      <c r="R180" s="199"/>
    </row>
    <row r="181" spans="1:19" ht="15.75" customHeight="1" x14ac:dyDescent="0.2">
      <c r="A181" s="93">
        <v>2101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54"/>
      <c r="L181" s="140"/>
      <c r="M181" s="49"/>
      <c r="N181" s="142"/>
      <c r="O181" s="98" t="s">
        <v>81</v>
      </c>
      <c r="P181" s="99">
        <v>11</v>
      </c>
      <c r="Q181" s="100">
        <f>IF(SUM(K173:K180)=0,"",SUM(K173:K180))</f>
        <v>11</v>
      </c>
      <c r="R181" s="101" t="s">
        <v>10</v>
      </c>
    </row>
    <row r="182" spans="1:19" ht="15.75" customHeight="1" x14ac:dyDescent="0.2">
      <c r="A182" s="93">
        <v>2102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54"/>
      <c r="L182" s="140"/>
      <c r="M182" s="49"/>
      <c r="N182" s="142"/>
      <c r="O182" s="102" t="s">
        <v>83</v>
      </c>
      <c r="P182" s="32">
        <f>IF(P181/B167=0,"",P181/B167)</f>
        <v>0.47826086956521741</v>
      </c>
      <c r="Q182" s="103">
        <f>IF(P181/Q181=0,"",P181/Q181)</f>
        <v>1</v>
      </c>
      <c r="R182" s="104" t="s">
        <v>84</v>
      </c>
    </row>
    <row r="183" spans="1:19" ht="15.75" customHeight="1" x14ac:dyDescent="0.2">
      <c r="A183" s="93">
        <v>2201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54"/>
      <c r="L183" s="146"/>
      <c r="M183" s="147"/>
      <c r="N183" s="148"/>
      <c r="O183" s="149"/>
      <c r="P183" s="150"/>
      <c r="Q183" s="150"/>
      <c r="R183" s="151"/>
    </row>
    <row r="184" spans="1:19" ht="18" customHeight="1" x14ac:dyDescent="0.2">
      <c r="A184" s="109"/>
      <c r="B184" s="216" t="s">
        <v>106</v>
      </c>
      <c r="C184" s="216"/>
      <c r="D184" s="216"/>
      <c r="E184" s="216"/>
      <c r="F184" s="216"/>
      <c r="G184" s="216"/>
      <c r="H184" s="216"/>
      <c r="I184" s="216"/>
      <c r="J184" s="216"/>
      <c r="K184" s="37">
        <f>SUM(K167:K180)</f>
        <v>11</v>
      </c>
      <c r="L184" s="105">
        <f>IF(SUM(K174:K175)=0,"",SUM(K174:K175)/B167)</f>
        <v>0.43478260869565216</v>
      </c>
      <c r="M184" s="105">
        <f>IF(K184=0,"",K184/B167)</f>
        <v>0.47826086956521741</v>
      </c>
      <c r="N184" s="105">
        <f>IF(K175=0,"",M184-L184)</f>
        <v>4.3478260869565244E-2</v>
      </c>
      <c r="O184" s="85"/>
      <c r="P184" s="81"/>
      <c r="Q184" s="129"/>
      <c r="R184" s="85"/>
    </row>
    <row r="185" spans="1:19" ht="12.75" customHeight="1" x14ac:dyDescent="0.2"/>
    <row r="186" spans="1:19" ht="12.75" customHeight="1" x14ac:dyDescent="0.2"/>
    <row r="187" spans="1:19" ht="26.25" customHeight="1" x14ac:dyDescent="0.2">
      <c r="B187" s="220" t="s">
        <v>94</v>
      </c>
      <c r="C187" s="221"/>
      <c r="D187" s="221"/>
      <c r="E187" s="221"/>
      <c r="F187" s="221"/>
      <c r="G187" s="221"/>
      <c r="H187" s="221"/>
      <c r="I187" s="221"/>
      <c r="J187" s="221"/>
      <c r="K187" s="74" t="s">
        <v>86</v>
      </c>
      <c r="L187" s="85"/>
      <c r="M187" s="85"/>
      <c r="N187" s="81"/>
      <c r="O187" s="85"/>
      <c r="P187" s="81"/>
      <c r="Q187" s="81"/>
      <c r="R187" s="81"/>
    </row>
    <row r="188" spans="1:19" ht="20.25" customHeight="1" x14ac:dyDescent="0.2">
      <c r="A188" s="222" t="s">
        <v>9</v>
      </c>
      <c r="B188" s="223" t="s">
        <v>95</v>
      </c>
      <c r="C188" s="224"/>
      <c r="D188" s="224"/>
      <c r="E188" s="224"/>
      <c r="F188" s="224"/>
      <c r="G188" s="224"/>
      <c r="H188" s="224"/>
      <c r="I188" s="224"/>
      <c r="J188" s="225"/>
      <c r="K188" s="226" t="s">
        <v>10</v>
      </c>
      <c r="L188" s="219" t="s">
        <v>2</v>
      </c>
      <c r="M188" s="219" t="s">
        <v>3</v>
      </c>
      <c r="N188" s="228" t="s">
        <v>4</v>
      </c>
      <c r="O188" s="219" t="s">
        <v>5</v>
      </c>
      <c r="P188" s="217" t="s">
        <v>6</v>
      </c>
      <c r="Q188" s="217" t="s">
        <v>7</v>
      </c>
      <c r="R188" s="219" t="s">
        <v>96</v>
      </c>
    </row>
    <row r="189" spans="1:19" ht="15.75" customHeight="1" x14ac:dyDescent="0.2">
      <c r="A189" s="218"/>
      <c r="B189" s="93" t="s">
        <v>97</v>
      </c>
      <c r="C189" s="93" t="s">
        <v>98</v>
      </c>
      <c r="D189" s="93" t="s">
        <v>99</v>
      </c>
      <c r="E189" s="93" t="s">
        <v>100</v>
      </c>
      <c r="F189" s="93" t="s">
        <v>101</v>
      </c>
      <c r="G189" s="93" t="s">
        <v>102</v>
      </c>
      <c r="H189" s="93" t="s">
        <v>103</v>
      </c>
      <c r="I189" s="93" t="s">
        <v>104</v>
      </c>
      <c r="J189" s="93" t="s">
        <v>105</v>
      </c>
      <c r="K189" s="218"/>
      <c r="L189" s="218"/>
      <c r="M189" s="218"/>
      <c r="N189" s="218"/>
      <c r="O189" s="218"/>
      <c r="P189" s="218"/>
      <c r="Q189" s="218"/>
      <c r="R189" s="218"/>
    </row>
    <row r="190" spans="1:19" ht="15.75" customHeight="1" x14ac:dyDescent="0.2">
      <c r="A190" s="93">
        <v>1402</v>
      </c>
      <c r="B190" s="17">
        <v>34</v>
      </c>
      <c r="C190" s="17"/>
      <c r="D190" s="17"/>
      <c r="E190" s="17"/>
      <c r="F190" s="17"/>
      <c r="G190" s="17"/>
      <c r="H190" s="17"/>
      <c r="I190" s="17"/>
      <c r="J190" s="17"/>
      <c r="K190" s="54"/>
      <c r="L190" s="138"/>
      <c r="M190" s="139"/>
      <c r="N190" s="100"/>
      <c r="O190" s="94"/>
      <c r="P190" s="19">
        <f>B190</f>
        <v>34</v>
      </c>
      <c r="Q190" s="95"/>
      <c r="R190" s="94"/>
    </row>
    <row r="191" spans="1:19" ht="15.75" customHeight="1" x14ac:dyDescent="0.2">
      <c r="A191" s="93">
        <v>1501</v>
      </c>
      <c r="B191" s="17"/>
      <c r="C191" s="17">
        <v>28</v>
      </c>
      <c r="D191" s="17"/>
      <c r="E191" s="17"/>
      <c r="F191" s="17"/>
      <c r="G191" s="17"/>
      <c r="H191" s="17"/>
      <c r="I191" s="17"/>
      <c r="J191" s="17"/>
      <c r="K191" s="54"/>
      <c r="L191" s="140"/>
      <c r="M191" s="49"/>
      <c r="N191" s="141"/>
      <c r="O191" s="21">
        <f>IF(C191=0,"",C191/B190)</f>
        <v>0.82352941176470584</v>
      </c>
      <c r="P191" s="22">
        <v>28</v>
      </c>
      <c r="Q191" s="96">
        <f t="shared" ref="Q191:Q198" si="16">IF(P191=0,"",P191/P190)</f>
        <v>0.82352941176470584</v>
      </c>
      <c r="R191" s="96">
        <f t="shared" ref="R191:R198" si="17">IF(P191=0,"",100%-Q191)</f>
        <v>0.17647058823529416</v>
      </c>
    </row>
    <row r="192" spans="1:19" ht="15.75" customHeight="1" x14ac:dyDescent="0.2">
      <c r="A192" s="93">
        <v>1502</v>
      </c>
      <c r="B192" s="17"/>
      <c r="C192" s="17"/>
      <c r="D192" s="17">
        <v>25</v>
      </c>
      <c r="E192" s="17"/>
      <c r="F192" s="17"/>
      <c r="G192" s="17"/>
      <c r="H192" s="17"/>
      <c r="I192" s="17"/>
      <c r="J192" s="17"/>
      <c r="K192" s="54"/>
      <c r="L192" s="140"/>
      <c r="M192" s="49"/>
      <c r="N192" s="141"/>
      <c r="O192" s="21">
        <f>IF(D192=0,"",D192/C191)</f>
        <v>0.8928571428571429</v>
      </c>
      <c r="P192" s="22">
        <v>27</v>
      </c>
      <c r="Q192" s="96">
        <f t="shared" si="16"/>
        <v>0.9642857142857143</v>
      </c>
      <c r="R192" s="96">
        <f t="shared" si="17"/>
        <v>3.5714285714285698E-2</v>
      </c>
      <c r="S192" s="119">
        <f>P192/P190</f>
        <v>0.79411764705882348</v>
      </c>
    </row>
    <row r="193" spans="1:18" ht="15.75" customHeight="1" x14ac:dyDescent="0.2">
      <c r="A193" s="93">
        <v>1601</v>
      </c>
      <c r="B193" s="17"/>
      <c r="C193" s="17"/>
      <c r="D193" s="17"/>
      <c r="E193" s="17">
        <v>19</v>
      </c>
      <c r="F193" s="17"/>
      <c r="G193" s="17"/>
      <c r="H193" s="17"/>
      <c r="I193" s="17"/>
      <c r="J193" s="17"/>
      <c r="K193" s="54"/>
      <c r="L193" s="140"/>
      <c r="M193" s="49"/>
      <c r="N193" s="141"/>
      <c r="O193" s="21">
        <f>IF(E193=0,"",E193/D192)</f>
        <v>0.76</v>
      </c>
      <c r="P193" s="22">
        <v>27</v>
      </c>
      <c r="Q193" s="96">
        <f t="shared" si="16"/>
        <v>1</v>
      </c>
      <c r="R193" s="96">
        <f t="shared" si="17"/>
        <v>0</v>
      </c>
    </row>
    <row r="194" spans="1:18" ht="15.75" customHeight="1" x14ac:dyDescent="0.2">
      <c r="A194" s="93">
        <v>1602</v>
      </c>
      <c r="B194" s="17"/>
      <c r="C194" s="17"/>
      <c r="D194" s="17"/>
      <c r="E194" s="17"/>
      <c r="F194" s="17">
        <v>17</v>
      </c>
      <c r="G194" s="17"/>
      <c r="H194" s="17"/>
      <c r="I194" s="17"/>
      <c r="J194" s="17"/>
      <c r="K194" s="54"/>
      <c r="L194" s="140"/>
      <c r="M194" s="49"/>
      <c r="N194" s="141"/>
      <c r="O194" s="21">
        <f>IF(F194=0,"",F194/E193)</f>
        <v>0.89473684210526316</v>
      </c>
      <c r="P194" s="22">
        <v>23</v>
      </c>
      <c r="Q194" s="96">
        <f t="shared" si="16"/>
        <v>0.85185185185185186</v>
      </c>
      <c r="R194" s="96">
        <f t="shared" si="17"/>
        <v>0.14814814814814814</v>
      </c>
    </row>
    <row r="195" spans="1:18" ht="15.75" customHeight="1" x14ac:dyDescent="0.2">
      <c r="A195" s="93">
        <v>1701</v>
      </c>
      <c r="B195" s="17"/>
      <c r="C195" s="17"/>
      <c r="D195" s="17"/>
      <c r="E195" s="17"/>
      <c r="F195" s="17"/>
      <c r="G195" s="17">
        <v>17</v>
      </c>
      <c r="H195" s="17"/>
      <c r="I195" s="17"/>
      <c r="J195" s="17"/>
      <c r="K195" s="54"/>
      <c r="L195" s="140"/>
      <c r="M195" s="49"/>
      <c r="N195" s="141"/>
      <c r="O195" s="21">
        <f>IF(G195=0,"",G195/F194)</f>
        <v>1</v>
      </c>
      <c r="P195" s="22">
        <v>21</v>
      </c>
      <c r="Q195" s="96">
        <f t="shared" si="16"/>
        <v>0.91304347826086951</v>
      </c>
      <c r="R195" s="96">
        <f t="shared" si="17"/>
        <v>8.6956521739130488E-2</v>
      </c>
    </row>
    <row r="196" spans="1:18" ht="15.75" customHeight="1" x14ac:dyDescent="0.2">
      <c r="A196" s="93">
        <v>1702</v>
      </c>
      <c r="B196" s="17"/>
      <c r="C196" s="17"/>
      <c r="D196" s="17"/>
      <c r="E196" s="17"/>
      <c r="F196" s="17"/>
      <c r="G196" s="17"/>
      <c r="H196" s="17">
        <v>17</v>
      </c>
      <c r="I196" s="17"/>
      <c r="J196" s="17"/>
      <c r="K196" s="54"/>
      <c r="L196" s="140"/>
      <c r="M196" s="49"/>
      <c r="N196" s="141"/>
      <c r="O196" s="21">
        <f>IF(H196=0,"",H196/G195)</f>
        <v>1</v>
      </c>
      <c r="P196" s="22">
        <v>21</v>
      </c>
      <c r="Q196" s="96">
        <f t="shared" si="16"/>
        <v>1</v>
      </c>
      <c r="R196" s="96">
        <f t="shared" si="17"/>
        <v>0</v>
      </c>
    </row>
    <row r="197" spans="1:18" ht="15.75" customHeight="1" x14ac:dyDescent="0.2">
      <c r="A197" s="93">
        <v>1801</v>
      </c>
      <c r="B197" s="17"/>
      <c r="C197" s="17"/>
      <c r="D197" s="17"/>
      <c r="E197" s="17"/>
      <c r="F197" s="17"/>
      <c r="G197" s="17"/>
      <c r="H197" s="17"/>
      <c r="I197" s="17">
        <v>17</v>
      </c>
      <c r="J197" s="17"/>
      <c r="K197" s="54"/>
      <c r="L197" s="140"/>
      <c r="M197" s="49"/>
      <c r="N197" s="141"/>
      <c r="O197" s="21">
        <f>IF(I197=0,"",I197/H196)</f>
        <v>1</v>
      </c>
      <c r="P197" s="22">
        <v>21</v>
      </c>
      <c r="Q197" s="96">
        <f t="shared" si="16"/>
        <v>1</v>
      </c>
      <c r="R197" s="96">
        <f t="shared" si="17"/>
        <v>0</v>
      </c>
    </row>
    <row r="198" spans="1:18" ht="15.75" customHeight="1" x14ac:dyDescent="0.2">
      <c r="A198" s="93">
        <v>1802</v>
      </c>
      <c r="B198" s="17"/>
      <c r="C198" s="17"/>
      <c r="D198" s="17"/>
      <c r="E198" s="17"/>
      <c r="F198" s="17"/>
      <c r="G198" s="17"/>
      <c r="H198" s="17"/>
      <c r="I198" s="17"/>
      <c r="J198" s="17">
        <v>15</v>
      </c>
      <c r="K198" s="54">
        <v>10</v>
      </c>
      <c r="L198" s="140"/>
      <c r="M198" s="49"/>
      <c r="N198" s="141"/>
      <c r="O198" s="24">
        <f>IF(J198=0,"",J198/I197)</f>
        <v>0.88235294117647056</v>
      </c>
      <c r="P198" s="22">
        <v>20</v>
      </c>
      <c r="Q198" s="24">
        <f t="shared" si="16"/>
        <v>0.95238095238095233</v>
      </c>
      <c r="R198" s="24">
        <f t="shared" si="17"/>
        <v>4.7619047619047672E-2</v>
      </c>
    </row>
    <row r="199" spans="1:18" ht="15.75" customHeight="1" x14ac:dyDescent="0.2">
      <c r="A199" s="93">
        <v>1901</v>
      </c>
      <c r="B199" s="17"/>
      <c r="C199" s="17"/>
      <c r="D199" s="17"/>
      <c r="E199" s="17"/>
      <c r="F199" s="17"/>
      <c r="G199" s="17"/>
      <c r="H199" s="17"/>
      <c r="I199" s="17"/>
      <c r="J199" s="17">
        <v>10</v>
      </c>
      <c r="K199" s="54">
        <v>5</v>
      </c>
      <c r="L199" s="140"/>
      <c r="M199" s="49"/>
      <c r="N199" s="142"/>
      <c r="O199" s="63"/>
      <c r="P199" s="22">
        <v>10</v>
      </c>
      <c r="Q199" s="63"/>
      <c r="R199" s="97"/>
    </row>
    <row r="200" spans="1:18" ht="15.75" customHeight="1" x14ac:dyDescent="0.2">
      <c r="A200" s="93">
        <v>1902</v>
      </c>
      <c r="B200" s="17"/>
      <c r="C200" s="17"/>
      <c r="D200" s="17"/>
      <c r="E200" s="17"/>
      <c r="F200" s="17"/>
      <c r="G200" s="17"/>
      <c r="H200" s="17"/>
      <c r="I200" s="17"/>
      <c r="J200" s="17">
        <v>5</v>
      </c>
      <c r="K200" s="54">
        <v>5</v>
      </c>
      <c r="L200" s="140"/>
      <c r="M200" s="49"/>
      <c r="N200" s="142"/>
      <c r="O200" s="143"/>
      <c r="P200" s="51">
        <v>5</v>
      </c>
      <c r="Q200" s="144"/>
      <c r="R200" s="143"/>
    </row>
    <row r="201" spans="1:18" ht="15.75" customHeight="1" x14ac:dyDescent="0.2">
      <c r="A201" s="93">
        <v>2001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54"/>
      <c r="L201" s="140"/>
      <c r="M201" s="49"/>
      <c r="N201" s="142"/>
      <c r="O201" s="143"/>
      <c r="P201" s="51"/>
      <c r="Q201" s="144"/>
      <c r="R201" s="143"/>
    </row>
    <row r="202" spans="1:18" ht="15.75" customHeight="1" x14ac:dyDescent="0.2">
      <c r="A202" s="93">
        <v>2002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54"/>
      <c r="L202" s="140"/>
      <c r="M202" s="49"/>
      <c r="N202" s="142"/>
      <c r="O202" s="143"/>
      <c r="P202" s="51"/>
      <c r="Q202" s="144"/>
      <c r="R202" s="143"/>
    </row>
    <row r="203" spans="1:18" ht="15.75" customHeight="1" x14ac:dyDescent="0.2">
      <c r="A203" s="93">
        <v>2101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54"/>
      <c r="L203" s="140"/>
      <c r="M203" s="49"/>
      <c r="N203" s="142"/>
      <c r="O203" s="196"/>
      <c r="P203" s="197"/>
      <c r="Q203" s="198"/>
      <c r="R203" s="199"/>
    </row>
    <row r="204" spans="1:18" ht="15.75" customHeight="1" x14ac:dyDescent="0.2">
      <c r="A204" s="93">
        <v>2102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54"/>
      <c r="L204" s="140"/>
      <c r="M204" s="49"/>
      <c r="N204" s="142"/>
      <c r="O204" s="98" t="s">
        <v>81</v>
      </c>
      <c r="P204" s="99">
        <v>19</v>
      </c>
      <c r="Q204" s="100">
        <f>IF(SUM(K196:K203)=0,"",SUM(K196:K203))</f>
        <v>20</v>
      </c>
      <c r="R204" s="101" t="s">
        <v>10</v>
      </c>
    </row>
    <row r="205" spans="1:18" ht="15.75" customHeight="1" x14ac:dyDescent="0.2">
      <c r="A205" s="93">
        <v>2201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54"/>
      <c r="L205" s="140"/>
      <c r="M205" s="49"/>
      <c r="N205" s="142"/>
      <c r="O205" s="102" t="s">
        <v>83</v>
      </c>
      <c r="P205" s="32">
        <f>P204/B190</f>
        <v>0.55882352941176472</v>
      </c>
      <c r="Q205" s="103">
        <f>P204/Q204</f>
        <v>0.95</v>
      </c>
      <c r="R205" s="104" t="s">
        <v>84</v>
      </c>
    </row>
    <row r="206" spans="1:18" ht="15.75" customHeight="1" x14ac:dyDescent="0.2">
      <c r="A206" s="93">
        <v>2202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146"/>
      <c r="M206" s="147"/>
      <c r="N206" s="148"/>
      <c r="O206" s="149"/>
      <c r="P206" s="150"/>
      <c r="Q206" s="150"/>
      <c r="R206" s="151"/>
    </row>
    <row r="207" spans="1:18" ht="18" customHeight="1" x14ac:dyDescent="0.2">
      <c r="A207" s="109"/>
      <c r="B207" s="216" t="s">
        <v>106</v>
      </c>
      <c r="C207" s="216"/>
      <c r="D207" s="216"/>
      <c r="E207" s="216"/>
      <c r="F207" s="216"/>
      <c r="G207" s="216"/>
      <c r="H207" s="216"/>
      <c r="I207" s="216"/>
      <c r="J207" s="216"/>
      <c r="K207" s="37">
        <f>SUM(K190:K203)</f>
        <v>20</v>
      </c>
      <c r="L207" s="105">
        <f>IF(K198=0,"",K198/B190)</f>
        <v>0.29411764705882354</v>
      </c>
      <c r="M207" s="105">
        <f>IF(K207=0,"",K207/B190)</f>
        <v>0.58823529411764708</v>
      </c>
      <c r="N207" s="105">
        <f>IF(K198=0,"",M207-L207)</f>
        <v>0.29411764705882354</v>
      </c>
      <c r="O207" s="85"/>
      <c r="P207" s="81"/>
      <c r="Q207" s="129"/>
      <c r="R207" s="85"/>
    </row>
    <row r="208" spans="1:18" ht="12.75" customHeight="1" x14ac:dyDescent="0.2"/>
    <row r="209" spans="1:19" ht="12.75" customHeight="1" x14ac:dyDescent="0.2"/>
    <row r="210" spans="1:19" ht="26.25" customHeight="1" x14ac:dyDescent="0.2">
      <c r="B210" s="220" t="s">
        <v>94</v>
      </c>
      <c r="C210" s="221"/>
      <c r="D210" s="221"/>
      <c r="E210" s="221"/>
      <c r="F210" s="221"/>
      <c r="G210" s="221"/>
      <c r="H210" s="221"/>
      <c r="I210" s="221"/>
      <c r="J210" s="221"/>
      <c r="K210" s="74" t="s">
        <v>91</v>
      </c>
      <c r="L210" s="85"/>
      <c r="M210" s="85"/>
      <c r="N210" s="81"/>
      <c r="O210" s="85"/>
      <c r="P210" s="81"/>
      <c r="Q210" s="81"/>
      <c r="R210" s="81"/>
    </row>
    <row r="211" spans="1:19" ht="20.25" customHeight="1" x14ac:dyDescent="0.2">
      <c r="A211" s="222" t="s">
        <v>9</v>
      </c>
      <c r="B211" s="223" t="s">
        <v>95</v>
      </c>
      <c r="C211" s="224"/>
      <c r="D211" s="224"/>
      <c r="E211" s="224"/>
      <c r="F211" s="224"/>
      <c r="G211" s="224"/>
      <c r="H211" s="224"/>
      <c r="I211" s="224"/>
      <c r="J211" s="225"/>
      <c r="K211" s="226" t="s">
        <v>10</v>
      </c>
      <c r="L211" s="219" t="s">
        <v>2</v>
      </c>
      <c r="M211" s="219" t="s">
        <v>3</v>
      </c>
      <c r="N211" s="228" t="s">
        <v>4</v>
      </c>
      <c r="O211" s="219" t="s">
        <v>5</v>
      </c>
      <c r="P211" s="217" t="s">
        <v>6</v>
      </c>
      <c r="Q211" s="217" t="s">
        <v>7</v>
      </c>
      <c r="R211" s="219" t="s">
        <v>96</v>
      </c>
    </row>
    <row r="212" spans="1:19" ht="15.75" customHeight="1" x14ac:dyDescent="0.2">
      <c r="A212" s="218"/>
      <c r="B212" s="93" t="s">
        <v>97</v>
      </c>
      <c r="C212" s="93" t="s">
        <v>98</v>
      </c>
      <c r="D212" s="93" t="s">
        <v>99</v>
      </c>
      <c r="E212" s="93" t="s">
        <v>100</v>
      </c>
      <c r="F212" s="93" t="s">
        <v>101</v>
      </c>
      <c r="G212" s="93" t="s">
        <v>102</v>
      </c>
      <c r="H212" s="93" t="s">
        <v>103</v>
      </c>
      <c r="I212" s="93" t="s">
        <v>104</v>
      </c>
      <c r="J212" s="93" t="s">
        <v>105</v>
      </c>
      <c r="K212" s="218"/>
      <c r="L212" s="218"/>
      <c r="M212" s="218"/>
      <c r="N212" s="218"/>
      <c r="O212" s="218"/>
      <c r="P212" s="218"/>
      <c r="Q212" s="218"/>
      <c r="R212" s="218"/>
    </row>
    <row r="213" spans="1:19" ht="15.75" customHeight="1" x14ac:dyDescent="0.2">
      <c r="A213" s="93">
        <v>1501</v>
      </c>
      <c r="B213" s="17">
        <v>26</v>
      </c>
      <c r="C213" s="17"/>
      <c r="D213" s="17"/>
      <c r="E213" s="17"/>
      <c r="F213" s="17"/>
      <c r="G213" s="17"/>
      <c r="H213" s="17"/>
      <c r="I213" s="17"/>
      <c r="J213" s="17"/>
      <c r="K213" s="54"/>
      <c r="L213" s="138"/>
      <c r="M213" s="139"/>
      <c r="N213" s="100"/>
      <c r="O213" s="94"/>
      <c r="P213" s="19">
        <f>B213</f>
        <v>26</v>
      </c>
      <c r="Q213" s="95"/>
      <c r="R213" s="94"/>
    </row>
    <row r="214" spans="1:19" ht="15.75" customHeight="1" x14ac:dyDescent="0.2">
      <c r="A214" s="93">
        <v>1502</v>
      </c>
      <c r="B214" s="17"/>
      <c r="C214" s="17">
        <v>14</v>
      </c>
      <c r="D214" s="17"/>
      <c r="E214" s="17"/>
      <c r="F214" s="17"/>
      <c r="G214" s="17"/>
      <c r="H214" s="17"/>
      <c r="I214" s="17"/>
      <c r="J214" s="17"/>
      <c r="K214" s="54"/>
      <c r="L214" s="140"/>
      <c r="M214" s="49"/>
      <c r="N214" s="141"/>
      <c r="O214" s="21">
        <f>IF(C214=0,"",C214/B213)</f>
        <v>0.53846153846153844</v>
      </c>
      <c r="P214" s="22">
        <v>14</v>
      </c>
      <c r="Q214" s="96">
        <f t="shared" ref="Q214:Q221" si="18">IF(P214=0,"",P214/P213)</f>
        <v>0.53846153846153844</v>
      </c>
      <c r="R214" s="96">
        <f t="shared" ref="R214:R221" si="19">IF(P214=0,"",100%-Q214)</f>
        <v>0.46153846153846156</v>
      </c>
    </row>
    <row r="215" spans="1:19" ht="15.75" customHeight="1" x14ac:dyDescent="0.2">
      <c r="A215" s="93">
        <v>1601</v>
      </c>
      <c r="B215" s="17"/>
      <c r="C215" s="17"/>
      <c r="D215" s="17">
        <v>9</v>
      </c>
      <c r="E215" s="17"/>
      <c r="F215" s="17"/>
      <c r="G215" s="17"/>
      <c r="H215" s="17"/>
      <c r="I215" s="17"/>
      <c r="J215" s="17"/>
      <c r="K215" s="54"/>
      <c r="L215" s="140"/>
      <c r="M215" s="49"/>
      <c r="N215" s="141"/>
      <c r="O215" s="21">
        <f>IF(D215=0,"",D215/C214)</f>
        <v>0.6428571428571429</v>
      </c>
      <c r="P215" s="22">
        <v>9</v>
      </c>
      <c r="Q215" s="96">
        <f t="shared" si="18"/>
        <v>0.6428571428571429</v>
      </c>
      <c r="R215" s="96">
        <f t="shared" si="19"/>
        <v>0.3571428571428571</v>
      </c>
      <c r="S215" s="119">
        <f>P215/P213</f>
        <v>0.34615384615384615</v>
      </c>
    </row>
    <row r="216" spans="1:19" ht="15.75" customHeight="1" x14ac:dyDescent="0.2">
      <c r="A216" s="93">
        <v>1602</v>
      </c>
      <c r="B216" s="17"/>
      <c r="C216" s="17"/>
      <c r="D216" s="17"/>
      <c r="E216" s="17">
        <v>9</v>
      </c>
      <c r="F216" s="17"/>
      <c r="G216" s="17"/>
      <c r="H216" s="17"/>
      <c r="I216" s="17"/>
      <c r="J216" s="17"/>
      <c r="K216" s="54"/>
      <c r="L216" s="140"/>
      <c r="M216" s="49"/>
      <c r="N216" s="141"/>
      <c r="O216" s="21">
        <f>IF(E216=0,"",E216/D215)</f>
        <v>1</v>
      </c>
      <c r="P216" s="22">
        <v>9</v>
      </c>
      <c r="Q216" s="96">
        <f t="shared" si="18"/>
        <v>1</v>
      </c>
      <c r="R216" s="96">
        <f t="shared" si="19"/>
        <v>0</v>
      </c>
    </row>
    <row r="217" spans="1:19" ht="15.75" customHeight="1" x14ac:dyDescent="0.2">
      <c r="A217" s="93">
        <v>1701</v>
      </c>
      <c r="B217" s="17"/>
      <c r="C217" s="17"/>
      <c r="D217" s="17"/>
      <c r="E217" s="17"/>
      <c r="F217" s="17">
        <v>9</v>
      </c>
      <c r="G217" s="17"/>
      <c r="H217" s="17"/>
      <c r="I217" s="17"/>
      <c r="J217" s="17"/>
      <c r="K217" s="54"/>
      <c r="L217" s="140"/>
      <c r="M217" s="49"/>
      <c r="N217" s="141"/>
      <c r="O217" s="21">
        <f>IF(F217=0,"",F217/E216)</f>
        <v>1</v>
      </c>
      <c r="P217" s="22">
        <v>9</v>
      </c>
      <c r="Q217" s="96">
        <f t="shared" si="18"/>
        <v>1</v>
      </c>
      <c r="R217" s="96">
        <f t="shared" si="19"/>
        <v>0</v>
      </c>
    </row>
    <row r="218" spans="1:19" ht="15.75" customHeight="1" x14ac:dyDescent="0.2">
      <c r="A218" s="93">
        <v>1702</v>
      </c>
      <c r="B218" s="17"/>
      <c r="C218" s="17"/>
      <c r="D218" s="17"/>
      <c r="E218" s="17"/>
      <c r="F218" s="17"/>
      <c r="G218" s="17">
        <v>9</v>
      </c>
      <c r="H218" s="17"/>
      <c r="I218" s="17"/>
      <c r="J218" s="17"/>
      <c r="K218" s="54"/>
      <c r="L218" s="140"/>
      <c r="M218" s="49"/>
      <c r="N218" s="141"/>
      <c r="O218" s="21">
        <f>IF(G218=0,"",G218/F217)</f>
        <v>1</v>
      </c>
      <c r="P218" s="22">
        <v>9</v>
      </c>
      <c r="Q218" s="96">
        <f t="shared" si="18"/>
        <v>1</v>
      </c>
      <c r="R218" s="96">
        <f t="shared" si="19"/>
        <v>0</v>
      </c>
    </row>
    <row r="219" spans="1:19" ht="15.75" customHeight="1" x14ac:dyDescent="0.2">
      <c r="A219" s="93">
        <v>1801</v>
      </c>
      <c r="B219" s="17"/>
      <c r="C219" s="17"/>
      <c r="D219" s="17"/>
      <c r="E219" s="17"/>
      <c r="F219" s="17"/>
      <c r="G219" s="17"/>
      <c r="H219" s="17">
        <v>9</v>
      </c>
      <c r="I219" s="17"/>
      <c r="J219" s="17"/>
      <c r="K219" s="54"/>
      <c r="L219" s="140"/>
      <c r="M219" s="49"/>
      <c r="N219" s="141"/>
      <c r="O219" s="21">
        <f>IF(H219=0,"",H219/G218)</f>
        <v>1</v>
      </c>
      <c r="P219" s="22">
        <v>9</v>
      </c>
      <c r="Q219" s="96">
        <f t="shared" si="18"/>
        <v>1</v>
      </c>
      <c r="R219" s="96">
        <f t="shared" si="19"/>
        <v>0</v>
      </c>
    </row>
    <row r="220" spans="1:19" ht="15.75" customHeight="1" x14ac:dyDescent="0.2">
      <c r="A220" s="93">
        <v>1802</v>
      </c>
      <c r="B220" s="17"/>
      <c r="C220" s="17"/>
      <c r="D220" s="17"/>
      <c r="E220" s="17"/>
      <c r="F220" s="17"/>
      <c r="G220" s="17"/>
      <c r="H220" s="17"/>
      <c r="I220" s="17">
        <v>7</v>
      </c>
      <c r="J220" s="17"/>
      <c r="K220" s="54"/>
      <c r="L220" s="140"/>
      <c r="M220" s="49"/>
      <c r="N220" s="141"/>
      <c r="O220" s="21">
        <f>IF(I220=0,"",I220/H219)</f>
        <v>0.77777777777777779</v>
      </c>
      <c r="P220" s="22">
        <v>9</v>
      </c>
      <c r="Q220" s="96">
        <f t="shared" si="18"/>
        <v>1</v>
      </c>
      <c r="R220" s="96">
        <f t="shared" si="19"/>
        <v>0</v>
      </c>
    </row>
    <row r="221" spans="1:19" ht="15.75" customHeight="1" x14ac:dyDescent="0.2">
      <c r="A221" s="93">
        <v>1901</v>
      </c>
      <c r="B221" s="17"/>
      <c r="C221" s="17"/>
      <c r="D221" s="17"/>
      <c r="E221" s="17"/>
      <c r="F221" s="17"/>
      <c r="G221" s="17"/>
      <c r="H221" s="17"/>
      <c r="I221" s="17"/>
      <c r="J221" s="17">
        <v>7</v>
      </c>
      <c r="K221" s="54">
        <v>5</v>
      </c>
      <c r="L221" s="140"/>
      <c r="M221" s="49"/>
      <c r="N221" s="141"/>
      <c r="O221" s="24">
        <f>IF(J221=0,"",J221/I220)</f>
        <v>1</v>
      </c>
      <c r="P221" s="22">
        <v>9</v>
      </c>
      <c r="Q221" s="24">
        <f t="shared" si="18"/>
        <v>1</v>
      </c>
      <c r="R221" s="24">
        <f t="shared" si="19"/>
        <v>0</v>
      </c>
    </row>
    <row r="222" spans="1:19" ht="15.75" customHeight="1" x14ac:dyDescent="0.2">
      <c r="A222" s="93">
        <v>1902</v>
      </c>
      <c r="B222" s="17"/>
      <c r="C222" s="17"/>
      <c r="D222" s="17"/>
      <c r="E222" s="17"/>
      <c r="F222" s="17"/>
      <c r="G222" s="17"/>
      <c r="H222" s="17"/>
      <c r="I222" s="17"/>
      <c r="J222" s="17">
        <v>3</v>
      </c>
      <c r="K222" s="54">
        <v>3</v>
      </c>
      <c r="L222" s="140"/>
      <c r="M222" s="49"/>
      <c r="N222" s="142"/>
      <c r="O222" s="63"/>
      <c r="P222" s="22">
        <v>4</v>
      </c>
      <c r="Q222" s="63"/>
      <c r="R222" s="97"/>
    </row>
    <row r="223" spans="1:19" ht="15.75" customHeight="1" x14ac:dyDescent="0.2">
      <c r="A223" s="93">
        <v>2001</v>
      </c>
      <c r="B223" s="17"/>
      <c r="C223" s="17"/>
      <c r="D223" s="17"/>
      <c r="E223" s="17"/>
      <c r="F223" s="17"/>
      <c r="G223" s="17"/>
      <c r="H223" s="17"/>
      <c r="I223" s="17"/>
      <c r="J223" s="17">
        <v>1</v>
      </c>
      <c r="K223" s="54">
        <v>1</v>
      </c>
      <c r="L223" s="140"/>
      <c r="M223" s="49"/>
      <c r="N223" s="142"/>
      <c r="O223" s="143"/>
      <c r="P223" s="51">
        <v>1</v>
      </c>
      <c r="Q223" s="144"/>
      <c r="R223" s="143"/>
    </row>
    <row r="224" spans="1:19" ht="15.75" customHeight="1" x14ac:dyDescent="0.2">
      <c r="A224" s="93">
        <v>2002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54"/>
      <c r="L224" s="140"/>
      <c r="M224" s="49"/>
      <c r="N224" s="142"/>
      <c r="O224" s="143"/>
      <c r="P224" s="51"/>
      <c r="Q224" s="144"/>
      <c r="R224" s="143"/>
    </row>
    <row r="225" spans="1:19" ht="15.75" customHeight="1" x14ac:dyDescent="0.2">
      <c r="A225" s="93">
        <v>2101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54"/>
      <c r="L225" s="140"/>
      <c r="M225" s="49"/>
      <c r="N225" s="142"/>
      <c r="O225" s="143"/>
      <c r="P225" s="51"/>
      <c r="Q225" s="144"/>
      <c r="R225" s="143"/>
    </row>
    <row r="226" spans="1:19" ht="15.75" customHeight="1" x14ac:dyDescent="0.2">
      <c r="A226" s="93">
        <v>2102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54"/>
      <c r="L226" s="140"/>
      <c r="M226" s="49"/>
      <c r="N226" s="142"/>
      <c r="O226" s="196"/>
      <c r="P226" s="197"/>
      <c r="Q226" s="198"/>
      <c r="R226" s="199"/>
    </row>
    <row r="227" spans="1:19" ht="15.75" customHeight="1" x14ac:dyDescent="0.2">
      <c r="A227" s="93">
        <v>2201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54"/>
      <c r="L227" s="140"/>
      <c r="M227" s="49"/>
      <c r="N227" s="142"/>
      <c r="O227" s="98" t="s">
        <v>81</v>
      </c>
      <c r="P227" s="99">
        <v>9</v>
      </c>
      <c r="Q227" s="100">
        <f>IF(SUM(K219:K226)=0,"",SUM(K219:K226))</f>
        <v>9</v>
      </c>
      <c r="R227" s="101" t="s">
        <v>10</v>
      </c>
    </row>
    <row r="228" spans="1:19" ht="15.75" customHeight="1" x14ac:dyDescent="0.2">
      <c r="A228" s="93">
        <v>2202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54"/>
      <c r="L228" s="140"/>
      <c r="M228" s="49"/>
      <c r="N228" s="142"/>
      <c r="O228" s="102" t="s">
        <v>83</v>
      </c>
      <c r="P228" s="32">
        <f>P227/B213</f>
        <v>0.34615384615384615</v>
      </c>
      <c r="Q228" s="103">
        <f>P227/Q227</f>
        <v>1</v>
      </c>
      <c r="R228" s="104" t="s">
        <v>84</v>
      </c>
    </row>
    <row r="229" spans="1:19" ht="15.75" customHeight="1" x14ac:dyDescent="0.2">
      <c r="A229" s="93">
        <v>2301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54"/>
      <c r="L229" s="146"/>
      <c r="M229" s="147"/>
      <c r="N229" s="148"/>
      <c r="O229" s="149"/>
      <c r="P229" s="150"/>
      <c r="Q229" s="150"/>
      <c r="R229" s="151"/>
    </row>
    <row r="230" spans="1:19" ht="18" customHeight="1" x14ac:dyDescent="0.2">
      <c r="A230" s="109"/>
      <c r="B230" s="216" t="s">
        <v>106</v>
      </c>
      <c r="C230" s="216"/>
      <c r="D230" s="216"/>
      <c r="E230" s="216"/>
      <c r="F230" s="216"/>
      <c r="G230" s="216"/>
      <c r="H230" s="216"/>
      <c r="I230" s="216"/>
      <c r="J230" s="216"/>
      <c r="K230" s="37">
        <f>SUM(K213:K226)</f>
        <v>9</v>
      </c>
      <c r="L230" s="105">
        <f>IF(K221=0,"",K221/B213)</f>
        <v>0.19230769230769232</v>
      </c>
      <c r="M230" s="105">
        <f>IF(K230=0,"",K230/B213)</f>
        <v>0.34615384615384615</v>
      </c>
      <c r="N230" s="105">
        <f>IF(K221=0,"",M230-L230)</f>
        <v>0.15384615384615383</v>
      </c>
      <c r="O230" s="85"/>
      <c r="P230" s="81"/>
      <c r="Q230" s="129"/>
      <c r="R230" s="85"/>
    </row>
    <row r="231" spans="1:19" ht="12.75" customHeight="1" x14ac:dyDescent="0.2"/>
    <row r="232" spans="1:19" ht="12.75" customHeight="1" x14ac:dyDescent="0.2"/>
    <row r="233" spans="1:19" ht="26.25" customHeight="1" x14ac:dyDescent="0.2">
      <c r="B233" s="220" t="s">
        <v>94</v>
      </c>
      <c r="C233" s="221"/>
      <c r="D233" s="221"/>
      <c r="E233" s="221"/>
      <c r="F233" s="221"/>
      <c r="G233" s="221"/>
      <c r="H233" s="221"/>
      <c r="I233" s="221"/>
      <c r="J233" s="221"/>
      <c r="K233" s="74" t="s">
        <v>107</v>
      </c>
      <c r="L233" s="85"/>
      <c r="M233" s="85"/>
      <c r="N233" s="81"/>
      <c r="O233" s="85"/>
      <c r="P233" s="81"/>
      <c r="Q233" s="81"/>
      <c r="R233" s="81"/>
    </row>
    <row r="234" spans="1:19" ht="20.25" customHeight="1" x14ac:dyDescent="0.2">
      <c r="A234" s="222" t="s">
        <v>9</v>
      </c>
      <c r="B234" s="223" t="s">
        <v>95</v>
      </c>
      <c r="C234" s="224"/>
      <c r="D234" s="224"/>
      <c r="E234" s="224"/>
      <c r="F234" s="224"/>
      <c r="G234" s="224"/>
      <c r="H234" s="224"/>
      <c r="I234" s="224"/>
      <c r="J234" s="225"/>
      <c r="K234" s="226" t="s">
        <v>10</v>
      </c>
      <c r="L234" s="219" t="s">
        <v>2</v>
      </c>
      <c r="M234" s="219" t="s">
        <v>3</v>
      </c>
      <c r="N234" s="228" t="s">
        <v>4</v>
      </c>
      <c r="O234" s="219" t="s">
        <v>5</v>
      </c>
      <c r="P234" s="217" t="s">
        <v>6</v>
      </c>
      <c r="Q234" s="217" t="s">
        <v>7</v>
      </c>
      <c r="R234" s="219" t="s">
        <v>96</v>
      </c>
    </row>
    <row r="235" spans="1:19" ht="15.75" customHeight="1" x14ac:dyDescent="0.2">
      <c r="A235" s="218"/>
      <c r="B235" s="93" t="s">
        <v>97</v>
      </c>
      <c r="C235" s="93" t="s">
        <v>98</v>
      </c>
      <c r="D235" s="93" t="s">
        <v>99</v>
      </c>
      <c r="E235" s="93" t="s">
        <v>100</v>
      </c>
      <c r="F235" s="93" t="s">
        <v>101</v>
      </c>
      <c r="G235" s="93" t="s">
        <v>102</v>
      </c>
      <c r="H235" s="93" t="s">
        <v>103</v>
      </c>
      <c r="I235" s="93" t="s">
        <v>104</v>
      </c>
      <c r="J235" s="93" t="s">
        <v>105</v>
      </c>
      <c r="K235" s="218"/>
      <c r="L235" s="218"/>
      <c r="M235" s="218"/>
      <c r="N235" s="218"/>
      <c r="O235" s="218"/>
      <c r="P235" s="218"/>
      <c r="Q235" s="218"/>
      <c r="R235" s="218"/>
    </row>
    <row r="236" spans="1:19" ht="15.75" customHeight="1" x14ac:dyDescent="0.2">
      <c r="A236" s="93">
        <v>1502</v>
      </c>
      <c r="B236" s="17">
        <v>46</v>
      </c>
      <c r="C236" s="17"/>
      <c r="D236" s="17"/>
      <c r="E236" s="17"/>
      <c r="F236" s="17"/>
      <c r="G236" s="17"/>
      <c r="H236" s="17"/>
      <c r="I236" s="17"/>
      <c r="J236" s="17"/>
      <c r="K236" s="54"/>
      <c r="L236" s="138"/>
      <c r="M236" s="139"/>
      <c r="N236" s="100"/>
      <c r="O236" s="94"/>
      <c r="P236" s="19">
        <f>B236</f>
        <v>46</v>
      </c>
      <c r="Q236" s="95"/>
      <c r="R236" s="94"/>
    </row>
    <row r="237" spans="1:19" ht="15.75" customHeight="1" x14ac:dyDescent="0.2">
      <c r="A237" s="93">
        <v>1601</v>
      </c>
      <c r="B237" s="17"/>
      <c r="C237" s="17">
        <v>35</v>
      </c>
      <c r="D237" s="17"/>
      <c r="E237" s="17"/>
      <c r="F237" s="17"/>
      <c r="G237" s="17"/>
      <c r="H237" s="17"/>
      <c r="I237" s="17"/>
      <c r="J237" s="17"/>
      <c r="K237" s="54"/>
      <c r="L237" s="140"/>
      <c r="M237" s="49"/>
      <c r="N237" s="141"/>
      <c r="O237" s="21">
        <f>IF(C237=0,"",C237/B236)</f>
        <v>0.76086956521739135</v>
      </c>
      <c r="P237" s="22">
        <v>35</v>
      </c>
      <c r="Q237" s="96">
        <f t="shared" ref="Q237:Q244" si="20">IF(P237=0,"",P237/P236)</f>
        <v>0.76086956521739135</v>
      </c>
      <c r="R237" s="96">
        <f t="shared" ref="R237:R244" si="21">IF(P237=0,"",100%-Q237)</f>
        <v>0.23913043478260865</v>
      </c>
    </row>
    <row r="238" spans="1:19" ht="15.75" customHeight="1" x14ac:dyDescent="0.2">
      <c r="A238" s="93">
        <v>1602</v>
      </c>
      <c r="B238" s="17"/>
      <c r="C238" s="17"/>
      <c r="D238" s="17">
        <v>31</v>
      </c>
      <c r="E238" s="17"/>
      <c r="F238" s="17"/>
      <c r="G238" s="17"/>
      <c r="H238" s="17"/>
      <c r="I238" s="17"/>
      <c r="J238" s="17"/>
      <c r="K238" s="54"/>
      <c r="L238" s="140"/>
      <c r="M238" s="49"/>
      <c r="N238" s="141"/>
      <c r="O238" s="21">
        <f>IF(D238=0,"",D238/C237)</f>
        <v>0.88571428571428568</v>
      </c>
      <c r="P238" s="22">
        <v>33</v>
      </c>
      <c r="Q238" s="96">
        <f t="shared" si="20"/>
        <v>0.94285714285714284</v>
      </c>
      <c r="R238" s="96">
        <f t="shared" si="21"/>
        <v>5.7142857142857162E-2</v>
      </c>
      <c r="S238" s="119">
        <f>P238/P236</f>
        <v>0.71739130434782605</v>
      </c>
    </row>
    <row r="239" spans="1:19" ht="15.75" customHeight="1" x14ac:dyDescent="0.2">
      <c r="A239" s="93">
        <v>1701</v>
      </c>
      <c r="B239" s="17"/>
      <c r="C239" s="17"/>
      <c r="D239" s="17"/>
      <c r="E239" s="17">
        <v>28</v>
      </c>
      <c r="F239" s="17"/>
      <c r="G239" s="17"/>
      <c r="H239" s="17"/>
      <c r="I239" s="17"/>
      <c r="J239" s="17"/>
      <c r="K239" s="54"/>
      <c r="L239" s="140"/>
      <c r="M239" s="49"/>
      <c r="N239" s="141"/>
      <c r="O239" s="21">
        <f>IF(E239=0,"",E239/D238)</f>
        <v>0.90322580645161288</v>
      </c>
      <c r="P239" s="22">
        <v>32</v>
      </c>
      <c r="Q239" s="96">
        <f t="shared" si="20"/>
        <v>0.96969696969696972</v>
      </c>
      <c r="R239" s="96">
        <f t="shared" si="21"/>
        <v>3.0303030303030276E-2</v>
      </c>
    </row>
    <row r="240" spans="1:19" ht="15.75" customHeight="1" x14ac:dyDescent="0.2">
      <c r="A240" s="93">
        <v>1702</v>
      </c>
      <c r="B240" s="17"/>
      <c r="C240" s="17"/>
      <c r="D240" s="17"/>
      <c r="E240" s="17"/>
      <c r="F240" s="17">
        <v>28</v>
      </c>
      <c r="G240" s="17"/>
      <c r="H240" s="17"/>
      <c r="I240" s="17"/>
      <c r="J240" s="17"/>
      <c r="K240" s="54"/>
      <c r="L240" s="140"/>
      <c r="M240" s="49"/>
      <c r="N240" s="141"/>
      <c r="O240" s="21">
        <f>IF(F240=0,"",F240/E239)</f>
        <v>1</v>
      </c>
      <c r="P240" s="22">
        <v>30</v>
      </c>
      <c r="Q240" s="96">
        <f t="shared" si="20"/>
        <v>0.9375</v>
      </c>
      <c r="R240" s="96">
        <f t="shared" si="21"/>
        <v>6.25E-2</v>
      </c>
    </row>
    <row r="241" spans="1:18" ht="15.75" customHeight="1" x14ac:dyDescent="0.2">
      <c r="A241" s="93">
        <v>1801</v>
      </c>
      <c r="B241" s="17"/>
      <c r="C241" s="17"/>
      <c r="D241" s="17"/>
      <c r="E241" s="17"/>
      <c r="F241" s="17"/>
      <c r="G241" s="17">
        <v>28</v>
      </c>
      <c r="H241" s="17"/>
      <c r="I241" s="17"/>
      <c r="J241" s="17"/>
      <c r="K241" s="54"/>
      <c r="L241" s="140"/>
      <c r="M241" s="49"/>
      <c r="N241" s="141"/>
      <c r="O241" s="21">
        <f>IF(G241=0,"",G241/F240)</f>
        <v>1</v>
      </c>
      <c r="P241" s="22">
        <v>30</v>
      </c>
      <c r="Q241" s="96">
        <f t="shared" si="20"/>
        <v>1</v>
      </c>
      <c r="R241" s="96">
        <f t="shared" si="21"/>
        <v>0</v>
      </c>
    </row>
    <row r="242" spans="1:18" ht="15.75" customHeight="1" x14ac:dyDescent="0.2">
      <c r="A242" s="93">
        <v>1802</v>
      </c>
      <c r="B242" s="17"/>
      <c r="C242" s="17"/>
      <c r="D242" s="17"/>
      <c r="E242" s="17"/>
      <c r="F242" s="17"/>
      <c r="G242" s="17"/>
      <c r="H242" s="17">
        <v>28</v>
      </c>
      <c r="I242" s="17"/>
      <c r="J242" s="17"/>
      <c r="K242" s="54"/>
      <c r="L242" s="140"/>
      <c r="M242" s="49"/>
      <c r="N242" s="141"/>
      <c r="O242" s="21">
        <f>IF(H242=0,"",H242/G241)</f>
        <v>1</v>
      </c>
      <c r="P242" s="22">
        <v>29</v>
      </c>
      <c r="Q242" s="96">
        <f t="shared" si="20"/>
        <v>0.96666666666666667</v>
      </c>
      <c r="R242" s="96">
        <f t="shared" si="21"/>
        <v>3.3333333333333326E-2</v>
      </c>
    </row>
    <row r="243" spans="1:18" ht="15.75" customHeight="1" x14ac:dyDescent="0.2">
      <c r="A243" s="93">
        <v>1901</v>
      </c>
      <c r="B243" s="17"/>
      <c r="C243" s="17"/>
      <c r="D243" s="17"/>
      <c r="E243" s="17"/>
      <c r="F243" s="17"/>
      <c r="G243" s="17"/>
      <c r="H243" s="17"/>
      <c r="I243" s="17">
        <v>24</v>
      </c>
      <c r="J243" s="17"/>
      <c r="K243" s="54"/>
      <c r="L243" s="140"/>
      <c r="M243" s="49"/>
      <c r="N243" s="141"/>
      <c r="O243" s="21">
        <f>IF(I243=0,"",I243/H242)</f>
        <v>0.8571428571428571</v>
      </c>
      <c r="P243" s="22">
        <v>29</v>
      </c>
      <c r="Q243" s="96">
        <f t="shared" si="20"/>
        <v>1</v>
      </c>
      <c r="R243" s="96">
        <f t="shared" si="21"/>
        <v>0</v>
      </c>
    </row>
    <row r="244" spans="1:18" ht="15.75" customHeight="1" x14ac:dyDescent="0.2">
      <c r="A244" s="93">
        <v>1902</v>
      </c>
      <c r="B244" s="17"/>
      <c r="C244" s="17"/>
      <c r="D244" s="17"/>
      <c r="E244" s="17"/>
      <c r="F244" s="17"/>
      <c r="G244" s="17"/>
      <c r="H244" s="17"/>
      <c r="I244" s="17"/>
      <c r="J244" s="17">
        <v>24</v>
      </c>
      <c r="K244" s="54">
        <v>15</v>
      </c>
      <c r="L244" s="140"/>
      <c r="M244" s="49"/>
      <c r="N244" s="141"/>
      <c r="O244" s="24">
        <f>IF(J244=0,"",J244/I243)</f>
        <v>1</v>
      </c>
      <c r="P244" s="22">
        <v>28</v>
      </c>
      <c r="Q244" s="24">
        <f t="shared" si="20"/>
        <v>0.96551724137931039</v>
      </c>
      <c r="R244" s="24">
        <f t="shared" si="21"/>
        <v>3.4482758620689613E-2</v>
      </c>
    </row>
    <row r="245" spans="1:18" ht="15.75" customHeight="1" x14ac:dyDescent="0.2">
      <c r="A245" s="93">
        <v>2001</v>
      </c>
      <c r="B245" s="17"/>
      <c r="C245" s="17"/>
      <c r="D245" s="17"/>
      <c r="E245" s="17"/>
      <c r="F245" s="17"/>
      <c r="G245" s="17"/>
      <c r="H245" s="17"/>
      <c r="I245" s="17"/>
      <c r="J245" s="17">
        <v>11</v>
      </c>
      <c r="K245" s="54">
        <v>10</v>
      </c>
      <c r="L245" s="140"/>
      <c r="M245" s="49"/>
      <c r="N245" s="142"/>
      <c r="O245" s="63"/>
      <c r="P245" s="22">
        <v>14</v>
      </c>
      <c r="Q245" s="63"/>
      <c r="R245" s="97"/>
    </row>
    <row r="246" spans="1:18" ht="15.75" customHeight="1" x14ac:dyDescent="0.2">
      <c r="A246" s="93">
        <v>2002</v>
      </c>
      <c r="B246" s="17"/>
      <c r="C246" s="17"/>
      <c r="D246" s="17"/>
      <c r="E246" s="17"/>
      <c r="F246" s="17"/>
      <c r="G246" s="17"/>
      <c r="H246" s="17"/>
      <c r="I246" s="17"/>
      <c r="J246" s="17">
        <v>4</v>
      </c>
      <c r="K246" s="54">
        <v>4</v>
      </c>
      <c r="L246" s="140"/>
      <c r="M246" s="49"/>
      <c r="N246" s="142"/>
      <c r="O246" s="143"/>
      <c r="P246" s="51">
        <v>4</v>
      </c>
      <c r="Q246" s="144"/>
      <c r="R246" s="143"/>
    </row>
    <row r="247" spans="1:18" ht="15.75" customHeight="1" x14ac:dyDescent="0.2">
      <c r="A247" s="93">
        <v>2101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54"/>
      <c r="L247" s="140"/>
      <c r="M247" s="49"/>
      <c r="N247" s="142"/>
      <c r="O247" s="143"/>
      <c r="P247" s="51"/>
      <c r="Q247" s="144"/>
      <c r="R247" s="143"/>
    </row>
    <row r="248" spans="1:18" ht="15.75" customHeight="1" x14ac:dyDescent="0.2">
      <c r="A248" s="93">
        <v>2102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54"/>
      <c r="L248" s="140"/>
      <c r="M248" s="49"/>
      <c r="N248" s="142"/>
      <c r="O248" s="143"/>
      <c r="P248" s="51"/>
      <c r="Q248" s="144"/>
      <c r="R248" s="143"/>
    </row>
    <row r="249" spans="1:18" ht="15.75" customHeight="1" x14ac:dyDescent="0.2">
      <c r="A249" s="93">
        <v>2201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54"/>
      <c r="L249" s="140"/>
      <c r="M249" s="49"/>
      <c r="N249" s="142"/>
      <c r="O249" s="196"/>
      <c r="P249" s="197"/>
      <c r="Q249" s="198"/>
      <c r="R249" s="199"/>
    </row>
    <row r="250" spans="1:18" ht="15.75" customHeight="1" x14ac:dyDescent="0.2">
      <c r="A250" s="93">
        <v>2202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54"/>
      <c r="L250" s="140"/>
      <c r="M250" s="49"/>
      <c r="N250" s="142"/>
      <c r="O250" s="98" t="s">
        <v>81</v>
      </c>
      <c r="P250" s="99">
        <v>25</v>
      </c>
      <c r="Q250" s="100">
        <f>IF(SUM(K242:K249)=0,"",SUM(K242:K249))</f>
        <v>29</v>
      </c>
      <c r="R250" s="101" t="s">
        <v>10</v>
      </c>
    </row>
    <row r="251" spans="1:18" ht="15.75" customHeight="1" x14ac:dyDescent="0.2">
      <c r="A251" s="93">
        <v>2301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54"/>
      <c r="L251" s="140"/>
      <c r="M251" s="49"/>
      <c r="N251" s="142"/>
      <c r="O251" s="102" t="s">
        <v>83</v>
      </c>
      <c r="P251" s="32">
        <f>IF(P250/B236=0,"",P250/B236)</f>
        <v>0.54347826086956519</v>
      </c>
      <c r="Q251" s="103">
        <f>IF(P250/Q250=0,"",P250/Q250)</f>
        <v>0.86206896551724133</v>
      </c>
      <c r="R251" s="104" t="s">
        <v>84</v>
      </c>
    </row>
    <row r="252" spans="1:18" ht="15.75" customHeight="1" x14ac:dyDescent="0.2">
      <c r="A252" s="93">
        <v>2302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54"/>
      <c r="L252" s="146"/>
      <c r="M252" s="147"/>
      <c r="N252" s="148"/>
      <c r="O252" s="149"/>
      <c r="P252" s="150"/>
      <c r="Q252" s="150"/>
      <c r="R252" s="151"/>
    </row>
    <row r="253" spans="1:18" ht="18" customHeight="1" x14ac:dyDescent="0.2">
      <c r="A253" s="109"/>
      <c r="B253" s="216" t="s">
        <v>106</v>
      </c>
      <c r="C253" s="216"/>
      <c r="D253" s="216"/>
      <c r="E253" s="216"/>
      <c r="F253" s="216"/>
      <c r="G253" s="216"/>
      <c r="H253" s="216"/>
      <c r="I253" s="216"/>
      <c r="J253" s="216"/>
      <c r="K253" s="37">
        <f>SUM(K236:K249)</f>
        <v>29</v>
      </c>
      <c r="L253" s="105">
        <f>IF(K244=0,"",K244/B236)</f>
        <v>0.32608695652173914</v>
      </c>
      <c r="M253" s="105">
        <f>IF(K253=0,"",K253/B236)</f>
        <v>0.63043478260869568</v>
      </c>
      <c r="N253" s="105">
        <f>IF(K244=0,"",M253-L253)</f>
        <v>0.30434782608695654</v>
      </c>
      <c r="O253" s="85"/>
      <c r="P253" s="81"/>
      <c r="Q253" s="129"/>
      <c r="R253" s="85"/>
    </row>
    <row r="254" spans="1:18" ht="12.75" customHeight="1" x14ac:dyDescent="0.2"/>
    <row r="255" spans="1:18" ht="12.75" customHeight="1" x14ac:dyDescent="0.2"/>
    <row r="256" spans="1:18" ht="26.25" customHeight="1" x14ac:dyDescent="0.2">
      <c r="B256" s="220" t="s">
        <v>94</v>
      </c>
      <c r="C256" s="221"/>
      <c r="D256" s="221"/>
      <c r="E256" s="221"/>
      <c r="F256" s="221"/>
      <c r="G256" s="221"/>
      <c r="H256" s="221"/>
      <c r="I256" s="221"/>
      <c r="J256" s="221"/>
      <c r="K256" s="74" t="s">
        <v>108</v>
      </c>
      <c r="L256" s="85"/>
      <c r="M256" s="85"/>
      <c r="N256" s="81"/>
      <c r="O256" s="85"/>
      <c r="P256" s="81"/>
      <c r="Q256" s="81"/>
      <c r="R256" s="81"/>
    </row>
    <row r="257" spans="1:19" ht="20.25" customHeight="1" x14ac:dyDescent="0.2">
      <c r="A257" s="222" t="s">
        <v>9</v>
      </c>
      <c r="B257" s="223" t="s">
        <v>95</v>
      </c>
      <c r="C257" s="224"/>
      <c r="D257" s="224"/>
      <c r="E257" s="224"/>
      <c r="F257" s="224"/>
      <c r="G257" s="224"/>
      <c r="H257" s="224"/>
      <c r="I257" s="224"/>
      <c r="J257" s="225"/>
      <c r="K257" s="226" t="s">
        <v>10</v>
      </c>
      <c r="L257" s="219" t="s">
        <v>2</v>
      </c>
      <c r="M257" s="219" t="s">
        <v>3</v>
      </c>
      <c r="N257" s="228" t="s">
        <v>4</v>
      </c>
      <c r="O257" s="219" t="s">
        <v>5</v>
      </c>
      <c r="P257" s="217" t="s">
        <v>6</v>
      </c>
      <c r="Q257" s="217" t="s">
        <v>7</v>
      </c>
      <c r="R257" s="219" t="s">
        <v>96</v>
      </c>
    </row>
    <row r="258" spans="1:19" ht="15.75" customHeight="1" x14ac:dyDescent="0.2">
      <c r="A258" s="218"/>
      <c r="B258" s="93" t="s">
        <v>97</v>
      </c>
      <c r="C258" s="93" t="s">
        <v>98</v>
      </c>
      <c r="D258" s="93" t="s">
        <v>99</v>
      </c>
      <c r="E258" s="93" t="s">
        <v>100</v>
      </c>
      <c r="F258" s="93" t="s">
        <v>101</v>
      </c>
      <c r="G258" s="93" t="s">
        <v>102</v>
      </c>
      <c r="H258" s="93" t="s">
        <v>103</v>
      </c>
      <c r="I258" s="93" t="s">
        <v>104</v>
      </c>
      <c r="J258" s="93" t="s">
        <v>105</v>
      </c>
      <c r="K258" s="218"/>
      <c r="L258" s="218"/>
      <c r="M258" s="218"/>
      <c r="N258" s="218"/>
      <c r="O258" s="218"/>
      <c r="P258" s="218"/>
      <c r="Q258" s="218"/>
      <c r="R258" s="218"/>
    </row>
    <row r="259" spans="1:19" ht="15.75" customHeight="1" x14ac:dyDescent="0.2">
      <c r="A259" s="93">
        <v>1601</v>
      </c>
      <c r="B259" s="17">
        <v>33</v>
      </c>
      <c r="C259" s="17"/>
      <c r="D259" s="17"/>
      <c r="E259" s="17"/>
      <c r="F259" s="17"/>
      <c r="G259" s="17"/>
      <c r="H259" s="17"/>
      <c r="I259" s="17"/>
      <c r="J259" s="17"/>
      <c r="K259" s="54"/>
      <c r="L259" s="138"/>
      <c r="M259" s="139"/>
      <c r="N259" s="100"/>
      <c r="O259" s="94"/>
      <c r="P259" s="19">
        <f>B259</f>
        <v>33</v>
      </c>
      <c r="Q259" s="95"/>
      <c r="R259" s="94"/>
    </row>
    <row r="260" spans="1:19" ht="15.75" customHeight="1" x14ac:dyDescent="0.2">
      <c r="A260" s="93">
        <v>1602</v>
      </c>
      <c r="B260" s="17"/>
      <c r="C260" s="17">
        <v>17</v>
      </c>
      <c r="D260" s="17"/>
      <c r="E260" s="17"/>
      <c r="F260" s="17"/>
      <c r="G260" s="17"/>
      <c r="H260" s="17"/>
      <c r="I260" s="17"/>
      <c r="J260" s="17"/>
      <c r="K260" s="54"/>
      <c r="L260" s="140"/>
      <c r="M260" s="49"/>
      <c r="N260" s="141"/>
      <c r="O260" s="21">
        <f>IF(C260=0,"",C260/B259)</f>
        <v>0.51515151515151514</v>
      </c>
      <c r="P260" s="22">
        <v>17</v>
      </c>
      <c r="Q260" s="96">
        <f t="shared" ref="Q260:Q267" si="22">IF(P260=0,"",P260/P259)</f>
        <v>0.51515151515151514</v>
      </c>
      <c r="R260" s="96">
        <f t="shared" ref="R260:R267" si="23">IF(P260=0,"",100%-Q260)</f>
        <v>0.48484848484848486</v>
      </c>
    </row>
    <row r="261" spans="1:19" ht="15.75" customHeight="1" x14ac:dyDescent="0.2">
      <c r="A261" s="93">
        <v>1701</v>
      </c>
      <c r="B261" s="17"/>
      <c r="C261" s="17"/>
      <c r="D261" s="17">
        <v>16</v>
      </c>
      <c r="E261" s="17"/>
      <c r="F261" s="17"/>
      <c r="G261" s="17"/>
      <c r="H261" s="17"/>
      <c r="I261" s="17"/>
      <c r="J261" s="17"/>
      <c r="K261" s="54"/>
      <c r="L261" s="140"/>
      <c r="M261" s="49"/>
      <c r="N261" s="141"/>
      <c r="O261" s="21">
        <f>IF(D261=0,"",D261/C260)</f>
        <v>0.94117647058823528</v>
      </c>
      <c r="P261" s="22">
        <v>16</v>
      </c>
      <c r="Q261" s="96">
        <f t="shared" si="22"/>
        <v>0.94117647058823528</v>
      </c>
      <c r="R261" s="96">
        <f t="shared" si="23"/>
        <v>5.8823529411764719E-2</v>
      </c>
      <c r="S261" s="119">
        <f>P261/P259</f>
        <v>0.48484848484848486</v>
      </c>
    </row>
    <row r="262" spans="1:19" ht="15.75" customHeight="1" x14ac:dyDescent="0.2">
      <c r="A262" s="93">
        <v>1702</v>
      </c>
      <c r="B262" s="17"/>
      <c r="C262" s="17"/>
      <c r="D262" s="17"/>
      <c r="E262" s="17">
        <v>10</v>
      </c>
      <c r="F262" s="17"/>
      <c r="G262" s="17"/>
      <c r="H262" s="17"/>
      <c r="I262" s="17"/>
      <c r="J262" s="17"/>
      <c r="K262" s="54"/>
      <c r="L262" s="140"/>
      <c r="M262" s="49"/>
      <c r="N262" s="141"/>
      <c r="O262" s="21">
        <f>IF(E262=0,"",E262/D261)</f>
        <v>0.625</v>
      </c>
      <c r="P262" s="22">
        <v>13</v>
      </c>
      <c r="Q262" s="96">
        <f t="shared" si="22"/>
        <v>0.8125</v>
      </c>
      <c r="R262" s="96">
        <f t="shared" si="23"/>
        <v>0.1875</v>
      </c>
    </row>
    <row r="263" spans="1:19" ht="15.75" customHeight="1" x14ac:dyDescent="0.2">
      <c r="A263" s="93">
        <v>1801</v>
      </c>
      <c r="B263" s="17"/>
      <c r="C263" s="17"/>
      <c r="D263" s="17"/>
      <c r="E263" s="17"/>
      <c r="F263" s="17">
        <v>10</v>
      </c>
      <c r="G263" s="17"/>
      <c r="H263" s="17"/>
      <c r="I263" s="17"/>
      <c r="J263" s="17"/>
      <c r="K263" s="54"/>
      <c r="L263" s="140"/>
      <c r="M263" s="49"/>
      <c r="N263" s="141"/>
      <c r="O263" s="21">
        <f>IF(F263=0,"",F263/E262)</f>
        <v>1</v>
      </c>
      <c r="P263" s="22">
        <v>12</v>
      </c>
      <c r="Q263" s="96">
        <f t="shared" si="22"/>
        <v>0.92307692307692313</v>
      </c>
      <c r="R263" s="96">
        <f t="shared" si="23"/>
        <v>7.6923076923076872E-2</v>
      </c>
    </row>
    <row r="264" spans="1:19" ht="15.75" customHeight="1" x14ac:dyDescent="0.2">
      <c r="A264" s="93">
        <v>1802</v>
      </c>
      <c r="B264" s="17"/>
      <c r="C264" s="17"/>
      <c r="D264" s="17"/>
      <c r="E264" s="17"/>
      <c r="F264" s="17"/>
      <c r="G264" s="17">
        <v>10</v>
      </c>
      <c r="H264" s="17"/>
      <c r="I264" s="17"/>
      <c r="J264" s="17"/>
      <c r="K264" s="54"/>
      <c r="L264" s="140"/>
      <c r="M264" s="49"/>
      <c r="N264" s="141"/>
      <c r="O264" s="21">
        <f>IF(G264=0,"",G264/F263)</f>
        <v>1</v>
      </c>
      <c r="P264" s="22">
        <v>12</v>
      </c>
      <c r="Q264" s="96">
        <f t="shared" si="22"/>
        <v>1</v>
      </c>
      <c r="R264" s="96">
        <f t="shared" si="23"/>
        <v>0</v>
      </c>
    </row>
    <row r="265" spans="1:19" ht="15.75" customHeight="1" x14ac:dyDescent="0.2">
      <c r="A265" s="93">
        <v>1901</v>
      </c>
      <c r="B265" s="17"/>
      <c r="C265" s="17"/>
      <c r="D265" s="17"/>
      <c r="E265" s="17"/>
      <c r="F265" s="17"/>
      <c r="G265" s="17"/>
      <c r="H265" s="17">
        <v>10</v>
      </c>
      <c r="I265" s="17"/>
      <c r="J265" s="17"/>
      <c r="K265" s="54"/>
      <c r="L265" s="140"/>
      <c r="M265" s="49"/>
      <c r="N265" s="141"/>
      <c r="O265" s="21">
        <f>IF(H265=0,"",H265/G264)</f>
        <v>1</v>
      </c>
      <c r="P265" s="22">
        <v>11</v>
      </c>
      <c r="Q265" s="96">
        <f t="shared" si="22"/>
        <v>0.91666666666666663</v>
      </c>
      <c r="R265" s="96">
        <f t="shared" si="23"/>
        <v>8.333333333333337E-2</v>
      </c>
    </row>
    <row r="266" spans="1:19" ht="15.75" customHeight="1" x14ac:dyDescent="0.2">
      <c r="A266" s="93">
        <v>1902</v>
      </c>
      <c r="B266" s="17"/>
      <c r="C266" s="17"/>
      <c r="D266" s="17"/>
      <c r="E266" s="17"/>
      <c r="F266" s="17"/>
      <c r="G266" s="17"/>
      <c r="H266" s="17"/>
      <c r="I266" s="17">
        <v>8</v>
      </c>
      <c r="J266" s="17"/>
      <c r="K266" s="54"/>
      <c r="L266" s="140"/>
      <c r="M266" s="49"/>
      <c r="N266" s="141"/>
      <c r="O266" s="21">
        <f>IF(I266=0,"",I266/H265)</f>
        <v>0.8</v>
      </c>
      <c r="P266" s="22">
        <v>11</v>
      </c>
      <c r="Q266" s="96">
        <f t="shared" si="22"/>
        <v>1</v>
      </c>
      <c r="R266" s="96">
        <f t="shared" si="23"/>
        <v>0</v>
      </c>
    </row>
    <row r="267" spans="1:19" ht="15.75" customHeight="1" x14ac:dyDescent="0.2">
      <c r="A267" s="93">
        <v>2001</v>
      </c>
      <c r="B267" s="17"/>
      <c r="C267" s="17"/>
      <c r="D267" s="17"/>
      <c r="E267" s="17"/>
      <c r="F267" s="17"/>
      <c r="G267" s="17"/>
      <c r="H267" s="17"/>
      <c r="I267" s="17"/>
      <c r="J267" s="17">
        <v>8</v>
      </c>
      <c r="K267" s="54">
        <v>7</v>
      </c>
      <c r="L267" s="140"/>
      <c r="M267" s="49"/>
      <c r="N267" s="141"/>
      <c r="O267" s="24">
        <f>IF(J267=0,"",J267/I266)</f>
        <v>1</v>
      </c>
      <c r="P267" s="22">
        <v>11</v>
      </c>
      <c r="Q267" s="24">
        <f t="shared" si="22"/>
        <v>1</v>
      </c>
      <c r="R267" s="24">
        <f t="shared" si="23"/>
        <v>0</v>
      </c>
    </row>
    <row r="268" spans="1:19" ht="15.75" customHeight="1" x14ac:dyDescent="0.2">
      <c r="A268" s="93">
        <v>2002</v>
      </c>
      <c r="B268" s="17"/>
      <c r="C268" s="17"/>
      <c r="D268" s="17"/>
      <c r="E268" s="17"/>
      <c r="F268" s="17"/>
      <c r="G268" s="17"/>
      <c r="H268" s="17"/>
      <c r="I268" s="17"/>
      <c r="J268" s="17">
        <v>3</v>
      </c>
      <c r="K268" s="54">
        <v>2</v>
      </c>
      <c r="L268" s="140"/>
      <c r="M268" s="49"/>
      <c r="N268" s="142"/>
      <c r="O268" s="63"/>
      <c r="P268" s="22">
        <v>4</v>
      </c>
      <c r="Q268" s="63"/>
      <c r="R268" s="97"/>
    </row>
    <row r="269" spans="1:19" ht="15.75" customHeight="1" x14ac:dyDescent="0.2">
      <c r="A269" s="93">
        <v>2101</v>
      </c>
      <c r="B269" s="17"/>
      <c r="C269" s="17"/>
      <c r="D269" s="17"/>
      <c r="E269" s="17"/>
      <c r="F269" s="17"/>
      <c r="G269" s="17"/>
      <c r="H269" s="17"/>
      <c r="I269" s="17"/>
      <c r="J269" s="17">
        <v>2</v>
      </c>
      <c r="K269" s="54">
        <v>1</v>
      </c>
      <c r="L269" s="140"/>
      <c r="M269" s="49"/>
      <c r="N269" s="142"/>
      <c r="O269" s="143"/>
      <c r="P269" s="51">
        <v>2</v>
      </c>
      <c r="Q269" s="144"/>
      <c r="R269" s="143"/>
    </row>
    <row r="270" spans="1:19" ht="15.75" customHeight="1" x14ac:dyDescent="0.2">
      <c r="A270" s="93">
        <v>2102</v>
      </c>
      <c r="B270" s="17"/>
      <c r="C270" s="17"/>
      <c r="D270" s="17"/>
      <c r="E270" s="17"/>
      <c r="F270" s="17"/>
      <c r="G270" s="17"/>
      <c r="H270" s="17"/>
      <c r="I270" s="17"/>
      <c r="J270" s="17">
        <v>1</v>
      </c>
      <c r="K270" s="54">
        <v>1</v>
      </c>
      <c r="L270" s="140"/>
      <c r="M270" s="49"/>
      <c r="N270" s="142"/>
      <c r="O270" s="143"/>
      <c r="P270" s="51">
        <v>1</v>
      </c>
      <c r="Q270" s="144"/>
      <c r="R270" s="143"/>
    </row>
    <row r="271" spans="1:19" ht="15.75" customHeight="1" x14ac:dyDescent="0.2">
      <c r="A271" s="93">
        <v>2201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54"/>
      <c r="L271" s="140"/>
      <c r="M271" s="49"/>
      <c r="N271" s="142"/>
      <c r="O271" s="143"/>
      <c r="P271" s="51"/>
      <c r="Q271" s="144"/>
      <c r="R271" s="143"/>
    </row>
    <row r="272" spans="1:19" ht="15.75" customHeight="1" x14ac:dyDescent="0.2">
      <c r="A272" s="93">
        <v>2202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54"/>
      <c r="L272" s="140"/>
      <c r="M272" s="49"/>
      <c r="N272" s="142"/>
      <c r="O272" s="196"/>
      <c r="P272" s="197"/>
      <c r="Q272" s="198"/>
      <c r="R272" s="199"/>
    </row>
    <row r="273" spans="1:20" ht="15.75" customHeight="1" x14ac:dyDescent="0.2">
      <c r="A273" s="93">
        <v>2301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54"/>
      <c r="L273" s="140"/>
      <c r="M273" s="49"/>
      <c r="N273" s="142"/>
      <c r="O273" s="98" t="s">
        <v>81</v>
      </c>
      <c r="P273" s="99">
        <v>9</v>
      </c>
      <c r="Q273" s="100">
        <f>IF(SUM(K265:K272)=0,"",SUM(K265:K272))</f>
        <v>11</v>
      </c>
      <c r="R273" s="101" t="s">
        <v>10</v>
      </c>
    </row>
    <row r="274" spans="1:20" ht="15.75" customHeight="1" x14ac:dyDescent="0.2">
      <c r="A274" s="93">
        <v>2302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54"/>
      <c r="L274" s="140"/>
      <c r="M274" s="49"/>
      <c r="N274" s="142"/>
      <c r="O274" s="102" t="s">
        <v>83</v>
      </c>
      <c r="P274" s="32">
        <f>IF(P273/B259=0,"",P273/B259)</f>
        <v>0.27272727272727271</v>
      </c>
      <c r="Q274" s="103">
        <f>IF(P273/Q273=0,"",P273/Q273)</f>
        <v>0.81818181818181823</v>
      </c>
      <c r="R274" s="104" t="s">
        <v>84</v>
      </c>
    </row>
    <row r="275" spans="1:20" ht="15.75" customHeight="1" x14ac:dyDescent="0.2">
      <c r="A275" s="93">
        <v>2401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54"/>
      <c r="L275" s="146"/>
      <c r="M275" s="147"/>
      <c r="N275" s="148"/>
      <c r="O275" s="149"/>
      <c r="P275" s="150"/>
      <c r="Q275" s="150"/>
      <c r="R275" s="151"/>
    </row>
    <row r="276" spans="1:20" ht="18" customHeight="1" x14ac:dyDescent="0.2">
      <c r="A276" s="109"/>
      <c r="B276" s="216" t="s">
        <v>106</v>
      </c>
      <c r="C276" s="216"/>
      <c r="D276" s="216"/>
      <c r="E276" s="216"/>
      <c r="F276" s="216"/>
      <c r="G276" s="216"/>
      <c r="H276" s="216"/>
      <c r="I276" s="216"/>
      <c r="J276" s="216"/>
      <c r="K276" s="37">
        <f>SUM(K259:K272)</f>
        <v>11</v>
      </c>
      <c r="L276" s="105">
        <f>IF(K267=0,"",K267/B259)</f>
        <v>0.21212121212121213</v>
      </c>
      <c r="M276" s="105">
        <f>IF(K276=0,"",K276/B259)</f>
        <v>0.33333333333333331</v>
      </c>
      <c r="N276" s="105">
        <f>IF(K267=0,"",M276-L276)</f>
        <v>0.12121212121212119</v>
      </c>
      <c r="O276" s="85"/>
      <c r="P276" s="81"/>
      <c r="Q276" s="129"/>
      <c r="R276" s="85"/>
    </row>
    <row r="277" spans="1:20" ht="12.75" customHeight="1" x14ac:dyDescent="0.2"/>
    <row r="278" spans="1:20" ht="12.75" customHeight="1" x14ac:dyDescent="0.2"/>
    <row r="279" spans="1:20" ht="26.25" customHeight="1" x14ac:dyDescent="0.2">
      <c r="A279" s="130"/>
      <c r="B279" s="220" t="s">
        <v>94</v>
      </c>
      <c r="C279" s="221"/>
      <c r="D279" s="221"/>
      <c r="E279" s="221"/>
      <c r="F279" s="221"/>
      <c r="G279" s="221"/>
      <c r="H279" s="221"/>
      <c r="I279" s="221"/>
      <c r="J279" s="221"/>
      <c r="K279" s="74" t="s">
        <v>109</v>
      </c>
      <c r="L279" s="190"/>
      <c r="M279" s="190"/>
      <c r="N279" s="81"/>
      <c r="O279" s="85"/>
      <c r="P279" s="81"/>
      <c r="Q279" s="81"/>
      <c r="R279" s="81"/>
    </row>
    <row r="280" spans="1:20" ht="20.25" customHeight="1" x14ac:dyDescent="0.2">
      <c r="A280" s="222" t="s">
        <v>9</v>
      </c>
      <c r="B280" s="223" t="s">
        <v>95</v>
      </c>
      <c r="C280" s="224"/>
      <c r="D280" s="224"/>
      <c r="E280" s="224"/>
      <c r="F280" s="224"/>
      <c r="G280" s="224"/>
      <c r="H280" s="224"/>
      <c r="I280" s="224"/>
      <c r="J280" s="225"/>
      <c r="K280" s="226" t="s">
        <v>10</v>
      </c>
      <c r="L280" s="219" t="s">
        <v>2</v>
      </c>
      <c r="M280" s="219" t="s">
        <v>3</v>
      </c>
      <c r="N280" s="228" t="s">
        <v>4</v>
      </c>
      <c r="O280" s="219" t="s">
        <v>5</v>
      </c>
      <c r="P280" s="217" t="s">
        <v>6</v>
      </c>
      <c r="Q280" s="217" t="s">
        <v>7</v>
      </c>
      <c r="R280" s="219" t="s">
        <v>96</v>
      </c>
    </row>
    <row r="281" spans="1:20" ht="15.75" customHeight="1" x14ac:dyDescent="0.2">
      <c r="A281" s="218"/>
      <c r="B281" s="93" t="s">
        <v>97</v>
      </c>
      <c r="C281" s="93" t="s">
        <v>98</v>
      </c>
      <c r="D281" s="93" t="s">
        <v>99</v>
      </c>
      <c r="E281" s="93" t="s">
        <v>100</v>
      </c>
      <c r="F281" s="93" t="s">
        <v>101</v>
      </c>
      <c r="G281" s="93" t="s">
        <v>102</v>
      </c>
      <c r="H281" s="93" t="s">
        <v>103</v>
      </c>
      <c r="I281" s="93" t="s">
        <v>104</v>
      </c>
      <c r="J281" s="93" t="s">
        <v>105</v>
      </c>
      <c r="K281" s="218"/>
      <c r="L281" s="218"/>
      <c r="M281" s="218"/>
      <c r="N281" s="218"/>
      <c r="O281" s="218"/>
      <c r="P281" s="218"/>
      <c r="Q281" s="218"/>
      <c r="R281" s="218"/>
    </row>
    <row r="282" spans="1:20" ht="15.75" customHeight="1" x14ac:dyDescent="0.2">
      <c r="A282" s="93">
        <v>1602</v>
      </c>
      <c r="B282" s="17">
        <v>58</v>
      </c>
      <c r="C282" s="17"/>
      <c r="D282" s="17"/>
      <c r="E282" s="17"/>
      <c r="F282" s="17"/>
      <c r="G282" s="17"/>
      <c r="H282" s="17"/>
      <c r="I282" s="17"/>
      <c r="J282" s="17"/>
      <c r="K282" s="54"/>
      <c r="L282" s="138"/>
      <c r="M282" s="139"/>
      <c r="N282" s="100"/>
      <c r="O282" s="94"/>
      <c r="P282" s="19">
        <f>B282</f>
        <v>58</v>
      </c>
      <c r="Q282" s="95"/>
      <c r="R282" s="94"/>
    </row>
    <row r="283" spans="1:20" ht="15.75" customHeight="1" x14ac:dyDescent="0.2">
      <c r="A283" s="93">
        <v>1701</v>
      </c>
      <c r="B283" s="17"/>
      <c r="C283" s="17">
        <v>49</v>
      </c>
      <c r="D283" s="17"/>
      <c r="E283" s="17"/>
      <c r="F283" s="17"/>
      <c r="G283" s="17"/>
      <c r="H283" s="17"/>
      <c r="I283" s="17"/>
      <c r="J283" s="17"/>
      <c r="K283" s="54"/>
      <c r="L283" s="140"/>
      <c r="M283" s="49"/>
      <c r="N283" s="141"/>
      <c r="O283" s="21">
        <f>IF(C283=0,"",C283/B282)</f>
        <v>0.84482758620689657</v>
      </c>
      <c r="P283" s="22">
        <v>49</v>
      </c>
      <c r="Q283" s="96">
        <f t="shared" ref="Q283:Q290" si="24">IF(P283=0,"",P283/P282)</f>
        <v>0.84482758620689657</v>
      </c>
      <c r="R283" s="96">
        <f t="shared" ref="R283:R290" si="25">IF(P283=0,"",100%-Q283)</f>
        <v>0.15517241379310343</v>
      </c>
    </row>
    <row r="284" spans="1:20" ht="15.75" customHeight="1" x14ac:dyDescent="0.2">
      <c r="A284" s="93">
        <v>1702</v>
      </c>
      <c r="B284" s="17"/>
      <c r="C284" s="17"/>
      <c r="D284" s="17">
        <v>42</v>
      </c>
      <c r="E284" s="17"/>
      <c r="F284" s="17"/>
      <c r="G284" s="17"/>
      <c r="H284" s="17"/>
      <c r="I284" s="17"/>
      <c r="J284" s="17"/>
      <c r="K284" s="54"/>
      <c r="L284" s="140"/>
      <c r="M284" s="49"/>
      <c r="N284" s="141"/>
      <c r="O284" s="21">
        <f>IF(D284=0,"",D284/C283)</f>
        <v>0.8571428571428571</v>
      </c>
      <c r="P284" s="22">
        <v>46</v>
      </c>
      <c r="Q284" s="96">
        <f t="shared" si="24"/>
        <v>0.93877551020408168</v>
      </c>
      <c r="R284" s="96">
        <f t="shared" si="25"/>
        <v>6.1224489795918324E-2</v>
      </c>
      <c r="T284" s="119"/>
    </row>
    <row r="285" spans="1:20" ht="15.75" customHeight="1" x14ac:dyDescent="0.2">
      <c r="A285" s="93">
        <v>1801</v>
      </c>
      <c r="B285" s="17"/>
      <c r="C285" s="17"/>
      <c r="D285" s="17"/>
      <c r="E285" s="17">
        <v>39</v>
      </c>
      <c r="F285" s="17"/>
      <c r="G285" s="17"/>
      <c r="H285" s="17"/>
      <c r="I285" s="17"/>
      <c r="J285" s="17"/>
      <c r="K285" s="54"/>
      <c r="L285" s="140"/>
      <c r="M285" s="49"/>
      <c r="N285" s="141"/>
      <c r="O285" s="21">
        <f>IF(E285=0,"",E285/D284)</f>
        <v>0.9285714285714286</v>
      </c>
      <c r="P285" s="22">
        <v>43</v>
      </c>
      <c r="Q285" s="96">
        <f t="shared" si="24"/>
        <v>0.93478260869565222</v>
      </c>
      <c r="R285" s="96">
        <f t="shared" si="25"/>
        <v>6.5217391304347783E-2</v>
      </c>
    </row>
    <row r="286" spans="1:20" ht="15.75" customHeight="1" x14ac:dyDescent="0.2">
      <c r="A286" s="93">
        <v>1802</v>
      </c>
      <c r="B286" s="17"/>
      <c r="C286" s="17"/>
      <c r="D286" s="17"/>
      <c r="E286" s="17"/>
      <c r="F286" s="17">
        <v>39</v>
      </c>
      <c r="G286" s="17"/>
      <c r="H286" s="17"/>
      <c r="I286" s="17"/>
      <c r="J286" s="17"/>
      <c r="K286" s="54"/>
      <c r="L286" s="140"/>
      <c r="M286" s="49"/>
      <c r="N286" s="141"/>
      <c r="O286" s="21">
        <f>IF(F286=0,"",F286/E285)</f>
        <v>1</v>
      </c>
      <c r="P286" s="22">
        <v>43</v>
      </c>
      <c r="Q286" s="96">
        <f t="shared" si="24"/>
        <v>1</v>
      </c>
      <c r="R286" s="96">
        <f t="shared" si="25"/>
        <v>0</v>
      </c>
    </row>
    <row r="287" spans="1:20" ht="15.75" customHeight="1" x14ac:dyDescent="0.2">
      <c r="A287" s="93">
        <v>1901</v>
      </c>
      <c r="B287" s="17"/>
      <c r="C287" s="17"/>
      <c r="D287" s="17"/>
      <c r="E287" s="17"/>
      <c r="F287" s="17"/>
      <c r="G287" s="17">
        <v>35</v>
      </c>
      <c r="H287" s="17"/>
      <c r="I287" s="17"/>
      <c r="J287" s="17"/>
      <c r="K287" s="54"/>
      <c r="L287" s="140"/>
      <c r="M287" s="49"/>
      <c r="N287" s="141"/>
      <c r="O287" s="21">
        <f>IF(G287=0,"",G287/F286)</f>
        <v>0.89743589743589747</v>
      </c>
      <c r="P287" s="22">
        <v>39</v>
      </c>
      <c r="Q287" s="96">
        <f t="shared" si="24"/>
        <v>0.90697674418604646</v>
      </c>
      <c r="R287" s="96">
        <f t="shared" si="25"/>
        <v>9.3023255813953543E-2</v>
      </c>
    </row>
    <row r="288" spans="1:20" ht="15.75" customHeight="1" x14ac:dyDescent="0.2">
      <c r="A288" s="93">
        <v>1902</v>
      </c>
      <c r="B288" s="17"/>
      <c r="C288" s="17"/>
      <c r="D288" s="17"/>
      <c r="E288" s="17"/>
      <c r="F288" s="17"/>
      <c r="G288" s="17"/>
      <c r="H288" s="17">
        <v>35</v>
      </c>
      <c r="I288" s="17"/>
      <c r="J288" s="17"/>
      <c r="K288" s="54"/>
      <c r="L288" s="140"/>
      <c r="M288" s="49"/>
      <c r="N288" s="141"/>
      <c r="O288" s="21">
        <f>IF(H288=0,"",H288/G287)</f>
        <v>1</v>
      </c>
      <c r="P288" s="22">
        <v>38</v>
      </c>
      <c r="Q288" s="96">
        <f t="shared" si="24"/>
        <v>0.97435897435897434</v>
      </c>
      <c r="R288" s="96">
        <f t="shared" si="25"/>
        <v>2.5641025641025661E-2</v>
      </c>
    </row>
    <row r="289" spans="1:18" ht="15.75" customHeight="1" x14ac:dyDescent="0.2">
      <c r="A289" s="93">
        <v>2001</v>
      </c>
      <c r="B289" s="17"/>
      <c r="C289" s="17"/>
      <c r="D289" s="17"/>
      <c r="E289" s="17"/>
      <c r="F289" s="17"/>
      <c r="G289" s="17"/>
      <c r="H289" s="17"/>
      <c r="I289" s="17">
        <v>31</v>
      </c>
      <c r="J289" s="17"/>
      <c r="K289" s="54"/>
      <c r="L289" s="140"/>
      <c r="M289" s="49"/>
      <c r="N289" s="141"/>
      <c r="O289" s="21">
        <f>IF(I289=0,"",I289/H288)</f>
        <v>0.88571428571428568</v>
      </c>
      <c r="P289" s="22">
        <v>36</v>
      </c>
      <c r="Q289" s="96">
        <f t="shared" si="24"/>
        <v>0.94736842105263153</v>
      </c>
      <c r="R289" s="96">
        <f t="shared" si="25"/>
        <v>5.2631578947368474E-2</v>
      </c>
    </row>
    <row r="290" spans="1:18" ht="15.75" customHeight="1" x14ac:dyDescent="0.2">
      <c r="A290" s="93">
        <v>2002</v>
      </c>
      <c r="B290" s="17"/>
      <c r="C290" s="17"/>
      <c r="D290" s="17"/>
      <c r="E290" s="17"/>
      <c r="F290" s="17"/>
      <c r="G290" s="17"/>
      <c r="H290" s="17"/>
      <c r="I290" s="17"/>
      <c r="J290" s="17">
        <v>31</v>
      </c>
      <c r="K290" s="54">
        <v>13</v>
      </c>
      <c r="L290" s="140"/>
      <c r="M290" s="49"/>
      <c r="N290" s="141"/>
      <c r="O290" s="24">
        <f>IF(J290=0,"",J290/I289)</f>
        <v>1</v>
      </c>
      <c r="P290" s="22">
        <v>36</v>
      </c>
      <c r="Q290" s="24">
        <f t="shared" si="24"/>
        <v>1</v>
      </c>
      <c r="R290" s="24">
        <f t="shared" si="25"/>
        <v>0</v>
      </c>
    </row>
    <row r="291" spans="1:18" ht="15.75" customHeight="1" x14ac:dyDescent="0.2">
      <c r="A291" s="93">
        <v>2101</v>
      </c>
      <c r="B291" s="17"/>
      <c r="C291" s="17"/>
      <c r="D291" s="17"/>
      <c r="E291" s="17"/>
      <c r="F291" s="17"/>
      <c r="G291" s="17"/>
      <c r="H291" s="17"/>
      <c r="I291" s="17"/>
      <c r="J291" s="17">
        <v>22</v>
      </c>
      <c r="K291" s="54">
        <v>18</v>
      </c>
      <c r="L291" s="140"/>
      <c r="M291" s="49"/>
      <c r="N291" s="142"/>
      <c r="O291" s="63"/>
      <c r="P291" s="22">
        <v>24</v>
      </c>
      <c r="Q291" s="63"/>
      <c r="R291" s="97"/>
    </row>
    <row r="292" spans="1:18" ht="15.75" customHeight="1" x14ac:dyDescent="0.2">
      <c r="A292" s="93">
        <v>2102</v>
      </c>
      <c r="B292" s="17"/>
      <c r="C292" s="17"/>
      <c r="D292" s="17"/>
      <c r="E292" s="17"/>
      <c r="F292" s="17"/>
      <c r="G292" s="17"/>
      <c r="H292" s="17"/>
      <c r="I292" s="17"/>
      <c r="J292" s="17">
        <v>3</v>
      </c>
      <c r="K292" s="54">
        <v>1</v>
      </c>
      <c r="L292" s="140"/>
      <c r="M292" s="49"/>
      <c r="N292" s="142"/>
      <c r="O292" s="143"/>
      <c r="P292" s="51">
        <v>4</v>
      </c>
      <c r="Q292" s="144"/>
      <c r="R292" s="143"/>
    </row>
    <row r="293" spans="1:18" ht="15.75" customHeight="1" x14ac:dyDescent="0.2">
      <c r="A293" s="93">
        <v>2201</v>
      </c>
      <c r="B293" s="17"/>
      <c r="C293" s="17"/>
      <c r="D293" s="17"/>
      <c r="E293" s="17"/>
      <c r="F293" s="17"/>
      <c r="G293" s="17"/>
      <c r="H293" s="17"/>
      <c r="I293" s="17"/>
      <c r="J293" s="17">
        <v>3</v>
      </c>
      <c r="K293" s="54">
        <v>2</v>
      </c>
      <c r="L293" s="140"/>
      <c r="M293" s="49"/>
      <c r="N293" s="142"/>
      <c r="O293" s="143"/>
      <c r="P293" s="72">
        <v>3</v>
      </c>
      <c r="Q293" s="144"/>
      <c r="R293" s="143"/>
    </row>
    <row r="294" spans="1:18" ht="15.75" customHeight="1" x14ac:dyDescent="0.2">
      <c r="A294" s="93">
        <v>2202</v>
      </c>
      <c r="B294" s="17"/>
      <c r="C294" s="17"/>
      <c r="D294" s="17"/>
      <c r="E294" s="17"/>
      <c r="F294" s="17"/>
      <c r="G294" s="17"/>
      <c r="H294" s="17"/>
      <c r="I294" s="17"/>
      <c r="J294" s="17">
        <v>1</v>
      </c>
      <c r="K294" s="54"/>
      <c r="L294" s="140"/>
      <c r="M294" s="49"/>
      <c r="N294" s="142"/>
      <c r="O294" s="173"/>
      <c r="P294" s="73">
        <v>1</v>
      </c>
      <c r="Q294" s="174"/>
      <c r="R294" s="143"/>
    </row>
    <row r="295" spans="1:18" ht="15.75" customHeight="1" x14ac:dyDescent="0.2">
      <c r="A295" s="93">
        <v>2301</v>
      </c>
      <c r="B295" s="17"/>
      <c r="C295" s="17"/>
      <c r="D295" s="17"/>
      <c r="E295" s="17"/>
      <c r="F295" s="17"/>
      <c r="G295" s="17"/>
      <c r="H295" s="17"/>
      <c r="I295" s="17"/>
      <c r="J295" s="17">
        <v>1</v>
      </c>
      <c r="K295" s="54"/>
      <c r="L295" s="140"/>
      <c r="M295" s="49"/>
      <c r="N295" s="142"/>
      <c r="O295" s="196"/>
      <c r="P295" s="73">
        <v>1</v>
      </c>
      <c r="Q295" s="198"/>
      <c r="R295" s="199"/>
    </row>
    <row r="296" spans="1:18" ht="15.75" customHeight="1" x14ac:dyDescent="0.2">
      <c r="A296" s="93">
        <v>2302</v>
      </c>
      <c r="B296" s="17"/>
      <c r="C296" s="17"/>
      <c r="D296" s="17"/>
      <c r="E296" s="17"/>
      <c r="F296" s="17"/>
      <c r="G296" s="17"/>
      <c r="H296" s="17"/>
      <c r="I296" s="17"/>
      <c r="J296" s="17">
        <v>1</v>
      </c>
      <c r="K296" s="54"/>
      <c r="L296" s="140"/>
      <c r="M296" s="49"/>
      <c r="N296" s="142"/>
      <c r="O296" s="98" t="s">
        <v>81</v>
      </c>
      <c r="P296" s="106">
        <v>29</v>
      </c>
      <c r="Q296" s="100">
        <f>IF(SUM(K288:K295)=0,"",SUM(K288:K295))</f>
        <v>34</v>
      </c>
      <c r="R296" s="101" t="s">
        <v>10</v>
      </c>
    </row>
    <row r="297" spans="1:18" ht="15.75" customHeight="1" x14ac:dyDescent="0.2">
      <c r="A297" s="93">
        <v>2401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54"/>
      <c r="L297" s="140"/>
      <c r="M297" s="49"/>
      <c r="N297" s="142"/>
      <c r="O297" s="102" t="s">
        <v>83</v>
      </c>
      <c r="P297" s="32">
        <f>IF(P296/B282=0,"",P296/B282)</f>
        <v>0.5</v>
      </c>
      <c r="Q297" s="103">
        <f>IF(P296/Q296=0,"",P296/Q296)</f>
        <v>0.8529411764705882</v>
      </c>
      <c r="R297" s="104" t="s">
        <v>84</v>
      </c>
    </row>
    <row r="298" spans="1:18" ht="15.75" customHeight="1" x14ac:dyDescent="0.2">
      <c r="A298" s="93">
        <v>2402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54"/>
      <c r="L298" s="146"/>
      <c r="M298" s="147"/>
      <c r="N298" s="148"/>
      <c r="O298" s="149"/>
      <c r="P298" s="150"/>
      <c r="Q298" s="150"/>
      <c r="R298" s="151"/>
    </row>
    <row r="299" spans="1:18" ht="18" customHeight="1" x14ac:dyDescent="0.2">
      <c r="A299" s="109"/>
      <c r="B299" s="216" t="s">
        <v>106</v>
      </c>
      <c r="C299" s="216"/>
      <c r="D299" s="216"/>
      <c r="E299" s="216"/>
      <c r="F299" s="216"/>
      <c r="G299" s="216"/>
      <c r="H299" s="216"/>
      <c r="I299" s="216"/>
      <c r="J299" s="216"/>
      <c r="K299" s="37">
        <f>SUM(K282:K295)</f>
        <v>34</v>
      </c>
      <c r="L299" s="105">
        <f>IF(K290=0,"",K290/B282)</f>
        <v>0.22413793103448276</v>
      </c>
      <c r="M299" s="105">
        <f>IF(K299=0,"",K299/B282)</f>
        <v>0.58620689655172409</v>
      </c>
      <c r="N299" s="105">
        <f>IF(K290=0,"",M299-L299)</f>
        <v>0.36206896551724133</v>
      </c>
      <c r="O299" s="85"/>
      <c r="P299" s="81"/>
      <c r="Q299" s="129"/>
      <c r="R299" s="85"/>
    </row>
    <row r="300" spans="1:18" ht="12.75" customHeight="1" x14ac:dyDescent="0.2"/>
    <row r="301" spans="1:18" ht="12.75" customHeight="1" x14ac:dyDescent="0.2"/>
    <row r="302" spans="1:18" ht="26.25" customHeight="1" x14ac:dyDescent="0.2">
      <c r="A302" s="130"/>
      <c r="B302" s="220" t="s">
        <v>94</v>
      </c>
      <c r="C302" s="221"/>
      <c r="D302" s="221"/>
      <c r="E302" s="221"/>
      <c r="F302" s="221"/>
      <c r="G302" s="221"/>
      <c r="H302" s="221"/>
      <c r="I302" s="221"/>
      <c r="J302" s="221"/>
      <c r="K302" s="74" t="s">
        <v>110</v>
      </c>
      <c r="L302" s="190"/>
      <c r="M302" s="190"/>
      <c r="N302" s="81"/>
      <c r="O302" s="85"/>
      <c r="P302" s="81"/>
      <c r="Q302" s="81"/>
      <c r="R302" s="81"/>
    </row>
    <row r="303" spans="1:18" ht="20.25" customHeight="1" x14ac:dyDescent="0.2">
      <c r="A303" s="222" t="s">
        <v>9</v>
      </c>
      <c r="B303" s="223" t="s">
        <v>95</v>
      </c>
      <c r="C303" s="224"/>
      <c r="D303" s="224"/>
      <c r="E303" s="224"/>
      <c r="F303" s="224"/>
      <c r="G303" s="224"/>
      <c r="H303" s="224"/>
      <c r="I303" s="224"/>
      <c r="J303" s="225"/>
      <c r="K303" s="226" t="s">
        <v>10</v>
      </c>
      <c r="L303" s="219" t="s">
        <v>2</v>
      </c>
      <c r="M303" s="219" t="s">
        <v>3</v>
      </c>
      <c r="N303" s="228" t="s">
        <v>4</v>
      </c>
      <c r="O303" s="219" t="s">
        <v>5</v>
      </c>
      <c r="P303" s="217" t="s">
        <v>6</v>
      </c>
      <c r="Q303" s="217" t="s">
        <v>7</v>
      </c>
      <c r="R303" s="219" t="s">
        <v>96</v>
      </c>
    </row>
    <row r="304" spans="1:18" ht="15.75" customHeight="1" x14ac:dyDescent="0.2">
      <c r="A304" s="218"/>
      <c r="B304" s="93" t="s">
        <v>97</v>
      </c>
      <c r="C304" s="93" t="s">
        <v>98</v>
      </c>
      <c r="D304" s="93" t="s">
        <v>99</v>
      </c>
      <c r="E304" s="93" t="s">
        <v>100</v>
      </c>
      <c r="F304" s="93" t="s">
        <v>101</v>
      </c>
      <c r="G304" s="93" t="s">
        <v>102</v>
      </c>
      <c r="H304" s="93" t="s">
        <v>103</v>
      </c>
      <c r="I304" s="93" t="s">
        <v>104</v>
      </c>
      <c r="J304" s="93" t="s">
        <v>105</v>
      </c>
      <c r="K304" s="218"/>
      <c r="L304" s="218"/>
      <c r="M304" s="218"/>
      <c r="N304" s="218"/>
      <c r="O304" s="218"/>
      <c r="P304" s="218"/>
      <c r="Q304" s="218"/>
      <c r="R304" s="218"/>
    </row>
    <row r="305" spans="1:20" ht="15.75" customHeight="1" x14ac:dyDescent="0.2">
      <c r="A305" s="93">
        <v>1701</v>
      </c>
      <c r="B305" s="17">
        <v>34</v>
      </c>
      <c r="C305" s="17"/>
      <c r="D305" s="17"/>
      <c r="E305" s="17"/>
      <c r="F305" s="17"/>
      <c r="G305" s="17"/>
      <c r="H305" s="17"/>
      <c r="I305" s="17"/>
      <c r="J305" s="17"/>
      <c r="K305" s="54"/>
      <c r="L305" s="138"/>
      <c r="M305" s="139"/>
      <c r="N305" s="100"/>
      <c r="O305" s="94"/>
      <c r="P305" s="19">
        <f>B305</f>
        <v>34</v>
      </c>
      <c r="Q305" s="95"/>
      <c r="R305" s="94"/>
    </row>
    <row r="306" spans="1:20" ht="15.75" customHeight="1" x14ac:dyDescent="0.2">
      <c r="A306" s="93">
        <v>1702</v>
      </c>
      <c r="B306" s="17"/>
      <c r="C306" s="17">
        <v>25</v>
      </c>
      <c r="D306" s="17"/>
      <c r="E306" s="17"/>
      <c r="F306" s="17"/>
      <c r="G306" s="17"/>
      <c r="H306" s="17"/>
      <c r="I306" s="17"/>
      <c r="J306" s="17"/>
      <c r="K306" s="54"/>
      <c r="L306" s="140"/>
      <c r="M306" s="49"/>
      <c r="N306" s="141"/>
      <c r="O306" s="21">
        <f>IF(C306=0,"",C306/B305)</f>
        <v>0.73529411764705888</v>
      </c>
      <c r="P306" s="22">
        <v>25</v>
      </c>
      <c r="Q306" s="96">
        <f t="shared" ref="Q306:Q313" si="26">IF(P306=0,"",P306/P305)</f>
        <v>0.73529411764705888</v>
      </c>
      <c r="R306" s="96">
        <f t="shared" ref="R306:R313" si="27">IF(P306=0,"",100%-Q306)</f>
        <v>0.26470588235294112</v>
      </c>
    </row>
    <row r="307" spans="1:20" ht="15.75" customHeight="1" x14ac:dyDescent="0.2">
      <c r="A307" s="93">
        <v>1801</v>
      </c>
      <c r="B307" s="17"/>
      <c r="C307" s="17"/>
      <c r="D307" s="17">
        <v>24</v>
      </c>
      <c r="E307" s="17"/>
      <c r="F307" s="17"/>
      <c r="G307" s="17"/>
      <c r="H307" s="17"/>
      <c r="I307" s="17"/>
      <c r="J307" s="17"/>
      <c r="K307" s="54"/>
      <c r="L307" s="140"/>
      <c r="M307" s="49"/>
      <c r="N307" s="141"/>
      <c r="O307" s="21">
        <f>IF(D307=0,"",D307/C306)</f>
        <v>0.96</v>
      </c>
      <c r="P307" s="22">
        <v>24</v>
      </c>
      <c r="Q307" s="96">
        <f t="shared" si="26"/>
        <v>0.96</v>
      </c>
      <c r="R307" s="96">
        <f t="shared" si="27"/>
        <v>4.0000000000000036E-2</v>
      </c>
      <c r="T307" s="119"/>
    </row>
    <row r="308" spans="1:20" ht="15.75" customHeight="1" x14ac:dyDescent="0.2">
      <c r="A308" s="93">
        <v>1802</v>
      </c>
      <c r="B308" s="17"/>
      <c r="C308" s="17"/>
      <c r="D308" s="17"/>
      <c r="E308" s="17">
        <v>24</v>
      </c>
      <c r="F308" s="17"/>
      <c r="G308" s="17"/>
      <c r="H308" s="17"/>
      <c r="I308" s="17"/>
      <c r="J308" s="17"/>
      <c r="K308" s="54"/>
      <c r="L308" s="140"/>
      <c r="M308" s="49"/>
      <c r="N308" s="141"/>
      <c r="O308" s="21">
        <f>IF(E308=0,"",E308/D307)</f>
        <v>1</v>
      </c>
      <c r="P308" s="22">
        <v>24</v>
      </c>
      <c r="Q308" s="96">
        <f t="shared" si="26"/>
        <v>1</v>
      </c>
      <c r="R308" s="96">
        <f t="shared" si="27"/>
        <v>0</v>
      </c>
    </row>
    <row r="309" spans="1:20" ht="15.75" customHeight="1" x14ac:dyDescent="0.2">
      <c r="A309" s="93">
        <v>1901</v>
      </c>
      <c r="B309" s="17"/>
      <c r="C309" s="17"/>
      <c r="D309" s="17"/>
      <c r="E309" s="17"/>
      <c r="F309" s="17">
        <v>23</v>
      </c>
      <c r="G309" s="17"/>
      <c r="H309" s="17"/>
      <c r="I309" s="17"/>
      <c r="J309" s="17"/>
      <c r="K309" s="54"/>
      <c r="L309" s="140"/>
      <c r="M309" s="49"/>
      <c r="N309" s="141"/>
      <c r="O309" s="21">
        <f>IF(F309=0,"",F309/E308)</f>
        <v>0.95833333333333337</v>
      </c>
      <c r="P309" s="22">
        <v>23</v>
      </c>
      <c r="Q309" s="96">
        <f t="shared" si="26"/>
        <v>0.95833333333333337</v>
      </c>
      <c r="R309" s="96">
        <f t="shared" si="27"/>
        <v>4.166666666666663E-2</v>
      </c>
    </row>
    <row r="310" spans="1:20" ht="15.75" customHeight="1" x14ac:dyDescent="0.2">
      <c r="A310" s="93">
        <v>1902</v>
      </c>
      <c r="B310" s="17"/>
      <c r="C310" s="17"/>
      <c r="D310" s="17"/>
      <c r="E310" s="17"/>
      <c r="F310" s="17"/>
      <c r="G310" s="17">
        <v>23</v>
      </c>
      <c r="H310" s="17"/>
      <c r="I310" s="17"/>
      <c r="J310" s="17"/>
      <c r="K310" s="54"/>
      <c r="L310" s="140"/>
      <c r="M310" s="49"/>
      <c r="N310" s="141"/>
      <c r="O310" s="21">
        <f>IF(G310=0,"",G310/F309)</f>
        <v>1</v>
      </c>
      <c r="P310" s="22">
        <v>23</v>
      </c>
      <c r="Q310" s="96">
        <f t="shared" si="26"/>
        <v>1</v>
      </c>
      <c r="R310" s="96">
        <f t="shared" si="27"/>
        <v>0</v>
      </c>
    </row>
    <row r="311" spans="1:20" ht="15.75" customHeight="1" x14ac:dyDescent="0.2">
      <c r="A311" s="93">
        <v>2001</v>
      </c>
      <c r="B311" s="17"/>
      <c r="C311" s="17"/>
      <c r="D311" s="17"/>
      <c r="E311" s="17"/>
      <c r="F311" s="17"/>
      <c r="G311" s="17"/>
      <c r="H311" s="17">
        <v>23</v>
      </c>
      <c r="I311" s="17"/>
      <c r="J311" s="17"/>
      <c r="K311" s="54"/>
      <c r="L311" s="140"/>
      <c r="M311" s="49"/>
      <c r="N311" s="141"/>
      <c r="O311" s="21">
        <f>IF(H311=0,"",H311/G310)</f>
        <v>1</v>
      </c>
      <c r="P311" s="22">
        <v>23</v>
      </c>
      <c r="Q311" s="96">
        <f t="shared" si="26"/>
        <v>1</v>
      </c>
      <c r="R311" s="96">
        <f t="shared" si="27"/>
        <v>0</v>
      </c>
    </row>
    <row r="312" spans="1:20" ht="15.75" customHeight="1" x14ac:dyDescent="0.2">
      <c r="A312" s="93">
        <v>2002</v>
      </c>
      <c r="B312" s="17"/>
      <c r="C312" s="17"/>
      <c r="D312" s="17"/>
      <c r="E312" s="17"/>
      <c r="F312" s="17"/>
      <c r="G312" s="17"/>
      <c r="H312" s="17"/>
      <c r="I312" s="17">
        <v>17</v>
      </c>
      <c r="J312" s="17"/>
      <c r="K312" s="54"/>
      <c r="L312" s="140"/>
      <c r="M312" s="49"/>
      <c r="N312" s="141"/>
      <c r="O312" s="21">
        <f>IF(I312=0,"",I312/H311)</f>
        <v>0.73913043478260865</v>
      </c>
      <c r="P312" s="22">
        <v>23</v>
      </c>
      <c r="Q312" s="96">
        <f t="shared" si="26"/>
        <v>1</v>
      </c>
      <c r="R312" s="96">
        <f t="shared" si="27"/>
        <v>0</v>
      </c>
    </row>
    <row r="313" spans="1:20" ht="15.75" customHeight="1" x14ac:dyDescent="0.2">
      <c r="A313" s="93">
        <v>2101</v>
      </c>
      <c r="B313" s="17"/>
      <c r="C313" s="17"/>
      <c r="D313" s="17"/>
      <c r="E313" s="17"/>
      <c r="F313" s="17"/>
      <c r="G313" s="17"/>
      <c r="H313" s="17"/>
      <c r="I313" s="17"/>
      <c r="J313" s="17">
        <v>11</v>
      </c>
      <c r="K313" s="54">
        <v>7</v>
      </c>
      <c r="L313" s="140"/>
      <c r="M313" s="49"/>
      <c r="N313" s="141"/>
      <c r="O313" s="24">
        <f>IF(J313=0,"",J313/I312)</f>
        <v>0.6470588235294118</v>
      </c>
      <c r="P313" s="22">
        <v>22</v>
      </c>
      <c r="Q313" s="24">
        <f t="shared" si="26"/>
        <v>0.95652173913043481</v>
      </c>
      <c r="R313" s="24">
        <f t="shared" si="27"/>
        <v>4.3478260869565188E-2</v>
      </c>
    </row>
    <row r="314" spans="1:20" ht="15.75" customHeight="1" x14ac:dyDescent="0.2">
      <c r="A314" s="93">
        <v>2102</v>
      </c>
      <c r="B314" s="17"/>
      <c r="C314" s="17"/>
      <c r="D314" s="17"/>
      <c r="E314" s="17"/>
      <c r="F314" s="17"/>
      <c r="G314" s="17"/>
      <c r="H314" s="17"/>
      <c r="I314" s="17"/>
      <c r="J314" s="17">
        <v>11</v>
      </c>
      <c r="K314" s="54">
        <v>10</v>
      </c>
      <c r="L314" s="140"/>
      <c r="M314" s="49"/>
      <c r="N314" s="142"/>
      <c r="O314" s="63"/>
      <c r="P314" s="22">
        <v>15</v>
      </c>
      <c r="Q314" s="63"/>
      <c r="R314" s="97"/>
    </row>
    <row r="315" spans="1:20" ht="15.75" customHeight="1" x14ac:dyDescent="0.2">
      <c r="A315" s="93">
        <v>2201</v>
      </c>
      <c r="B315" s="17"/>
      <c r="C315" s="17"/>
      <c r="D315" s="17"/>
      <c r="E315" s="17"/>
      <c r="F315" s="17"/>
      <c r="G315" s="17"/>
      <c r="H315" s="17"/>
      <c r="I315" s="17"/>
      <c r="J315" s="17">
        <v>4</v>
      </c>
      <c r="K315" s="54">
        <v>2</v>
      </c>
      <c r="L315" s="140"/>
      <c r="M315" s="49"/>
      <c r="N315" s="142"/>
      <c r="O315" s="143"/>
      <c r="P315" s="51">
        <v>5</v>
      </c>
      <c r="Q315" s="144"/>
      <c r="R315" s="143"/>
    </row>
    <row r="316" spans="1:20" ht="15.75" customHeight="1" x14ac:dyDescent="0.2">
      <c r="A316" s="93">
        <v>2202</v>
      </c>
      <c r="B316" s="17"/>
      <c r="C316" s="17"/>
      <c r="D316" s="17"/>
      <c r="E316" s="17"/>
      <c r="F316" s="17"/>
      <c r="G316" s="17"/>
      <c r="H316" s="17"/>
      <c r="I316" s="17"/>
      <c r="J316" s="17">
        <v>4</v>
      </c>
      <c r="K316" s="54">
        <v>4</v>
      </c>
      <c r="L316" s="140"/>
      <c r="M316" s="49"/>
      <c r="N316" s="142"/>
      <c r="O316" s="143"/>
      <c r="P316" s="51">
        <v>4</v>
      </c>
      <c r="Q316" s="144"/>
      <c r="R316" s="143"/>
    </row>
    <row r="317" spans="1:20" ht="15.75" customHeight="1" x14ac:dyDescent="0.2">
      <c r="A317" s="93">
        <v>2301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54"/>
      <c r="L317" s="140"/>
      <c r="M317" s="49"/>
      <c r="N317" s="142"/>
      <c r="O317" s="143"/>
      <c r="P317" s="51"/>
      <c r="Q317" s="144"/>
      <c r="R317" s="143"/>
    </row>
    <row r="318" spans="1:20" ht="15.75" customHeight="1" x14ac:dyDescent="0.2">
      <c r="A318" s="93">
        <v>2302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54"/>
      <c r="L318" s="140"/>
      <c r="M318" s="49"/>
      <c r="N318" s="142"/>
      <c r="O318" s="196"/>
      <c r="P318" s="197"/>
      <c r="Q318" s="198"/>
      <c r="R318" s="199"/>
    </row>
    <row r="319" spans="1:20" ht="15.75" customHeight="1" x14ac:dyDescent="0.2">
      <c r="A319" s="93">
        <v>2401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54"/>
      <c r="L319" s="140"/>
      <c r="M319" s="49"/>
      <c r="N319" s="142"/>
      <c r="O319" s="98" t="s">
        <v>81</v>
      </c>
      <c r="P319" s="99">
        <v>15</v>
      </c>
      <c r="Q319" s="100">
        <f>IF(SUM(K311:K318)=0,"",SUM(K311:K318))</f>
        <v>23</v>
      </c>
      <c r="R319" s="101" t="s">
        <v>10</v>
      </c>
    </row>
    <row r="320" spans="1:20" ht="15.75" customHeight="1" x14ac:dyDescent="0.2">
      <c r="A320" s="93">
        <v>2402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54"/>
      <c r="L320" s="140"/>
      <c r="M320" s="49"/>
      <c r="N320" s="142"/>
      <c r="O320" s="102" t="s">
        <v>83</v>
      </c>
      <c r="P320" s="32">
        <f>IF(P319/B305=0,"",P319/B305)</f>
        <v>0.44117647058823528</v>
      </c>
      <c r="Q320" s="103">
        <f>IF(P319/Q319=0,"",P319/Q319)</f>
        <v>0.65217391304347827</v>
      </c>
      <c r="R320" s="104" t="s">
        <v>84</v>
      </c>
    </row>
    <row r="321" spans="1:21" ht="15.75" customHeight="1" x14ac:dyDescent="0.2">
      <c r="A321" s="93">
        <v>2501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54"/>
      <c r="L321" s="146"/>
      <c r="M321" s="147"/>
      <c r="N321" s="148"/>
      <c r="O321" s="149"/>
      <c r="P321" s="150"/>
      <c r="Q321" s="150"/>
      <c r="R321" s="151"/>
    </row>
    <row r="322" spans="1:21" ht="18" customHeight="1" x14ac:dyDescent="0.2">
      <c r="A322" s="109"/>
      <c r="B322" s="216" t="s">
        <v>106</v>
      </c>
      <c r="C322" s="216"/>
      <c r="D322" s="216"/>
      <c r="E322" s="216"/>
      <c r="F322" s="216"/>
      <c r="G322" s="216"/>
      <c r="H322" s="216"/>
      <c r="I322" s="216"/>
      <c r="J322" s="216"/>
      <c r="K322" s="37">
        <f>SUM(K305:K318)</f>
        <v>23</v>
      </c>
      <c r="L322" s="105">
        <f>IF(K313=0,"",K313/B305)</f>
        <v>0.20588235294117646</v>
      </c>
      <c r="M322" s="105">
        <f>IF(K322=0,"",K322/B305)</f>
        <v>0.67647058823529416</v>
      </c>
      <c r="N322" s="105">
        <f>IF(K313=0,"",M322-L322)</f>
        <v>0.4705882352941177</v>
      </c>
      <c r="O322" s="85"/>
      <c r="P322" s="81"/>
      <c r="Q322" s="129"/>
      <c r="R322" s="85"/>
    </row>
    <row r="323" spans="1:21" ht="12.75" customHeight="1" x14ac:dyDescent="0.2"/>
    <row r="324" spans="1:21" ht="12.75" customHeight="1" x14ac:dyDescent="0.2"/>
    <row r="325" spans="1:21" ht="26.25" customHeight="1" x14ac:dyDescent="0.2">
      <c r="B325" s="220" t="s">
        <v>94</v>
      </c>
      <c r="C325" s="221"/>
      <c r="D325" s="221"/>
      <c r="E325" s="221"/>
      <c r="F325" s="221"/>
      <c r="G325" s="221"/>
      <c r="H325" s="221"/>
      <c r="I325" s="221"/>
      <c r="J325" s="221"/>
      <c r="K325" s="74" t="s">
        <v>111</v>
      </c>
      <c r="L325" s="85"/>
      <c r="M325" s="85"/>
      <c r="N325" s="81"/>
      <c r="O325" s="85"/>
      <c r="P325" s="81"/>
      <c r="Q325" s="81"/>
      <c r="R325" s="81"/>
      <c r="U325" s="152"/>
    </row>
    <row r="326" spans="1:21" ht="20.25" customHeight="1" x14ac:dyDescent="0.2">
      <c r="A326" s="222" t="s">
        <v>9</v>
      </c>
      <c r="B326" s="223" t="s">
        <v>95</v>
      </c>
      <c r="C326" s="224"/>
      <c r="D326" s="224"/>
      <c r="E326" s="224"/>
      <c r="F326" s="224"/>
      <c r="G326" s="224"/>
      <c r="H326" s="224"/>
      <c r="I326" s="224"/>
      <c r="J326" s="225"/>
      <c r="K326" s="226" t="s">
        <v>10</v>
      </c>
      <c r="L326" s="219" t="s">
        <v>2</v>
      </c>
      <c r="M326" s="219" t="s">
        <v>3</v>
      </c>
      <c r="N326" s="228" t="s">
        <v>4</v>
      </c>
      <c r="O326" s="219" t="s">
        <v>5</v>
      </c>
      <c r="P326" s="217" t="s">
        <v>6</v>
      </c>
      <c r="Q326" s="217" t="s">
        <v>7</v>
      </c>
      <c r="R326" s="219" t="s">
        <v>96</v>
      </c>
    </row>
    <row r="327" spans="1:21" ht="15.75" customHeight="1" x14ac:dyDescent="0.2">
      <c r="A327" s="218"/>
      <c r="B327" s="93" t="s">
        <v>97</v>
      </c>
      <c r="C327" s="93" t="s">
        <v>98</v>
      </c>
      <c r="D327" s="93" t="s">
        <v>99</v>
      </c>
      <c r="E327" s="93" t="s">
        <v>100</v>
      </c>
      <c r="F327" s="93" t="s">
        <v>101</v>
      </c>
      <c r="G327" s="93" t="s">
        <v>102</v>
      </c>
      <c r="H327" s="93" t="s">
        <v>103</v>
      </c>
      <c r="I327" s="93" t="s">
        <v>104</v>
      </c>
      <c r="J327" s="93" t="s">
        <v>105</v>
      </c>
      <c r="K327" s="218"/>
      <c r="L327" s="218"/>
      <c r="M327" s="218"/>
      <c r="N327" s="218"/>
      <c r="O327" s="218"/>
      <c r="P327" s="218"/>
      <c r="Q327" s="218"/>
      <c r="R327" s="218"/>
    </row>
    <row r="328" spans="1:21" ht="15.75" customHeight="1" x14ac:dyDescent="0.2">
      <c r="A328" s="93">
        <v>1702</v>
      </c>
      <c r="B328" s="17">
        <v>55</v>
      </c>
      <c r="C328" s="17"/>
      <c r="D328" s="17"/>
      <c r="E328" s="17"/>
      <c r="F328" s="17"/>
      <c r="G328" s="17"/>
      <c r="H328" s="17"/>
      <c r="I328" s="17"/>
      <c r="J328" s="17"/>
      <c r="K328" s="54"/>
      <c r="L328" s="138"/>
      <c r="M328" s="139"/>
      <c r="N328" s="100"/>
      <c r="O328" s="94"/>
      <c r="P328" s="19">
        <f>B328</f>
        <v>55</v>
      </c>
      <c r="Q328" s="95"/>
      <c r="R328" s="94"/>
    </row>
    <row r="329" spans="1:21" ht="15.75" customHeight="1" x14ac:dyDescent="0.2">
      <c r="A329" s="93">
        <v>1801</v>
      </c>
      <c r="B329" s="17"/>
      <c r="C329" s="17">
        <v>41</v>
      </c>
      <c r="D329" s="17"/>
      <c r="E329" s="17"/>
      <c r="F329" s="17"/>
      <c r="G329" s="17"/>
      <c r="H329" s="17"/>
      <c r="I329" s="17"/>
      <c r="J329" s="17"/>
      <c r="K329" s="54"/>
      <c r="L329" s="140"/>
      <c r="M329" s="49"/>
      <c r="N329" s="141"/>
      <c r="O329" s="21">
        <f>IF(C329=0,"",C329/B328)</f>
        <v>0.74545454545454548</v>
      </c>
      <c r="P329" s="22">
        <v>41</v>
      </c>
      <c r="Q329" s="96">
        <f t="shared" ref="Q329:Q336" si="28">IF(P329=0,"",P329/P328)</f>
        <v>0.74545454545454548</v>
      </c>
      <c r="R329" s="96">
        <f t="shared" ref="R329:R336" si="29">IF(P329=0,"",100%-Q329)</f>
        <v>0.25454545454545452</v>
      </c>
    </row>
    <row r="330" spans="1:21" ht="15.75" customHeight="1" x14ac:dyDescent="0.2">
      <c r="A330" s="93">
        <v>1802</v>
      </c>
      <c r="B330" s="17"/>
      <c r="C330" s="17"/>
      <c r="D330" s="17">
        <v>30</v>
      </c>
      <c r="E330" s="17"/>
      <c r="F330" s="17"/>
      <c r="G330" s="17"/>
      <c r="H330" s="17"/>
      <c r="I330" s="17"/>
      <c r="J330" s="17"/>
      <c r="K330" s="54"/>
      <c r="L330" s="140"/>
      <c r="M330" s="49"/>
      <c r="N330" s="141"/>
      <c r="O330" s="21">
        <f>IF(D330=0,"",D330/C329)</f>
        <v>0.73170731707317072</v>
      </c>
      <c r="P330" s="22">
        <v>36</v>
      </c>
      <c r="Q330" s="96">
        <f t="shared" si="28"/>
        <v>0.87804878048780488</v>
      </c>
      <c r="R330" s="96">
        <f t="shared" si="29"/>
        <v>0.12195121951219512</v>
      </c>
      <c r="S330" s="119">
        <f>P330/P328</f>
        <v>0.65454545454545454</v>
      </c>
    </row>
    <row r="331" spans="1:21" ht="15.75" customHeight="1" x14ac:dyDescent="0.2">
      <c r="A331" s="93">
        <v>1901</v>
      </c>
      <c r="B331" s="17"/>
      <c r="C331" s="17"/>
      <c r="D331" s="17"/>
      <c r="E331" s="17">
        <v>29</v>
      </c>
      <c r="F331" s="17"/>
      <c r="G331" s="17"/>
      <c r="H331" s="17"/>
      <c r="I331" s="17"/>
      <c r="J331" s="17"/>
      <c r="K331" s="54"/>
      <c r="L331" s="140"/>
      <c r="M331" s="49"/>
      <c r="N331" s="141"/>
      <c r="O331" s="21">
        <f>IF(E331=0,"",E331/D330)</f>
        <v>0.96666666666666667</v>
      </c>
      <c r="P331" s="22">
        <v>36</v>
      </c>
      <c r="Q331" s="96">
        <f t="shared" si="28"/>
        <v>1</v>
      </c>
      <c r="R331" s="96">
        <f t="shared" si="29"/>
        <v>0</v>
      </c>
    </row>
    <row r="332" spans="1:21" ht="15.75" customHeight="1" x14ac:dyDescent="0.2">
      <c r="A332" s="93">
        <v>1902</v>
      </c>
      <c r="B332" s="17"/>
      <c r="C332" s="17"/>
      <c r="D332" s="17"/>
      <c r="E332" s="17"/>
      <c r="F332" s="17">
        <v>29</v>
      </c>
      <c r="G332" s="17"/>
      <c r="H332" s="17"/>
      <c r="I332" s="17"/>
      <c r="J332" s="17"/>
      <c r="K332" s="54"/>
      <c r="L332" s="140"/>
      <c r="M332" s="49"/>
      <c r="N332" s="141"/>
      <c r="O332" s="21">
        <f>IF(F332=0,"",F332/E331)</f>
        <v>1</v>
      </c>
      <c r="P332" s="22">
        <v>34</v>
      </c>
      <c r="Q332" s="96">
        <f t="shared" si="28"/>
        <v>0.94444444444444442</v>
      </c>
      <c r="R332" s="96">
        <f t="shared" si="29"/>
        <v>5.555555555555558E-2</v>
      </c>
    </row>
    <row r="333" spans="1:21" ht="15.75" customHeight="1" x14ac:dyDescent="0.2">
      <c r="A333" s="93">
        <v>2001</v>
      </c>
      <c r="B333" s="17"/>
      <c r="C333" s="17"/>
      <c r="D333" s="17"/>
      <c r="E333" s="17"/>
      <c r="F333" s="17"/>
      <c r="G333" s="17">
        <v>29</v>
      </c>
      <c r="H333" s="17"/>
      <c r="I333" s="17"/>
      <c r="J333" s="17"/>
      <c r="K333" s="54"/>
      <c r="L333" s="140"/>
      <c r="M333" s="49"/>
      <c r="N333" s="141"/>
      <c r="O333" s="21">
        <f>IF(G333=0,"",G333/F332)</f>
        <v>1</v>
      </c>
      <c r="P333" s="22">
        <v>34</v>
      </c>
      <c r="Q333" s="96">
        <f t="shared" si="28"/>
        <v>1</v>
      </c>
      <c r="R333" s="96">
        <f t="shared" si="29"/>
        <v>0</v>
      </c>
    </row>
    <row r="334" spans="1:21" ht="15.75" customHeight="1" x14ac:dyDescent="0.2">
      <c r="A334" s="93">
        <v>2002</v>
      </c>
      <c r="B334" s="17"/>
      <c r="C334" s="17"/>
      <c r="D334" s="17"/>
      <c r="E334" s="17"/>
      <c r="F334" s="17"/>
      <c r="G334" s="17"/>
      <c r="H334" s="17">
        <v>29</v>
      </c>
      <c r="I334" s="17"/>
      <c r="J334" s="17"/>
      <c r="K334" s="54"/>
      <c r="L334" s="140"/>
      <c r="M334" s="49"/>
      <c r="N334" s="141"/>
      <c r="O334" s="21">
        <f>IF(H334=0,"",H334/G333)</f>
        <v>1</v>
      </c>
      <c r="P334" s="22">
        <v>34</v>
      </c>
      <c r="Q334" s="96">
        <f t="shared" si="28"/>
        <v>1</v>
      </c>
      <c r="R334" s="96">
        <f t="shared" si="29"/>
        <v>0</v>
      </c>
    </row>
    <row r="335" spans="1:21" ht="15.75" customHeight="1" x14ac:dyDescent="0.2">
      <c r="A335" s="93">
        <v>2101</v>
      </c>
      <c r="B335" s="17"/>
      <c r="C335" s="17"/>
      <c r="D335" s="17"/>
      <c r="E335" s="17"/>
      <c r="F335" s="17"/>
      <c r="G335" s="17"/>
      <c r="H335" s="17"/>
      <c r="I335" s="17">
        <v>23</v>
      </c>
      <c r="J335" s="17"/>
      <c r="K335" s="54"/>
      <c r="L335" s="140"/>
      <c r="M335" s="49"/>
      <c r="N335" s="141"/>
      <c r="O335" s="21">
        <f>IF(I335=0,"",I335/H334)</f>
        <v>0.7931034482758621</v>
      </c>
      <c r="P335" s="22">
        <v>34</v>
      </c>
      <c r="Q335" s="96">
        <f t="shared" si="28"/>
        <v>1</v>
      </c>
      <c r="R335" s="96">
        <f t="shared" si="29"/>
        <v>0</v>
      </c>
    </row>
    <row r="336" spans="1:21" ht="15.75" customHeight="1" x14ac:dyDescent="0.2">
      <c r="A336" s="93">
        <v>2102</v>
      </c>
      <c r="B336" s="17"/>
      <c r="C336" s="17"/>
      <c r="D336" s="17"/>
      <c r="E336" s="17"/>
      <c r="F336" s="17"/>
      <c r="G336" s="17"/>
      <c r="H336" s="17"/>
      <c r="I336" s="17"/>
      <c r="J336" s="17">
        <v>22</v>
      </c>
      <c r="K336" s="54">
        <v>15</v>
      </c>
      <c r="L336" s="140"/>
      <c r="M336" s="49"/>
      <c r="N336" s="141"/>
      <c r="O336" s="24">
        <f>IF(J336=0,"",J336/I335)</f>
        <v>0.95652173913043481</v>
      </c>
      <c r="P336" s="22">
        <v>33</v>
      </c>
      <c r="Q336" s="24">
        <f t="shared" si="28"/>
        <v>0.97058823529411764</v>
      </c>
      <c r="R336" s="24">
        <f t="shared" si="29"/>
        <v>2.9411764705882359E-2</v>
      </c>
    </row>
    <row r="337" spans="1:18" ht="15.75" customHeight="1" x14ac:dyDescent="0.2">
      <c r="A337" s="93">
        <v>2201</v>
      </c>
      <c r="B337" s="17"/>
      <c r="C337" s="17"/>
      <c r="D337" s="17"/>
      <c r="E337" s="17"/>
      <c r="F337" s="17"/>
      <c r="G337" s="17"/>
      <c r="H337" s="17"/>
      <c r="I337" s="17"/>
      <c r="J337" s="17">
        <v>11</v>
      </c>
      <c r="K337" s="54">
        <v>9</v>
      </c>
      <c r="L337" s="140"/>
      <c r="M337" s="49"/>
      <c r="N337" s="142"/>
      <c r="O337" s="63"/>
      <c r="P337" s="22">
        <v>16</v>
      </c>
      <c r="Q337" s="63"/>
      <c r="R337" s="97"/>
    </row>
    <row r="338" spans="1:18" ht="15.75" customHeight="1" x14ac:dyDescent="0.2">
      <c r="A338" s="93">
        <v>2202</v>
      </c>
      <c r="B338" s="17"/>
      <c r="C338" s="17"/>
      <c r="D338" s="17"/>
      <c r="E338" s="17"/>
      <c r="F338" s="17"/>
      <c r="G338" s="17"/>
      <c r="H338" s="17"/>
      <c r="I338" s="17"/>
      <c r="J338" s="17">
        <v>4</v>
      </c>
      <c r="K338" s="54">
        <v>2</v>
      </c>
      <c r="L338" s="140"/>
      <c r="M338" s="49"/>
      <c r="N338" s="142"/>
      <c r="O338" s="143"/>
      <c r="P338" s="51">
        <v>6</v>
      </c>
      <c r="Q338" s="144"/>
      <c r="R338" s="143"/>
    </row>
    <row r="339" spans="1:18" ht="15.75" customHeight="1" x14ac:dyDescent="0.2">
      <c r="A339" s="93">
        <v>2301</v>
      </c>
      <c r="B339" s="17"/>
      <c r="C339" s="17"/>
      <c r="D339" s="17"/>
      <c r="E339" s="17"/>
      <c r="F339" s="17"/>
      <c r="G339" s="17"/>
      <c r="H339" s="17"/>
      <c r="I339" s="17"/>
      <c r="J339" s="17">
        <v>4</v>
      </c>
      <c r="K339" s="54">
        <v>2</v>
      </c>
      <c r="L339" s="140"/>
      <c r="M339" s="49"/>
      <c r="N339" s="142"/>
      <c r="O339" s="143"/>
      <c r="P339" s="51">
        <v>5</v>
      </c>
      <c r="Q339" s="144"/>
      <c r="R339" s="143"/>
    </row>
    <row r="340" spans="1:18" ht="15.75" customHeight="1" x14ac:dyDescent="0.2">
      <c r="A340" s="93">
        <v>2302</v>
      </c>
      <c r="B340" s="17"/>
      <c r="C340" s="17"/>
      <c r="D340" s="17"/>
      <c r="E340" s="17"/>
      <c r="F340" s="17"/>
      <c r="G340" s="17"/>
      <c r="H340" s="17"/>
      <c r="I340" s="17"/>
      <c r="J340" s="17">
        <v>2</v>
      </c>
      <c r="K340" s="54">
        <v>2</v>
      </c>
      <c r="L340" s="140"/>
      <c r="M340" s="49"/>
      <c r="N340" s="142"/>
      <c r="O340" s="143"/>
      <c r="P340" s="51">
        <v>2</v>
      </c>
      <c r="Q340" s="144"/>
      <c r="R340" s="143"/>
    </row>
    <row r="341" spans="1:18" ht="15.75" customHeight="1" x14ac:dyDescent="0.2">
      <c r="A341" s="93">
        <v>2401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54"/>
      <c r="L341" s="140"/>
      <c r="M341" s="49"/>
      <c r="N341" s="142"/>
      <c r="O341" s="196"/>
      <c r="P341" s="197"/>
      <c r="Q341" s="198"/>
      <c r="R341" s="199"/>
    </row>
    <row r="342" spans="1:18" ht="15.75" customHeight="1" x14ac:dyDescent="0.2">
      <c r="A342" s="93">
        <v>2402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54"/>
      <c r="L342" s="140"/>
      <c r="M342" s="49"/>
      <c r="N342" s="142"/>
      <c r="O342" s="98" t="s">
        <v>81</v>
      </c>
      <c r="P342" s="99">
        <v>24</v>
      </c>
      <c r="Q342" s="100">
        <f>IF(SUM(K334:K341)=0,"",SUM(K334:K341))</f>
        <v>30</v>
      </c>
      <c r="R342" s="101" t="s">
        <v>10</v>
      </c>
    </row>
    <row r="343" spans="1:18" ht="15.75" customHeight="1" x14ac:dyDescent="0.2">
      <c r="A343" s="93">
        <v>2501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54"/>
      <c r="L343" s="140"/>
      <c r="M343" s="49"/>
      <c r="N343" s="142"/>
      <c r="O343" s="102" t="s">
        <v>83</v>
      </c>
      <c r="P343" s="32">
        <f>IF(P342/B328=0,"",P342/B328)</f>
        <v>0.43636363636363634</v>
      </c>
      <c r="Q343" s="103">
        <f>IF(P342/Q342=0,"",P342/Q342)</f>
        <v>0.8</v>
      </c>
      <c r="R343" s="104" t="s">
        <v>84</v>
      </c>
    </row>
    <row r="344" spans="1:18" ht="15.75" customHeight="1" x14ac:dyDescent="0.2">
      <c r="A344" s="93">
        <v>2502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54"/>
      <c r="L344" s="146"/>
      <c r="M344" s="147"/>
      <c r="N344" s="148"/>
      <c r="O344" s="149"/>
      <c r="P344" s="150"/>
      <c r="Q344" s="150"/>
      <c r="R344" s="151"/>
    </row>
    <row r="345" spans="1:18" ht="18" customHeight="1" x14ac:dyDescent="0.2">
      <c r="A345" s="109"/>
      <c r="B345" s="216" t="s">
        <v>106</v>
      </c>
      <c r="C345" s="216"/>
      <c r="D345" s="216"/>
      <c r="E345" s="216"/>
      <c r="F345" s="216"/>
      <c r="G345" s="216"/>
      <c r="H345" s="216"/>
      <c r="I345" s="216"/>
      <c r="J345" s="216"/>
      <c r="K345" s="37">
        <f>SUM(K328:K341)</f>
        <v>30</v>
      </c>
      <c r="L345" s="105">
        <f>IF(K336=0,"",K336/B328)</f>
        <v>0.27272727272727271</v>
      </c>
      <c r="M345" s="105">
        <f>IF(K345=0,"",K345/B328)</f>
        <v>0.54545454545454541</v>
      </c>
      <c r="N345" s="105">
        <f>IF(K336=0,"",M345-L345)</f>
        <v>0.27272727272727271</v>
      </c>
      <c r="O345" s="85"/>
      <c r="P345" s="81"/>
      <c r="Q345" s="129"/>
      <c r="R345" s="85"/>
    </row>
    <row r="346" spans="1:18" ht="12.75" customHeight="1" x14ac:dyDescent="0.2"/>
    <row r="347" spans="1:18" ht="12.75" customHeight="1" x14ac:dyDescent="0.2"/>
    <row r="348" spans="1:18" ht="26.25" customHeight="1" x14ac:dyDescent="0.2">
      <c r="B348" s="220" t="s">
        <v>94</v>
      </c>
      <c r="C348" s="221"/>
      <c r="D348" s="221"/>
      <c r="E348" s="221"/>
      <c r="F348" s="221"/>
      <c r="G348" s="221"/>
      <c r="H348" s="221"/>
      <c r="I348" s="221"/>
      <c r="J348" s="221"/>
      <c r="K348" s="74" t="s">
        <v>112</v>
      </c>
      <c r="L348" s="85"/>
      <c r="M348" s="85"/>
      <c r="N348" s="81"/>
      <c r="O348" s="85"/>
      <c r="P348" s="81"/>
      <c r="Q348" s="81"/>
      <c r="R348" s="81"/>
    </row>
    <row r="349" spans="1:18" ht="20.25" customHeight="1" x14ac:dyDescent="0.2">
      <c r="A349" s="222" t="s">
        <v>9</v>
      </c>
      <c r="B349" s="223" t="s">
        <v>95</v>
      </c>
      <c r="C349" s="224"/>
      <c r="D349" s="224"/>
      <c r="E349" s="224"/>
      <c r="F349" s="224"/>
      <c r="G349" s="224"/>
      <c r="H349" s="224"/>
      <c r="I349" s="224"/>
      <c r="J349" s="225"/>
      <c r="K349" s="226" t="s">
        <v>10</v>
      </c>
      <c r="L349" s="219" t="s">
        <v>2</v>
      </c>
      <c r="M349" s="219" t="s">
        <v>3</v>
      </c>
      <c r="N349" s="228" t="s">
        <v>4</v>
      </c>
      <c r="O349" s="219" t="s">
        <v>5</v>
      </c>
      <c r="P349" s="217" t="s">
        <v>6</v>
      </c>
      <c r="Q349" s="217" t="s">
        <v>7</v>
      </c>
      <c r="R349" s="219" t="s">
        <v>96</v>
      </c>
    </row>
    <row r="350" spans="1:18" ht="15.75" customHeight="1" x14ac:dyDescent="0.2">
      <c r="A350" s="218"/>
      <c r="B350" s="93" t="s">
        <v>97</v>
      </c>
      <c r="C350" s="93" t="s">
        <v>98</v>
      </c>
      <c r="D350" s="93" t="s">
        <v>99</v>
      </c>
      <c r="E350" s="93" t="s">
        <v>100</v>
      </c>
      <c r="F350" s="93" t="s">
        <v>101</v>
      </c>
      <c r="G350" s="93" t="s">
        <v>102</v>
      </c>
      <c r="H350" s="93" t="s">
        <v>103</v>
      </c>
      <c r="I350" s="93" t="s">
        <v>104</v>
      </c>
      <c r="J350" s="93" t="s">
        <v>105</v>
      </c>
      <c r="K350" s="218"/>
      <c r="L350" s="218"/>
      <c r="M350" s="218"/>
      <c r="N350" s="218"/>
      <c r="O350" s="218"/>
      <c r="P350" s="218"/>
      <c r="Q350" s="218"/>
      <c r="R350" s="218"/>
    </row>
    <row r="351" spans="1:18" ht="15.75" customHeight="1" x14ac:dyDescent="0.2">
      <c r="A351" s="93">
        <v>1801</v>
      </c>
      <c r="B351" s="17">
        <v>32</v>
      </c>
      <c r="C351" s="17"/>
      <c r="D351" s="17"/>
      <c r="E351" s="17"/>
      <c r="F351" s="17"/>
      <c r="G351" s="17"/>
      <c r="H351" s="17"/>
      <c r="I351" s="17"/>
      <c r="J351" s="17"/>
      <c r="K351" s="54"/>
      <c r="L351" s="138"/>
      <c r="M351" s="139"/>
      <c r="N351" s="100"/>
      <c r="O351" s="94"/>
      <c r="P351" s="19">
        <f>B351</f>
        <v>32</v>
      </c>
      <c r="Q351" s="95"/>
      <c r="R351" s="94"/>
    </row>
    <row r="352" spans="1:18" ht="15.75" customHeight="1" x14ac:dyDescent="0.2">
      <c r="A352" s="93">
        <v>1802</v>
      </c>
      <c r="B352" s="17"/>
      <c r="C352" s="17">
        <v>27</v>
      </c>
      <c r="D352" s="17"/>
      <c r="E352" s="17"/>
      <c r="F352" s="17"/>
      <c r="G352" s="17"/>
      <c r="H352" s="17"/>
      <c r="I352" s="17"/>
      <c r="J352" s="17"/>
      <c r="K352" s="54"/>
      <c r="L352" s="140"/>
      <c r="M352" s="49"/>
      <c r="N352" s="141"/>
      <c r="O352" s="21">
        <f>IF(C352=0,"",C352/B351)</f>
        <v>0.84375</v>
      </c>
      <c r="P352" s="22">
        <v>27</v>
      </c>
      <c r="Q352" s="96">
        <f t="shared" ref="Q352:Q359" si="30">IF(P352=0,"",P352/P351)</f>
        <v>0.84375</v>
      </c>
      <c r="R352" s="96">
        <f t="shared" ref="R352:R359" si="31">IF(P352=0,"",100%-Q352)</f>
        <v>0.15625</v>
      </c>
    </row>
    <row r="353" spans="1:19" ht="15.75" customHeight="1" x14ac:dyDescent="0.2">
      <c r="A353" s="93">
        <v>1901</v>
      </c>
      <c r="B353" s="17"/>
      <c r="C353" s="17"/>
      <c r="D353" s="17">
        <v>26</v>
      </c>
      <c r="E353" s="17"/>
      <c r="F353" s="17"/>
      <c r="G353" s="17"/>
      <c r="H353" s="17"/>
      <c r="I353" s="17"/>
      <c r="J353" s="17"/>
      <c r="K353" s="54"/>
      <c r="L353" s="140"/>
      <c r="M353" s="49"/>
      <c r="N353" s="141"/>
      <c r="O353" s="21">
        <f>IF(D353=0,"",D353/C352)</f>
        <v>0.96296296296296291</v>
      </c>
      <c r="P353" s="22">
        <v>26</v>
      </c>
      <c r="Q353" s="96">
        <f t="shared" si="30"/>
        <v>0.96296296296296291</v>
      </c>
      <c r="R353" s="96">
        <f t="shared" si="31"/>
        <v>3.703703703703709E-2</v>
      </c>
      <c r="S353" s="153">
        <f>P353/P351</f>
        <v>0.8125</v>
      </c>
    </row>
    <row r="354" spans="1:19" ht="15.75" customHeight="1" x14ac:dyDescent="0.2">
      <c r="A354" s="93">
        <v>1902</v>
      </c>
      <c r="B354" s="17"/>
      <c r="C354" s="17"/>
      <c r="D354" s="17"/>
      <c r="E354" s="17">
        <v>21</v>
      </c>
      <c r="F354" s="17"/>
      <c r="G354" s="17"/>
      <c r="H354" s="17"/>
      <c r="I354" s="17"/>
      <c r="J354" s="17"/>
      <c r="K354" s="54"/>
      <c r="L354" s="140"/>
      <c r="M354" s="49"/>
      <c r="N354" s="141"/>
      <c r="O354" s="21">
        <f>IF(E354=0,"",E354/D353)</f>
        <v>0.80769230769230771</v>
      </c>
      <c r="P354" s="22">
        <v>25</v>
      </c>
      <c r="Q354" s="96">
        <f t="shared" si="30"/>
        <v>0.96153846153846156</v>
      </c>
      <c r="R354" s="96">
        <f t="shared" si="31"/>
        <v>3.8461538461538436E-2</v>
      </c>
    </row>
    <row r="355" spans="1:19" ht="15.75" customHeight="1" x14ac:dyDescent="0.2">
      <c r="A355" s="93">
        <v>2001</v>
      </c>
      <c r="B355" s="17"/>
      <c r="C355" s="17"/>
      <c r="D355" s="17"/>
      <c r="E355" s="17"/>
      <c r="F355" s="17">
        <v>21</v>
      </c>
      <c r="G355" s="17"/>
      <c r="H355" s="17"/>
      <c r="I355" s="17"/>
      <c r="J355" s="17"/>
      <c r="K355" s="54"/>
      <c r="L355" s="140"/>
      <c r="M355" s="49"/>
      <c r="N355" s="141"/>
      <c r="O355" s="21">
        <f>IF(F355=0,"",F355/E354)</f>
        <v>1</v>
      </c>
      <c r="P355" s="22">
        <v>24</v>
      </c>
      <c r="Q355" s="96">
        <f t="shared" si="30"/>
        <v>0.96</v>
      </c>
      <c r="R355" s="96">
        <f t="shared" si="31"/>
        <v>4.0000000000000036E-2</v>
      </c>
    </row>
    <row r="356" spans="1:19" ht="15.75" customHeight="1" x14ac:dyDescent="0.2">
      <c r="A356" s="93">
        <v>2002</v>
      </c>
      <c r="B356" s="17"/>
      <c r="C356" s="17"/>
      <c r="D356" s="17"/>
      <c r="E356" s="17"/>
      <c r="F356" s="17"/>
      <c r="G356" s="17">
        <v>21</v>
      </c>
      <c r="H356" s="17"/>
      <c r="I356" s="17"/>
      <c r="J356" s="17"/>
      <c r="K356" s="54"/>
      <c r="L356" s="140"/>
      <c r="M356" s="49"/>
      <c r="N356" s="141"/>
      <c r="O356" s="21">
        <f>IF(G356=0,"",G356/F355)</f>
        <v>1</v>
      </c>
      <c r="P356" s="22">
        <v>23</v>
      </c>
      <c r="Q356" s="96">
        <f t="shared" si="30"/>
        <v>0.95833333333333337</v>
      </c>
      <c r="R356" s="96">
        <f t="shared" si="31"/>
        <v>4.166666666666663E-2</v>
      </c>
    </row>
    <row r="357" spans="1:19" ht="15.75" customHeight="1" x14ac:dyDescent="0.2">
      <c r="A357" s="93">
        <v>2101</v>
      </c>
      <c r="B357" s="17"/>
      <c r="C357" s="17"/>
      <c r="D357" s="17"/>
      <c r="E357" s="17"/>
      <c r="F357" s="17"/>
      <c r="G357" s="17"/>
      <c r="H357" s="17">
        <v>20</v>
      </c>
      <c r="I357" s="17"/>
      <c r="J357" s="17"/>
      <c r="K357" s="54"/>
      <c r="L357" s="140"/>
      <c r="M357" s="49"/>
      <c r="N357" s="141"/>
      <c r="O357" s="21">
        <f>IF(H357=0,"",H357/G356)</f>
        <v>0.95238095238095233</v>
      </c>
      <c r="P357" s="22">
        <v>23</v>
      </c>
      <c r="Q357" s="96">
        <f t="shared" si="30"/>
        <v>1</v>
      </c>
      <c r="R357" s="96">
        <f t="shared" si="31"/>
        <v>0</v>
      </c>
    </row>
    <row r="358" spans="1:19" ht="15.75" customHeight="1" x14ac:dyDescent="0.2">
      <c r="A358" s="93">
        <v>2102</v>
      </c>
      <c r="B358" s="17"/>
      <c r="C358" s="17"/>
      <c r="D358" s="17"/>
      <c r="E358" s="17"/>
      <c r="F358" s="17"/>
      <c r="G358" s="17"/>
      <c r="H358" s="17"/>
      <c r="I358" s="17">
        <v>20</v>
      </c>
      <c r="J358" s="17"/>
      <c r="K358" s="54"/>
      <c r="L358" s="140"/>
      <c r="M358" s="49"/>
      <c r="N358" s="141"/>
      <c r="O358" s="21">
        <f>IF(I358=0,"",I358/H357)</f>
        <v>1</v>
      </c>
      <c r="P358" s="22">
        <v>22</v>
      </c>
      <c r="Q358" s="96">
        <f t="shared" si="30"/>
        <v>0.95652173913043481</v>
      </c>
      <c r="R358" s="96">
        <f t="shared" si="31"/>
        <v>4.3478260869565188E-2</v>
      </c>
    </row>
    <row r="359" spans="1:19" ht="15.75" customHeight="1" x14ac:dyDescent="0.2">
      <c r="A359" s="93">
        <v>2201</v>
      </c>
      <c r="B359" s="17"/>
      <c r="C359" s="17"/>
      <c r="D359" s="17"/>
      <c r="E359" s="17"/>
      <c r="F359" s="17"/>
      <c r="G359" s="17"/>
      <c r="H359" s="17"/>
      <c r="I359" s="17"/>
      <c r="J359" s="17">
        <v>19</v>
      </c>
      <c r="K359" s="54">
        <v>11</v>
      </c>
      <c r="L359" s="140"/>
      <c r="M359" s="49"/>
      <c r="N359" s="141"/>
      <c r="O359" s="24">
        <f>IF(J359=0,"",J359/I358)</f>
        <v>0.95</v>
      </c>
      <c r="P359" s="22">
        <v>22</v>
      </c>
      <c r="Q359" s="24">
        <f t="shared" si="30"/>
        <v>1</v>
      </c>
      <c r="R359" s="24">
        <f t="shared" si="31"/>
        <v>0</v>
      </c>
    </row>
    <row r="360" spans="1:19" ht="15.75" customHeight="1" x14ac:dyDescent="0.2">
      <c r="A360" s="93">
        <v>2202</v>
      </c>
      <c r="B360" s="17"/>
      <c r="C360" s="17"/>
      <c r="D360" s="17"/>
      <c r="E360" s="17"/>
      <c r="F360" s="17"/>
      <c r="G360" s="17"/>
      <c r="H360" s="17"/>
      <c r="I360" s="17"/>
      <c r="J360" s="17">
        <v>8</v>
      </c>
      <c r="K360" s="54">
        <v>6</v>
      </c>
      <c r="L360" s="140"/>
      <c r="M360" s="49"/>
      <c r="N360" s="142"/>
      <c r="O360" s="63"/>
      <c r="P360" s="22">
        <v>11</v>
      </c>
      <c r="Q360" s="63"/>
      <c r="R360" s="97"/>
    </row>
    <row r="361" spans="1:19" ht="15.75" customHeight="1" x14ac:dyDescent="0.2">
      <c r="A361" s="93">
        <v>2301</v>
      </c>
      <c r="B361" s="17"/>
      <c r="C361" s="17"/>
      <c r="D361" s="17"/>
      <c r="E361" s="17"/>
      <c r="F361" s="17"/>
      <c r="G361" s="17"/>
      <c r="H361" s="17"/>
      <c r="I361" s="17"/>
      <c r="J361" s="17">
        <v>2</v>
      </c>
      <c r="K361" s="54">
        <v>2</v>
      </c>
      <c r="L361" s="140"/>
      <c r="M361" s="49"/>
      <c r="N361" s="142"/>
      <c r="O361" s="143"/>
      <c r="P361" s="51">
        <v>3</v>
      </c>
      <c r="Q361" s="144"/>
      <c r="R361" s="143"/>
    </row>
    <row r="362" spans="1:19" ht="15.75" customHeight="1" x14ac:dyDescent="0.2">
      <c r="A362" s="93">
        <v>2302</v>
      </c>
      <c r="B362" s="17"/>
      <c r="C362" s="17"/>
      <c r="D362" s="17"/>
      <c r="E362" s="17"/>
      <c r="F362" s="17"/>
      <c r="G362" s="17"/>
      <c r="H362" s="17"/>
      <c r="I362" s="17"/>
      <c r="J362" s="17">
        <v>2</v>
      </c>
      <c r="K362" s="54">
        <v>2</v>
      </c>
      <c r="L362" s="140"/>
      <c r="M362" s="49"/>
      <c r="N362" s="142"/>
      <c r="O362" s="143"/>
      <c r="P362" s="51">
        <v>2</v>
      </c>
      <c r="Q362" s="144"/>
      <c r="R362" s="143"/>
    </row>
    <row r="363" spans="1:19" ht="15.75" customHeight="1" x14ac:dyDescent="0.2">
      <c r="A363" s="93">
        <v>2401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54"/>
      <c r="L363" s="140"/>
      <c r="M363" s="49"/>
      <c r="N363" s="142"/>
      <c r="O363" s="143"/>
      <c r="P363" s="51"/>
      <c r="Q363" s="144"/>
      <c r="R363" s="143"/>
    </row>
    <row r="364" spans="1:19" ht="15.75" customHeight="1" x14ac:dyDescent="0.2">
      <c r="A364" s="93">
        <v>2402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54"/>
      <c r="L364" s="140"/>
      <c r="M364" s="49"/>
      <c r="N364" s="142"/>
      <c r="O364" s="196"/>
      <c r="P364" s="197"/>
      <c r="Q364" s="198"/>
      <c r="R364" s="199"/>
    </row>
    <row r="365" spans="1:19" ht="15.75" customHeight="1" x14ac:dyDescent="0.2">
      <c r="A365" s="93">
        <v>2501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54"/>
      <c r="L365" s="140"/>
      <c r="M365" s="49"/>
      <c r="N365" s="142"/>
      <c r="O365" s="98" t="s">
        <v>81</v>
      </c>
      <c r="P365" s="99">
        <v>19</v>
      </c>
      <c r="Q365" s="100">
        <f>IF(SUM(K357:K364)=0,"",SUM(K357:K364))</f>
        <v>21</v>
      </c>
      <c r="R365" s="101" t="s">
        <v>10</v>
      </c>
    </row>
    <row r="366" spans="1:19" ht="15.75" customHeight="1" x14ac:dyDescent="0.2">
      <c r="A366" s="93">
        <v>2502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54"/>
      <c r="L366" s="140"/>
      <c r="M366" s="49"/>
      <c r="N366" s="142"/>
      <c r="O366" s="102" t="s">
        <v>83</v>
      </c>
      <c r="P366" s="32">
        <f>IF(P365/B351=0,"",P365/B351)</f>
        <v>0.59375</v>
      </c>
      <c r="Q366" s="103">
        <f>IF(P365/Q365=0,"",P365/Q365)</f>
        <v>0.90476190476190477</v>
      </c>
      <c r="R366" s="104" t="s">
        <v>84</v>
      </c>
    </row>
    <row r="367" spans="1:19" ht="15.75" customHeight="1" x14ac:dyDescent="0.2">
      <c r="A367" s="93">
        <v>2601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54"/>
      <c r="L367" s="146"/>
      <c r="M367" s="147"/>
      <c r="N367" s="148"/>
      <c r="O367" s="149"/>
      <c r="P367" s="150"/>
      <c r="Q367" s="150"/>
      <c r="R367" s="151"/>
    </row>
    <row r="368" spans="1:19" ht="18" customHeight="1" x14ac:dyDescent="0.2">
      <c r="A368" s="109"/>
      <c r="B368" s="216" t="s">
        <v>106</v>
      </c>
      <c r="C368" s="216"/>
      <c r="D368" s="216"/>
      <c r="E368" s="216"/>
      <c r="F368" s="216"/>
      <c r="G368" s="216"/>
      <c r="H368" s="216"/>
      <c r="I368" s="216"/>
      <c r="J368" s="216"/>
      <c r="K368" s="37">
        <f>SUM(K351:K364)</f>
        <v>21</v>
      </c>
      <c r="L368" s="105">
        <f>IF(K359=0,"",K359/B351)</f>
        <v>0.34375</v>
      </c>
      <c r="M368" s="105">
        <f>IF(K368=0,"",K368/B351)</f>
        <v>0.65625</v>
      </c>
      <c r="N368" s="105">
        <f>IF(K359=0,"",M368-L368)</f>
        <v>0.3125</v>
      </c>
      <c r="O368" s="85"/>
      <c r="P368" s="81"/>
      <c r="Q368" s="129"/>
      <c r="R368" s="85"/>
    </row>
    <row r="369" spans="1:24" ht="12.75" customHeight="1" x14ac:dyDescent="0.2"/>
    <row r="370" spans="1:24" ht="12.75" customHeight="1" x14ac:dyDescent="0.2"/>
    <row r="371" spans="1:24" ht="26.25" customHeight="1" x14ac:dyDescent="0.2">
      <c r="B371" s="220" t="s">
        <v>94</v>
      </c>
      <c r="C371" s="221"/>
      <c r="D371" s="221"/>
      <c r="E371" s="221"/>
      <c r="F371" s="221"/>
      <c r="G371" s="221"/>
      <c r="H371" s="221"/>
      <c r="I371" s="221"/>
      <c r="J371" s="221"/>
      <c r="K371" s="74" t="s">
        <v>113</v>
      </c>
      <c r="L371" s="85"/>
      <c r="M371" s="85"/>
      <c r="N371" s="81"/>
      <c r="O371" s="85"/>
      <c r="P371" s="81"/>
      <c r="Q371" s="81"/>
      <c r="R371" s="81"/>
    </row>
    <row r="372" spans="1:24" ht="20.25" customHeight="1" x14ac:dyDescent="0.2">
      <c r="A372" s="222" t="s">
        <v>9</v>
      </c>
      <c r="B372" s="223" t="s">
        <v>95</v>
      </c>
      <c r="C372" s="224"/>
      <c r="D372" s="224"/>
      <c r="E372" s="224"/>
      <c r="F372" s="224"/>
      <c r="G372" s="224"/>
      <c r="H372" s="224"/>
      <c r="I372" s="224"/>
      <c r="J372" s="225"/>
      <c r="K372" s="226" t="s">
        <v>10</v>
      </c>
      <c r="L372" s="219" t="s">
        <v>2</v>
      </c>
      <c r="M372" s="219" t="s">
        <v>3</v>
      </c>
      <c r="N372" s="228" t="s">
        <v>4</v>
      </c>
      <c r="O372" s="219" t="s">
        <v>5</v>
      </c>
      <c r="P372" s="217" t="s">
        <v>6</v>
      </c>
      <c r="Q372" s="217" t="s">
        <v>7</v>
      </c>
      <c r="R372" s="219" t="s">
        <v>96</v>
      </c>
    </row>
    <row r="373" spans="1:24" ht="15.75" customHeight="1" x14ac:dyDescent="0.2">
      <c r="A373" s="218"/>
      <c r="B373" s="93" t="s">
        <v>97</v>
      </c>
      <c r="C373" s="93" t="s">
        <v>98</v>
      </c>
      <c r="D373" s="93" t="s">
        <v>99</v>
      </c>
      <c r="E373" s="93" t="s">
        <v>100</v>
      </c>
      <c r="F373" s="93" t="s">
        <v>101</v>
      </c>
      <c r="G373" s="93" t="s">
        <v>102</v>
      </c>
      <c r="H373" s="93" t="s">
        <v>103</v>
      </c>
      <c r="I373" s="93" t="s">
        <v>104</v>
      </c>
      <c r="J373" s="93" t="s">
        <v>105</v>
      </c>
      <c r="K373" s="218"/>
      <c r="L373" s="218"/>
      <c r="M373" s="218"/>
      <c r="N373" s="218"/>
      <c r="O373" s="218"/>
      <c r="P373" s="218"/>
      <c r="Q373" s="218"/>
      <c r="R373" s="218"/>
    </row>
    <row r="374" spans="1:24" ht="15.75" customHeight="1" x14ac:dyDescent="0.2">
      <c r="A374" s="93">
        <v>1802</v>
      </c>
      <c r="B374" s="17">
        <v>60</v>
      </c>
      <c r="C374" s="17"/>
      <c r="D374" s="17"/>
      <c r="E374" s="17"/>
      <c r="F374" s="17"/>
      <c r="G374" s="17"/>
      <c r="H374" s="17"/>
      <c r="I374" s="17"/>
      <c r="J374" s="17"/>
      <c r="K374" s="54"/>
      <c r="L374" s="138"/>
      <c r="M374" s="139"/>
      <c r="N374" s="100"/>
      <c r="O374" s="94"/>
      <c r="P374" s="19">
        <f>B374</f>
        <v>60</v>
      </c>
      <c r="Q374" s="95"/>
      <c r="R374" s="94"/>
      <c r="X374" s="154"/>
    </row>
    <row r="375" spans="1:24" ht="15.75" customHeight="1" x14ac:dyDescent="0.2">
      <c r="A375" s="93">
        <v>1901</v>
      </c>
      <c r="B375" s="17"/>
      <c r="C375" s="17">
        <v>47</v>
      </c>
      <c r="D375" s="17"/>
      <c r="E375" s="17"/>
      <c r="F375" s="17"/>
      <c r="G375" s="17"/>
      <c r="H375" s="17"/>
      <c r="I375" s="17"/>
      <c r="J375" s="17"/>
      <c r="K375" s="54"/>
      <c r="L375" s="140"/>
      <c r="M375" s="49"/>
      <c r="N375" s="141"/>
      <c r="O375" s="21">
        <f>IF(C375=0,"",C375/B374)</f>
        <v>0.78333333333333333</v>
      </c>
      <c r="P375" s="22">
        <v>47</v>
      </c>
      <c r="Q375" s="96">
        <f t="shared" ref="Q375:Q382" si="32">IF(P375=0,"",P375/P374)</f>
        <v>0.78333333333333333</v>
      </c>
      <c r="R375" s="96">
        <f t="shared" ref="R375:R382" si="33">IF(P375=0,"",100%-Q375)</f>
        <v>0.21666666666666667</v>
      </c>
    </row>
    <row r="376" spans="1:24" ht="15.75" customHeight="1" x14ac:dyDescent="0.2">
      <c r="A376" s="93">
        <v>1902</v>
      </c>
      <c r="B376" s="17"/>
      <c r="C376" s="17"/>
      <c r="D376" s="17">
        <v>43</v>
      </c>
      <c r="E376" s="17"/>
      <c r="F376" s="17"/>
      <c r="G376" s="17"/>
      <c r="H376" s="17"/>
      <c r="I376" s="17"/>
      <c r="J376" s="17"/>
      <c r="K376" s="54"/>
      <c r="L376" s="140"/>
      <c r="M376" s="49"/>
      <c r="N376" s="141"/>
      <c r="O376" s="21">
        <f>IF(D376=0,"",D376/C375)</f>
        <v>0.91489361702127658</v>
      </c>
      <c r="P376" s="22">
        <v>43</v>
      </c>
      <c r="Q376" s="96">
        <f t="shared" si="32"/>
        <v>0.91489361702127658</v>
      </c>
      <c r="R376" s="96">
        <f t="shared" si="33"/>
        <v>8.5106382978723416E-2</v>
      </c>
      <c r="S376" s="155">
        <f>P376/P374</f>
        <v>0.71666666666666667</v>
      </c>
    </row>
    <row r="377" spans="1:24" ht="15.75" customHeight="1" x14ac:dyDescent="0.2">
      <c r="A377" s="93">
        <v>2001</v>
      </c>
      <c r="B377" s="17"/>
      <c r="C377" s="17"/>
      <c r="D377" s="17"/>
      <c r="E377" s="17">
        <v>33</v>
      </c>
      <c r="F377" s="17"/>
      <c r="G377" s="17"/>
      <c r="H377" s="17"/>
      <c r="I377" s="17"/>
      <c r="J377" s="17"/>
      <c r="K377" s="54"/>
      <c r="L377" s="140"/>
      <c r="M377" s="49"/>
      <c r="N377" s="141"/>
      <c r="O377" s="21">
        <f>IF(E377=0,"",E377/D376)</f>
        <v>0.76744186046511631</v>
      </c>
      <c r="P377" s="22">
        <v>42</v>
      </c>
      <c r="Q377" s="96">
        <f t="shared" si="32"/>
        <v>0.97674418604651159</v>
      </c>
      <c r="R377" s="96">
        <f t="shared" si="33"/>
        <v>2.3255813953488413E-2</v>
      </c>
    </row>
    <row r="378" spans="1:24" ht="15.75" customHeight="1" x14ac:dyDescent="0.2">
      <c r="A378" s="93">
        <v>2002</v>
      </c>
      <c r="B378" s="17"/>
      <c r="C378" s="17"/>
      <c r="D378" s="17"/>
      <c r="E378" s="17"/>
      <c r="F378" s="17">
        <v>33</v>
      </c>
      <c r="G378" s="17"/>
      <c r="H378" s="17"/>
      <c r="I378" s="17"/>
      <c r="J378" s="17"/>
      <c r="K378" s="54"/>
      <c r="L378" s="140"/>
      <c r="M378" s="49"/>
      <c r="N378" s="141"/>
      <c r="O378" s="21">
        <f>IF(F378=0,"",F378/E377)</f>
        <v>1</v>
      </c>
      <c r="P378" s="22">
        <v>42</v>
      </c>
      <c r="Q378" s="96">
        <f t="shared" si="32"/>
        <v>1</v>
      </c>
      <c r="R378" s="96">
        <f t="shared" si="33"/>
        <v>0</v>
      </c>
    </row>
    <row r="379" spans="1:24" ht="15.75" customHeight="1" x14ac:dyDescent="0.2">
      <c r="A379" s="93">
        <v>2101</v>
      </c>
      <c r="B379" s="17"/>
      <c r="C379" s="17"/>
      <c r="D379" s="17"/>
      <c r="E379" s="17"/>
      <c r="F379" s="17"/>
      <c r="G379" s="17">
        <v>33</v>
      </c>
      <c r="H379" s="17"/>
      <c r="I379" s="17"/>
      <c r="J379" s="17"/>
      <c r="K379" s="54"/>
      <c r="L379" s="140"/>
      <c r="M379" s="49"/>
      <c r="N379" s="141"/>
      <c r="O379" s="21">
        <f>IF(G379=0,"",G379/F378)</f>
        <v>1</v>
      </c>
      <c r="P379" s="22">
        <v>38</v>
      </c>
      <c r="Q379" s="96">
        <f t="shared" si="32"/>
        <v>0.90476190476190477</v>
      </c>
      <c r="R379" s="96">
        <f t="shared" si="33"/>
        <v>9.5238095238095233E-2</v>
      </c>
    </row>
    <row r="380" spans="1:24" ht="15.75" customHeight="1" x14ac:dyDescent="0.2">
      <c r="A380" s="93">
        <v>2102</v>
      </c>
      <c r="B380" s="17"/>
      <c r="C380" s="17"/>
      <c r="D380" s="17"/>
      <c r="E380" s="17"/>
      <c r="F380" s="17"/>
      <c r="G380" s="17"/>
      <c r="H380" s="17">
        <v>33</v>
      </c>
      <c r="I380" s="17"/>
      <c r="J380" s="17"/>
      <c r="K380" s="54"/>
      <c r="L380" s="140"/>
      <c r="M380" s="49"/>
      <c r="N380" s="141"/>
      <c r="O380" s="21">
        <f>IF(H380=0,"",H380/G379)</f>
        <v>1</v>
      </c>
      <c r="P380" s="22">
        <v>37</v>
      </c>
      <c r="Q380" s="96">
        <f t="shared" si="32"/>
        <v>0.97368421052631582</v>
      </c>
      <c r="R380" s="96">
        <f t="shared" si="33"/>
        <v>2.6315789473684181E-2</v>
      </c>
    </row>
    <row r="381" spans="1:24" ht="15.75" customHeight="1" x14ac:dyDescent="0.2">
      <c r="A381" s="93">
        <v>2201</v>
      </c>
      <c r="B381" s="17"/>
      <c r="C381" s="17"/>
      <c r="D381" s="17"/>
      <c r="E381" s="17"/>
      <c r="F381" s="17"/>
      <c r="G381" s="17"/>
      <c r="H381" s="17"/>
      <c r="I381" s="17">
        <v>28</v>
      </c>
      <c r="J381" s="17"/>
      <c r="K381" s="54">
        <v>2</v>
      </c>
      <c r="L381" s="140"/>
      <c r="M381" s="49"/>
      <c r="N381" s="141"/>
      <c r="O381" s="21">
        <f>IF(I381=0,"",I381/H380)</f>
        <v>0.84848484848484851</v>
      </c>
      <c r="P381" s="22">
        <v>36</v>
      </c>
      <c r="Q381" s="96">
        <f t="shared" si="32"/>
        <v>0.97297297297297303</v>
      </c>
      <c r="R381" s="96">
        <f t="shared" si="33"/>
        <v>2.7027027027026973E-2</v>
      </c>
    </row>
    <row r="382" spans="1:24" ht="15.75" customHeight="1" x14ac:dyDescent="0.2">
      <c r="A382" s="93">
        <v>2202</v>
      </c>
      <c r="B382" s="17"/>
      <c r="C382" s="17"/>
      <c r="D382" s="17"/>
      <c r="E382" s="17"/>
      <c r="F382" s="17"/>
      <c r="G382" s="17"/>
      <c r="H382" s="17"/>
      <c r="I382" s="17"/>
      <c r="J382" s="17">
        <v>21</v>
      </c>
      <c r="K382" s="54">
        <v>15</v>
      </c>
      <c r="L382" s="140"/>
      <c r="M382" s="49"/>
      <c r="N382" s="141"/>
      <c r="O382" s="24">
        <f>IF(J382=0,"",J382/I381)</f>
        <v>0.75</v>
      </c>
      <c r="P382" s="22">
        <v>33</v>
      </c>
      <c r="Q382" s="24">
        <f t="shared" si="32"/>
        <v>0.91666666666666663</v>
      </c>
      <c r="R382" s="24">
        <f t="shared" si="33"/>
        <v>8.333333333333337E-2</v>
      </c>
    </row>
    <row r="383" spans="1:24" ht="15.75" customHeight="1" x14ac:dyDescent="0.2">
      <c r="A383" s="93">
        <v>2301</v>
      </c>
      <c r="B383" s="17"/>
      <c r="C383" s="17"/>
      <c r="D383" s="17"/>
      <c r="E383" s="17"/>
      <c r="F383" s="17"/>
      <c r="G383" s="17"/>
      <c r="H383" s="17"/>
      <c r="I383" s="17"/>
      <c r="J383" s="17">
        <v>17</v>
      </c>
      <c r="K383" s="54">
        <v>7</v>
      </c>
      <c r="L383" s="140"/>
      <c r="M383" s="49"/>
      <c r="N383" s="142"/>
      <c r="O383" s="63"/>
      <c r="P383" s="22">
        <v>18</v>
      </c>
      <c r="Q383" s="63"/>
      <c r="R383" s="97"/>
    </row>
    <row r="384" spans="1:24" ht="15.75" customHeight="1" x14ac:dyDescent="0.2">
      <c r="A384" s="93">
        <v>2302</v>
      </c>
      <c r="B384" s="17"/>
      <c r="C384" s="17"/>
      <c r="D384" s="17"/>
      <c r="E384" s="17"/>
      <c r="F384" s="17"/>
      <c r="G384" s="17"/>
      <c r="H384" s="17"/>
      <c r="I384" s="17"/>
      <c r="J384" s="17">
        <v>6</v>
      </c>
      <c r="K384" s="54">
        <v>5</v>
      </c>
      <c r="L384" s="140"/>
      <c r="M384" s="49"/>
      <c r="N384" s="142"/>
      <c r="O384" s="143"/>
      <c r="P384" s="51">
        <v>8</v>
      </c>
      <c r="Q384" s="144"/>
      <c r="R384" s="143"/>
    </row>
    <row r="385" spans="1:19" ht="15.75" customHeight="1" x14ac:dyDescent="0.2">
      <c r="A385" s="93">
        <v>2401</v>
      </c>
      <c r="B385" s="17"/>
      <c r="C385" s="17"/>
      <c r="D385" s="17"/>
      <c r="E385" s="17"/>
      <c r="F385" s="17"/>
      <c r="G385" s="17"/>
      <c r="H385" s="17"/>
      <c r="I385" s="17"/>
      <c r="J385" s="17">
        <v>4</v>
      </c>
      <c r="K385" s="54">
        <v>3</v>
      </c>
      <c r="L385" s="140"/>
      <c r="M385" s="49"/>
      <c r="N385" s="142"/>
      <c r="O385" s="143"/>
      <c r="P385" s="51">
        <v>4</v>
      </c>
      <c r="Q385" s="144"/>
      <c r="R385" s="143"/>
    </row>
    <row r="386" spans="1:19" ht="15.75" customHeight="1" x14ac:dyDescent="0.2">
      <c r="A386" s="93">
        <v>2402</v>
      </c>
      <c r="B386" s="17"/>
      <c r="C386" s="17"/>
      <c r="D386" s="17"/>
      <c r="E386" s="17"/>
      <c r="F386" s="17"/>
      <c r="G386" s="17"/>
      <c r="H386" s="17"/>
      <c r="I386" s="17"/>
      <c r="J386" s="17">
        <v>1</v>
      </c>
      <c r="K386" s="54"/>
      <c r="L386" s="140"/>
      <c r="M386" s="49"/>
      <c r="N386" s="142"/>
      <c r="O386" s="143"/>
      <c r="P386" s="51">
        <v>1</v>
      </c>
      <c r="Q386" s="144"/>
      <c r="R386" s="143"/>
    </row>
    <row r="387" spans="1:19" ht="15.75" customHeight="1" x14ac:dyDescent="0.2">
      <c r="A387" s="93">
        <v>2501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54"/>
      <c r="L387" s="140"/>
      <c r="M387" s="49"/>
      <c r="N387" s="142"/>
      <c r="O387" s="143"/>
      <c r="P387" s="51"/>
      <c r="Q387" s="144"/>
      <c r="R387" s="143"/>
    </row>
    <row r="388" spans="1:19" ht="15.75" customHeight="1" x14ac:dyDescent="0.2">
      <c r="A388" s="93">
        <v>2502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54"/>
      <c r="L388" s="140"/>
      <c r="M388" s="49"/>
      <c r="N388" s="142"/>
      <c r="O388" s="196"/>
      <c r="P388" s="197"/>
      <c r="Q388" s="198"/>
      <c r="R388" s="199"/>
    </row>
    <row r="389" spans="1:19" ht="15.75" customHeight="1" x14ac:dyDescent="0.2">
      <c r="A389" s="93">
        <v>2601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54"/>
      <c r="L389" s="140"/>
      <c r="M389" s="49"/>
      <c r="N389" s="142"/>
      <c r="O389" s="98" t="s">
        <v>81</v>
      </c>
      <c r="P389" s="99">
        <v>27</v>
      </c>
      <c r="Q389" s="100">
        <f>IF(SUM(K380:K388)=0,"",SUM(K380:K388))</f>
        <v>32</v>
      </c>
      <c r="R389" s="101" t="s">
        <v>10</v>
      </c>
    </row>
    <row r="390" spans="1:19" ht="15.75" customHeight="1" x14ac:dyDescent="0.2">
      <c r="A390" s="93">
        <v>2602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54"/>
      <c r="L390" s="140"/>
      <c r="M390" s="49"/>
      <c r="N390" s="142"/>
      <c r="O390" s="102" t="s">
        <v>83</v>
      </c>
      <c r="P390" s="32">
        <f>IF(P389/B374=0,"",P389/B374)</f>
        <v>0.45</v>
      </c>
      <c r="Q390" s="103">
        <f>IF(P389/Q389=0,"",P389/Q389)</f>
        <v>0.84375</v>
      </c>
      <c r="R390" s="104" t="s">
        <v>84</v>
      </c>
    </row>
    <row r="391" spans="1:19" ht="15.75" customHeight="1" x14ac:dyDescent="0.2">
      <c r="A391" s="93">
        <v>2701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54"/>
      <c r="L391" s="146"/>
      <c r="M391" s="147"/>
      <c r="N391" s="148"/>
      <c r="O391" s="149"/>
      <c r="P391" s="150"/>
      <c r="Q391" s="150"/>
      <c r="R391" s="151"/>
    </row>
    <row r="392" spans="1:19" ht="18" customHeight="1" x14ac:dyDescent="0.2">
      <c r="A392" s="109"/>
      <c r="B392" s="216" t="s">
        <v>106</v>
      </c>
      <c r="C392" s="216"/>
      <c r="D392" s="216"/>
      <c r="E392" s="216"/>
      <c r="F392" s="216"/>
      <c r="G392" s="216"/>
      <c r="H392" s="216"/>
      <c r="I392" s="216"/>
      <c r="J392" s="216"/>
      <c r="K392" s="37">
        <f>SUM(K374:K388)</f>
        <v>32</v>
      </c>
      <c r="L392" s="105">
        <f>(SUM(K381:K382)/B374)</f>
        <v>0.28333333333333333</v>
      </c>
      <c r="M392" s="105">
        <f>IF(K392=0,"",K392/B374)</f>
        <v>0.53333333333333333</v>
      </c>
      <c r="N392" s="105">
        <f>IF(K382=0,"",M392-L392)</f>
        <v>0.25</v>
      </c>
      <c r="O392" s="85"/>
      <c r="P392" s="81"/>
      <c r="Q392" s="129"/>
      <c r="R392" s="85"/>
    </row>
    <row r="393" spans="1:19" ht="12.75" customHeight="1" x14ac:dyDescent="0.2"/>
    <row r="394" spans="1:19" ht="12.75" customHeight="1" x14ac:dyDescent="0.2"/>
    <row r="395" spans="1:19" ht="26.25" customHeight="1" x14ac:dyDescent="0.2">
      <c r="B395" s="220" t="s">
        <v>94</v>
      </c>
      <c r="C395" s="221"/>
      <c r="D395" s="221"/>
      <c r="E395" s="221"/>
      <c r="F395" s="221"/>
      <c r="G395" s="221"/>
      <c r="H395" s="221"/>
      <c r="I395" s="221"/>
      <c r="J395" s="221"/>
      <c r="K395" s="74" t="s">
        <v>114</v>
      </c>
      <c r="L395" s="85"/>
      <c r="M395" s="85"/>
      <c r="N395" s="81"/>
      <c r="O395" s="85"/>
      <c r="P395" s="81"/>
      <c r="Q395" s="81"/>
      <c r="R395" s="81"/>
    </row>
    <row r="396" spans="1:19" ht="20.25" customHeight="1" x14ac:dyDescent="0.2">
      <c r="A396" s="222" t="s">
        <v>9</v>
      </c>
      <c r="B396" s="223" t="s">
        <v>95</v>
      </c>
      <c r="C396" s="224"/>
      <c r="D396" s="224"/>
      <c r="E396" s="224"/>
      <c r="F396" s="224"/>
      <c r="G396" s="224"/>
      <c r="H396" s="224"/>
      <c r="I396" s="224"/>
      <c r="J396" s="225"/>
      <c r="K396" s="226" t="s">
        <v>10</v>
      </c>
      <c r="L396" s="219" t="s">
        <v>2</v>
      </c>
      <c r="M396" s="219" t="s">
        <v>3</v>
      </c>
      <c r="N396" s="228" t="s">
        <v>4</v>
      </c>
      <c r="O396" s="219" t="s">
        <v>5</v>
      </c>
      <c r="P396" s="217" t="s">
        <v>6</v>
      </c>
      <c r="Q396" s="217" t="s">
        <v>7</v>
      </c>
      <c r="R396" s="219" t="s">
        <v>96</v>
      </c>
    </row>
    <row r="397" spans="1:19" ht="15.75" customHeight="1" x14ac:dyDescent="0.2">
      <c r="A397" s="218"/>
      <c r="B397" s="93" t="s">
        <v>97</v>
      </c>
      <c r="C397" s="93" t="s">
        <v>98</v>
      </c>
      <c r="D397" s="93" t="s">
        <v>99</v>
      </c>
      <c r="E397" s="93" t="s">
        <v>100</v>
      </c>
      <c r="F397" s="93" t="s">
        <v>101</v>
      </c>
      <c r="G397" s="93" t="s">
        <v>102</v>
      </c>
      <c r="H397" s="93" t="s">
        <v>103</v>
      </c>
      <c r="I397" s="93" t="s">
        <v>104</v>
      </c>
      <c r="J397" s="93" t="s">
        <v>105</v>
      </c>
      <c r="K397" s="218"/>
      <c r="L397" s="218"/>
      <c r="M397" s="218"/>
      <c r="N397" s="218"/>
      <c r="O397" s="218"/>
      <c r="P397" s="218"/>
      <c r="Q397" s="218"/>
      <c r="R397" s="218"/>
    </row>
    <row r="398" spans="1:19" ht="15.75" customHeight="1" x14ac:dyDescent="0.2">
      <c r="A398" s="93">
        <v>1901</v>
      </c>
      <c r="B398" s="17">
        <v>35</v>
      </c>
      <c r="C398" s="17"/>
      <c r="D398" s="17"/>
      <c r="E398" s="17"/>
      <c r="F398" s="17"/>
      <c r="G398" s="17"/>
      <c r="H398" s="17"/>
      <c r="I398" s="17"/>
      <c r="J398" s="17"/>
      <c r="K398" s="54"/>
      <c r="L398" s="138"/>
      <c r="M398" s="139"/>
      <c r="N398" s="100"/>
      <c r="O398" s="94"/>
      <c r="P398" s="19">
        <f>B398</f>
        <v>35</v>
      </c>
      <c r="Q398" s="95"/>
      <c r="R398" s="94"/>
    </row>
    <row r="399" spans="1:19" ht="15.75" customHeight="1" x14ac:dyDescent="0.2">
      <c r="A399" s="93">
        <v>1902</v>
      </c>
      <c r="B399" s="17"/>
      <c r="C399" s="17">
        <v>28</v>
      </c>
      <c r="D399" s="17"/>
      <c r="E399" s="17"/>
      <c r="F399" s="17"/>
      <c r="G399" s="17"/>
      <c r="H399" s="17"/>
      <c r="I399" s="17"/>
      <c r="J399" s="17"/>
      <c r="K399" s="54"/>
      <c r="L399" s="140"/>
      <c r="M399" s="49"/>
      <c r="N399" s="141"/>
      <c r="O399" s="21">
        <f>IF(C399=0,"",C399/B398)</f>
        <v>0.8</v>
      </c>
      <c r="P399" s="22">
        <v>28</v>
      </c>
      <c r="Q399" s="96">
        <f t="shared" ref="Q399:Q406" si="34">IF(P399=0,"",P399/P398)</f>
        <v>0.8</v>
      </c>
      <c r="R399" s="96">
        <f t="shared" ref="R399:R406" si="35">IF(P399=0,"",100%-Q399)</f>
        <v>0.19999999999999996</v>
      </c>
    </row>
    <row r="400" spans="1:19" ht="15.75" customHeight="1" x14ac:dyDescent="0.2">
      <c r="A400" s="93">
        <v>2001</v>
      </c>
      <c r="B400" s="17"/>
      <c r="C400" s="17"/>
      <c r="D400" s="17">
        <v>28</v>
      </c>
      <c r="E400" s="17"/>
      <c r="F400" s="17"/>
      <c r="G400" s="17"/>
      <c r="H400" s="17"/>
      <c r="I400" s="17"/>
      <c r="J400" s="17"/>
      <c r="K400" s="54"/>
      <c r="L400" s="140"/>
      <c r="M400" s="49"/>
      <c r="N400" s="141"/>
      <c r="O400" s="21">
        <f>IF(D400=0,"",D400/C399)</f>
        <v>1</v>
      </c>
      <c r="P400" s="22">
        <v>28</v>
      </c>
      <c r="Q400" s="96">
        <f t="shared" si="34"/>
        <v>1</v>
      </c>
      <c r="R400" s="96">
        <f t="shared" si="35"/>
        <v>0</v>
      </c>
      <c r="S400" s="155">
        <f>P400/P398</f>
        <v>0.8</v>
      </c>
    </row>
    <row r="401" spans="1:18" ht="15.75" customHeight="1" x14ac:dyDescent="0.2">
      <c r="A401" s="93">
        <v>2002</v>
      </c>
      <c r="B401" s="17"/>
      <c r="C401" s="17"/>
      <c r="D401" s="17"/>
      <c r="E401" s="17">
        <v>23</v>
      </c>
      <c r="F401" s="17"/>
      <c r="G401" s="17"/>
      <c r="H401" s="17"/>
      <c r="I401" s="17"/>
      <c r="J401" s="17"/>
      <c r="K401" s="54"/>
      <c r="L401" s="140"/>
      <c r="M401" s="49"/>
      <c r="N401" s="141"/>
      <c r="O401" s="21">
        <f>IF(E401=0,"",E401/D400)</f>
        <v>0.8214285714285714</v>
      </c>
      <c r="P401" s="22">
        <v>27</v>
      </c>
      <c r="Q401" s="96">
        <f t="shared" si="34"/>
        <v>0.9642857142857143</v>
      </c>
      <c r="R401" s="96">
        <f t="shared" si="35"/>
        <v>3.5714285714285698E-2</v>
      </c>
    </row>
    <row r="402" spans="1:18" ht="15.75" customHeight="1" x14ac:dyDescent="0.2">
      <c r="A402" s="93">
        <v>2101</v>
      </c>
      <c r="B402" s="17"/>
      <c r="C402" s="17"/>
      <c r="D402" s="17"/>
      <c r="E402" s="17"/>
      <c r="F402" s="17">
        <v>22</v>
      </c>
      <c r="G402" s="17"/>
      <c r="H402" s="17"/>
      <c r="I402" s="17"/>
      <c r="J402" s="17"/>
      <c r="K402" s="54"/>
      <c r="L402" s="140"/>
      <c r="M402" s="49"/>
      <c r="N402" s="141"/>
      <c r="O402" s="21">
        <f>IF(F402=0,"",F402/E401)</f>
        <v>0.95652173913043481</v>
      </c>
      <c r="P402" s="22">
        <v>25</v>
      </c>
      <c r="Q402" s="96">
        <f t="shared" si="34"/>
        <v>0.92592592592592593</v>
      </c>
      <c r="R402" s="96">
        <f t="shared" si="35"/>
        <v>7.407407407407407E-2</v>
      </c>
    </row>
    <row r="403" spans="1:18" ht="15.75" customHeight="1" x14ac:dyDescent="0.2">
      <c r="A403" s="93">
        <v>2102</v>
      </c>
      <c r="B403" s="17"/>
      <c r="C403" s="17"/>
      <c r="D403" s="17"/>
      <c r="E403" s="17"/>
      <c r="F403" s="17"/>
      <c r="G403" s="17">
        <v>22</v>
      </c>
      <c r="H403" s="17"/>
      <c r="I403" s="17"/>
      <c r="J403" s="17"/>
      <c r="K403" s="54"/>
      <c r="L403" s="140"/>
      <c r="M403" s="49"/>
      <c r="N403" s="141"/>
      <c r="O403" s="21">
        <f>IF(G403=0,"",G403/F402)</f>
        <v>1</v>
      </c>
      <c r="P403" s="22">
        <v>25</v>
      </c>
      <c r="Q403" s="96">
        <f t="shared" si="34"/>
        <v>1</v>
      </c>
      <c r="R403" s="96">
        <f t="shared" si="35"/>
        <v>0</v>
      </c>
    </row>
    <row r="404" spans="1:18" ht="15.75" customHeight="1" x14ac:dyDescent="0.2">
      <c r="A404" s="93">
        <v>2201</v>
      </c>
      <c r="B404" s="17"/>
      <c r="C404" s="17"/>
      <c r="D404" s="17"/>
      <c r="E404" s="17"/>
      <c r="F404" s="17"/>
      <c r="G404" s="17"/>
      <c r="H404" s="17">
        <v>22</v>
      </c>
      <c r="I404" s="17"/>
      <c r="J404" s="17"/>
      <c r="K404" s="54"/>
      <c r="L404" s="140"/>
      <c r="M404" s="49"/>
      <c r="N404" s="141"/>
      <c r="O404" s="21">
        <f>IF(H404=0,"",H404/G403)</f>
        <v>1</v>
      </c>
      <c r="P404" s="22">
        <v>25</v>
      </c>
      <c r="Q404" s="96">
        <f t="shared" si="34"/>
        <v>1</v>
      </c>
      <c r="R404" s="96">
        <f t="shared" si="35"/>
        <v>0</v>
      </c>
    </row>
    <row r="405" spans="1:18" ht="15.75" customHeight="1" x14ac:dyDescent="0.2">
      <c r="A405" s="93">
        <v>2202</v>
      </c>
      <c r="B405" s="17"/>
      <c r="C405" s="17"/>
      <c r="D405" s="17"/>
      <c r="E405" s="17"/>
      <c r="F405" s="17"/>
      <c r="G405" s="17"/>
      <c r="H405" s="17"/>
      <c r="I405" s="17">
        <v>22</v>
      </c>
      <c r="J405" s="17"/>
      <c r="K405" s="54">
        <v>1</v>
      </c>
      <c r="L405" s="140"/>
      <c r="M405" s="49"/>
      <c r="N405" s="141"/>
      <c r="O405" s="21">
        <f>IF(I405=0,"",I405/H404)</f>
        <v>1</v>
      </c>
      <c r="P405" s="22">
        <v>22</v>
      </c>
      <c r="Q405" s="96">
        <f t="shared" si="34"/>
        <v>0.88</v>
      </c>
      <c r="R405" s="96">
        <f t="shared" si="35"/>
        <v>0.12</v>
      </c>
    </row>
    <row r="406" spans="1:18" ht="15.75" customHeight="1" x14ac:dyDescent="0.2">
      <c r="A406" s="93">
        <v>2301</v>
      </c>
      <c r="B406" s="17"/>
      <c r="C406" s="17"/>
      <c r="D406" s="17"/>
      <c r="E406" s="17"/>
      <c r="F406" s="17"/>
      <c r="G406" s="17"/>
      <c r="H406" s="17"/>
      <c r="I406" s="17"/>
      <c r="J406" s="17">
        <v>18</v>
      </c>
      <c r="K406" s="54">
        <v>14</v>
      </c>
      <c r="L406" s="140"/>
      <c r="M406" s="49"/>
      <c r="N406" s="141"/>
      <c r="O406" s="24">
        <f>IF(J406=0,"",J406/I405)</f>
        <v>0.81818181818181823</v>
      </c>
      <c r="P406" s="22">
        <v>21</v>
      </c>
      <c r="Q406" s="24">
        <f t="shared" si="34"/>
        <v>0.95454545454545459</v>
      </c>
      <c r="R406" s="24">
        <f t="shared" si="35"/>
        <v>4.5454545454545414E-2</v>
      </c>
    </row>
    <row r="407" spans="1:18" ht="15.75" customHeight="1" x14ac:dyDescent="0.2">
      <c r="A407" s="93">
        <v>2302</v>
      </c>
      <c r="B407" s="17"/>
      <c r="C407" s="17"/>
      <c r="D407" s="17"/>
      <c r="E407" s="17"/>
      <c r="F407" s="17"/>
      <c r="G407" s="17"/>
      <c r="H407" s="17"/>
      <c r="I407" s="17"/>
      <c r="J407" s="17">
        <v>6</v>
      </c>
      <c r="K407" s="54">
        <v>4</v>
      </c>
      <c r="L407" s="140"/>
      <c r="M407" s="49"/>
      <c r="N407" s="142"/>
      <c r="O407" s="63"/>
      <c r="P407" s="22">
        <v>7</v>
      </c>
      <c r="Q407" s="63"/>
      <c r="R407" s="97"/>
    </row>
    <row r="408" spans="1:18" ht="15.75" customHeight="1" x14ac:dyDescent="0.2">
      <c r="A408" s="93">
        <v>2401</v>
      </c>
      <c r="B408" s="17"/>
      <c r="C408" s="17"/>
      <c r="D408" s="17"/>
      <c r="E408" s="17"/>
      <c r="F408" s="17"/>
      <c r="G408" s="17"/>
      <c r="H408" s="17"/>
      <c r="I408" s="17"/>
      <c r="J408" s="17">
        <v>1</v>
      </c>
      <c r="K408" s="54">
        <v>1</v>
      </c>
      <c r="L408" s="140"/>
      <c r="M408" s="49"/>
      <c r="N408" s="142"/>
      <c r="O408" s="143"/>
      <c r="P408" s="51">
        <v>3</v>
      </c>
      <c r="Q408" s="144"/>
      <c r="R408" s="143"/>
    </row>
    <row r="409" spans="1:18" ht="15.75" customHeight="1" x14ac:dyDescent="0.2">
      <c r="A409" s="93">
        <v>2402</v>
      </c>
      <c r="B409" s="17"/>
      <c r="C409" s="17"/>
      <c r="D409" s="17"/>
      <c r="E409" s="17"/>
      <c r="F409" s="17"/>
      <c r="G409" s="17"/>
      <c r="H409" s="17"/>
      <c r="I409" s="17"/>
      <c r="J409" s="17">
        <v>2</v>
      </c>
      <c r="K409" s="54"/>
      <c r="L409" s="140"/>
      <c r="M409" s="49"/>
      <c r="N409" s="142"/>
      <c r="O409" s="143"/>
      <c r="P409" s="51">
        <v>2</v>
      </c>
      <c r="Q409" s="144"/>
      <c r="R409" s="143"/>
    </row>
    <row r="410" spans="1:18" ht="15.75" customHeight="1" x14ac:dyDescent="0.2">
      <c r="A410" s="93">
        <v>2501</v>
      </c>
      <c r="B410" s="17"/>
      <c r="C410" s="17"/>
      <c r="D410" s="17"/>
      <c r="E410" s="17"/>
      <c r="F410" s="17"/>
      <c r="G410" s="17"/>
      <c r="H410" s="17"/>
      <c r="I410" s="17"/>
      <c r="J410" s="17">
        <v>2</v>
      </c>
      <c r="K410" s="54">
        <v>2</v>
      </c>
      <c r="L410" s="140"/>
      <c r="M410" s="49"/>
      <c r="N410" s="142"/>
      <c r="O410" s="143"/>
      <c r="P410" s="51">
        <v>2</v>
      </c>
      <c r="Q410" s="144"/>
      <c r="R410" s="143"/>
    </row>
    <row r="411" spans="1:18" ht="15.75" customHeight="1" x14ac:dyDescent="0.2">
      <c r="A411" s="93">
        <v>2502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54"/>
      <c r="L411" s="140"/>
      <c r="M411" s="49"/>
      <c r="N411" s="142"/>
      <c r="O411" s="143"/>
      <c r="P411" s="51"/>
      <c r="Q411" s="144"/>
      <c r="R411" s="143"/>
    </row>
    <row r="412" spans="1:18" ht="15.75" customHeight="1" x14ac:dyDescent="0.2">
      <c r="A412" s="93">
        <v>2601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54"/>
      <c r="L412" s="140"/>
      <c r="M412" s="49"/>
      <c r="N412" s="142"/>
      <c r="O412" s="196"/>
      <c r="P412" s="197"/>
      <c r="Q412" s="198"/>
      <c r="R412" s="199"/>
    </row>
    <row r="413" spans="1:18" ht="15.75" customHeight="1" x14ac:dyDescent="0.2">
      <c r="A413" s="93">
        <v>2602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54"/>
      <c r="L413" s="140"/>
      <c r="M413" s="49"/>
      <c r="N413" s="142"/>
      <c r="O413" s="98" t="s">
        <v>81</v>
      </c>
      <c r="P413" s="99">
        <v>17</v>
      </c>
      <c r="Q413" s="100">
        <f>IF(SUM(K404:K412)=0,"",SUM(K404:K412))</f>
        <v>22</v>
      </c>
      <c r="R413" s="101" t="s">
        <v>10</v>
      </c>
    </row>
    <row r="414" spans="1:18" ht="15.75" customHeight="1" x14ac:dyDescent="0.2">
      <c r="A414" s="93">
        <v>2701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54"/>
      <c r="L414" s="140"/>
      <c r="M414" s="49"/>
      <c r="N414" s="142"/>
      <c r="O414" s="102" t="s">
        <v>83</v>
      </c>
      <c r="P414" s="32">
        <f>IF(P413/B398=0,"",P413/B398)</f>
        <v>0.48571428571428571</v>
      </c>
      <c r="Q414" s="103">
        <f>IF(P413/Q413=0,"",P413/Q413)</f>
        <v>0.77272727272727271</v>
      </c>
      <c r="R414" s="104" t="s">
        <v>84</v>
      </c>
    </row>
    <row r="415" spans="1:18" ht="15.75" customHeight="1" x14ac:dyDescent="0.2">
      <c r="A415" s="93">
        <v>2702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54"/>
      <c r="L415" s="146"/>
      <c r="M415" s="147"/>
      <c r="N415" s="148"/>
      <c r="O415" s="149"/>
      <c r="P415" s="150"/>
      <c r="Q415" s="150"/>
      <c r="R415" s="151"/>
    </row>
    <row r="416" spans="1:18" ht="18" customHeight="1" x14ac:dyDescent="0.2">
      <c r="A416" s="109"/>
      <c r="B416" s="216" t="s">
        <v>106</v>
      </c>
      <c r="C416" s="216"/>
      <c r="D416" s="216"/>
      <c r="E416" s="216"/>
      <c r="F416" s="216"/>
      <c r="G416" s="216"/>
      <c r="H416" s="216"/>
      <c r="I416" s="216"/>
      <c r="J416" s="216"/>
      <c r="K416" s="37">
        <f>SUM(K398:K412)</f>
        <v>22</v>
      </c>
      <c r="L416" s="105">
        <f>((SUM(K405:K406))/B398)</f>
        <v>0.42857142857142855</v>
      </c>
      <c r="M416" s="105">
        <f>IF(K416=0,"",K416/B398)</f>
        <v>0.62857142857142856</v>
      </c>
      <c r="N416" s="105">
        <f>M416-L416</f>
        <v>0.2</v>
      </c>
      <c r="O416" s="85"/>
      <c r="P416" s="81"/>
      <c r="Q416" s="129"/>
      <c r="R416" s="85"/>
    </row>
    <row r="417" spans="1:19" ht="12.75" customHeight="1" x14ac:dyDescent="0.2"/>
    <row r="418" spans="1:19" ht="12.75" customHeight="1" x14ac:dyDescent="0.2"/>
    <row r="419" spans="1:19" ht="26.25" customHeight="1" x14ac:dyDescent="0.2">
      <c r="B419" s="220" t="s">
        <v>94</v>
      </c>
      <c r="C419" s="221"/>
      <c r="D419" s="221"/>
      <c r="E419" s="221"/>
      <c r="F419" s="221"/>
      <c r="G419" s="221"/>
      <c r="H419" s="221"/>
      <c r="I419" s="221"/>
      <c r="J419" s="221"/>
      <c r="K419" s="74" t="s">
        <v>115</v>
      </c>
      <c r="L419" s="85"/>
      <c r="M419" s="85"/>
      <c r="N419" s="81"/>
      <c r="O419" s="85"/>
      <c r="P419" s="81"/>
      <c r="Q419" s="81"/>
      <c r="R419" s="81"/>
    </row>
    <row r="420" spans="1:19" ht="20.25" customHeight="1" x14ac:dyDescent="0.2">
      <c r="A420" s="222" t="s">
        <v>9</v>
      </c>
      <c r="B420" s="223" t="s">
        <v>95</v>
      </c>
      <c r="C420" s="224"/>
      <c r="D420" s="224"/>
      <c r="E420" s="224"/>
      <c r="F420" s="224"/>
      <c r="G420" s="224"/>
      <c r="H420" s="224"/>
      <c r="I420" s="224"/>
      <c r="J420" s="225"/>
      <c r="K420" s="226" t="s">
        <v>10</v>
      </c>
      <c r="L420" s="219" t="s">
        <v>2</v>
      </c>
      <c r="M420" s="219" t="s">
        <v>3</v>
      </c>
      <c r="N420" s="228" t="s">
        <v>4</v>
      </c>
      <c r="O420" s="219" t="s">
        <v>5</v>
      </c>
      <c r="P420" s="217" t="s">
        <v>6</v>
      </c>
      <c r="Q420" s="217" t="s">
        <v>7</v>
      </c>
      <c r="R420" s="219" t="s">
        <v>96</v>
      </c>
    </row>
    <row r="421" spans="1:19" ht="15.75" customHeight="1" x14ac:dyDescent="0.2">
      <c r="A421" s="218"/>
      <c r="B421" s="93" t="s">
        <v>97</v>
      </c>
      <c r="C421" s="93" t="s">
        <v>98</v>
      </c>
      <c r="D421" s="93" t="s">
        <v>99</v>
      </c>
      <c r="E421" s="93" t="s">
        <v>100</v>
      </c>
      <c r="F421" s="93" t="s">
        <v>101</v>
      </c>
      <c r="G421" s="93" t="s">
        <v>102</v>
      </c>
      <c r="H421" s="93" t="s">
        <v>103</v>
      </c>
      <c r="I421" s="93" t="s">
        <v>104</v>
      </c>
      <c r="J421" s="93" t="s">
        <v>105</v>
      </c>
      <c r="K421" s="218"/>
      <c r="L421" s="218"/>
      <c r="M421" s="218"/>
      <c r="N421" s="218"/>
      <c r="O421" s="218"/>
      <c r="P421" s="218"/>
      <c r="Q421" s="218"/>
      <c r="R421" s="218"/>
    </row>
    <row r="422" spans="1:19" ht="15.75" customHeight="1" x14ac:dyDescent="0.2">
      <c r="A422" s="93">
        <v>1902</v>
      </c>
      <c r="B422" s="17">
        <v>72</v>
      </c>
      <c r="C422" s="17"/>
      <c r="D422" s="17"/>
      <c r="E422" s="17"/>
      <c r="F422" s="17"/>
      <c r="G422" s="17"/>
      <c r="H422" s="17"/>
      <c r="I422" s="17"/>
      <c r="J422" s="17"/>
      <c r="K422" s="54"/>
      <c r="L422" s="138"/>
      <c r="M422" s="139"/>
      <c r="N422" s="100"/>
      <c r="O422" s="94"/>
      <c r="P422" s="19">
        <f>B422</f>
        <v>72</v>
      </c>
      <c r="Q422" s="95"/>
      <c r="R422" s="94"/>
    </row>
    <row r="423" spans="1:19" ht="15.75" customHeight="1" x14ac:dyDescent="0.2">
      <c r="A423" s="93">
        <v>2001</v>
      </c>
      <c r="B423" s="17"/>
      <c r="C423" s="17">
        <v>58</v>
      </c>
      <c r="D423" s="17"/>
      <c r="E423" s="17"/>
      <c r="F423" s="17"/>
      <c r="G423" s="17"/>
      <c r="H423" s="17"/>
      <c r="I423" s="17"/>
      <c r="J423" s="17"/>
      <c r="K423" s="54"/>
      <c r="L423" s="140"/>
      <c r="M423" s="49"/>
      <c r="N423" s="141"/>
      <c r="O423" s="21">
        <f>IF(C423=0,"",C423/B422)</f>
        <v>0.80555555555555558</v>
      </c>
      <c r="P423" s="22">
        <v>60</v>
      </c>
      <c r="Q423" s="96">
        <f t="shared" ref="Q423:Q430" si="36">IF(P423=0,"",P423/P422)</f>
        <v>0.83333333333333337</v>
      </c>
      <c r="R423" s="96">
        <f t="shared" ref="R423:R430" si="37">IF(P423=0,"",100%-Q423)</f>
        <v>0.16666666666666663</v>
      </c>
    </row>
    <row r="424" spans="1:19" ht="15.75" customHeight="1" x14ac:dyDescent="0.2">
      <c r="A424" s="93">
        <v>2002</v>
      </c>
      <c r="B424" s="17"/>
      <c r="C424" s="17"/>
      <c r="D424" s="17">
        <v>55</v>
      </c>
      <c r="E424" s="17"/>
      <c r="F424" s="17"/>
      <c r="G424" s="17"/>
      <c r="H424" s="17"/>
      <c r="I424" s="17"/>
      <c r="J424" s="17"/>
      <c r="K424" s="54"/>
      <c r="L424" s="140"/>
      <c r="M424" s="49"/>
      <c r="N424" s="141"/>
      <c r="O424" s="21">
        <f>IF(D424=0,"",D424/C423)</f>
        <v>0.94827586206896552</v>
      </c>
      <c r="P424" s="22">
        <v>56</v>
      </c>
      <c r="Q424" s="96">
        <f t="shared" si="36"/>
        <v>0.93333333333333335</v>
      </c>
      <c r="R424" s="96">
        <f t="shared" si="37"/>
        <v>6.6666666666666652E-2</v>
      </c>
      <c r="S424" s="155">
        <f>P424/P422</f>
        <v>0.77777777777777779</v>
      </c>
    </row>
    <row r="425" spans="1:19" ht="15.75" customHeight="1" x14ac:dyDescent="0.2">
      <c r="A425" s="93">
        <v>2101</v>
      </c>
      <c r="B425" s="17"/>
      <c r="C425" s="17"/>
      <c r="D425" s="17"/>
      <c r="E425" s="17">
        <v>47</v>
      </c>
      <c r="F425" s="17"/>
      <c r="G425" s="17"/>
      <c r="H425" s="17"/>
      <c r="I425" s="17"/>
      <c r="J425" s="17"/>
      <c r="K425" s="54"/>
      <c r="L425" s="140"/>
      <c r="M425" s="49"/>
      <c r="N425" s="141"/>
      <c r="O425" s="21">
        <f>IF(E425=0,"",E425/D424)</f>
        <v>0.8545454545454545</v>
      </c>
      <c r="P425" s="22">
        <v>51</v>
      </c>
      <c r="Q425" s="96">
        <f t="shared" si="36"/>
        <v>0.9107142857142857</v>
      </c>
      <c r="R425" s="96">
        <f t="shared" si="37"/>
        <v>8.9285714285714302E-2</v>
      </c>
    </row>
    <row r="426" spans="1:19" ht="15.75" customHeight="1" x14ac:dyDescent="0.2">
      <c r="A426" s="93">
        <v>2102</v>
      </c>
      <c r="B426" s="17"/>
      <c r="C426" s="17"/>
      <c r="D426" s="17"/>
      <c r="E426" s="17"/>
      <c r="F426" s="17">
        <v>47</v>
      </c>
      <c r="G426" s="17"/>
      <c r="H426" s="17"/>
      <c r="I426" s="17"/>
      <c r="J426" s="17"/>
      <c r="K426" s="54"/>
      <c r="L426" s="140"/>
      <c r="M426" s="49"/>
      <c r="N426" s="141"/>
      <c r="O426" s="21">
        <f>IF(F426=0,"",F426/E425)</f>
        <v>1</v>
      </c>
      <c r="P426" s="22">
        <v>51</v>
      </c>
      <c r="Q426" s="96">
        <f t="shared" si="36"/>
        <v>1</v>
      </c>
      <c r="R426" s="96">
        <f t="shared" si="37"/>
        <v>0</v>
      </c>
    </row>
    <row r="427" spans="1:19" ht="15.75" customHeight="1" x14ac:dyDescent="0.2">
      <c r="A427" s="93">
        <v>2201</v>
      </c>
      <c r="B427" s="17"/>
      <c r="C427" s="17"/>
      <c r="D427" s="17"/>
      <c r="E427" s="17"/>
      <c r="F427" s="17"/>
      <c r="G427" s="17">
        <v>43</v>
      </c>
      <c r="H427" s="17"/>
      <c r="I427" s="17"/>
      <c r="J427" s="17"/>
      <c r="K427" s="54"/>
      <c r="L427" s="140"/>
      <c r="M427" s="49"/>
      <c r="N427" s="141"/>
      <c r="O427" s="21">
        <f>IF(G427=0,"",G427/F426)</f>
        <v>0.91489361702127658</v>
      </c>
      <c r="P427" s="22">
        <v>47</v>
      </c>
      <c r="Q427" s="96">
        <f t="shared" si="36"/>
        <v>0.92156862745098034</v>
      </c>
      <c r="R427" s="96">
        <f t="shared" si="37"/>
        <v>7.8431372549019662E-2</v>
      </c>
    </row>
    <row r="428" spans="1:19" ht="15.75" customHeight="1" x14ac:dyDescent="0.2">
      <c r="A428" s="93">
        <v>2202</v>
      </c>
      <c r="B428" s="17"/>
      <c r="C428" s="17"/>
      <c r="D428" s="17"/>
      <c r="E428" s="17"/>
      <c r="F428" s="17"/>
      <c r="G428" s="17"/>
      <c r="H428" s="17">
        <v>41</v>
      </c>
      <c r="I428" s="17"/>
      <c r="J428" s="17"/>
      <c r="K428" s="54"/>
      <c r="L428" s="140"/>
      <c r="M428" s="49"/>
      <c r="N428" s="141"/>
      <c r="O428" s="21">
        <f>IF(H428=0,"",H428/G427)</f>
        <v>0.95348837209302328</v>
      </c>
      <c r="P428" s="22">
        <v>47</v>
      </c>
      <c r="Q428" s="96">
        <f t="shared" si="36"/>
        <v>1</v>
      </c>
      <c r="R428" s="96">
        <f t="shared" si="37"/>
        <v>0</v>
      </c>
    </row>
    <row r="429" spans="1:19" ht="15.75" customHeight="1" x14ac:dyDescent="0.2">
      <c r="A429" s="93">
        <v>2301</v>
      </c>
      <c r="B429" s="17"/>
      <c r="C429" s="17"/>
      <c r="D429" s="17"/>
      <c r="E429" s="17"/>
      <c r="F429" s="17"/>
      <c r="G429" s="17"/>
      <c r="H429" s="17"/>
      <c r="I429" s="17">
        <v>41</v>
      </c>
      <c r="J429" s="17"/>
      <c r="K429" s="54"/>
      <c r="L429" s="140"/>
      <c r="M429" s="49"/>
      <c r="N429" s="141"/>
      <c r="O429" s="21">
        <f>IF(I429=0,"",I429/H428)</f>
        <v>1</v>
      </c>
      <c r="P429" s="22">
        <v>47</v>
      </c>
      <c r="Q429" s="96">
        <f t="shared" si="36"/>
        <v>1</v>
      </c>
      <c r="R429" s="96">
        <f t="shared" si="37"/>
        <v>0</v>
      </c>
    </row>
    <row r="430" spans="1:19" ht="15.75" customHeight="1" x14ac:dyDescent="0.2">
      <c r="A430" s="93">
        <v>2302</v>
      </c>
      <c r="B430" s="17"/>
      <c r="C430" s="17"/>
      <c r="D430" s="17"/>
      <c r="E430" s="17"/>
      <c r="F430" s="17"/>
      <c r="G430" s="17"/>
      <c r="H430" s="17"/>
      <c r="I430" s="17"/>
      <c r="J430" s="17">
        <v>38</v>
      </c>
      <c r="K430" s="54">
        <v>35</v>
      </c>
      <c r="L430" s="140"/>
      <c r="M430" s="49"/>
      <c r="N430" s="141"/>
      <c r="O430" s="24">
        <f>IF(J430=0,"",J430/I429)</f>
        <v>0.92682926829268297</v>
      </c>
      <c r="P430" s="22">
        <v>45</v>
      </c>
      <c r="Q430" s="24">
        <f t="shared" si="36"/>
        <v>0.95744680851063835</v>
      </c>
      <c r="R430" s="24">
        <f t="shared" si="37"/>
        <v>4.2553191489361653E-2</v>
      </c>
    </row>
    <row r="431" spans="1:19" ht="15.75" customHeight="1" x14ac:dyDescent="0.2">
      <c r="A431" s="93">
        <v>2401</v>
      </c>
      <c r="B431" s="17"/>
      <c r="C431" s="17"/>
      <c r="D431" s="17"/>
      <c r="E431" s="17"/>
      <c r="F431" s="17"/>
      <c r="G431" s="17"/>
      <c r="H431" s="17"/>
      <c r="I431" s="17"/>
      <c r="J431" s="17">
        <v>7</v>
      </c>
      <c r="K431" s="54">
        <v>4</v>
      </c>
      <c r="L431" s="140"/>
      <c r="M431" s="49"/>
      <c r="N431" s="142"/>
      <c r="O431" s="63"/>
      <c r="P431" s="22">
        <v>10</v>
      </c>
      <c r="Q431" s="63"/>
      <c r="R431" s="97"/>
    </row>
    <row r="432" spans="1:19" ht="15.75" customHeight="1" x14ac:dyDescent="0.2">
      <c r="A432" s="93">
        <v>2402</v>
      </c>
      <c r="B432" s="17"/>
      <c r="C432" s="17"/>
      <c r="D432" s="17"/>
      <c r="E432" s="17"/>
      <c r="F432" s="17"/>
      <c r="G432" s="17"/>
      <c r="H432" s="17"/>
      <c r="I432" s="17"/>
      <c r="J432" s="17">
        <v>4</v>
      </c>
      <c r="K432" s="54">
        <v>4</v>
      </c>
      <c r="L432" s="140"/>
      <c r="M432" s="49"/>
      <c r="N432" s="142"/>
      <c r="O432" s="143"/>
      <c r="P432" s="51">
        <v>5</v>
      </c>
      <c r="Q432" s="144"/>
      <c r="R432" s="143"/>
    </row>
    <row r="433" spans="1:19" ht="15.75" customHeight="1" x14ac:dyDescent="0.2">
      <c r="A433" s="93">
        <v>2501</v>
      </c>
      <c r="B433" s="17"/>
      <c r="C433" s="17"/>
      <c r="D433" s="17"/>
      <c r="E433" s="17"/>
      <c r="F433" s="17"/>
      <c r="G433" s="17"/>
      <c r="H433" s="17"/>
      <c r="I433" s="17"/>
      <c r="J433" s="17">
        <v>2</v>
      </c>
      <c r="K433" s="54">
        <v>2</v>
      </c>
      <c r="L433" s="140"/>
      <c r="M433" s="49"/>
      <c r="N433" s="142"/>
      <c r="O433" s="143"/>
      <c r="P433" s="51">
        <v>2</v>
      </c>
      <c r="Q433" s="144"/>
      <c r="R433" s="143"/>
    </row>
    <row r="434" spans="1:19" ht="15.75" customHeight="1" x14ac:dyDescent="0.2">
      <c r="A434" s="93">
        <v>2502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54"/>
      <c r="L434" s="140"/>
      <c r="M434" s="49"/>
      <c r="N434" s="142"/>
      <c r="O434" s="143"/>
      <c r="P434" s="51"/>
      <c r="Q434" s="144"/>
      <c r="R434" s="143"/>
    </row>
    <row r="435" spans="1:19" ht="15.75" customHeight="1" x14ac:dyDescent="0.2">
      <c r="A435" s="93">
        <v>2601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54"/>
      <c r="L435" s="140"/>
      <c r="M435" s="49"/>
      <c r="N435" s="142"/>
      <c r="O435" s="143"/>
      <c r="P435" s="51"/>
      <c r="Q435" s="144"/>
      <c r="R435" s="143"/>
    </row>
    <row r="436" spans="1:19" ht="15.75" customHeight="1" x14ac:dyDescent="0.2">
      <c r="A436" s="93">
        <v>2602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54"/>
      <c r="L436" s="140"/>
      <c r="M436" s="49"/>
      <c r="N436" s="142"/>
      <c r="O436" s="196"/>
      <c r="P436" s="197"/>
      <c r="Q436" s="198"/>
      <c r="R436" s="199"/>
    </row>
    <row r="437" spans="1:19" ht="15.75" customHeight="1" x14ac:dyDescent="0.2">
      <c r="A437" s="93">
        <v>2701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54"/>
      <c r="L437" s="140"/>
      <c r="M437" s="49"/>
      <c r="N437" s="142"/>
      <c r="O437" s="98" t="s">
        <v>81</v>
      </c>
      <c r="P437" s="99">
        <v>9</v>
      </c>
      <c r="Q437" s="100">
        <f>IF(SUM(K428:K436)=0,"",SUM(K428:K436))</f>
        <v>45</v>
      </c>
      <c r="R437" s="101" t="s">
        <v>10</v>
      </c>
    </row>
    <row r="438" spans="1:19" ht="15.75" customHeight="1" x14ac:dyDescent="0.2">
      <c r="A438" s="93">
        <v>2702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54"/>
      <c r="L438" s="140"/>
      <c r="M438" s="49"/>
      <c r="N438" s="142"/>
      <c r="O438" s="102" t="s">
        <v>83</v>
      </c>
      <c r="P438" s="32">
        <f>IF(P437/B422=0,"",P437/B422)</f>
        <v>0.125</v>
      </c>
      <c r="Q438" s="103">
        <f>IF(P437/Q437=0,"",P437/Q437)</f>
        <v>0.2</v>
      </c>
      <c r="R438" s="104" t="s">
        <v>84</v>
      </c>
    </row>
    <row r="439" spans="1:19" ht="15.75" customHeight="1" x14ac:dyDescent="0.2">
      <c r="A439" s="93">
        <v>2801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54"/>
      <c r="L439" s="146"/>
      <c r="M439" s="147"/>
      <c r="N439" s="148"/>
      <c r="O439" s="149"/>
      <c r="P439" s="150"/>
      <c r="Q439" s="150"/>
      <c r="R439" s="151"/>
    </row>
    <row r="440" spans="1:19" ht="18" customHeight="1" x14ac:dyDescent="0.2">
      <c r="A440" s="109"/>
      <c r="B440" s="216" t="s">
        <v>106</v>
      </c>
      <c r="C440" s="216"/>
      <c r="D440" s="216"/>
      <c r="E440" s="216"/>
      <c r="F440" s="216"/>
      <c r="G440" s="216"/>
      <c r="H440" s="216"/>
      <c r="I440" s="216"/>
      <c r="J440" s="216"/>
      <c r="K440" s="37">
        <f>SUM(K422:K436)</f>
        <v>45</v>
      </c>
      <c r="L440" s="105">
        <f>((SUM(K429:K430))/B422)</f>
        <v>0.4861111111111111</v>
      </c>
      <c r="M440" s="105">
        <f>IF(K440=0,"",K440/B422)</f>
        <v>0.625</v>
      </c>
      <c r="N440" s="105">
        <f>M440-L440</f>
        <v>0.1388888888888889</v>
      </c>
      <c r="O440" s="85"/>
      <c r="P440" s="81"/>
      <c r="Q440" s="129"/>
      <c r="R440" s="85"/>
    </row>
    <row r="441" spans="1:19" ht="12.75" customHeight="1" x14ac:dyDescent="0.2"/>
    <row r="442" spans="1:19" ht="12.75" customHeight="1" x14ac:dyDescent="0.2"/>
    <row r="443" spans="1:19" ht="26.25" customHeight="1" x14ac:dyDescent="0.2">
      <c r="B443" s="220" t="s">
        <v>94</v>
      </c>
      <c r="C443" s="221"/>
      <c r="D443" s="221"/>
      <c r="E443" s="221"/>
      <c r="F443" s="221"/>
      <c r="G443" s="221"/>
      <c r="H443" s="221"/>
      <c r="I443" s="221"/>
      <c r="J443" s="221"/>
      <c r="K443" s="74" t="s">
        <v>116</v>
      </c>
      <c r="L443" s="85"/>
      <c r="M443" s="85"/>
      <c r="N443" s="81"/>
      <c r="O443" s="85"/>
      <c r="P443" s="81"/>
      <c r="Q443" s="81"/>
      <c r="R443" s="81"/>
    </row>
    <row r="444" spans="1:19" ht="20.25" customHeight="1" x14ac:dyDescent="0.2">
      <c r="A444" s="222" t="s">
        <v>9</v>
      </c>
      <c r="B444" s="223" t="s">
        <v>95</v>
      </c>
      <c r="C444" s="224"/>
      <c r="D444" s="224"/>
      <c r="E444" s="224"/>
      <c r="F444" s="224"/>
      <c r="G444" s="224"/>
      <c r="H444" s="224"/>
      <c r="I444" s="224"/>
      <c r="J444" s="225"/>
      <c r="K444" s="226" t="s">
        <v>10</v>
      </c>
      <c r="L444" s="219" t="s">
        <v>2</v>
      </c>
      <c r="M444" s="219" t="s">
        <v>3</v>
      </c>
      <c r="N444" s="228" t="s">
        <v>4</v>
      </c>
      <c r="O444" s="219" t="s">
        <v>5</v>
      </c>
      <c r="P444" s="217" t="s">
        <v>6</v>
      </c>
      <c r="Q444" s="217" t="s">
        <v>7</v>
      </c>
      <c r="R444" s="219" t="s">
        <v>96</v>
      </c>
    </row>
    <row r="445" spans="1:19" ht="15.75" customHeight="1" x14ac:dyDescent="0.2">
      <c r="A445" s="218"/>
      <c r="B445" s="93" t="s">
        <v>97</v>
      </c>
      <c r="C445" s="93" t="s">
        <v>98</v>
      </c>
      <c r="D445" s="93" t="s">
        <v>99</v>
      </c>
      <c r="E445" s="93" t="s">
        <v>100</v>
      </c>
      <c r="F445" s="93" t="s">
        <v>101</v>
      </c>
      <c r="G445" s="93" t="s">
        <v>102</v>
      </c>
      <c r="H445" s="93" t="s">
        <v>103</v>
      </c>
      <c r="I445" s="93" t="s">
        <v>104</v>
      </c>
      <c r="J445" s="93" t="s">
        <v>105</v>
      </c>
      <c r="K445" s="218"/>
      <c r="L445" s="218"/>
      <c r="M445" s="218"/>
      <c r="N445" s="218"/>
      <c r="O445" s="218"/>
      <c r="P445" s="218"/>
      <c r="Q445" s="218"/>
      <c r="R445" s="218"/>
    </row>
    <row r="446" spans="1:19" ht="15.75" customHeight="1" x14ac:dyDescent="0.2">
      <c r="A446" s="93">
        <v>2001</v>
      </c>
      <c r="B446" s="17">
        <v>32</v>
      </c>
      <c r="C446" s="17"/>
      <c r="D446" s="17"/>
      <c r="E446" s="17"/>
      <c r="F446" s="17"/>
      <c r="G446" s="17"/>
      <c r="H446" s="17"/>
      <c r="I446" s="17"/>
      <c r="J446" s="17"/>
      <c r="K446" s="54"/>
      <c r="L446" s="138"/>
      <c r="M446" s="139"/>
      <c r="N446" s="100"/>
      <c r="O446" s="94"/>
      <c r="P446" s="19">
        <f>B446</f>
        <v>32</v>
      </c>
      <c r="Q446" s="95"/>
      <c r="R446" s="94"/>
    </row>
    <row r="447" spans="1:19" ht="15.75" customHeight="1" x14ac:dyDescent="0.2">
      <c r="A447" s="93">
        <v>2002</v>
      </c>
      <c r="B447" s="17"/>
      <c r="C447" s="17">
        <v>28</v>
      </c>
      <c r="D447" s="17"/>
      <c r="E447" s="17"/>
      <c r="F447" s="17"/>
      <c r="G447" s="17"/>
      <c r="H447" s="17"/>
      <c r="I447" s="17"/>
      <c r="J447" s="17"/>
      <c r="K447" s="54"/>
      <c r="L447" s="140"/>
      <c r="M447" s="49"/>
      <c r="N447" s="141"/>
      <c r="O447" s="21">
        <f>IF(C447=0,"",C447/B446)</f>
        <v>0.875</v>
      </c>
      <c r="P447" s="22">
        <v>28</v>
      </c>
      <c r="Q447" s="96">
        <f t="shared" ref="Q447:Q454" si="38">IF(P447=0,"",P447/P446)</f>
        <v>0.875</v>
      </c>
      <c r="R447" s="96">
        <f t="shared" ref="R447:R454" si="39">IF(P447=0,"",100%-Q447)</f>
        <v>0.125</v>
      </c>
    </row>
    <row r="448" spans="1:19" ht="15.75" customHeight="1" x14ac:dyDescent="0.2">
      <c r="A448" s="93">
        <v>2101</v>
      </c>
      <c r="B448" s="17"/>
      <c r="C448" s="17"/>
      <c r="D448" s="17">
        <v>26</v>
      </c>
      <c r="E448" s="17"/>
      <c r="F448" s="17"/>
      <c r="G448" s="17"/>
      <c r="H448" s="17"/>
      <c r="I448" s="17"/>
      <c r="J448" s="17"/>
      <c r="K448" s="54"/>
      <c r="L448" s="140"/>
      <c r="M448" s="49"/>
      <c r="N448" s="141"/>
      <c r="O448" s="21">
        <f>IF(D448=0,"",D448/C447)</f>
        <v>0.9285714285714286</v>
      </c>
      <c r="P448" s="22">
        <v>27</v>
      </c>
      <c r="Q448" s="96">
        <f t="shared" si="38"/>
        <v>0.9642857142857143</v>
      </c>
      <c r="R448" s="96">
        <f t="shared" si="39"/>
        <v>3.5714285714285698E-2</v>
      </c>
      <c r="S448" s="155">
        <f>P448/P446</f>
        <v>0.84375</v>
      </c>
    </row>
    <row r="449" spans="1:18" ht="15.75" customHeight="1" x14ac:dyDescent="0.2">
      <c r="A449" s="93">
        <v>2102</v>
      </c>
      <c r="B449" s="17"/>
      <c r="C449" s="17"/>
      <c r="D449" s="17"/>
      <c r="E449" s="17">
        <v>25</v>
      </c>
      <c r="F449" s="17"/>
      <c r="G449" s="17"/>
      <c r="H449" s="17"/>
      <c r="I449" s="17"/>
      <c r="J449" s="17"/>
      <c r="K449" s="54"/>
      <c r="L449" s="140"/>
      <c r="M449" s="49"/>
      <c r="N449" s="141"/>
      <c r="O449" s="21">
        <f>IF(E449=0,"",E449/D448)</f>
        <v>0.96153846153846156</v>
      </c>
      <c r="P449" s="22">
        <v>27</v>
      </c>
      <c r="Q449" s="96">
        <f t="shared" si="38"/>
        <v>1</v>
      </c>
      <c r="R449" s="96">
        <f t="shared" si="39"/>
        <v>0</v>
      </c>
    </row>
    <row r="450" spans="1:18" ht="15.75" customHeight="1" x14ac:dyDescent="0.2">
      <c r="A450" s="93">
        <v>2201</v>
      </c>
      <c r="B450" s="17"/>
      <c r="C450" s="17"/>
      <c r="D450" s="17"/>
      <c r="E450" s="17"/>
      <c r="F450" s="17">
        <v>23</v>
      </c>
      <c r="G450" s="17"/>
      <c r="H450" s="17"/>
      <c r="I450" s="17"/>
      <c r="J450" s="17"/>
      <c r="K450" s="54"/>
      <c r="L450" s="140"/>
      <c r="M450" s="49"/>
      <c r="N450" s="141"/>
      <c r="O450" s="21">
        <f>IF(F450=0,"",F450/E449)</f>
        <v>0.92</v>
      </c>
      <c r="P450" s="22">
        <v>25</v>
      </c>
      <c r="Q450" s="96">
        <f t="shared" si="38"/>
        <v>0.92592592592592593</v>
      </c>
      <c r="R450" s="96">
        <f t="shared" si="39"/>
        <v>7.407407407407407E-2</v>
      </c>
    </row>
    <row r="451" spans="1:18" ht="15.75" customHeight="1" x14ac:dyDescent="0.2">
      <c r="A451" s="93">
        <v>2202</v>
      </c>
      <c r="B451" s="17"/>
      <c r="C451" s="17"/>
      <c r="D451" s="17"/>
      <c r="E451" s="17"/>
      <c r="F451" s="17"/>
      <c r="G451" s="17">
        <v>21</v>
      </c>
      <c r="H451" s="17"/>
      <c r="I451" s="17"/>
      <c r="J451" s="17"/>
      <c r="K451" s="54"/>
      <c r="L451" s="140"/>
      <c r="M451" s="49"/>
      <c r="N451" s="141"/>
      <c r="O451" s="21">
        <f>IF(G451=0,"",G451/F450)</f>
        <v>0.91304347826086951</v>
      </c>
      <c r="P451" s="22">
        <v>23</v>
      </c>
      <c r="Q451" s="96">
        <f t="shared" si="38"/>
        <v>0.92</v>
      </c>
      <c r="R451" s="96">
        <f t="shared" si="39"/>
        <v>7.999999999999996E-2</v>
      </c>
    </row>
    <row r="452" spans="1:18" ht="15.75" customHeight="1" x14ac:dyDescent="0.2">
      <c r="A452" s="93">
        <v>2301</v>
      </c>
      <c r="B452" s="17"/>
      <c r="C452" s="17"/>
      <c r="D452" s="17"/>
      <c r="E452" s="17"/>
      <c r="F452" s="17"/>
      <c r="G452" s="17"/>
      <c r="H452" s="17">
        <v>21</v>
      </c>
      <c r="I452" s="17"/>
      <c r="J452" s="17"/>
      <c r="K452" s="54"/>
      <c r="L452" s="140"/>
      <c r="M452" s="49"/>
      <c r="N452" s="141"/>
      <c r="O452" s="21">
        <f>IF(H452=0,"",H452/G451)</f>
        <v>1</v>
      </c>
      <c r="P452" s="22">
        <v>23</v>
      </c>
      <c r="Q452" s="96">
        <f t="shared" si="38"/>
        <v>1</v>
      </c>
      <c r="R452" s="96">
        <f t="shared" si="39"/>
        <v>0</v>
      </c>
    </row>
    <row r="453" spans="1:18" ht="15.75" customHeight="1" x14ac:dyDescent="0.2">
      <c r="A453" s="93">
        <v>2302</v>
      </c>
      <c r="B453" s="17"/>
      <c r="C453" s="17"/>
      <c r="D453" s="17"/>
      <c r="E453" s="17"/>
      <c r="F453" s="17"/>
      <c r="G453" s="17"/>
      <c r="H453" s="17"/>
      <c r="I453" s="17">
        <v>17</v>
      </c>
      <c r="J453" s="17"/>
      <c r="K453" s="54"/>
      <c r="L453" s="140"/>
      <c r="M453" s="49"/>
      <c r="N453" s="141"/>
      <c r="O453" s="21">
        <f>IF(I453=0,"",I453/H452)</f>
        <v>0.80952380952380953</v>
      </c>
      <c r="P453" s="22">
        <v>21</v>
      </c>
      <c r="Q453" s="96">
        <f t="shared" si="38"/>
        <v>0.91304347826086951</v>
      </c>
      <c r="R453" s="96">
        <f t="shared" si="39"/>
        <v>8.6956521739130488E-2</v>
      </c>
    </row>
    <row r="454" spans="1:18" ht="15.75" customHeight="1" x14ac:dyDescent="0.2">
      <c r="A454" s="93">
        <v>2401</v>
      </c>
      <c r="B454" s="17"/>
      <c r="C454" s="17"/>
      <c r="D454" s="17"/>
      <c r="E454" s="17"/>
      <c r="F454" s="17"/>
      <c r="G454" s="17"/>
      <c r="H454" s="17"/>
      <c r="I454" s="17"/>
      <c r="J454" s="17">
        <v>12</v>
      </c>
      <c r="K454" s="54">
        <v>11</v>
      </c>
      <c r="L454" s="140"/>
      <c r="M454" s="49"/>
      <c r="N454" s="141"/>
      <c r="O454" s="24">
        <f>IF(J454=0,"",J454/I453)</f>
        <v>0.70588235294117652</v>
      </c>
      <c r="P454" s="22">
        <v>19</v>
      </c>
      <c r="Q454" s="24">
        <f t="shared" si="38"/>
        <v>0.90476190476190477</v>
      </c>
      <c r="R454" s="24">
        <f t="shared" si="39"/>
        <v>9.5238095238095233E-2</v>
      </c>
    </row>
    <row r="455" spans="1:18" ht="15.75" customHeight="1" x14ac:dyDescent="0.2">
      <c r="A455" s="93">
        <v>2402</v>
      </c>
      <c r="B455" s="17"/>
      <c r="C455" s="17"/>
      <c r="D455" s="17"/>
      <c r="E455" s="17"/>
      <c r="F455" s="17"/>
      <c r="G455" s="17"/>
      <c r="H455" s="17"/>
      <c r="I455" s="17"/>
      <c r="J455" s="17">
        <v>6</v>
      </c>
      <c r="K455" s="54">
        <v>4</v>
      </c>
      <c r="L455" s="140"/>
      <c r="M455" s="49"/>
      <c r="N455" s="142"/>
      <c r="O455" s="63"/>
      <c r="P455" s="22">
        <v>8</v>
      </c>
      <c r="Q455" s="63"/>
      <c r="R455" s="97"/>
    </row>
    <row r="456" spans="1:18" ht="15.75" customHeight="1" x14ac:dyDescent="0.2">
      <c r="A456" s="93">
        <v>2501</v>
      </c>
      <c r="B456" s="17"/>
      <c r="C456" s="17"/>
      <c r="D456" s="17"/>
      <c r="E456" s="17"/>
      <c r="F456" s="17"/>
      <c r="G456" s="17"/>
      <c r="H456" s="17"/>
      <c r="I456" s="17"/>
      <c r="J456" s="17">
        <v>2</v>
      </c>
      <c r="K456" s="54">
        <v>1</v>
      </c>
      <c r="L456" s="140"/>
      <c r="M456" s="49"/>
      <c r="N456" s="142"/>
      <c r="O456" s="143"/>
      <c r="P456" s="51">
        <v>4</v>
      </c>
      <c r="Q456" s="144"/>
      <c r="R456" s="143"/>
    </row>
    <row r="457" spans="1:18" ht="15.75" customHeight="1" x14ac:dyDescent="0.2">
      <c r="A457" s="93">
        <v>2502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54"/>
      <c r="L457" s="140"/>
      <c r="M457" s="49"/>
      <c r="N457" s="142"/>
      <c r="O457" s="143"/>
      <c r="P457" s="51"/>
      <c r="Q457" s="144"/>
      <c r="R457" s="143"/>
    </row>
    <row r="458" spans="1:18" ht="15.75" customHeight="1" x14ac:dyDescent="0.2">
      <c r="A458" s="93">
        <v>2601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54"/>
      <c r="L458" s="140"/>
      <c r="M458" s="49"/>
      <c r="N458" s="142"/>
      <c r="O458" s="143"/>
      <c r="P458" s="51"/>
      <c r="Q458" s="144"/>
      <c r="R458" s="143"/>
    </row>
    <row r="459" spans="1:18" ht="15.75" customHeight="1" x14ac:dyDescent="0.2">
      <c r="A459" s="93">
        <v>2602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54"/>
      <c r="L459" s="140"/>
      <c r="M459" s="49"/>
      <c r="N459" s="142"/>
      <c r="O459" s="143"/>
      <c r="P459" s="51"/>
      <c r="Q459" s="144"/>
      <c r="R459" s="143"/>
    </row>
    <row r="460" spans="1:18" ht="15.75" customHeight="1" x14ac:dyDescent="0.2">
      <c r="A460" s="93">
        <v>2701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54"/>
      <c r="L460" s="140"/>
      <c r="M460" s="49"/>
      <c r="N460" s="142"/>
      <c r="O460" s="196"/>
      <c r="P460" s="197"/>
      <c r="Q460" s="198"/>
      <c r="R460" s="199"/>
    </row>
    <row r="461" spans="1:18" ht="15.75" customHeight="1" x14ac:dyDescent="0.2">
      <c r="A461" s="93">
        <v>2702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54"/>
      <c r="L461" s="140"/>
      <c r="M461" s="49"/>
      <c r="N461" s="142"/>
      <c r="O461" s="98" t="s">
        <v>81</v>
      </c>
      <c r="P461" s="99">
        <v>4</v>
      </c>
      <c r="Q461" s="100">
        <f>IF(SUM(K452:K460)=0,"",SUM(K452:K460))</f>
        <v>16</v>
      </c>
      <c r="R461" s="101" t="s">
        <v>10</v>
      </c>
    </row>
    <row r="462" spans="1:18" ht="15.75" customHeight="1" x14ac:dyDescent="0.2">
      <c r="A462" s="93">
        <v>2801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54"/>
      <c r="L462" s="140"/>
      <c r="M462" s="49"/>
      <c r="N462" s="142"/>
      <c r="O462" s="102" t="s">
        <v>83</v>
      </c>
      <c r="P462" s="32">
        <f>IF(P461/B446=0,"",P461/B446)</f>
        <v>0.125</v>
      </c>
      <c r="Q462" s="103">
        <f>IF(P461/Q461=0,"",P461/Q461)</f>
        <v>0.25</v>
      </c>
      <c r="R462" s="104" t="s">
        <v>84</v>
      </c>
    </row>
    <row r="463" spans="1:18" ht="15.75" customHeight="1" x14ac:dyDescent="0.2">
      <c r="A463" s="93">
        <v>2802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54"/>
      <c r="L463" s="146"/>
      <c r="M463" s="147"/>
      <c r="N463" s="148"/>
      <c r="O463" s="149"/>
      <c r="P463" s="150"/>
      <c r="Q463" s="150"/>
      <c r="R463" s="151"/>
    </row>
    <row r="464" spans="1:18" ht="18" customHeight="1" x14ac:dyDescent="0.2">
      <c r="A464" s="109"/>
      <c r="B464" s="216" t="s">
        <v>106</v>
      </c>
      <c r="C464" s="216"/>
      <c r="D464" s="216"/>
      <c r="E464" s="216"/>
      <c r="F464" s="216"/>
      <c r="G464" s="216"/>
      <c r="H464" s="216"/>
      <c r="I464" s="216"/>
      <c r="J464" s="216"/>
      <c r="K464" s="37">
        <f>SUM(K446:K460)</f>
        <v>16</v>
      </c>
      <c r="L464" s="105">
        <f>((SUM(K453:K454))/B446)</f>
        <v>0.34375</v>
      </c>
      <c r="M464" s="105">
        <f>IF(K464=0,"",K464/B446)</f>
        <v>0.5</v>
      </c>
      <c r="N464" s="105">
        <f>M464-L464</f>
        <v>0.15625</v>
      </c>
      <c r="O464" s="85"/>
      <c r="P464" s="81"/>
      <c r="Q464" s="129"/>
      <c r="R464" s="85"/>
    </row>
    <row r="465" spans="1:19" ht="12.75" customHeight="1" x14ac:dyDescent="0.2"/>
    <row r="466" spans="1:19" ht="12.75" customHeight="1" x14ac:dyDescent="0.2"/>
    <row r="467" spans="1:19" ht="26.25" customHeight="1" x14ac:dyDescent="0.2">
      <c r="B467" s="220" t="s">
        <v>94</v>
      </c>
      <c r="C467" s="221"/>
      <c r="D467" s="221"/>
      <c r="E467" s="221"/>
      <c r="F467" s="221"/>
      <c r="G467" s="221"/>
      <c r="H467" s="221"/>
      <c r="I467" s="221"/>
      <c r="J467" s="221"/>
      <c r="K467" s="74" t="s">
        <v>117</v>
      </c>
      <c r="L467" s="85"/>
      <c r="M467" s="85"/>
      <c r="N467" s="81"/>
      <c r="O467" s="85"/>
      <c r="P467" s="81"/>
      <c r="Q467" s="81"/>
      <c r="R467" s="81"/>
    </row>
    <row r="468" spans="1:19" ht="20.25" customHeight="1" x14ac:dyDescent="0.2">
      <c r="A468" s="222" t="s">
        <v>9</v>
      </c>
      <c r="B468" s="223" t="s">
        <v>95</v>
      </c>
      <c r="C468" s="224"/>
      <c r="D468" s="224"/>
      <c r="E468" s="224"/>
      <c r="F468" s="224"/>
      <c r="G468" s="224"/>
      <c r="H468" s="224"/>
      <c r="I468" s="224"/>
      <c r="J468" s="225"/>
      <c r="K468" s="226" t="s">
        <v>10</v>
      </c>
      <c r="L468" s="219" t="s">
        <v>2</v>
      </c>
      <c r="M468" s="219" t="s">
        <v>3</v>
      </c>
      <c r="N468" s="228" t="s">
        <v>4</v>
      </c>
      <c r="O468" s="219" t="s">
        <v>5</v>
      </c>
      <c r="P468" s="217" t="s">
        <v>6</v>
      </c>
      <c r="Q468" s="217" t="s">
        <v>7</v>
      </c>
      <c r="R468" s="219" t="s">
        <v>96</v>
      </c>
    </row>
    <row r="469" spans="1:19" ht="15.75" customHeight="1" x14ac:dyDescent="0.2">
      <c r="A469" s="218"/>
      <c r="B469" s="93" t="s">
        <v>97</v>
      </c>
      <c r="C469" s="93" t="s">
        <v>98</v>
      </c>
      <c r="D469" s="93" t="s">
        <v>99</v>
      </c>
      <c r="E469" s="93" t="s">
        <v>100</v>
      </c>
      <c r="F469" s="93" t="s">
        <v>101</v>
      </c>
      <c r="G469" s="93" t="s">
        <v>102</v>
      </c>
      <c r="H469" s="93" t="s">
        <v>103</v>
      </c>
      <c r="I469" s="93" t="s">
        <v>104</v>
      </c>
      <c r="J469" s="93" t="s">
        <v>105</v>
      </c>
      <c r="K469" s="218"/>
      <c r="L469" s="218"/>
      <c r="M469" s="218"/>
      <c r="N469" s="218"/>
      <c r="O469" s="218"/>
      <c r="P469" s="218"/>
      <c r="Q469" s="218"/>
      <c r="R469" s="218"/>
    </row>
    <row r="470" spans="1:19" ht="15.75" customHeight="1" x14ac:dyDescent="0.2">
      <c r="A470" s="93">
        <v>2002</v>
      </c>
      <c r="B470" s="17">
        <v>64</v>
      </c>
      <c r="C470" s="17"/>
      <c r="D470" s="17"/>
      <c r="E470" s="17"/>
      <c r="F470" s="17"/>
      <c r="G470" s="17"/>
      <c r="H470" s="17"/>
      <c r="I470" s="17"/>
      <c r="J470" s="17"/>
      <c r="K470" s="54"/>
      <c r="L470" s="138"/>
      <c r="M470" s="139"/>
      <c r="N470" s="100"/>
      <c r="O470" s="94"/>
      <c r="P470" s="19">
        <f>B470</f>
        <v>64</v>
      </c>
      <c r="Q470" s="95"/>
      <c r="R470" s="94"/>
    </row>
    <row r="471" spans="1:19" ht="15.75" customHeight="1" x14ac:dyDescent="0.2">
      <c r="A471" s="93">
        <v>2101</v>
      </c>
      <c r="B471" s="17"/>
      <c r="C471" s="17">
        <v>53</v>
      </c>
      <c r="D471" s="17"/>
      <c r="E471" s="17"/>
      <c r="F471" s="17"/>
      <c r="G471" s="17"/>
      <c r="H471" s="17"/>
      <c r="I471" s="17"/>
      <c r="J471" s="17"/>
      <c r="K471" s="54"/>
      <c r="L471" s="140"/>
      <c r="M471" s="49"/>
      <c r="N471" s="141"/>
      <c r="O471" s="21">
        <f>IF(C471=0,"",C471/B470)</f>
        <v>0.828125</v>
      </c>
      <c r="P471" s="22">
        <v>53</v>
      </c>
      <c r="Q471" s="96">
        <f t="shared" ref="Q471:Q478" si="40">IF(P471=0,"",P471/P470)</f>
        <v>0.828125</v>
      </c>
      <c r="R471" s="96">
        <f t="shared" ref="R471:R478" si="41">IF(P471=0,"",100%-Q471)</f>
        <v>0.171875</v>
      </c>
    </row>
    <row r="472" spans="1:19" ht="15.75" customHeight="1" x14ac:dyDescent="0.2">
      <c r="A472" s="93">
        <v>2102</v>
      </c>
      <c r="B472" s="17"/>
      <c r="C472" s="17"/>
      <c r="D472" s="17">
        <v>50</v>
      </c>
      <c r="E472" s="17"/>
      <c r="F472" s="17"/>
      <c r="G472" s="17"/>
      <c r="H472" s="17"/>
      <c r="I472" s="17"/>
      <c r="J472" s="17"/>
      <c r="K472" s="54"/>
      <c r="L472" s="140"/>
      <c r="M472" s="49"/>
      <c r="N472" s="141"/>
      <c r="O472" s="21">
        <f>IF(D472=0,"",D472/C471)</f>
        <v>0.94339622641509435</v>
      </c>
      <c r="P472" s="22">
        <v>52</v>
      </c>
      <c r="Q472" s="96">
        <f t="shared" si="40"/>
        <v>0.98113207547169812</v>
      </c>
      <c r="R472" s="96">
        <f t="shared" si="41"/>
        <v>1.8867924528301883E-2</v>
      </c>
      <c r="S472" s="155">
        <f>P472/P470</f>
        <v>0.8125</v>
      </c>
    </row>
    <row r="473" spans="1:19" ht="15.75" customHeight="1" x14ac:dyDescent="0.2">
      <c r="A473" s="93">
        <v>2201</v>
      </c>
      <c r="B473" s="17"/>
      <c r="C473" s="17"/>
      <c r="D473" s="17"/>
      <c r="E473" s="17">
        <v>46</v>
      </c>
      <c r="F473" s="17"/>
      <c r="G473" s="17"/>
      <c r="H473" s="17"/>
      <c r="I473" s="17"/>
      <c r="J473" s="17"/>
      <c r="K473" s="54"/>
      <c r="L473" s="140"/>
      <c r="M473" s="49"/>
      <c r="N473" s="141"/>
      <c r="O473" s="21">
        <f>IF(E473=0,"",E473/D472)</f>
        <v>0.92</v>
      </c>
      <c r="P473" s="22">
        <v>48</v>
      </c>
      <c r="Q473" s="96">
        <f t="shared" si="40"/>
        <v>0.92307692307692313</v>
      </c>
      <c r="R473" s="96">
        <f t="shared" si="41"/>
        <v>7.6923076923076872E-2</v>
      </c>
    </row>
    <row r="474" spans="1:19" ht="15.75" customHeight="1" x14ac:dyDescent="0.2">
      <c r="A474" s="93">
        <v>2202</v>
      </c>
      <c r="B474" s="17"/>
      <c r="C474" s="17"/>
      <c r="D474" s="17"/>
      <c r="E474" s="17"/>
      <c r="F474" s="17">
        <v>45</v>
      </c>
      <c r="G474" s="17"/>
      <c r="H474" s="17"/>
      <c r="I474" s="17"/>
      <c r="J474" s="17"/>
      <c r="K474" s="54"/>
      <c r="L474" s="140"/>
      <c r="M474" s="49"/>
      <c r="N474" s="141"/>
      <c r="O474" s="21">
        <f>IF(F474=0,"",F474/E473)</f>
        <v>0.97826086956521741</v>
      </c>
      <c r="P474" s="22">
        <v>47</v>
      </c>
      <c r="Q474" s="96">
        <f t="shared" si="40"/>
        <v>0.97916666666666663</v>
      </c>
      <c r="R474" s="96">
        <f t="shared" si="41"/>
        <v>2.083333333333337E-2</v>
      </c>
    </row>
    <row r="475" spans="1:19" ht="15.75" customHeight="1" x14ac:dyDescent="0.2">
      <c r="A475" s="93">
        <v>2301</v>
      </c>
      <c r="B475" s="17"/>
      <c r="C475" s="17"/>
      <c r="D475" s="17"/>
      <c r="E475" s="17"/>
      <c r="F475" s="17"/>
      <c r="G475" s="17">
        <v>45</v>
      </c>
      <c r="H475" s="17"/>
      <c r="I475" s="17"/>
      <c r="J475" s="17"/>
      <c r="K475" s="54"/>
      <c r="L475" s="140"/>
      <c r="M475" s="49"/>
      <c r="N475" s="141"/>
      <c r="O475" s="21">
        <f>IF(G475=0,"",G475/F474)</f>
        <v>1</v>
      </c>
      <c r="P475" s="22">
        <v>47</v>
      </c>
      <c r="Q475" s="96">
        <f t="shared" si="40"/>
        <v>1</v>
      </c>
      <c r="R475" s="96">
        <f t="shared" si="41"/>
        <v>0</v>
      </c>
    </row>
    <row r="476" spans="1:19" ht="15.75" customHeight="1" x14ac:dyDescent="0.2">
      <c r="A476" s="93">
        <v>2302</v>
      </c>
      <c r="B476" s="17"/>
      <c r="C476" s="17"/>
      <c r="D476" s="17"/>
      <c r="E476" s="17"/>
      <c r="F476" s="17"/>
      <c r="G476" s="17"/>
      <c r="H476" s="17">
        <v>43</v>
      </c>
      <c r="I476" s="17"/>
      <c r="J476" s="17"/>
      <c r="K476" s="54"/>
      <c r="L476" s="140"/>
      <c r="M476" s="49"/>
      <c r="N476" s="141"/>
      <c r="O476" s="21">
        <f>IF(H476=0,"",H476/G475)</f>
        <v>0.9555555555555556</v>
      </c>
      <c r="P476" s="22">
        <v>45</v>
      </c>
      <c r="Q476" s="96">
        <f t="shared" si="40"/>
        <v>0.95744680851063835</v>
      </c>
      <c r="R476" s="96">
        <f t="shared" si="41"/>
        <v>4.2553191489361653E-2</v>
      </c>
    </row>
    <row r="477" spans="1:19" ht="15.75" customHeight="1" x14ac:dyDescent="0.2">
      <c r="A477" s="93">
        <v>2401</v>
      </c>
      <c r="B477" s="17"/>
      <c r="C477" s="17"/>
      <c r="D477" s="17"/>
      <c r="E477" s="17"/>
      <c r="F477" s="17"/>
      <c r="G477" s="17"/>
      <c r="H477" s="17"/>
      <c r="I477" s="17">
        <v>41</v>
      </c>
      <c r="J477" s="17"/>
      <c r="K477" s="54"/>
      <c r="L477" s="140"/>
      <c r="M477" s="49"/>
      <c r="N477" s="141"/>
      <c r="O477" s="21">
        <f>IF(I477=0,"",I477/H476)</f>
        <v>0.95348837209302328</v>
      </c>
      <c r="P477" s="22">
        <v>44</v>
      </c>
      <c r="Q477" s="96">
        <f t="shared" si="40"/>
        <v>0.97777777777777775</v>
      </c>
      <c r="R477" s="96">
        <f t="shared" si="41"/>
        <v>2.2222222222222254E-2</v>
      </c>
    </row>
    <row r="478" spans="1:19" ht="15.75" customHeight="1" x14ac:dyDescent="0.2">
      <c r="A478" s="93">
        <v>2402</v>
      </c>
      <c r="B478" s="17"/>
      <c r="C478" s="17"/>
      <c r="D478" s="17"/>
      <c r="E478" s="17"/>
      <c r="F478" s="17"/>
      <c r="G478" s="17"/>
      <c r="H478" s="17"/>
      <c r="I478" s="17"/>
      <c r="J478" s="17">
        <v>37</v>
      </c>
      <c r="K478" s="54">
        <v>29</v>
      </c>
      <c r="L478" s="140"/>
      <c r="M478" s="49"/>
      <c r="N478" s="141"/>
      <c r="O478" s="24">
        <f>IF(J478=0,"",J478/I477)</f>
        <v>0.90243902439024393</v>
      </c>
      <c r="P478" s="22">
        <v>44</v>
      </c>
      <c r="Q478" s="24">
        <f t="shared" si="40"/>
        <v>1</v>
      </c>
      <c r="R478" s="24">
        <f t="shared" si="41"/>
        <v>0</v>
      </c>
    </row>
    <row r="479" spans="1:19" ht="15.75" customHeight="1" x14ac:dyDescent="0.2">
      <c r="A479" s="93">
        <v>2501</v>
      </c>
      <c r="B479" s="17"/>
      <c r="C479" s="17"/>
      <c r="D479" s="17"/>
      <c r="E479" s="17"/>
      <c r="F479" s="17"/>
      <c r="G479" s="17"/>
      <c r="H479" s="17"/>
      <c r="I479" s="17"/>
      <c r="J479" s="17">
        <v>10</v>
      </c>
      <c r="K479" s="54">
        <v>8</v>
      </c>
      <c r="L479" s="140"/>
      <c r="M479" s="49"/>
      <c r="N479" s="142"/>
      <c r="O479" s="63"/>
      <c r="P479" s="22">
        <v>12</v>
      </c>
      <c r="Q479" s="63"/>
      <c r="R479" s="97"/>
    </row>
    <row r="480" spans="1:19" ht="15.75" customHeight="1" x14ac:dyDescent="0.2">
      <c r="A480" s="93">
        <v>2502</v>
      </c>
      <c r="B480" s="17"/>
      <c r="C480" s="17"/>
      <c r="D480" s="17"/>
      <c r="E480" s="17"/>
      <c r="F480" s="17"/>
      <c r="G480" s="17"/>
      <c r="H480" s="17"/>
      <c r="I480" s="17"/>
      <c r="J480" s="17"/>
      <c r="K480" s="54"/>
      <c r="L480" s="140"/>
      <c r="M480" s="49"/>
      <c r="N480" s="142"/>
      <c r="O480" s="143"/>
      <c r="P480" s="51"/>
      <c r="Q480" s="144"/>
      <c r="R480" s="143"/>
    </row>
    <row r="481" spans="1:19" ht="15.75" customHeight="1" x14ac:dyDescent="0.2">
      <c r="A481" s="93">
        <v>2601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54"/>
      <c r="L481" s="140"/>
      <c r="M481" s="49"/>
      <c r="N481" s="142"/>
      <c r="O481" s="143"/>
      <c r="P481" s="51"/>
      <c r="Q481" s="144"/>
      <c r="R481" s="143"/>
    </row>
    <row r="482" spans="1:19" ht="15.75" customHeight="1" x14ac:dyDescent="0.2">
      <c r="A482" s="93">
        <v>2602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54"/>
      <c r="L482" s="140"/>
      <c r="M482" s="49"/>
      <c r="N482" s="142"/>
      <c r="O482" s="143"/>
      <c r="P482" s="51"/>
      <c r="Q482" s="144"/>
      <c r="R482" s="143"/>
    </row>
    <row r="483" spans="1:19" ht="15.75" customHeight="1" x14ac:dyDescent="0.2">
      <c r="A483" s="93">
        <v>2701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54"/>
      <c r="L483" s="140"/>
      <c r="M483" s="49"/>
      <c r="N483" s="142"/>
      <c r="O483" s="143"/>
      <c r="P483" s="51"/>
      <c r="Q483" s="144"/>
      <c r="R483" s="143"/>
    </row>
    <row r="484" spans="1:19" ht="15.75" customHeight="1" x14ac:dyDescent="0.2">
      <c r="A484" s="93">
        <v>2702</v>
      </c>
      <c r="B484" s="17"/>
      <c r="C484" s="17"/>
      <c r="D484" s="17"/>
      <c r="E484" s="17"/>
      <c r="F484" s="17"/>
      <c r="G484" s="17"/>
      <c r="H484" s="17"/>
      <c r="I484" s="17"/>
      <c r="J484" s="17"/>
      <c r="K484" s="54"/>
      <c r="L484" s="140"/>
      <c r="M484" s="49"/>
      <c r="N484" s="142"/>
      <c r="O484" s="196"/>
      <c r="P484" s="197"/>
      <c r="Q484" s="198"/>
      <c r="R484" s="199"/>
    </row>
    <row r="485" spans="1:19" ht="15.75" customHeight="1" x14ac:dyDescent="0.2">
      <c r="A485" s="93">
        <v>2801</v>
      </c>
      <c r="B485" s="17"/>
      <c r="C485" s="17"/>
      <c r="D485" s="17"/>
      <c r="E485" s="17"/>
      <c r="F485" s="17"/>
      <c r="G485" s="17"/>
      <c r="H485" s="17"/>
      <c r="I485" s="17"/>
      <c r="J485" s="17"/>
      <c r="K485" s="54"/>
      <c r="L485" s="140"/>
      <c r="M485" s="49"/>
      <c r="N485" s="142"/>
      <c r="O485" s="98" t="s">
        <v>81</v>
      </c>
      <c r="P485" s="99"/>
      <c r="Q485" s="100">
        <f>IF(SUM(K476:K484)=0,"",SUM(K476:K484))</f>
        <v>37</v>
      </c>
      <c r="R485" s="101" t="s">
        <v>10</v>
      </c>
    </row>
    <row r="486" spans="1:19" ht="15.75" customHeight="1" x14ac:dyDescent="0.2">
      <c r="A486" s="93">
        <v>2802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54"/>
      <c r="L486" s="140"/>
      <c r="M486" s="49"/>
      <c r="N486" s="142"/>
      <c r="O486" s="102" t="s">
        <v>83</v>
      </c>
      <c r="P486" s="32" t="str">
        <f>IF(P485/B470=0,"",P485/B470)</f>
        <v/>
      </c>
      <c r="Q486" s="103" t="str">
        <f>IF(P485/Q485=0,"",P485/Q485)</f>
        <v/>
      </c>
      <c r="R486" s="104" t="s">
        <v>84</v>
      </c>
    </row>
    <row r="487" spans="1:19" ht="15.75" customHeight="1" x14ac:dyDescent="0.2">
      <c r="A487" s="93">
        <v>2901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54"/>
      <c r="L487" s="146"/>
      <c r="M487" s="147"/>
      <c r="N487" s="148"/>
      <c r="O487" s="149"/>
      <c r="P487" s="150"/>
      <c r="Q487" s="150"/>
      <c r="R487" s="151"/>
    </row>
    <row r="488" spans="1:19" ht="18" customHeight="1" x14ac:dyDescent="0.2">
      <c r="A488" s="109"/>
      <c r="B488" s="216" t="s">
        <v>106</v>
      </c>
      <c r="C488" s="216"/>
      <c r="D488" s="216"/>
      <c r="E488" s="216"/>
      <c r="F488" s="216"/>
      <c r="G488" s="216"/>
      <c r="H488" s="216"/>
      <c r="I488" s="216"/>
      <c r="J488" s="216"/>
      <c r="K488" s="37">
        <f>SUM(K470:K484)</f>
        <v>37</v>
      </c>
      <c r="L488" s="105">
        <f>((SUM(K477:K478))/B470)</f>
        <v>0.453125</v>
      </c>
      <c r="M488" s="105">
        <f>IF(K488=0,"",K488/B470)</f>
        <v>0.578125</v>
      </c>
      <c r="N488" s="105">
        <f>M488-L488</f>
        <v>0.125</v>
      </c>
      <c r="O488" s="85"/>
      <c r="P488" s="81"/>
      <c r="Q488" s="129"/>
      <c r="R488" s="85"/>
    </row>
    <row r="489" spans="1:19" ht="12.75" customHeight="1" x14ac:dyDescent="0.2"/>
    <row r="490" spans="1:19" ht="12.75" customHeight="1" x14ac:dyDescent="0.2"/>
    <row r="491" spans="1:19" ht="26.25" x14ac:dyDescent="0.2">
      <c r="B491" s="220" t="s">
        <v>94</v>
      </c>
      <c r="C491" s="221"/>
      <c r="D491" s="221"/>
      <c r="E491" s="221"/>
      <c r="F491" s="221"/>
      <c r="G491" s="221"/>
      <c r="H491" s="221"/>
      <c r="I491" s="221"/>
      <c r="J491" s="221"/>
      <c r="K491" s="74" t="s">
        <v>118</v>
      </c>
      <c r="L491" s="85"/>
      <c r="M491" s="85"/>
      <c r="N491" s="81"/>
      <c r="O491" s="85"/>
      <c r="P491" s="81"/>
      <c r="Q491" s="81"/>
      <c r="R491" s="81"/>
    </row>
    <row r="492" spans="1:19" ht="20.25" x14ac:dyDescent="0.2">
      <c r="A492" s="222" t="s">
        <v>9</v>
      </c>
      <c r="B492" s="223" t="s">
        <v>95</v>
      </c>
      <c r="C492" s="224"/>
      <c r="D492" s="224"/>
      <c r="E492" s="224"/>
      <c r="F492" s="224"/>
      <c r="G492" s="224"/>
      <c r="H492" s="224"/>
      <c r="I492" s="224"/>
      <c r="J492" s="225"/>
      <c r="K492" s="226" t="s">
        <v>10</v>
      </c>
      <c r="L492" s="219" t="s">
        <v>2</v>
      </c>
      <c r="M492" s="219" t="s">
        <v>3</v>
      </c>
      <c r="N492" s="228" t="s">
        <v>4</v>
      </c>
      <c r="O492" s="219" t="s">
        <v>5</v>
      </c>
      <c r="P492" s="217" t="s">
        <v>6</v>
      </c>
      <c r="Q492" s="217" t="s">
        <v>7</v>
      </c>
      <c r="R492" s="219" t="s">
        <v>96</v>
      </c>
    </row>
    <row r="493" spans="1:19" ht="15.75" x14ac:dyDescent="0.2">
      <c r="A493" s="218"/>
      <c r="B493" s="93" t="s">
        <v>97</v>
      </c>
      <c r="C493" s="93" t="s">
        <v>98</v>
      </c>
      <c r="D493" s="93" t="s">
        <v>99</v>
      </c>
      <c r="E493" s="93" t="s">
        <v>100</v>
      </c>
      <c r="F493" s="93" t="s">
        <v>101</v>
      </c>
      <c r="G493" s="93" t="s">
        <v>102</v>
      </c>
      <c r="H493" s="93" t="s">
        <v>103</v>
      </c>
      <c r="I493" s="93" t="s">
        <v>104</v>
      </c>
      <c r="J493" s="93" t="s">
        <v>105</v>
      </c>
      <c r="K493" s="218"/>
      <c r="L493" s="218"/>
      <c r="M493" s="218"/>
      <c r="N493" s="218"/>
      <c r="O493" s="218"/>
      <c r="P493" s="218"/>
      <c r="Q493" s="218"/>
      <c r="R493" s="218"/>
    </row>
    <row r="494" spans="1:19" ht="15.75" x14ac:dyDescent="0.2">
      <c r="A494" s="93">
        <v>2101</v>
      </c>
      <c r="B494" s="17">
        <v>34</v>
      </c>
      <c r="C494" s="17"/>
      <c r="D494" s="17"/>
      <c r="E494" s="17"/>
      <c r="F494" s="17"/>
      <c r="G494" s="17"/>
      <c r="H494" s="17"/>
      <c r="I494" s="17"/>
      <c r="J494" s="17"/>
      <c r="K494" s="54"/>
      <c r="L494" s="138"/>
      <c r="M494" s="139"/>
      <c r="N494" s="100"/>
      <c r="O494" s="94"/>
      <c r="P494" s="19">
        <f>B494</f>
        <v>34</v>
      </c>
      <c r="Q494" s="95"/>
      <c r="R494" s="94"/>
    </row>
    <row r="495" spans="1:19" ht="15.75" x14ac:dyDescent="0.2">
      <c r="A495" s="93">
        <v>2102</v>
      </c>
      <c r="B495" s="17"/>
      <c r="C495" s="17">
        <v>26</v>
      </c>
      <c r="D495" s="17"/>
      <c r="E495" s="17"/>
      <c r="F495" s="17"/>
      <c r="G495" s="17"/>
      <c r="H495" s="17"/>
      <c r="I495" s="17"/>
      <c r="J495" s="17"/>
      <c r="K495" s="54"/>
      <c r="L495" s="140"/>
      <c r="M495" s="49"/>
      <c r="N495" s="141"/>
      <c r="O495" s="21">
        <f>IF(C495=0,"",C495/B494)</f>
        <v>0.76470588235294112</v>
      </c>
      <c r="P495" s="22">
        <v>26</v>
      </c>
      <c r="Q495" s="96">
        <f t="shared" ref="Q495:Q502" si="42">IF(P495=0,"",P495/P494)</f>
        <v>0.76470588235294112</v>
      </c>
      <c r="R495" s="96">
        <f t="shared" ref="R495:R502" si="43">IF(P495=0,"",100%-Q495)</f>
        <v>0.23529411764705888</v>
      </c>
    </row>
    <row r="496" spans="1:19" ht="15.75" x14ac:dyDescent="0.2">
      <c r="A496" s="93">
        <v>2201</v>
      </c>
      <c r="B496" s="17"/>
      <c r="C496" s="17"/>
      <c r="D496" s="17">
        <v>25</v>
      </c>
      <c r="E496" s="17"/>
      <c r="F496" s="17"/>
      <c r="G496" s="17"/>
      <c r="H496" s="17"/>
      <c r="I496" s="17"/>
      <c r="J496" s="17"/>
      <c r="K496" s="54"/>
      <c r="L496" s="140"/>
      <c r="M496" s="49"/>
      <c r="N496" s="141"/>
      <c r="O496" s="21">
        <f>IF(D496=0,"",D496/C495)</f>
        <v>0.96153846153846156</v>
      </c>
      <c r="P496" s="22">
        <v>25</v>
      </c>
      <c r="Q496" s="96">
        <f t="shared" si="42"/>
        <v>0.96153846153846156</v>
      </c>
      <c r="R496" s="96">
        <f t="shared" si="43"/>
        <v>3.8461538461538436E-2</v>
      </c>
      <c r="S496" s="155">
        <f>P496/P494</f>
        <v>0.73529411764705888</v>
      </c>
    </row>
    <row r="497" spans="1:22" ht="15.75" x14ac:dyDescent="0.2">
      <c r="A497" s="93">
        <v>2202</v>
      </c>
      <c r="B497" s="17"/>
      <c r="C497" s="17"/>
      <c r="D497" s="17"/>
      <c r="E497" s="17">
        <v>23</v>
      </c>
      <c r="F497" s="17"/>
      <c r="G497" s="17"/>
      <c r="H497" s="17"/>
      <c r="I497" s="17"/>
      <c r="J497" s="17"/>
      <c r="K497" s="54"/>
      <c r="L497" s="140"/>
      <c r="M497" s="49"/>
      <c r="N497" s="141"/>
      <c r="O497" s="21">
        <f>IF(E497=0,"",E497/D496)</f>
        <v>0.92</v>
      </c>
      <c r="P497" s="22">
        <v>23</v>
      </c>
      <c r="Q497" s="96">
        <f t="shared" si="42"/>
        <v>0.92</v>
      </c>
      <c r="R497" s="96">
        <f t="shared" si="43"/>
        <v>7.999999999999996E-2</v>
      </c>
    </row>
    <row r="498" spans="1:22" ht="15.75" x14ac:dyDescent="0.2">
      <c r="A498" s="93">
        <v>2301</v>
      </c>
      <c r="B498" s="17"/>
      <c r="C498" s="17"/>
      <c r="D498" s="17"/>
      <c r="E498" s="17"/>
      <c r="F498" s="17">
        <v>21</v>
      </c>
      <c r="G498" s="17"/>
      <c r="H498" s="17"/>
      <c r="I498" s="17"/>
      <c r="J498" s="17"/>
      <c r="K498" s="54"/>
      <c r="L498" s="140"/>
      <c r="M498" s="49"/>
      <c r="N498" s="141"/>
      <c r="O498" s="21">
        <f>IF(F498=0,"",F498/E497)</f>
        <v>0.91304347826086951</v>
      </c>
      <c r="P498" s="22">
        <v>22</v>
      </c>
      <c r="Q498" s="96">
        <f t="shared" si="42"/>
        <v>0.95652173913043481</v>
      </c>
      <c r="R498" s="96">
        <f t="shared" si="43"/>
        <v>4.3478260869565188E-2</v>
      </c>
    </row>
    <row r="499" spans="1:22" ht="15.75" x14ac:dyDescent="0.2">
      <c r="A499" s="93">
        <v>2302</v>
      </c>
      <c r="B499" s="17"/>
      <c r="C499" s="17"/>
      <c r="D499" s="17"/>
      <c r="E499" s="17"/>
      <c r="F499" s="17"/>
      <c r="G499" s="17">
        <v>18</v>
      </c>
      <c r="H499" s="17"/>
      <c r="I499" s="17"/>
      <c r="J499" s="17"/>
      <c r="K499" s="54"/>
      <c r="L499" s="140"/>
      <c r="M499" s="49"/>
      <c r="N499" s="141"/>
      <c r="O499" s="21">
        <f>IF(G499=0,"",G499/F498)</f>
        <v>0.8571428571428571</v>
      </c>
      <c r="P499" s="22">
        <v>22</v>
      </c>
      <c r="Q499" s="96">
        <f t="shared" si="42"/>
        <v>1</v>
      </c>
      <c r="R499" s="96">
        <f t="shared" si="43"/>
        <v>0</v>
      </c>
    </row>
    <row r="500" spans="1:22" ht="15.75" x14ac:dyDescent="0.2">
      <c r="A500" s="93">
        <v>2401</v>
      </c>
      <c r="B500" s="17"/>
      <c r="C500" s="17"/>
      <c r="D500" s="17"/>
      <c r="E500" s="17"/>
      <c r="F500" s="17"/>
      <c r="G500" s="17"/>
      <c r="H500" s="17">
        <v>17</v>
      </c>
      <c r="I500" s="17"/>
      <c r="J500" s="17"/>
      <c r="K500" s="54"/>
      <c r="L500" s="140"/>
      <c r="M500" s="49"/>
      <c r="N500" s="141"/>
      <c r="O500" s="21">
        <f>IF(H500=0,"",H500/G499)</f>
        <v>0.94444444444444442</v>
      </c>
      <c r="P500" s="22">
        <v>21</v>
      </c>
      <c r="Q500" s="96">
        <f t="shared" si="42"/>
        <v>0.95454545454545459</v>
      </c>
      <c r="R500" s="96">
        <f t="shared" si="43"/>
        <v>4.5454545454545414E-2</v>
      </c>
    </row>
    <row r="501" spans="1:22" ht="15.75" x14ac:dyDescent="0.2">
      <c r="A501" s="93">
        <v>2402</v>
      </c>
      <c r="B501" s="17"/>
      <c r="C501" s="17"/>
      <c r="D501" s="17"/>
      <c r="E501" s="17"/>
      <c r="F501" s="17"/>
      <c r="G501" s="17"/>
      <c r="H501" s="17"/>
      <c r="I501" s="17">
        <v>17</v>
      </c>
      <c r="J501" s="17"/>
      <c r="K501" s="54">
        <v>1</v>
      </c>
      <c r="L501" s="140"/>
      <c r="M501" s="49"/>
      <c r="N501" s="141"/>
      <c r="O501" s="21">
        <f>IF(I501=0,"",I501/H500)</f>
        <v>1</v>
      </c>
      <c r="P501" s="22">
        <v>19</v>
      </c>
      <c r="Q501" s="96">
        <f t="shared" si="42"/>
        <v>0.90476190476190477</v>
      </c>
      <c r="R501" s="96">
        <f t="shared" si="43"/>
        <v>9.5238095238095233E-2</v>
      </c>
    </row>
    <row r="502" spans="1:22" ht="15.75" x14ac:dyDescent="0.2">
      <c r="A502" s="93">
        <v>2501</v>
      </c>
      <c r="B502" s="17"/>
      <c r="C502" s="17"/>
      <c r="D502" s="17"/>
      <c r="E502" s="17"/>
      <c r="F502" s="17"/>
      <c r="G502" s="17"/>
      <c r="H502" s="17"/>
      <c r="I502" s="17"/>
      <c r="J502" s="17">
        <v>15</v>
      </c>
      <c r="K502" s="54">
        <v>15</v>
      </c>
      <c r="L502" s="140"/>
      <c r="M502" s="49"/>
      <c r="N502" s="141"/>
      <c r="O502" s="24">
        <f>IF(J502=0,"",J502/I501)</f>
        <v>0.88235294117647056</v>
      </c>
      <c r="P502" s="22">
        <v>18</v>
      </c>
      <c r="Q502" s="24">
        <f t="shared" si="42"/>
        <v>0.94736842105263153</v>
      </c>
      <c r="R502" s="24">
        <f t="shared" si="43"/>
        <v>5.2631578947368474E-2</v>
      </c>
    </row>
    <row r="503" spans="1:22" ht="15.75" x14ac:dyDescent="0.2">
      <c r="A503" s="93">
        <v>2502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54"/>
      <c r="L503" s="140"/>
      <c r="M503" s="49"/>
      <c r="N503" s="142"/>
      <c r="O503" s="63"/>
      <c r="P503" s="22"/>
      <c r="Q503" s="63"/>
      <c r="R503" s="97"/>
    </row>
    <row r="504" spans="1:22" ht="15.75" x14ac:dyDescent="0.2">
      <c r="A504" s="93">
        <v>2601</v>
      </c>
      <c r="B504" s="17"/>
      <c r="C504" s="17"/>
      <c r="D504" s="17"/>
      <c r="E504" s="17"/>
      <c r="F504" s="17"/>
      <c r="G504" s="17"/>
      <c r="H504" s="17"/>
      <c r="I504" s="17"/>
      <c r="J504" s="17"/>
      <c r="K504" s="54"/>
      <c r="L504" s="140"/>
      <c r="M504" s="49"/>
      <c r="N504" s="142"/>
      <c r="O504" s="143"/>
      <c r="P504" s="51"/>
      <c r="Q504" s="144"/>
      <c r="R504" s="143"/>
    </row>
    <row r="505" spans="1:22" ht="15.75" x14ac:dyDescent="0.2">
      <c r="A505" s="93">
        <v>2602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54"/>
      <c r="L505" s="140"/>
      <c r="M505" s="49"/>
      <c r="N505" s="142"/>
      <c r="O505" s="143"/>
      <c r="P505" s="51"/>
      <c r="Q505" s="144"/>
      <c r="R505" s="143"/>
    </row>
    <row r="506" spans="1:22" ht="15.75" x14ac:dyDescent="0.2">
      <c r="A506" s="93">
        <v>2701</v>
      </c>
      <c r="B506" s="17"/>
      <c r="C506" s="17"/>
      <c r="D506" s="17"/>
      <c r="E506" s="17"/>
      <c r="F506" s="17"/>
      <c r="G506" s="17"/>
      <c r="H506" s="17"/>
      <c r="I506" s="17"/>
      <c r="J506" s="17"/>
      <c r="K506" s="54"/>
      <c r="L506" s="140"/>
      <c r="M506" s="49"/>
      <c r="N506" s="142"/>
      <c r="O506" s="143"/>
      <c r="P506" s="51"/>
      <c r="Q506" s="144"/>
      <c r="R506" s="143"/>
    </row>
    <row r="507" spans="1:22" ht="15.75" x14ac:dyDescent="0.2">
      <c r="A507" s="93">
        <v>2702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54"/>
      <c r="L507" s="140"/>
      <c r="M507" s="49"/>
      <c r="N507" s="142"/>
      <c r="O507" s="143"/>
      <c r="P507" s="51"/>
      <c r="Q507" s="144"/>
      <c r="R507" s="143"/>
      <c r="V507" s="156"/>
    </row>
    <row r="508" spans="1:22" ht="15.75" x14ac:dyDescent="0.2">
      <c r="A508" s="93">
        <v>2801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54"/>
      <c r="L508" s="140"/>
      <c r="M508" s="49"/>
      <c r="N508" s="142"/>
      <c r="O508" s="196"/>
      <c r="P508" s="197"/>
      <c r="Q508" s="198"/>
      <c r="R508" s="199"/>
    </row>
    <row r="509" spans="1:22" ht="15.75" x14ac:dyDescent="0.2">
      <c r="A509" s="93">
        <v>2802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54"/>
      <c r="L509" s="140"/>
      <c r="M509" s="49"/>
      <c r="N509" s="142"/>
      <c r="O509" s="98" t="s">
        <v>81</v>
      </c>
      <c r="P509" s="99"/>
      <c r="Q509" s="100">
        <f>IF(SUM(K500:K508)=0,"",SUM(K500:K508))</f>
        <v>16</v>
      </c>
      <c r="R509" s="101" t="s">
        <v>10</v>
      </c>
    </row>
    <row r="510" spans="1:22" ht="15.75" x14ac:dyDescent="0.2">
      <c r="A510" s="93">
        <v>2901</v>
      </c>
      <c r="B510" s="17"/>
      <c r="C510" s="17"/>
      <c r="D510" s="17"/>
      <c r="E510" s="17"/>
      <c r="F510" s="17"/>
      <c r="G510" s="17"/>
      <c r="H510" s="17"/>
      <c r="I510" s="17"/>
      <c r="J510" s="17"/>
      <c r="K510" s="54"/>
      <c r="L510" s="140"/>
      <c r="M510" s="49"/>
      <c r="N510" s="142"/>
      <c r="O510" s="102" t="s">
        <v>83</v>
      </c>
      <c r="P510" s="32" t="str">
        <f>IF(P509/B494=0,"",P509/B494)</f>
        <v/>
      </c>
      <c r="Q510" s="103" t="str">
        <f>IF(P509/Q509=0,"",P509/Q509)</f>
        <v/>
      </c>
      <c r="R510" s="104" t="s">
        <v>84</v>
      </c>
    </row>
    <row r="511" spans="1:22" ht="15.75" x14ac:dyDescent="0.2">
      <c r="A511" s="93">
        <v>2902</v>
      </c>
      <c r="B511" s="17"/>
      <c r="C511" s="17"/>
      <c r="D511" s="17"/>
      <c r="E511" s="17"/>
      <c r="F511" s="17"/>
      <c r="G511" s="17"/>
      <c r="H511" s="17"/>
      <c r="I511" s="17"/>
      <c r="J511" s="17"/>
      <c r="K511" s="54"/>
      <c r="L511" s="146"/>
      <c r="M511" s="147"/>
      <c r="N511" s="148"/>
      <c r="O511" s="149"/>
      <c r="P511" s="150"/>
      <c r="Q511" s="150"/>
      <c r="R511" s="151"/>
    </row>
    <row r="512" spans="1:22" ht="18" customHeight="1" x14ac:dyDescent="0.2">
      <c r="A512" s="109"/>
      <c r="B512" s="216" t="s">
        <v>106</v>
      </c>
      <c r="C512" s="216"/>
      <c r="D512" s="216"/>
      <c r="E512" s="216"/>
      <c r="F512" s="216"/>
      <c r="G512" s="216"/>
      <c r="H512" s="216"/>
      <c r="I512" s="216"/>
      <c r="J512" s="216"/>
      <c r="K512" s="37">
        <f>SUM(K494:K508)</f>
        <v>16</v>
      </c>
      <c r="L512" s="105">
        <f>((SUM(K501:K502))/B494)</f>
        <v>0.47058823529411764</v>
      </c>
      <c r="M512" s="105">
        <f>IF(K512=0,"",K512/B494)</f>
        <v>0.47058823529411764</v>
      </c>
      <c r="N512" s="105">
        <f>M512-L512</f>
        <v>0</v>
      </c>
      <c r="O512" s="85"/>
      <c r="P512" s="81"/>
      <c r="Q512" s="129"/>
      <c r="R512" s="85"/>
    </row>
    <row r="513" spans="1:19" ht="12.75" customHeight="1" x14ac:dyDescent="0.2"/>
    <row r="514" spans="1:19" ht="12.75" customHeight="1" x14ac:dyDescent="0.2"/>
    <row r="515" spans="1:19" ht="26.25" x14ac:dyDescent="0.2">
      <c r="A515" s="86"/>
      <c r="B515" s="220" t="s">
        <v>94</v>
      </c>
      <c r="C515" s="221"/>
      <c r="D515" s="221"/>
      <c r="E515" s="221"/>
      <c r="F515" s="221"/>
      <c r="G515" s="221"/>
      <c r="H515" s="221"/>
      <c r="I515" s="221"/>
      <c r="J515" s="221"/>
      <c r="K515" s="74" t="s">
        <v>119</v>
      </c>
      <c r="L515" s="85"/>
      <c r="M515" s="85"/>
      <c r="N515" s="81"/>
      <c r="O515" s="85"/>
      <c r="P515" s="81"/>
      <c r="Q515" s="81"/>
      <c r="R515" s="81"/>
      <c r="S515" s="86"/>
    </row>
    <row r="516" spans="1:19" ht="20.25" x14ac:dyDescent="0.2">
      <c r="A516" s="222" t="s">
        <v>9</v>
      </c>
      <c r="B516" s="223" t="s">
        <v>95</v>
      </c>
      <c r="C516" s="224"/>
      <c r="D516" s="224"/>
      <c r="E516" s="224"/>
      <c r="F516" s="224"/>
      <c r="G516" s="224"/>
      <c r="H516" s="224"/>
      <c r="I516" s="224"/>
      <c r="J516" s="225"/>
      <c r="K516" s="226" t="s">
        <v>10</v>
      </c>
      <c r="L516" s="219" t="s">
        <v>2</v>
      </c>
      <c r="M516" s="219" t="s">
        <v>3</v>
      </c>
      <c r="N516" s="228" t="s">
        <v>4</v>
      </c>
      <c r="O516" s="219" t="s">
        <v>5</v>
      </c>
      <c r="P516" s="217" t="s">
        <v>6</v>
      </c>
      <c r="Q516" s="217" t="s">
        <v>7</v>
      </c>
      <c r="R516" s="219" t="s">
        <v>96</v>
      </c>
      <c r="S516" s="86"/>
    </row>
    <row r="517" spans="1:19" ht="15.75" x14ac:dyDescent="0.2">
      <c r="A517" s="218"/>
      <c r="B517" s="93" t="s">
        <v>97</v>
      </c>
      <c r="C517" s="93" t="s">
        <v>98</v>
      </c>
      <c r="D517" s="93" t="s">
        <v>99</v>
      </c>
      <c r="E517" s="93" t="s">
        <v>100</v>
      </c>
      <c r="F517" s="93" t="s">
        <v>101</v>
      </c>
      <c r="G517" s="93" t="s">
        <v>102</v>
      </c>
      <c r="H517" s="93" t="s">
        <v>103</v>
      </c>
      <c r="I517" s="93" t="s">
        <v>104</v>
      </c>
      <c r="J517" s="93" t="s">
        <v>105</v>
      </c>
      <c r="K517" s="218"/>
      <c r="L517" s="218"/>
      <c r="M517" s="218"/>
      <c r="N517" s="218"/>
      <c r="O517" s="218"/>
      <c r="P517" s="218"/>
      <c r="Q517" s="218"/>
      <c r="R517" s="218"/>
      <c r="S517" s="86"/>
    </row>
    <row r="518" spans="1:19" ht="15.75" x14ac:dyDescent="0.2">
      <c r="A518" s="93">
        <v>2102</v>
      </c>
      <c r="B518" s="17">
        <v>62</v>
      </c>
      <c r="C518" s="17"/>
      <c r="D518" s="17"/>
      <c r="E518" s="17"/>
      <c r="F518" s="17"/>
      <c r="G518" s="17"/>
      <c r="H518" s="17"/>
      <c r="I518" s="17"/>
      <c r="J518" s="17"/>
      <c r="K518" s="54"/>
      <c r="L518" s="138"/>
      <c r="M518" s="139"/>
      <c r="N518" s="100"/>
      <c r="O518" s="94"/>
      <c r="P518" s="19">
        <f>B518</f>
        <v>62</v>
      </c>
      <c r="Q518" s="95"/>
      <c r="R518" s="94"/>
      <c r="S518" s="86"/>
    </row>
    <row r="519" spans="1:19" ht="15.75" x14ac:dyDescent="0.2">
      <c r="A519" s="93">
        <v>2201</v>
      </c>
      <c r="B519" s="17"/>
      <c r="C519" s="17">
        <v>54</v>
      </c>
      <c r="D519" s="17"/>
      <c r="E519" s="17"/>
      <c r="F519" s="17"/>
      <c r="G519" s="17"/>
      <c r="H519" s="17"/>
      <c r="I519" s="17"/>
      <c r="J519" s="17"/>
      <c r="K519" s="54"/>
      <c r="L519" s="140"/>
      <c r="M519" s="49"/>
      <c r="N519" s="141"/>
      <c r="O519" s="21">
        <f>IF(C519=0,"",C519/B518)</f>
        <v>0.87096774193548387</v>
      </c>
      <c r="P519" s="22">
        <v>54</v>
      </c>
      <c r="Q519" s="96">
        <f t="shared" ref="Q519:Q526" si="44">IF(P519=0,"",P519/P518)</f>
        <v>0.87096774193548387</v>
      </c>
      <c r="R519" s="96">
        <f t="shared" ref="R519:R526" si="45">IF(P519=0,"",100%-Q519)</f>
        <v>0.12903225806451613</v>
      </c>
      <c r="S519" s="86"/>
    </row>
    <row r="520" spans="1:19" ht="15.75" x14ac:dyDescent="0.2">
      <c r="A520" s="93">
        <v>2202</v>
      </c>
      <c r="B520" s="17"/>
      <c r="C520" s="17"/>
      <c r="D520" s="17">
        <v>48</v>
      </c>
      <c r="E520" s="17"/>
      <c r="F520" s="17"/>
      <c r="G520" s="17"/>
      <c r="H520" s="17"/>
      <c r="I520" s="17"/>
      <c r="J520" s="17"/>
      <c r="K520" s="54"/>
      <c r="L520" s="140"/>
      <c r="M520" s="49"/>
      <c r="N520" s="141"/>
      <c r="O520" s="21">
        <f>IF(D520=0,"",D520/C519)</f>
        <v>0.88888888888888884</v>
      </c>
      <c r="P520" s="22">
        <v>49</v>
      </c>
      <c r="Q520" s="96">
        <f t="shared" si="44"/>
        <v>0.90740740740740744</v>
      </c>
      <c r="R520" s="96">
        <f t="shared" si="45"/>
        <v>9.259259259259256E-2</v>
      </c>
      <c r="S520" s="155">
        <f>P520/P518</f>
        <v>0.79032258064516125</v>
      </c>
    </row>
    <row r="521" spans="1:19" ht="15.75" x14ac:dyDescent="0.2">
      <c r="A521" s="93">
        <v>2301</v>
      </c>
      <c r="B521" s="17"/>
      <c r="C521" s="17"/>
      <c r="D521" s="17"/>
      <c r="E521" s="17">
        <v>45</v>
      </c>
      <c r="F521" s="17"/>
      <c r="G521" s="17"/>
      <c r="H521" s="17"/>
      <c r="I521" s="17"/>
      <c r="J521" s="17"/>
      <c r="K521" s="54"/>
      <c r="L521" s="140"/>
      <c r="M521" s="49"/>
      <c r="N521" s="141"/>
      <c r="O521" s="21">
        <f>IF(E521=0,"",E521/D520)</f>
        <v>0.9375</v>
      </c>
      <c r="P521" s="22">
        <v>47</v>
      </c>
      <c r="Q521" s="96">
        <f t="shared" si="44"/>
        <v>0.95918367346938771</v>
      </c>
      <c r="R521" s="96">
        <f t="shared" si="45"/>
        <v>4.081632653061229E-2</v>
      </c>
      <c r="S521" s="86"/>
    </row>
    <row r="522" spans="1:19" ht="15.75" x14ac:dyDescent="0.2">
      <c r="A522" s="93">
        <v>2302</v>
      </c>
      <c r="B522" s="17"/>
      <c r="C522" s="17"/>
      <c r="D522" s="17"/>
      <c r="E522" s="17"/>
      <c r="F522" s="17">
        <v>45</v>
      </c>
      <c r="G522" s="17"/>
      <c r="H522" s="17"/>
      <c r="I522" s="17"/>
      <c r="J522" s="17"/>
      <c r="K522" s="54"/>
      <c r="L522" s="140"/>
      <c r="M522" s="49"/>
      <c r="N522" s="141"/>
      <c r="O522" s="21">
        <f>IF(F522=0,"",F522/E521)</f>
        <v>1</v>
      </c>
      <c r="P522" s="22">
        <v>45</v>
      </c>
      <c r="Q522" s="96">
        <f t="shared" si="44"/>
        <v>0.95744680851063835</v>
      </c>
      <c r="R522" s="96">
        <f t="shared" si="45"/>
        <v>4.2553191489361653E-2</v>
      </c>
      <c r="S522" s="86"/>
    </row>
    <row r="523" spans="1:19" ht="15.75" x14ac:dyDescent="0.2">
      <c r="A523" s="93">
        <v>2401</v>
      </c>
      <c r="B523" s="17"/>
      <c r="C523" s="17"/>
      <c r="D523" s="17"/>
      <c r="E523" s="17"/>
      <c r="F523" s="17"/>
      <c r="G523" s="17">
        <v>45</v>
      </c>
      <c r="H523" s="17"/>
      <c r="I523" s="17"/>
      <c r="J523" s="17"/>
      <c r="K523" s="54"/>
      <c r="L523" s="140"/>
      <c r="M523" s="49"/>
      <c r="N523" s="141"/>
      <c r="O523" s="21">
        <f>IF(G523=0,"",G523/F522)</f>
        <v>1</v>
      </c>
      <c r="P523" s="22">
        <v>45</v>
      </c>
      <c r="Q523" s="96">
        <f t="shared" si="44"/>
        <v>1</v>
      </c>
      <c r="R523" s="96">
        <f t="shared" si="45"/>
        <v>0</v>
      </c>
      <c r="S523" s="86"/>
    </row>
    <row r="524" spans="1:19" ht="12.75" customHeight="1" x14ac:dyDescent="0.2">
      <c r="A524" s="93">
        <v>2402</v>
      </c>
      <c r="B524" s="17"/>
      <c r="C524" s="17"/>
      <c r="D524" s="17"/>
      <c r="E524" s="17"/>
      <c r="F524" s="17"/>
      <c r="G524" s="17"/>
      <c r="H524" s="17">
        <v>42</v>
      </c>
      <c r="I524" s="17"/>
      <c r="J524" s="17"/>
      <c r="K524" s="54"/>
      <c r="L524" s="140"/>
      <c r="M524" s="49"/>
      <c r="N524" s="141"/>
      <c r="O524" s="21">
        <f>IF(H524=0,"",H524/G523)</f>
        <v>0.93333333333333335</v>
      </c>
      <c r="P524" s="22">
        <v>44</v>
      </c>
      <c r="Q524" s="96">
        <f t="shared" si="44"/>
        <v>0.97777777777777775</v>
      </c>
      <c r="R524" s="96">
        <f t="shared" si="45"/>
        <v>2.2222222222222254E-2</v>
      </c>
      <c r="S524" s="86"/>
    </row>
    <row r="525" spans="1:19" ht="15.75" x14ac:dyDescent="0.2">
      <c r="A525" s="93">
        <v>2501</v>
      </c>
      <c r="B525" s="17"/>
      <c r="C525" s="17"/>
      <c r="D525" s="17"/>
      <c r="E525" s="17"/>
      <c r="F525" s="17"/>
      <c r="G525" s="17"/>
      <c r="H525" s="17"/>
      <c r="I525" s="17">
        <v>39</v>
      </c>
      <c r="J525" s="17"/>
      <c r="K525" s="54"/>
      <c r="L525" s="140"/>
      <c r="M525" s="49"/>
      <c r="N525" s="141"/>
      <c r="O525" s="21">
        <f>IF(I525=0,"",I525/H524)</f>
        <v>0.9285714285714286</v>
      </c>
      <c r="P525" s="22">
        <v>43</v>
      </c>
      <c r="Q525" s="96">
        <f t="shared" si="44"/>
        <v>0.97727272727272729</v>
      </c>
      <c r="R525" s="96">
        <f t="shared" si="45"/>
        <v>2.2727272727272707E-2</v>
      </c>
      <c r="S525" s="86"/>
    </row>
    <row r="526" spans="1:19" ht="15.75" x14ac:dyDescent="0.2">
      <c r="A526" s="93">
        <v>2502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54"/>
      <c r="L526" s="140"/>
      <c r="M526" s="49"/>
      <c r="N526" s="141"/>
      <c r="O526" s="24" t="str">
        <f>IF(J526=0,"",J526/I525)</f>
        <v/>
      </c>
      <c r="P526" s="22"/>
      <c r="Q526" s="24" t="str">
        <f t="shared" si="44"/>
        <v/>
      </c>
      <c r="R526" s="24" t="str">
        <f t="shared" si="45"/>
        <v/>
      </c>
      <c r="S526" s="86"/>
    </row>
    <row r="527" spans="1:19" ht="15.75" x14ac:dyDescent="0.2">
      <c r="A527" s="93">
        <v>2601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54"/>
      <c r="L527" s="140"/>
      <c r="M527" s="49"/>
      <c r="N527" s="142"/>
      <c r="O527" s="63"/>
      <c r="P527" s="22"/>
      <c r="Q527" s="63"/>
      <c r="R527" s="97"/>
      <c r="S527" s="86"/>
    </row>
    <row r="528" spans="1:19" ht="15.75" x14ac:dyDescent="0.2">
      <c r="A528" s="93">
        <v>2602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54"/>
      <c r="L528" s="140"/>
      <c r="M528" s="49"/>
      <c r="N528" s="142"/>
      <c r="O528" s="143"/>
      <c r="P528" s="51"/>
      <c r="Q528" s="144"/>
      <c r="R528" s="143"/>
      <c r="S528" s="86"/>
    </row>
    <row r="529" spans="1:19" ht="15.75" x14ac:dyDescent="0.2">
      <c r="A529" s="93">
        <v>2701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54"/>
      <c r="L529" s="140"/>
      <c r="M529" s="49"/>
      <c r="N529" s="142"/>
      <c r="O529" s="143"/>
      <c r="P529" s="51"/>
      <c r="Q529" s="144"/>
      <c r="R529" s="143"/>
      <c r="S529" s="86"/>
    </row>
    <row r="530" spans="1:19" ht="15.75" x14ac:dyDescent="0.2">
      <c r="A530" s="93">
        <v>2702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54"/>
      <c r="L530" s="140"/>
      <c r="M530" s="49"/>
      <c r="N530" s="142"/>
      <c r="O530" s="143"/>
      <c r="P530" s="51"/>
      <c r="Q530" s="144"/>
      <c r="R530" s="143"/>
      <c r="S530" s="86"/>
    </row>
    <row r="531" spans="1:19" ht="15.75" x14ac:dyDescent="0.2">
      <c r="A531" s="93">
        <v>2801</v>
      </c>
      <c r="B531" s="17"/>
      <c r="C531" s="17"/>
      <c r="D531" s="17"/>
      <c r="E531" s="17"/>
      <c r="F531" s="17"/>
      <c r="G531" s="17"/>
      <c r="H531" s="17"/>
      <c r="I531" s="17"/>
      <c r="J531" s="17"/>
      <c r="K531" s="54"/>
      <c r="L531" s="140"/>
      <c r="M531" s="49"/>
      <c r="N531" s="142"/>
      <c r="O531" s="143"/>
      <c r="P531" s="51"/>
      <c r="Q531" s="144"/>
      <c r="R531" s="143"/>
      <c r="S531" s="86"/>
    </row>
    <row r="532" spans="1:19" ht="15.75" x14ac:dyDescent="0.2">
      <c r="A532" s="93">
        <v>2802</v>
      </c>
      <c r="B532" s="17"/>
      <c r="C532" s="17"/>
      <c r="D532" s="17"/>
      <c r="E532" s="17"/>
      <c r="F532" s="17"/>
      <c r="G532" s="17"/>
      <c r="H532" s="17"/>
      <c r="I532" s="17"/>
      <c r="J532" s="17"/>
      <c r="K532" s="54"/>
      <c r="L532" s="140"/>
      <c r="M532" s="49"/>
      <c r="N532" s="142"/>
      <c r="O532" s="196"/>
      <c r="P532" s="197"/>
      <c r="Q532" s="198"/>
      <c r="R532" s="199"/>
      <c r="S532" s="86"/>
    </row>
    <row r="533" spans="1:19" ht="15.75" x14ac:dyDescent="0.2">
      <c r="A533" s="93">
        <v>2901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54"/>
      <c r="L533" s="140"/>
      <c r="M533" s="49"/>
      <c r="N533" s="142"/>
      <c r="O533" s="98" t="s">
        <v>81</v>
      </c>
      <c r="P533" s="99"/>
      <c r="Q533" s="100" t="str">
        <f>IF(SUM(K524:K532)=0,"",SUM(K524:K532))</f>
        <v/>
      </c>
      <c r="R533" s="101" t="s">
        <v>10</v>
      </c>
      <c r="S533" s="86"/>
    </row>
    <row r="534" spans="1:19" ht="15.75" x14ac:dyDescent="0.2">
      <c r="A534" s="93">
        <v>2902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54"/>
      <c r="L534" s="140"/>
      <c r="M534" s="49"/>
      <c r="N534" s="142"/>
      <c r="O534" s="102" t="s">
        <v>83</v>
      </c>
      <c r="P534" s="32" t="str">
        <f>IF(P533/B518=0,"",P533/B518)</f>
        <v/>
      </c>
      <c r="Q534" s="103" t="e">
        <f>IF(P533/Q533=0,"",P533/Q533)</f>
        <v>#VALUE!</v>
      </c>
      <c r="R534" s="104" t="s">
        <v>84</v>
      </c>
      <c r="S534" s="86"/>
    </row>
    <row r="535" spans="1:19" ht="15.75" x14ac:dyDescent="0.2">
      <c r="A535" s="93">
        <v>3001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54"/>
      <c r="L535" s="146"/>
      <c r="M535" s="147"/>
      <c r="N535" s="148"/>
      <c r="O535" s="149"/>
      <c r="P535" s="150"/>
      <c r="Q535" s="150"/>
      <c r="R535" s="151"/>
      <c r="S535" s="86"/>
    </row>
    <row r="536" spans="1:19" ht="18" customHeight="1" x14ac:dyDescent="0.2">
      <c r="A536" s="109"/>
      <c r="B536" s="216" t="s">
        <v>106</v>
      </c>
      <c r="C536" s="216"/>
      <c r="D536" s="216"/>
      <c r="E536" s="216"/>
      <c r="F536" s="216"/>
      <c r="G536" s="216"/>
      <c r="H536" s="216"/>
      <c r="I536" s="216"/>
      <c r="J536" s="216"/>
      <c r="K536" s="37">
        <f>SUM(K518:K532)</f>
        <v>0</v>
      </c>
      <c r="L536" s="105">
        <f>((SUM(K525:K526))/B518)</f>
        <v>0</v>
      </c>
      <c r="M536" s="105" t="str">
        <f>IF(K536=0,"",K536/B518)</f>
        <v/>
      </c>
      <c r="N536" s="105" t="e">
        <f>M536-L536</f>
        <v>#VALUE!</v>
      </c>
      <c r="O536" s="85"/>
      <c r="P536" s="81"/>
      <c r="Q536" s="129"/>
      <c r="R536" s="85"/>
      <c r="S536" s="86"/>
    </row>
    <row r="537" spans="1:19" ht="12.75" customHeight="1" x14ac:dyDescent="0.2"/>
    <row r="538" spans="1:19" ht="12.75" customHeight="1" x14ac:dyDescent="0.2"/>
    <row r="539" spans="1:19" ht="26.25" x14ac:dyDescent="0.2">
      <c r="A539" s="86"/>
      <c r="B539" s="220" t="s">
        <v>94</v>
      </c>
      <c r="C539" s="221"/>
      <c r="D539" s="221"/>
      <c r="E539" s="221"/>
      <c r="F539" s="221"/>
      <c r="G539" s="221"/>
      <c r="H539" s="221"/>
      <c r="I539" s="221"/>
      <c r="J539" s="221"/>
      <c r="K539" s="74" t="s">
        <v>120</v>
      </c>
      <c r="L539" s="85"/>
      <c r="M539" s="85"/>
      <c r="N539" s="81"/>
      <c r="O539" s="85"/>
      <c r="P539" s="81"/>
      <c r="Q539" s="81"/>
      <c r="R539" s="81"/>
      <c r="S539" s="86"/>
    </row>
    <row r="540" spans="1:19" ht="20.25" x14ac:dyDescent="0.2">
      <c r="A540" s="222" t="s">
        <v>9</v>
      </c>
      <c r="B540" s="223" t="s">
        <v>95</v>
      </c>
      <c r="C540" s="224"/>
      <c r="D540" s="224"/>
      <c r="E540" s="224"/>
      <c r="F540" s="224"/>
      <c r="G540" s="224"/>
      <c r="H540" s="224"/>
      <c r="I540" s="224"/>
      <c r="J540" s="225"/>
      <c r="K540" s="226" t="s">
        <v>10</v>
      </c>
      <c r="L540" s="219" t="s">
        <v>2</v>
      </c>
      <c r="M540" s="219" t="s">
        <v>3</v>
      </c>
      <c r="N540" s="228" t="s">
        <v>4</v>
      </c>
      <c r="O540" s="219" t="s">
        <v>5</v>
      </c>
      <c r="P540" s="217" t="s">
        <v>6</v>
      </c>
      <c r="Q540" s="217" t="s">
        <v>7</v>
      </c>
      <c r="R540" s="219" t="s">
        <v>96</v>
      </c>
      <c r="S540" s="86"/>
    </row>
    <row r="541" spans="1:19" ht="15.75" x14ac:dyDescent="0.2">
      <c r="A541" s="218"/>
      <c r="B541" s="93" t="s">
        <v>97</v>
      </c>
      <c r="C541" s="93" t="s">
        <v>98</v>
      </c>
      <c r="D541" s="93" t="s">
        <v>99</v>
      </c>
      <c r="E541" s="93" t="s">
        <v>100</v>
      </c>
      <c r="F541" s="93" t="s">
        <v>101</v>
      </c>
      <c r="G541" s="93" t="s">
        <v>102</v>
      </c>
      <c r="H541" s="93" t="s">
        <v>103</v>
      </c>
      <c r="I541" s="93" t="s">
        <v>104</v>
      </c>
      <c r="J541" s="93" t="s">
        <v>105</v>
      </c>
      <c r="K541" s="218"/>
      <c r="L541" s="218"/>
      <c r="M541" s="218"/>
      <c r="N541" s="218"/>
      <c r="O541" s="218"/>
      <c r="P541" s="218"/>
      <c r="Q541" s="218"/>
      <c r="R541" s="218"/>
      <c r="S541" s="86"/>
    </row>
    <row r="542" spans="1:19" ht="15.75" x14ac:dyDescent="0.2">
      <c r="A542" s="93">
        <v>2201</v>
      </c>
      <c r="B542" s="17">
        <v>36</v>
      </c>
      <c r="C542" s="17"/>
      <c r="D542" s="17"/>
      <c r="E542" s="17"/>
      <c r="F542" s="17"/>
      <c r="G542" s="17"/>
      <c r="H542" s="17"/>
      <c r="I542" s="17"/>
      <c r="J542" s="17"/>
      <c r="K542" s="54"/>
      <c r="L542" s="138"/>
      <c r="M542" s="139"/>
      <c r="N542" s="100"/>
      <c r="O542" s="94"/>
      <c r="P542" s="19">
        <f>B542</f>
        <v>36</v>
      </c>
      <c r="Q542" s="95"/>
      <c r="R542" s="94"/>
      <c r="S542" s="86"/>
    </row>
    <row r="543" spans="1:19" ht="15.75" x14ac:dyDescent="0.2">
      <c r="A543" s="93">
        <v>2202</v>
      </c>
      <c r="B543" s="17"/>
      <c r="C543" s="17">
        <v>25</v>
      </c>
      <c r="D543" s="17"/>
      <c r="E543" s="17"/>
      <c r="F543" s="17"/>
      <c r="G543" s="17"/>
      <c r="H543" s="17"/>
      <c r="I543" s="17"/>
      <c r="J543" s="17"/>
      <c r="K543" s="54"/>
      <c r="L543" s="140"/>
      <c r="M543" s="49"/>
      <c r="N543" s="141"/>
      <c r="O543" s="21">
        <f>IF(C543=0,"",C543/B542)</f>
        <v>0.69444444444444442</v>
      </c>
      <c r="P543" s="22">
        <v>25</v>
      </c>
      <c r="Q543" s="96">
        <f t="shared" ref="Q543:Q550" si="46">IF(P543=0,"",P543/P542)</f>
        <v>0.69444444444444442</v>
      </c>
      <c r="R543" s="96">
        <f t="shared" ref="R543:R550" si="47">IF(P543=0,"",100%-Q543)</f>
        <v>0.30555555555555558</v>
      </c>
      <c r="S543" s="86"/>
    </row>
    <row r="544" spans="1:19" ht="15.75" x14ac:dyDescent="0.2">
      <c r="A544" s="93">
        <v>2301</v>
      </c>
      <c r="B544" s="17"/>
      <c r="C544" s="17"/>
      <c r="D544" s="17">
        <v>25</v>
      </c>
      <c r="E544" s="17"/>
      <c r="F544" s="17"/>
      <c r="G544" s="17"/>
      <c r="H544" s="17"/>
      <c r="I544" s="17"/>
      <c r="J544" s="17"/>
      <c r="K544" s="54"/>
      <c r="L544" s="140"/>
      <c r="M544" s="49"/>
      <c r="N544" s="141"/>
      <c r="O544" s="21">
        <f>IF(D544=0,"",D544/C543)</f>
        <v>1</v>
      </c>
      <c r="P544" s="22">
        <v>25</v>
      </c>
      <c r="Q544" s="96">
        <f t="shared" si="46"/>
        <v>1</v>
      </c>
      <c r="R544" s="96">
        <f t="shared" si="47"/>
        <v>0</v>
      </c>
      <c r="S544" s="155">
        <f>P544/P542</f>
        <v>0.69444444444444442</v>
      </c>
    </row>
    <row r="545" spans="1:24" ht="15.75" x14ac:dyDescent="0.2">
      <c r="A545" s="93">
        <v>2302</v>
      </c>
      <c r="B545" s="17"/>
      <c r="C545" s="17"/>
      <c r="D545" s="17"/>
      <c r="E545" s="17">
        <v>21</v>
      </c>
      <c r="F545" s="17"/>
      <c r="G545" s="17"/>
      <c r="H545" s="17"/>
      <c r="I545" s="17"/>
      <c r="J545" s="17"/>
      <c r="K545" s="54"/>
      <c r="L545" s="140"/>
      <c r="M545" s="49"/>
      <c r="N545" s="141"/>
      <c r="O545" s="21">
        <f>IF(E545=0,"",E545/D544)</f>
        <v>0.84</v>
      </c>
      <c r="P545" s="22">
        <v>24</v>
      </c>
      <c r="Q545" s="96">
        <f t="shared" si="46"/>
        <v>0.96</v>
      </c>
      <c r="R545" s="96">
        <f t="shared" si="47"/>
        <v>4.0000000000000036E-2</v>
      </c>
      <c r="S545" s="86"/>
    </row>
    <row r="546" spans="1:24" ht="15.75" x14ac:dyDescent="0.2">
      <c r="A546" s="93">
        <v>2401</v>
      </c>
      <c r="B546" s="17"/>
      <c r="C546" s="17"/>
      <c r="D546" s="17"/>
      <c r="E546" s="17"/>
      <c r="F546" s="17">
        <v>21</v>
      </c>
      <c r="G546" s="17"/>
      <c r="H546" s="17"/>
      <c r="I546" s="17"/>
      <c r="J546" s="17"/>
      <c r="K546" s="54"/>
      <c r="L546" s="140"/>
      <c r="M546" s="49"/>
      <c r="N546" s="141"/>
      <c r="O546" s="21">
        <f>IF(F546=0,"",F546/E545)</f>
        <v>1</v>
      </c>
      <c r="P546" s="22">
        <v>23</v>
      </c>
      <c r="Q546" s="96">
        <f t="shared" si="46"/>
        <v>0.95833333333333337</v>
      </c>
      <c r="R546" s="96">
        <f t="shared" si="47"/>
        <v>4.166666666666663E-2</v>
      </c>
      <c r="S546" s="214"/>
      <c r="T546" s="214"/>
      <c r="U546" s="214"/>
      <c r="V546" s="214"/>
      <c r="W546" s="214"/>
      <c r="X546" s="214"/>
    </row>
    <row r="547" spans="1:24" ht="15.75" x14ac:dyDescent="0.2">
      <c r="A547" s="93">
        <v>2402</v>
      </c>
      <c r="B547" s="17"/>
      <c r="C547" s="17"/>
      <c r="D547" s="17"/>
      <c r="E547" s="17"/>
      <c r="F547" s="17"/>
      <c r="G547" s="17">
        <v>19</v>
      </c>
      <c r="H547" s="17"/>
      <c r="I547" s="17"/>
      <c r="J547" s="17"/>
      <c r="K547" s="54"/>
      <c r="L547" s="140"/>
      <c r="M547" s="49"/>
      <c r="N547" s="141"/>
      <c r="O547" s="21">
        <f>IF(G547=0,"",G547/F546)</f>
        <v>0.90476190476190477</v>
      </c>
      <c r="P547" s="22">
        <v>21</v>
      </c>
      <c r="Q547" s="96">
        <f t="shared" si="46"/>
        <v>0.91304347826086951</v>
      </c>
      <c r="R547" s="96">
        <f t="shared" si="47"/>
        <v>8.6956521739130488E-2</v>
      </c>
      <c r="S547" s="214"/>
      <c r="T547" s="214"/>
      <c r="U547" s="214"/>
      <c r="V547" s="214"/>
      <c r="W547" s="214"/>
      <c r="X547" s="214"/>
    </row>
    <row r="548" spans="1:24" ht="15.75" x14ac:dyDescent="0.2">
      <c r="A548" s="93">
        <v>2501</v>
      </c>
      <c r="B548" s="17"/>
      <c r="C548" s="17"/>
      <c r="D548" s="17"/>
      <c r="E548" s="17"/>
      <c r="F548" s="17"/>
      <c r="G548" s="17"/>
      <c r="H548" s="17">
        <v>21</v>
      </c>
      <c r="I548" s="17"/>
      <c r="J548" s="17"/>
      <c r="K548" s="54"/>
      <c r="L548" s="140"/>
      <c r="M548" s="49"/>
      <c r="N548" s="141"/>
      <c r="O548" s="62">
        <f>IF(H548=0,"",H548/G547)</f>
        <v>1.1052631578947369</v>
      </c>
      <c r="P548" s="22">
        <v>21</v>
      </c>
      <c r="Q548" s="96">
        <f t="shared" si="46"/>
        <v>1</v>
      </c>
      <c r="R548" s="96">
        <f t="shared" si="47"/>
        <v>0</v>
      </c>
      <c r="S548" s="214"/>
      <c r="T548" s="214"/>
      <c r="U548" s="214"/>
      <c r="V548" s="214"/>
      <c r="W548" s="214"/>
      <c r="X548" s="214"/>
    </row>
    <row r="549" spans="1:24" ht="15.75" x14ac:dyDescent="0.2">
      <c r="A549" s="93">
        <v>2502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54"/>
      <c r="L549" s="140"/>
      <c r="M549" s="49"/>
      <c r="N549" s="141"/>
      <c r="O549" s="21" t="str">
        <f>IF(I549=0,"",I549/H548)</f>
        <v/>
      </c>
      <c r="P549" s="22"/>
      <c r="Q549" s="96" t="str">
        <f t="shared" si="46"/>
        <v/>
      </c>
      <c r="R549" s="96" t="str">
        <f t="shared" si="47"/>
        <v/>
      </c>
      <c r="S549" s="214"/>
      <c r="T549" s="214"/>
      <c r="U549" s="214"/>
      <c r="V549" s="214"/>
      <c r="W549" s="214"/>
      <c r="X549" s="214"/>
    </row>
    <row r="550" spans="1:24" ht="15.75" x14ac:dyDescent="0.2">
      <c r="A550" s="93">
        <v>2601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54"/>
      <c r="L550" s="140"/>
      <c r="M550" s="49"/>
      <c r="N550" s="141"/>
      <c r="O550" s="24" t="str">
        <f>IF(J550=0,"",J550/I549)</f>
        <v/>
      </c>
      <c r="P550" s="22"/>
      <c r="Q550" s="24" t="str">
        <f t="shared" si="46"/>
        <v/>
      </c>
      <c r="R550" s="24" t="str">
        <f t="shared" si="47"/>
        <v/>
      </c>
      <c r="S550" s="214"/>
      <c r="T550" s="214"/>
      <c r="U550" s="214"/>
      <c r="V550" s="214"/>
      <c r="W550" s="214"/>
      <c r="X550" s="214"/>
    </row>
    <row r="551" spans="1:24" ht="15.75" x14ac:dyDescent="0.2">
      <c r="A551" s="93">
        <v>2602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54"/>
      <c r="L551" s="140"/>
      <c r="M551" s="49"/>
      <c r="N551" s="142"/>
      <c r="O551" s="63"/>
      <c r="P551" s="22"/>
      <c r="Q551" s="63"/>
      <c r="R551" s="97"/>
      <c r="S551" s="214"/>
      <c r="T551" s="214"/>
      <c r="U551" s="214"/>
      <c r="V551" s="214"/>
      <c r="W551" s="214"/>
      <c r="X551" s="214"/>
    </row>
    <row r="552" spans="1:24" ht="15.75" x14ac:dyDescent="0.2">
      <c r="A552" s="93">
        <v>2701</v>
      </c>
      <c r="B552" s="17"/>
      <c r="C552" s="17"/>
      <c r="D552" s="17"/>
      <c r="E552" s="17"/>
      <c r="F552" s="17"/>
      <c r="G552" s="17"/>
      <c r="H552" s="17"/>
      <c r="I552" s="17"/>
      <c r="J552" s="17"/>
      <c r="K552" s="54"/>
      <c r="L552" s="140"/>
      <c r="M552" s="49"/>
      <c r="N552" s="142"/>
      <c r="O552" s="143"/>
      <c r="P552" s="51"/>
      <c r="Q552" s="144"/>
      <c r="R552" s="143"/>
      <c r="S552" s="214"/>
      <c r="T552" s="214"/>
      <c r="U552" s="214"/>
      <c r="V552" s="214"/>
      <c r="W552" s="214"/>
      <c r="X552" s="214"/>
    </row>
    <row r="553" spans="1:24" ht="15.75" x14ac:dyDescent="0.2">
      <c r="A553" s="93">
        <v>2702</v>
      </c>
      <c r="B553" s="17"/>
      <c r="C553" s="17"/>
      <c r="D553" s="17"/>
      <c r="E553" s="17"/>
      <c r="F553" s="17"/>
      <c r="G553" s="17"/>
      <c r="H553" s="17"/>
      <c r="I553" s="17"/>
      <c r="J553" s="17"/>
      <c r="K553" s="54"/>
      <c r="L553" s="140"/>
      <c r="M553" s="49"/>
      <c r="N553" s="142"/>
      <c r="O553" s="143"/>
      <c r="P553" s="51"/>
      <c r="Q553" s="144"/>
      <c r="R553" s="143"/>
      <c r="S553" s="214"/>
      <c r="T553" s="214"/>
      <c r="U553" s="214"/>
      <c r="V553" s="214"/>
      <c r="W553" s="214"/>
      <c r="X553" s="214"/>
    </row>
    <row r="554" spans="1:24" ht="15.75" x14ac:dyDescent="0.2">
      <c r="A554" s="93">
        <v>2801</v>
      </c>
      <c r="B554" s="17"/>
      <c r="C554" s="17"/>
      <c r="D554" s="17"/>
      <c r="E554" s="17"/>
      <c r="F554" s="17"/>
      <c r="G554" s="17"/>
      <c r="H554" s="17"/>
      <c r="I554" s="17"/>
      <c r="J554" s="17"/>
      <c r="K554" s="54"/>
      <c r="L554" s="140"/>
      <c r="M554" s="49"/>
      <c r="N554" s="142"/>
      <c r="O554" s="143"/>
      <c r="P554" s="51"/>
      <c r="Q554" s="144"/>
      <c r="R554" s="143"/>
      <c r="S554" s="86"/>
    </row>
    <row r="555" spans="1:24" ht="15.75" x14ac:dyDescent="0.2">
      <c r="A555" s="93">
        <v>2802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54"/>
      <c r="L555" s="140"/>
      <c r="M555" s="49"/>
      <c r="N555" s="142"/>
      <c r="O555" s="143"/>
      <c r="P555" s="51"/>
      <c r="Q555" s="144"/>
      <c r="R555" s="143"/>
      <c r="S555" s="86"/>
    </row>
    <row r="556" spans="1:24" ht="15.75" x14ac:dyDescent="0.2">
      <c r="A556" s="93">
        <v>2901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54"/>
      <c r="L556" s="140"/>
      <c r="M556" s="49"/>
      <c r="N556" s="142"/>
      <c r="O556" s="196"/>
      <c r="P556" s="197"/>
      <c r="Q556" s="198"/>
      <c r="R556" s="199"/>
      <c r="S556" s="86"/>
    </row>
    <row r="557" spans="1:24" ht="15.75" x14ac:dyDescent="0.2">
      <c r="A557" s="93">
        <v>2902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54"/>
      <c r="L557" s="140"/>
      <c r="M557" s="49"/>
      <c r="N557" s="142"/>
      <c r="O557" s="98" t="s">
        <v>81</v>
      </c>
      <c r="P557" s="99"/>
      <c r="Q557" s="100" t="str">
        <f>IF(SUM(K548:K556)=0,"",SUM(K548:K556))</f>
        <v/>
      </c>
      <c r="R557" s="101" t="s">
        <v>10</v>
      </c>
      <c r="S557" s="86"/>
    </row>
    <row r="558" spans="1:24" ht="15.75" x14ac:dyDescent="0.2">
      <c r="A558" s="93">
        <v>3001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54"/>
      <c r="L558" s="140"/>
      <c r="M558" s="49"/>
      <c r="N558" s="142"/>
      <c r="O558" s="102" t="s">
        <v>83</v>
      </c>
      <c r="P558" s="32" t="str">
        <f>IF(P557/B542=0,"",P557/B542)</f>
        <v/>
      </c>
      <c r="Q558" s="103" t="e">
        <f>IF(P557/Q557=0,"",P557/Q557)</f>
        <v>#VALUE!</v>
      </c>
      <c r="R558" s="104" t="s">
        <v>84</v>
      </c>
      <c r="S558" s="86"/>
    </row>
    <row r="559" spans="1:24" ht="15.75" x14ac:dyDescent="0.2">
      <c r="A559" s="93">
        <v>3002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54"/>
      <c r="L559" s="146"/>
      <c r="M559" s="147"/>
      <c r="N559" s="148"/>
      <c r="O559" s="149"/>
      <c r="P559" s="150"/>
      <c r="Q559" s="150"/>
      <c r="R559" s="151"/>
      <c r="S559" s="86"/>
    </row>
    <row r="560" spans="1:24" ht="18" customHeight="1" x14ac:dyDescent="0.2">
      <c r="A560" s="109"/>
      <c r="B560" s="216" t="s">
        <v>106</v>
      </c>
      <c r="C560" s="216"/>
      <c r="D560" s="216"/>
      <c r="E560" s="216"/>
      <c r="F560" s="216"/>
      <c r="G560" s="216"/>
      <c r="H560" s="216"/>
      <c r="I560" s="216"/>
      <c r="J560" s="216"/>
      <c r="K560" s="37">
        <f>SUM(K542:K556)</f>
        <v>0</v>
      </c>
      <c r="L560" s="105">
        <f>((SUM(K549:K550))/B542)</f>
        <v>0</v>
      </c>
      <c r="M560" s="105" t="str">
        <f>IF(K560=0,"",K560/B542)</f>
        <v/>
      </c>
      <c r="N560" s="105" t="e">
        <f>M560-L560</f>
        <v>#VALUE!</v>
      </c>
      <c r="O560" s="85"/>
      <c r="P560" s="81"/>
      <c r="Q560" s="129"/>
      <c r="R560" s="85"/>
      <c r="S560" s="86"/>
    </row>
    <row r="561" spans="1:19" ht="12.75" customHeight="1" x14ac:dyDescent="0.2"/>
    <row r="562" spans="1:19" ht="12.75" customHeight="1" x14ac:dyDescent="0.2"/>
    <row r="563" spans="1:19" ht="26.25" x14ac:dyDescent="0.2">
      <c r="A563" s="86"/>
      <c r="B563" s="220" t="s">
        <v>94</v>
      </c>
      <c r="C563" s="221"/>
      <c r="D563" s="221"/>
      <c r="E563" s="221"/>
      <c r="F563" s="221"/>
      <c r="G563" s="221"/>
      <c r="H563" s="221"/>
      <c r="I563" s="221"/>
      <c r="J563" s="221"/>
      <c r="K563" s="74" t="s">
        <v>121</v>
      </c>
      <c r="L563" s="85"/>
      <c r="M563" s="85"/>
      <c r="N563" s="81"/>
      <c r="O563" s="85"/>
      <c r="P563" s="81"/>
      <c r="Q563" s="81"/>
      <c r="R563" s="81"/>
      <c r="S563" s="86"/>
    </row>
    <row r="564" spans="1:19" ht="20.25" x14ac:dyDescent="0.2">
      <c r="A564" s="222" t="s">
        <v>9</v>
      </c>
      <c r="B564" s="223" t="s">
        <v>95</v>
      </c>
      <c r="C564" s="224"/>
      <c r="D564" s="224"/>
      <c r="E564" s="224"/>
      <c r="F564" s="224"/>
      <c r="G564" s="224"/>
      <c r="H564" s="224"/>
      <c r="I564" s="224"/>
      <c r="J564" s="225"/>
      <c r="K564" s="226" t="s">
        <v>10</v>
      </c>
      <c r="L564" s="219" t="s">
        <v>2</v>
      </c>
      <c r="M564" s="219" t="s">
        <v>3</v>
      </c>
      <c r="N564" s="228" t="s">
        <v>4</v>
      </c>
      <c r="O564" s="219" t="s">
        <v>5</v>
      </c>
      <c r="P564" s="217" t="s">
        <v>6</v>
      </c>
      <c r="Q564" s="217" t="s">
        <v>7</v>
      </c>
      <c r="R564" s="219" t="s">
        <v>96</v>
      </c>
      <c r="S564" s="86"/>
    </row>
    <row r="565" spans="1:19" ht="15.75" x14ac:dyDescent="0.2">
      <c r="A565" s="218"/>
      <c r="B565" s="93" t="s">
        <v>97</v>
      </c>
      <c r="C565" s="93" t="s">
        <v>98</v>
      </c>
      <c r="D565" s="93" t="s">
        <v>99</v>
      </c>
      <c r="E565" s="93" t="s">
        <v>100</v>
      </c>
      <c r="F565" s="93" t="s">
        <v>101</v>
      </c>
      <c r="G565" s="93" t="s">
        <v>102</v>
      </c>
      <c r="H565" s="93" t="s">
        <v>103</v>
      </c>
      <c r="I565" s="93" t="s">
        <v>104</v>
      </c>
      <c r="J565" s="93" t="s">
        <v>105</v>
      </c>
      <c r="K565" s="218"/>
      <c r="L565" s="218"/>
      <c r="M565" s="218"/>
      <c r="N565" s="218"/>
      <c r="O565" s="218"/>
      <c r="P565" s="218"/>
      <c r="Q565" s="218"/>
      <c r="R565" s="218"/>
      <c r="S565" s="86"/>
    </row>
    <row r="566" spans="1:19" ht="15.75" x14ac:dyDescent="0.2">
      <c r="A566" s="93">
        <v>2202</v>
      </c>
      <c r="B566" s="17">
        <v>72</v>
      </c>
      <c r="C566" s="17"/>
      <c r="D566" s="17"/>
      <c r="E566" s="17"/>
      <c r="F566" s="17"/>
      <c r="G566" s="17"/>
      <c r="H566" s="17"/>
      <c r="I566" s="17"/>
      <c r="J566" s="17"/>
      <c r="K566" s="54"/>
      <c r="L566" s="138"/>
      <c r="M566" s="139"/>
      <c r="N566" s="100"/>
      <c r="O566" s="94"/>
      <c r="P566" s="19">
        <f>B566</f>
        <v>72</v>
      </c>
      <c r="Q566" s="95"/>
      <c r="R566" s="94"/>
      <c r="S566" s="86"/>
    </row>
    <row r="567" spans="1:19" ht="15.75" x14ac:dyDescent="0.2">
      <c r="A567" s="93">
        <v>2301</v>
      </c>
      <c r="B567" s="17"/>
      <c r="C567" s="17">
        <v>66</v>
      </c>
      <c r="D567" s="17"/>
      <c r="E567" s="17"/>
      <c r="F567" s="17"/>
      <c r="G567" s="17"/>
      <c r="H567" s="17"/>
      <c r="I567" s="17"/>
      <c r="J567" s="17"/>
      <c r="K567" s="54"/>
      <c r="L567" s="140"/>
      <c r="M567" s="49"/>
      <c r="N567" s="141"/>
      <c r="O567" s="21">
        <f>IF(C567=0,"",C567/B566)</f>
        <v>0.91666666666666663</v>
      </c>
      <c r="P567" s="22">
        <v>66</v>
      </c>
      <c r="Q567" s="96">
        <f t="shared" ref="Q567:Q574" si="48">IF(P567=0,"",P567/P566)</f>
        <v>0.91666666666666663</v>
      </c>
      <c r="R567" s="96">
        <f t="shared" ref="R567:R574" si="49">IF(P567=0,"",100%-Q567)</f>
        <v>8.333333333333337E-2</v>
      </c>
      <c r="S567" s="86"/>
    </row>
    <row r="568" spans="1:19" ht="15.75" x14ac:dyDescent="0.2">
      <c r="A568" s="93">
        <v>2302</v>
      </c>
      <c r="B568" s="17"/>
      <c r="C568" s="17"/>
      <c r="D568" s="17">
        <v>59</v>
      </c>
      <c r="E568" s="17"/>
      <c r="F568" s="17"/>
      <c r="G568" s="17"/>
      <c r="H568" s="17"/>
      <c r="I568" s="17"/>
      <c r="J568" s="17"/>
      <c r="K568" s="54"/>
      <c r="L568" s="140"/>
      <c r="M568" s="49"/>
      <c r="N568" s="141"/>
      <c r="O568" s="21">
        <f>IF(D568=0,"",D568/C567)</f>
        <v>0.89393939393939392</v>
      </c>
      <c r="P568" s="22">
        <v>62</v>
      </c>
      <c r="Q568" s="96">
        <f t="shared" si="48"/>
        <v>0.93939393939393945</v>
      </c>
      <c r="R568" s="96">
        <f t="shared" si="49"/>
        <v>6.0606060606060552E-2</v>
      </c>
      <c r="S568" s="155">
        <f>P568/P566</f>
        <v>0.86111111111111116</v>
      </c>
    </row>
    <row r="569" spans="1:19" ht="15.75" x14ac:dyDescent="0.2">
      <c r="A569" s="93">
        <v>2401</v>
      </c>
      <c r="B569" s="17"/>
      <c r="C569" s="17"/>
      <c r="D569" s="17"/>
      <c r="E569" s="17">
        <v>54</v>
      </c>
      <c r="F569" s="17"/>
      <c r="G569" s="17"/>
      <c r="H569" s="17"/>
      <c r="I569" s="17"/>
      <c r="J569" s="17"/>
      <c r="K569" s="54"/>
      <c r="L569" s="140"/>
      <c r="M569" s="49"/>
      <c r="N569" s="141"/>
      <c r="O569" s="21">
        <f>IF(E569=0,"",E569/D568)</f>
        <v>0.9152542372881356</v>
      </c>
      <c r="P569" s="22">
        <v>58</v>
      </c>
      <c r="Q569" s="96">
        <f t="shared" si="48"/>
        <v>0.93548387096774188</v>
      </c>
      <c r="R569" s="96">
        <f t="shared" si="49"/>
        <v>6.4516129032258118E-2</v>
      </c>
      <c r="S569" s="86"/>
    </row>
    <row r="570" spans="1:19" ht="15.75" x14ac:dyDescent="0.2">
      <c r="A570" s="93">
        <v>2402</v>
      </c>
      <c r="B570" s="17"/>
      <c r="C570" s="17"/>
      <c r="D570" s="17"/>
      <c r="E570" s="17"/>
      <c r="F570" s="17">
        <v>50</v>
      </c>
      <c r="G570" s="17"/>
      <c r="H570" s="17"/>
      <c r="I570" s="17"/>
      <c r="J570" s="17"/>
      <c r="K570" s="54"/>
      <c r="L570" s="140"/>
      <c r="M570" s="49"/>
      <c r="N570" s="141"/>
      <c r="O570" s="21">
        <f>IF(F570=0,"",F570/E569)</f>
        <v>0.92592592592592593</v>
      </c>
      <c r="P570" s="22">
        <v>52</v>
      </c>
      <c r="Q570" s="96">
        <f t="shared" si="48"/>
        <v>0.89655172413793105</v>
      </c>
      <c r="R570" s="96">
        <f t="shared" si="49"/>
        <v>0.10344827586206895</v>
      </c>
      <c r="S570" s="86"/>
    </row>
    <row r="571" spans="1:19" ht="15.75" x14ac:dyDescent="0.2">
      <c r="A571" s="93">
        <v>2501</v>
      </c>
      <c r="B571" s="17"/>
      <c r="C571" s="17"/>
      <c r="D571" s="17"/>
      <c r="E571" s="17"/>
      <c r="F571" s="17"/>
      <c r="G571" s="17">
        <v>49</v>
      </c>
      <c r="H571" s="17"/>
      <c r="I571" s="17"/>
      <c r="J571" s="17"/>
      <c r="K571" s="54"/>
      <c r="L571" s="140"/>
      <c r="M571" s="49"/>
      <c r="N571" s="141"/>
      <c r="O571" s="21">
        <f>IF(G571=0,"",G571/F570)</f>
        <v>0.98</v>
      </c>
      <c r="P571" s="22">
        <v>49</v>
      </c>
      <c r="Q571" s="96">
        <f t="shared" si="48"/>
        <v>0.94230769230769229</v>
      </c>
      <c r="R571" s="96">
        <f t="shared" si="49"/>
        <v>5.7692307692307709E-2</v>
      </c>
      <c r="S571" s="86"/>
    </row>
    <row r="572" spans="1:19" ht="15.75" x14ac:dyDescent="0.2">
      <c r="A572" s="93">
        <v>2502</v>
      </c>
      <c r="B572" s="17"/>
      <c r="C572" s="17"/>
      <c r="D572" s="17"/>
      <c r="E572" s="17"/>
      <c r="F572" s="17"/>
      <c r="G572" s="17"/>
      <c r="H572" s="17"/>
      <c r="I572" s="17"/>
      <c r="J572" s="17"/>
      <c r="K572" s="54"/>
      <c r="L572" s="140"/>
      <c r="M572" s="49"/>
      <c r="N572" s="141"/>
      <c r="O572" s="21" t="str">
        <f>IF(H572=0,"",H572/G571)</f>
        <v/>
      </c>
      <c r="P572" s="22"/>
      <c r="Q572" s="96" t="str">
        <f t="shared" si="48"/>
        <v/>
      </c>
      <c r="R572" s="96" t="str">
        <f t="shared" si="49"/>
        <v/>
      </c>
      <c r="S572" s="86"/>
    </row>
    <row r="573" spans="1:19" ht="15.75" x14ac:dyDescent="0.2">
      <c r="A573" s="93">
        <v>2601</v>
      </c>
      <c r="B573" s="17"/>
      <c r="C573" s="17"/>
      <c r="D573" s="17"/>
      <c r="E573" s="17"/>
      <c r="F573" s="17"/>
      <c r="G573" s="17"/>
      <c r="H573" s="17"/>
      <c r="I573" s="17"/>
      <c r="J573" s="17"/>
      <c r="K573" s="54"/>
      <c r="L573" s="140"/>
      <c r="M573" s="49"/>
      <c r="N573" s="141"/>
      <c r="O573" s="21" t="str">
        <f>IF(I573=0,"",I573/H572)</f>
        <v/>
      </c>
      <c r="P573" s="22"/>
      <c r="Q573" s="96" t="str">
        <f t="shared" si="48"/>
        <v/>
      </c>
      <c r="R573" s="96" t="str">
        <f t="shared" si="49"/>
        <v/>
      </c>
      <c r="S573" s="86"/>
    </row>
    <row r="574" spans="1:19" ht="15.75" x14ac:dyDescent="0.2">
      <c r="A574" s="93">
        <v>2602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54"/>
      <c r="L574" s="140"/>
      <c r="M574" s="49"/>
      <c r="N574" s="141"/>
      <c r="O574" s="24" t="str">
        <f>IF(J574=0,"",J574/I573)</f>
        <v/>
      </c>
      <c r="P574" s="22"/>
      <c r="Q574" s="24" t="str">
        <f t="shared" si="48"/>
        <v/>
      </c>
      <c r="R574" s="24" t="str">
        <f t="shared" si="49"/>
        <v/>
      </c>
      <c r="S574" s="86"/>
    </row>
    <row r="575" spans="1:19" ht="15.75" x14ac:dyDescent="0.2">
      <c r="A575" s="93">
        <v>2701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54"/>
      <c r="L575" s="140"/>
      <c r="M575" s="49"/>
      <c r="N575" s="142"/>
      <c r="O575" s="63"/>
      <c r="P575" s="22"/>
      <c r="Q575" s="63"/>
      <c r="R575" s="97"/>
      <c r="S575" s="86"/>
    </row>
    <row r="576" spans="1:19" ht="15.75" x14ac:dyDescent="0.2">
      <c r="A576" s="93">
        <v>2702</v>
      </c>
      <c r="B576" s="17"/>
      <c r="C576" s="17"/>
      <c r="D576" s="17"/>
      <c r="E576" s="17"/>
      <c r="F576" s="17"/>
      <c r="G576" s="17"/>
      <c r="H576" s="17"/>
      <c r="I576" s="17"/>
      <c r="J576" s="17"/>
      <c r="K576" s="54"/>
      <c r="L576" s="140"/>
      <c r="M576" s="49"/>
      <c r="N576" s="142"/>
      <c r="O576" s="143"/>
      <c r="P576" s="51"/>
      <c r="Q576" s="144"/>
      <c r="R576" s="143"/>
      <c r="S576" s="86"/>
    </row>
    <row r="577" spans="1:19" ht="15.75" x14ac:dyDescent="0.2">
      <c r="A577" s="93">
        <v>2801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54"/>
      <c r="L577" s="140"/>
      <c r="M577" s="49"/>
      <c r="N577" s="142"/>
      <c r="O577" s="143"/>
      <c r="P577" s="51"/>
      <c r="Q577" s="144"/>
      <c r="R577" s="143"/>
      <c r="S577" s="86"/>
    </row>
    <row r="578" spans="1:19" ht="15.75" x14ac:dyDescent="0.2">
      <c r="A578" s="93">
        <v>2802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54"/>
      <c r="L578" s="140"/>
      <c r="M578" s="49"/>
      <c r="N578" s="142"/>
      <c r="O578" s="143"/>
      <c r="P578" s="51"/>
      <c r="Q578" s="144"/>
      <c r="R578" s="143"/>
      <c r="S578" s="86"/>
    </row>
    <row r="579" spans="1:19" ht="15.75" x14ac:dyDescent="0.2">
      <c r="A579" s="93">
        <v>2901</v>
      </c>
      <c r="B579" s="17"/>
      <c r="C579" s="17"/>
      <c r="D579" s="17"/>
      <c r="E579" s="17"/>
      <c r="F579" s="17"/>
      <c r="G579" s="17"/>
      <c r="H579" s="17"/>
      <c r="I579" s="17"/>
      <c r="J579" s="17"/>
      <c r="K579" s="54"/>
      <c r="L579" s="140"/>
      <c r="M579" s="49"/>
      <c r="N579" s="142"/>
      <c r="O579" s="143"/>
      <c r="P579" s="51"/>
      <c r="Q579" s="144"/>
      <c r="R579" s="143"/>
      <c r="S579" s="86"/>
    </row>
    <row r="580" spans="1:19" ht="15.75" x14ac:dyDescent="0.2">
      <c r="A580" s="93">
        <v>2902</v>
      </c>
      <c r="B580" s="17"/>
      <c r="C580" s="17"/>
      <c r="D580" s="17"/>
      <c r="E580" s="17"/>
      <c r="F580" s="17"/>
      <c r="G580" s="17"/>
      <c r="H580" s="17"/>
      <c r="I580" s="17"/>
      <c r="J580" s="17"/>
      <c r="K580" s="54"/>
      <c r="L580" s="140"/>
      <c r="M580" s="49"/>
      <c r="N580" s="142"/>
      <c r="O580" s="196"/>
      <c r="P580" s="197"/>
      <c r="Q580" s="198"/>
      <c r="R580" s="199"/>
      <c r="S580" s="86"/>
    </row>
    <row r="581" spans="1:19" ht="15.75" x14ac:dyDescent="0.2">
      <c r="A581" s="93">
        <v>3001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54"/>
      <c r="L581" s="140"/>
      <c r="M581" s="49"/>
      <c r="N581" s="142"/>
      <c r="O581" s="98" t="s">
        <v>81</v>
      </c>
      <c r="P581" s="99"/>
      <c r="Q581" s="100" t="str">
        <f>IF(SUM(K572:K580)=0,"",SUM(K572:K580))</f>
        <v/>
      </c>
      <c r="R581" s="101" t="s">
        <v>10</v>
      </c>
      <c r="S581" s="86"/>
    </row>
    <row r="582" spans="1:19" ht="15.75" x14ac:dyDescent="0.2">
      <c r="A582" s="93">
        <v>3002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54"/>
      <c r="L582" s="140"/>
      <c r="M582" s="49"/>
      <c r="N582" s="142"/>
      <c r="O582" s="102" t="s">
        <v>83</v>
      </c>
      <c r="P582" s="32" t="str">
        <f>IF(P581/B566=0,"",P581/B566)</f>
        <v/>
      </c>
      <c r="Q582" s="103" t="e">
        <f>IF(P581/Q581=0,"",P581/Q581)</f>
        <v>#VALUE!</v>
      </c>
      <c r="R582" s="104" t="s">
        <v>84</v>
      </c>
      <c r="S582" s="86"/>
    </row>
    <row r="583" spans="1:19" ht="12.75" customHeight="1" x14ac:dyDescent="0.2">
      <c r="A583" s="93">
        <v>3101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54"/>
      <c r="L583" s="146"/>
      <c r="M583" s="147"/>
      <c r="N583" s="148"/>
      <c r="O583" s="149"/>
      <c r="P583" s="150"/>
      <c r="Q583" s="150"/>
      <c r="R583" s="151"/>
      <c r="S583" s="86"/>
    </row>
    <row r="584" spans="1:19" ht="18" customHeight="1" x14ac:dyDescent="0.2">
      <c r="A584" s="109"/>
      <c r="B584" s="216" t="s">
        <v>106</v>
      </c>
      <c r="C584" s="216"/>
      <c r="D584" s="216"/>
      <c r="E584" s="216"/>
      <c r="F584" s="216"/>
      <c r="G584" s="216"/>
      <c r="H584" s="216"/>
      <c r="I584" s="216"/>
      <c r="J584" s="216"/>
      <c r="K584" s="37">
        <f>SUM(K566:K580)</f>
        <v>0</v>
      </c>
      <c r="L584" s="105">
        <v>2.8571428571428571E-2</v>
      </c>
      <c r="M584" s="105">
        <v>2.8571428571428571E-2</v>
      </c>
      <c r="N584" s="105">
        <v>0</v>
      </c>
      <c r="O584" s="85"/>
      <c r="P584" s="81"/>
      <c r="Q584" s="129"/>
      <c r="R584" s="85"/>
      <c r="S584" s="86"/>
    </row>
    <row r="585" spans="1:19" ht="12.75" customHeight="1" x14ac:dyDescent="0.2"/>
    <row r="586" spans="1:19" ht="12.75" customHeight="1" x14ac:dyDescent="0.2"/>
    <row r="587" spans="1:19" ht="26.25" x14ac:dyDescent="0.2">
      <c r="A587" s="86"/>
      <c r="B587" s="220" t="s">
        <v>94</v>
      </c>
      <c r="C587" s="221"/>
      <c r="D587" s="221"/>
      <c r="E587" s="221"/>
      <c r="F587" s="221"/>
      <c r="G587" s="221"/>
      <c r="H587" s="221"/>
      <c r="I587" s="221"/>
      <c r="J587" s="221"/>
      <c r="K587" s="74" t="s">
        <v>128</v>
      </c>
      <c r="L587" s="85"/>
      <c r="M587" s="85"/>
      <c r="N587" s="81"/>
      <c r="O587" s="85"/>
      <c r="P587" s="81"/>
      <c r="Q587" s="81"/>
      <c r="R587" s="81"/>
      <c r="S587" s="86"/>
    </row>
    <row r="588" spans="1:19" ht="20.25" x14ac:dyDescent="0.2">
      <c r="A588" s="222" t="s">
        <v>9</v>
      </c>
      <c r="B588" s="223" t="s">
        <v>95</v>
      </c>
      <c r="C588" s="224"/>
      <c r="D588" s="224"/>
      <c r="E588" s="224"/>
      <c r="F588" s="224"/>
      <c r="G588" s="224"/>
      <c r="H588" s="224"/>
      <c r="I588" s="224"/>
      <c r="J588" s="225"/>
      <c r="K588" s="226" t="s">
        <v>10</v>
      </c>
      <c r="L588" s="219" t="s">
        <v>2</v>
      </c>
      <c r="M588" s="219" t="s">
        <v>3</v>
      </c>
      <c r="N588" s="228" t="s">
        <v>4</v>
      </c>
      <c r="O588" s="219" t="s">
        <v>5</v>
      </c>
      <c r="P588" s="217" t="s">
        <v>6</v>
      </c>
      <c r="Q588" s="217" t="s">
        <v>7</v>
      </c>
      <c r="R588" s="219" t="s">
        <v>96</v>
      </c>
      <c r="S588" s="86"/>
    </row>
    <row r="589" spans="1:19" ht="15.75" x14ac:dyDescent="0.2">
      <c r="A589" s="218"/>
      <c r="B589" s="93" t="s">
        <v>97</v>
      </c>
      <c r="C589" s="93" t="s">
        <v>98</v>
      </c>
      <c r="D589" s="93" t="s">
        <v>99</v>
      </c>
      <c r="E589" s="93" t="s">
        <v>100</v>
      </c>
      <c r="F589" s="93" t="s">
        <v>101</v>
      </c>
      <c r="G589" s="93" t="s">
        <v>102</v>
      </c>
      <c r="H589" s="93" t="s">
        <v>103</v>
      </c>
      <c r="I589" s="93" t="s">
        <v>104</v>
      </c>
      <c r="J589" s="93" t="s">
        <v>105</v>
      </c>
      <c r="K589" s="218"/>
      <c r="L589" s="218"/>
      <c r="M589" s="218"/>
      <c r="N589" s="218"/>
      <c r="O589" s="218"/>
      <c r="P589" s="218"/>
      <c r="Q589" s="218"/>
      <c r="R589" s="218"/>
      <c r="S589" s="86"/>
    </row>
    <row r="590" spans="1:19" ht="15.75" x14ac:dyDescent="0.2">
      <c r="A590" s="93">
        <v>2301</v>
      </c>
      <c r="B590" s="17">
        <v>39</v>
      </c>
      <c r="C590" s="17"/>
      <c r="D590" s="17"/>
      <c r="E590" s="17"/>
      <c r="F590" s="17"/>
      <c r="G590" s="17"/>
      <c r="H590" s="17"/>
      <c r="I590" s="17"/>
      <c r="J590" s="17"/>
      <c r="K590" s="54"/>
      <c r="L590" s="138"/>
      <c r="M590" s="139"/>
      <c r="N590" s="100"/>
      <c r="O590" s="94"/>
      <c r="P590" s="19">
        <f>B590</f>
        <v>39</v>
      </c>
      <c r="Q590" s="95"/>
      <c r="R590" s="94"/>
      <c r="S590" s="86"/>
    </row>
    <row r="591" spans="1:19" ht="15.75" x14ac:dyDescent="0.2">
      <c r="A591" s="93">
        <v>2302</v>
      </c>
      <c r="B591" s="17"/>
      <c r="C591" s="17">
        <v>34</v>
      </c>
      <c r="D591" s="17"/>
      <c r="E591" s="17"/>
      <c r="F591" s="17"/>
      <c r="G591" s="17"/>
      <c r="H591" s="17"/>
      <c r="I591" s="17"/>
      <c r="J591" s="17"/>
      <c r="K591" s="54"/>
      <c r="L591" s="140"/>
      <c r="M591" s="49"/>
      <c r="N591" s="141"/>
      <c r="O591" s="21">
        <f>IF(C591=0,"",C591/B590)</f>
        <v>0.87179487179487181</v>
      </c>
      <c r="P591" s="22">
        <v>34</v>
      </c>
      <c r="Q591" s="96">
        <f t="shared" ref="Q591:Q598" si="50">IF(P591=0,"",P591/P590)</f>
        <v>0.87179487179487181</v>
      </c>
      <c r="R591" s="96">
        <f t="shared" ref="R591:R598" si="51">IF(P591=0,"",100%-Q591)</f>
        <v>0.12820512820512819</v>
      </c>
      <c r="S591" s="86"/>
    </row>
    <row r="592" spans="1:19" ht="15.75" x14ac:dyDescent="0.2">
      <c r="A592" s="93">
        <v>2401</v>
      </c>
      <c r="B592" s="17"/>
      <c r="C592" s="17"/>
      <c r="D592" s="17">
        <v>31</v>
      </c>
      <c r="E592" s="17"/>
      <c r="F592" s="17"/>
      <c r="G592" s="17"/>
      <c r="H592" s="17"/>
      <c r="I592" s="17"/>
      <c r="J592" s="17"/>
      <c r="K592" s="54"/>
      <c r="L592" s="140"/>
      <c r="M592" s="49"/>
      <c r="N592" s="141"/>
      <c r="O592" s="21">
        <f>IF(D592=0,"",D592/C591)</f>
        <v>0.91176470588235292</v>
      </c>
      <c r="P592" s="22">
        <v>32</v>
      </c>
      <c r="Q592" s="96">
        <f t="shared" si="50"/>
        <v>0.94117647058823528</v>
      </c>
      <c r="R592" s="96">
        <f t="shared" si="51"/>
        <v>5.8823529411764719E-2</v>
      </c>
      <c r="S592" s="155">
        <f>P592/P590</f>
        <v>0.82051282051282048</v>
      </c>
    </row>
    <row r="593" spans="1:24" ht="15.75" x14ac:dyDescent="0.2">
      <c r="A593" s="93">
        <v>2402</v>
      </c>
      <c r="B593" s="17"/>
      <c r="C593" s="17"/>
      <c r="D593" s="17"/>
      <c r="E593" s="17">
        <v>23</v>
      </c>
      <c r="F593" s="17"/>
      <c r="G593" s="17"/>
      <c r="H593" s="17"/>
      <c r="I593" s="17"/>
      <c r="J593" s="17"/>
      <c r="K593" s="54"/>
      <c r="L593" s="140"/>
      <c r="M593" s="49"/>
      <c r="N593" s="141"/>
      <c r="O593" s="21">
        <f>IF(E593=0,"",E593/D592)</f>
        <v>0.74193548387096775</v>
      </c>
      <c r="P593" s="22">
        <v>27</v>
      </c>
      <c r="Q593" s="96">
        <f t="shared" si="50"/>
        <v>0.84375</v>
      </c>
      <c r="R593" s="96">
        <f t="shared" si="51"/>
        <v>0.15625</v>
      </c>
      <c r="S593" s="86"/>
    </row>
    <row r="594" spans="1:24" ht="15.75" x14ac:dyDescent="0.2">
      <c r="A594" s="93">
        <v>2501</v>
      </c>
      <c r="B594" s="17"/>
      <c r="C594" s="17"/>
      <c r="D594" s="17"/>
      <c r="E594" s="17"/>
      <c r="F594" s="61">
        <v>24</v>
      </c>
      <c r="G594" s="17"/>
      <c r="H594" s="17"/>
      <c r="I594" s="17"/>
      <c r="J594" s="17"/>
      <c r="K594" s="54"/>
      <c r="L594" s="140"/>
      <c r="M594" s="49"/>
      <c r="N594" s="141"/>
      <c r="O594" s="62">
        <f>IF(F594=0,"",F594/E593)</f>
        <v>1.0434782608695652</v>
      </c>
      <c r="P594" s="22">
        <v>27</v>
      </c>
      <c r="Q594" s="96">
        <f t="shared" si="50"/>
        <v>1</v>
      </c>
      <c r="R594" s="96">
        <f t="shared" si="51"/>
        <v>0</v>
      </c>
      <c r="S594" s="214" t="s">
        <v>133</v>
      </c>
      <c r="T594" s="214"/>
      <c r="U594" s="214"/>
      <c r="V594" s="214"/>
      <c r="W594" s="214"/>
      <c r="X594" s="214"/>
    </row>
    <row r="595" spans="1:24" ht="15.75" x14ac:dyDescent="0.2">
      <c r="A595" s="93">
        <v>2502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54"/>
      <c r="L595" s="140"/>
      <c r="M595" s="49"/>
      <c r="N595" s="141"/>
      <c r="O595" s="21" t="str">
        <f>IF(G595=0,"",G595/F594)</f>
        <v/>
      </c>
      <c r="P595" s="22"/>
      <c r="Q595" s="96" t="str">
        <f t="shared" si="50"/>
        <v/>
      </c>
      <c r="R595" s="96" t="str">
        <f t="shared" si="51"/>
        <v/>
      </c>
      <c r="S595" s="214"/>
      <c r="T595" s="214"/>
      <c r="U595" s="214"/>
      <c r="V595" s="214"/>
      <c r="W595" s="214"/>
      <c r="X595" s="214"/>
    </row>
    <row r="596" spans="1:24" ht="15.75" x14ac:dyDescent="0.2">
      <c r="A596" s="93">
        <v>2601</v>
      </c>
      <c r="B596" s="17"/>
      <c r="C596" s="17"/>
      <c r="D596" s="17"/>
      <c r="E596" s="17"/>
      <c r="F596" s="17"/>
      <c r="G596" s="17"/>
      <c r="H596" s="17"/>
      <c r="I596" s="17"/>
      <c r="J596" s="17"/>
      <c r="K596" s="54"/>
      <c r="L596" s="140"/>
      <c r="M596" s="49"/>
      <c r="N596" s="141"/>
      <c r="O596" s="21" t="str">
        <f>IF(H596=0,"",H596/G595)</f>
        <v/>
      </c>
      <c r="P596" s="22"/>
      <c r="Q596" s="96" t="str">
        <f t="shared" si="50"/>
        <v/>
      </c>
      <c r="R596" s="96" t="str">
        <f t="shared" si="51"/>
        <v/>
      </c>
      <c r="S596" s="214"/>
      <c r="T596" s="214"/>
      <c r="U596" s="214"/>
      <c r="V596" s="214"/>
      <c r="W596" s="214"/>
      <c r="X596" s="214"/>
    </row>
    <row r="597" spans="1:24" ht="15.75" x14ac:dyDescent="0.2">
      <c r="A597" s="93">
        <v>2602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54"/>
      <c r="L597" s="140"/>
      <c r="M597" s="49"/>
      <c r="N597" s="141"/>
      <c r="O597" s="21" t="str">
        <f>IF(I597=0,"",I597/H596)</f>
        <v/>
      </c>
      <c r="P597" s="22"/>
      <c r="Q597" s="96" t="str">
        <f t="shared" si="50"/>
        <v/>
      </c>
      <c r="R597" s="96" t="str">
        <f t="shared" si="51"/>
        <v/>
      </c>
      <c r="S597" s="214"/>
      <c r="T597" s="214"/>
      <c r="U597" s="214"/>
      <c r="V597" s="214"/>
      <c r="W597" s="214"/>
      <c r="X597" s="214"/>
    </row>
    <row r="598" spans="1:24" ht="15.75" x14ac:dyDescent="0.2">
      <c r="A598" s="93">
        <v>2701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54"/>
      <c r="L598" s="140"/>
      <c r="M598" s="49"/>
      <c r="N598" s="141"/>
      <c r="O598" s="24" t="str">
        <f>IF(J598=0,"",J598/I597)</f>
        <v/>
      </c>
      <c r="P598" s="22"/>
      <c r="Q598" s="24" t="str">
        <f t="shared" si="50"/>
        <v/>
      </c>
      <c r="R598" s="24" t="str">
        <f t="shared" si="51"/>
        <v/>
      </c>
      <c r="S598" s="214"/>
      <c r="T598" s="214"/>
      <c r="U598" s="214"/>
      <c r="V598" s="214"/>
      <c r="W598" s="214"/>
      <c r="X598" s="214"/>
    </row>
    <row r="599" spans="1:24" ht="15.75" x14ac:dyDescent="0.2">
      <c r="A599" s="93">
        <v>2702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54"/>
      <c r="L599" s="140"/>
      <c r="M599" s="49"/>
      <c r="N599" s="142"/>
      <c r="O599" s="63"/>
      <c r="P599" s="22"/>
      <c r="Q599" s="63"/>
      <c r="R599" s="97"/>
      <c r="S599" s="214"/>
      <c r="T599" s="214"/>
      <c r="U599" s="214"/>
      <c r="V599" s="214"/>
      <c r="W599" s="214"/>
      <c r="X599" s="214"/>
    </row>
    <row r="600" spans="1:24" ht="15.75" x14ac:dyDescent="0.2">
      <c r="A600" s="93">
        <v>2801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54"/>
      <c r="L600" s="140"/>
      <c r="M600" s="49"/>
      <c r="N600" s="142"/>
      <c r="O600" s="143"/>
      <c r="P600" s="51"/>
      <c r="Q600" s="144"/>
      <c r="R600" s="143"/>
      <c r="S600" s="214"/>
      <c r="T600" s="214"/>
      <c r="U600" s="214"/>
      <c r="V600" s="214"/>
      <c r="W600" s="214"/>
      <c r="X600" s="214"/>
    </row>
    <row r="601" spans="1:24" ht="15.75" x14ac:dyDescent="0.2">
      <c r="A601" s="93">
        <v>2802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54"/>
      <c r="L601" s="140"/>
      <c r="M601" s="49"/>
      <c r="N601" s="142"/>
      <c r="O601" s="143"/>
      <c r="P601" s="51"/>
      <c r="Q601" s="144"/>
      <c r="R601" s="143"/>
      <c r="S601" s="214"/>
      <c r="T601" s="214"/>
      <c r="U601" s="214"/>
      <c r="V601" s="214"/>
      <c r="W601" s="214"/>
      <c r="X601" s="214"/>
    </row>
    <row r="602" spans="1:24" ht="15.75" x14ac:dyDescent="0.2">
      <c r="A602" s="93">
        <v>2901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54"/>
      <c r="L602" s="140"/>
      <c r="M602" s="49"/>
      <c r="N602" s="142"/>
      <c r="O602" s="143"/>
      <c r="P602" s="51"/>
      <c r="Q602" s="144"/>
      <c r="R602" s="143"/>
      <c r="S602" s="214"/>
      <c r="T602" s="214"/>
      <c r="U602" s="214"/>
      <c r="V602" s="214"/>
      <c r="W602" s="214"/>
      <c r="X602" s="214"/>
    </row>
    <row r="603" spans="1:24" ht="15.75" x14ac:dyDescent="0.2">
      <c r="A603" s="93">
        <v>2902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54"/>
      <c r="L603" s="140"/>
      <c r="M603" s="49"/>
      <c r="N603" s="142"/>
      <c r="O603" s="143"/>
      <c r="P603" s="51"/>
      <c r="Q603" s="144"/>
      <c r="R603" s="143"/>
      <c r="S603" s="214"/>
      <c r="T603" s="214"/>
      <c r="U603" s="214"/>
      <c r="V603" s="214"/>
      <c r="W603" s="214"/>
      <c r="X603" s="214"/>
    </row>
    <row r="604" spans="1:24" ht="15.75" x14ac:dyDescent="0.2">
      <c r="A604" s="93">
        <v>3001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54"/>
      <c r="L604" s="140"/>
      <c r="M604" s="49"/>
      <c r="N604" s="142"/>
      <c r="O604" s="196"/>
      <c r="P604" s="197"/>
      <c r="Q604" s="198"/>
      <c r="R604" s="199"/>
      <c r="S604" s="86"/>
    </row>
    <row r="605" spans="1:24" ht="15.75" x14ac:dyDescent="0.2">
      <c r="A605" s="93">
        <v>3002</v>
      </c>
      <c r="B605" s="17"/>
      <c r="C605" s="17"/>
      <c r="D605" s="17"/>
      <c r="E605" s="17"/>
      <c r="F605" s="17"/>
      <c r="G605" s="17"/>
      <c r="H605" s="17"/>
      <c r="I605" s="17"/>
      <c r="J605" s="17"/>
      <c r="K605" s="54"/>
      <c r="L605" s="140"/>
      <c r="M605" s="49"/>
      <c r="N605" s="142"/>
      <c r="O605" s="98" t="s">
        <v>81</v>
      </c>
      <c r="P605" s="99"/>
      <c r="Q605" s="100" t="str">
        <f>IF(SUM(K596:K604)=0,"",SUM(K596:K604))</f>
        <v/>
      </c>
      <c r="R605" s="101" t="s">
        <v>10</v>
      </c>
      <c r="S605" s="86"/>
    </row>
    <row r="606" spans="1:24" ht="15.75" x14ac:dyDescent="0.2">
      <c r="A606" s="93">
        <v>3101</v>
      </c>
      <c r="B606" s="17"/>
      <c r="C606" s="17"/>
      <c r="D606" s="17"/>
      <c r="E606" s="17"/>
      <c r="F606" s="17"/>
      <c r="G606" s="17"/>
      <c r="H606" s="17"/>
      <c r="I606" s="17"/>
      <c r="J606" s="17"/>
      <c r="K606" s="54"/>
      <c r="L606" s="140"/>
      <c r="M606" s="49"/>
      <c r="N606" s="142"/>
      <c r="O606" s="102" t="s">
        <v>83</v>
      </c>
      <c r="P606" s="32" t="str">
        <f>IF(P605/B590=0,"",P605/B590)</f>
        <v/>
      </c>
      <c r="Q606" s="103" t="e">
        <f>IF(P605/Q605=0,"",P605/Q605)</f>
        <v>#VALUE!</v>
      </c>
      <c r="R606" s="104" t="s">
        <v>84</v>
      </c>
      <c r="S606" s="86"/>
    </row>
    <row r="607" spans="1:24" ht="15.75" x14ac:dyDescent="0.2">
      <c r="A607" s="93">
        <v>3102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54"/>
      <c r="L607" s="146"/>
      <c r="M607" s="147"/>
      <c r="N607" s="148"/>
      <c r="O607" s="149"/>
      <c r="P607" s="150"/>
      <c r="Q607" s="150"/>
      <c r="R607" s="151"/>
      <c r="S607" s="86"/>
    </row>
    <row r="608" spans="1:24" ht="18" customHeight="1" x14ac:dyDescent="0.2">
      <c r="A608" s="109"/>
      <c r="B608" s="216" t="s">
        <v>106</v>
      </c>
      <c r="C608" s="216"/>
      <c r="D608" s="216"/>
      <c r="E608" s="216"/>
      <c r="F608" s="216"/>
      <c r="G608" s="216"/>
      <c r="H608" s="216"/>
      <c r="I608" s="216"/>
      <c r="J608" s="216"/>
      <c r="K608" s="37">
        <f>SUM(K590:K604)</f>
        <v>0</v>
      </c>
      <c r="L608" s="105">
        <v>2.8571428571428571E-2</v>
      </c>
      <c r="M608" s="105">
        <v>2.8571428571428571E-2</v>
      </c>
      <c r="N608" s="105">
        <v>0</v>
      </c>
      <c r="O608" s="85"/>
      <c r="P608" s="81"/>
      <c r="Q608" s="129"/>
      <c r="R608" s="85"/>
      <c r="S608" s="86"/>
    </row>
    <row r="609" spans="1:19" ht="12.75" customHeight="1" x14ac:dyDescent="0.2"/>
    <row r="610" spans="1:19" ht="12.75" customHeight="1" x14ac:dyDescent="0.2"/>
    <row r="611" spans="1:19" ht="26.25" x14ac:dyDescent="0.2">
      <c r="A611" s="86"/>
      <c r="B611" s="220" t="s">
        <v>94</v>
      </c>
      <c r="C611" s="221"/>
      <c r="D611" s="221"/>
      <c r="E611" s="221"/>
      <c r="F611" s="221"/>
      <c r="G611" s="221"/>
      <c r="H611" s="221"/>
      <c r="I611" s="221"/>
      <c r="J611" s="221"/>
      <c r="K611" s="74" t="s">
        <v>129</v>
      </c>
      <c r="L611" s="85"/>
      <c r="M611" s="85"/>
      <c r="N611" s="81"/>
      <c r="O611" s="85"/>
      <c r="P611" s="81"/>
      <c r="Q611" s="81"/>
      <c r="R611" s="81"/>
      <c r="S611" s="86"/>
    </row>
    <row r="612" spans="1:19" ht="20.25" x14ac:dyDescent="0.2">
      <c r="A612" s="222" t="s">
        <v>9</v>
      </c>
      <c r="B612" s="223" t="s">
        <v>95</v>
      </c>
      <c r="C612" s="224"/>
      <c r="D612" s="224"/>
      <c r="E612" s="224"/>
      <c r="F612" s="224"/>
      <c r="G612" s="224"/>
      <c r="H612" s="224"/>
      <c r="I612" s="224"/>
      <c r="J612" s="225"/>
      <c r="K612" s="226" t="s">
        <v>10</v>
      </c>
      <c r="L612" s="219" t="s">
        <v>2</v>
      </c>
      <c r="M612" s="219" t="s">
        <v>3</v>
      </c>
      <c r="N612" s="228" t="s">
        <v>4</v>
      </c>
      <c r="O612" s="219" t="s">
        <v>5</v>
      </c>
      <c r="P612" s="217" t="s">
        <v>6</v>
      </c>
      <c r="Q612" s="217" t="s">
        <v>7</v>
      </c>
      <c r="R612" s="219" t="s">
        <v>96</v>
      </c>
      <c r="S612" s="86"/>
    </row>
    <row r="613" spans="1:19" ht="15.75" x14ac:dyDescent="0.2">
      <c r="A613" s="218"/>
      <c r="B613" s="93" t="s">
        <v>97</v>
      </c>
      <c r="C613" s="93" t="s">
        <v>98</v>
      </c>
      <c r="D613" s="93" t="s">
        <v>99</v>
      </c>
      <c r="E613" s="93" t="s">
        <v>100</v>
      </c>
      <c r="F613" s="93" t="s">
        <v>101</v>
      </c>
      <c r="G613" s="93" t="s">
        <v>102</v>
      </c>
      <c r="H613" s="93" t="s">
        <v>103</v>
      </c>
      <c r="I613" s="93" t="s">
        <v>104</v>
      </c>
      <c r="J613" s="93" t="s">
        <v>105</v>
      </c>
      <c r="K613" s="218"/>
      <c r="L613" s="218"/>
      <c r="M613" s="218"/>
      <c r="N613" s="218"/>
      <c r="O613" s="218"/>
      <c r="P613" s="218"/>
      <c r="Q613" s="218"/>
      <c r="R613" s="218"/>
      <c r="S613" s="86"/>
    </row>
    <row r="614" spans="1:19" ht="15.75" x14ac:dyDescent="0.2">
      <c r="A614" s="93">
        <v>2302</v>
      </c>
      <c r="B614" s="17">
        <v>64</v>
      </c>
      <c r="C614" s="17"/>
      <c r="D614" s="17"/>
      <c r="E614" s="17"/>
      <c r="F614" s="17"/>
      <c r="G614" s="17"/>
      <c r="H614" s="17"/>
      <c r="I614" s="17"/>
      <c r="J614" s="17"/>
      <c r="K614" s="54"/>
      <c r="L614" s="138"/>
      <c r="M614" s="139"/>
      <c r="N614" s="100"/>
      <c r="O614" s="94"/>
      <c r="P614" s="19">
        <f>B614</f>
        <v>64</v>
      </c>
      <c r="Q614" s="95"/>
      <c r="R614" s="94"/>
      <c r="S614" s="86"/>
    </row>
    <row r="615" spans="1:19" ht="15.75" x14ac:dyDescent="0.2">
      <c r="A615" s="93">
        <v>2401</v>
      </c>
      <c r="B615" s="17"/>
      <c r="C615" s="17">
        <v>61</v>
      </c>
      <c r="D615" s="17"/>
      <c r="E615" s="17"/>
      <c r="F615" s="17"/>
      <c r="G615" s="17"/>
      <c r="H615" s="17"/>
      <c r="I615" s="17"/>
      <c r="J615" s="17"/>
      <c r="K615" s="54"/>
      <c r="L615" s="140"/>
      <c r="M615" s="49"/>
      <c r="N615" s="141"/>
      <c r="O615" s="21">
        <f>IF(C615=0,"",C615/B614)</f>
        <v>0.953125</v>
      </c>
      <c r="P615" s="22">
        <v>62</v>
      </c>
      <c r="Q615" s="96">
        <f t="shared" ref="Q615:Q622" si="52">IF(P615=0,"",P615/P614)</f>
        <v>0.96875</v>
      </c>
      <c r="R615" s="96">
        <f t="shared" ref="R615:R622" si="53">IF(P615=0,"",100%-Q615)</f>
        <v>3.125E-2</v>
      </c>
      <c r="S615" s="86"/>
    </row>
    <row r="616" spans="1:19" ht="15.75" x14ac:dyDescent="0.2">
      <c r="A616" s="93">
        <v>2402</v>
      </c>
      <c r="B616" s="17"/>
      <c r="C616" s="17"/>
      <c r="D616" s="17">
        <v>57</v>
      </c>
      <c r="E616" s="17"/>
      <c r="F616" s="17"/>
      <c r="G616" s="17"/>
      <c r="H616" s="17"/>
      <c r="I616" s="17"/>
      <c r="J616" s="17"/>
      <c r="K616" s="54"/>
      <c r="L616" s="140"/>
      <c r="M616" s="49"/>
      <c r="N616" s="141"/>
      <c r="O616" s="21">
        <f>IF(D616=0,"",D616/C615)</f>
        <v>0.93442622950819676</v>
      </c>
      <c r="P616" s="22">
        <v>58</v>
      </c>
      <c r="Q616" s="96">
        <f t="shared" si="52"/>
        <v>0.93548387096774188</v>
      </c>
      <c r="R616" s="96">
        <f t="shared" si="53"/>
        <v>6.4516129032258118E-2</v>
      </c>
      <c r="S616" s="155">
        <f>P616/P614</f>
        <v>0.90625</v>
      </c>
    </row>
    <row r="617" spans="1:19" ht="15.75" x14ac:dyDescent="0.2">
      <c r="A617" s="93">
        <v>2501</v>
      </c>
      <c r="B617" s="17"/>
      <c r="C617" s="17"/>
      <c r="D617" s="17"/>
      <c r="E617" s="17">
        <v>53</v>
      </c>
      <c r="F617" s="17"/>
      <c r="G617" s="17"/>
      <c r="H617" s="17"/>
      <c r="I617" s="17"/>
      <c r="J617" s="17"/>
      <c r="K617" s="54"/>
      <c r="L617" s="140"/>
      <c r="M617" s="49"/>
      <c r="N617" s="141"/>
      <c r="O617" s="21">
        <f>IF(E617=0,"",E617/D616)</f>
        <v>0.92982456140350878</v>
      </c>
      <c r="P617" s="22">
        <v>57</v>
      </c>
      <c r="Q617" s="96">
        <f t="shared" si="52"/>
        <v>0.98275862068965514</v>
      </c>
      <c r="R617" s="96">
        <f t="shared" si="53"/>
        <v>1.7241379310344862E-2</v>
      </c>
      <c r="S617" s="86"/>
    </row>
    <row r="618" spans="1:19" ht="15.75" x14ac:dyDescent="0.2">
      <c r="A618" s="93">
        <v>2502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54"/>
      <c r="L618" s="140"/>
      <c r="M618" s="49"/>
      <c r="N618" s="141"/>
      <c r="O618" s="21" t="str">
        <f>IF(F618=0,"",F618/E617)</f>
        <v/>
      </c>
      <c r="P618" s="22"/>
      <c r="Q618" s="96" t="str">
        <f t="shared" si="52"/>
        <v/>
      </c>
      <c r="R618" s="96" t="str">
        <f t="shared" si="53"/>
        <v/>
      </c>
      <c r="S618" s="86"/>
    </row>
    <row r="619" spans="1:19" ht="15.75" x14ac:dyDescent="0.2">
      <c r="A619" s="93">
        <v>2601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54"/>
      <c r="L619" s="140"/>
      <c r="M619" s="49"/>
      <c r="N619" s="141"/>
      <c r="O619" s="21" t="str">
        <f>IF(G619=0,"",G619/F618)</f>
        <v/>
      </c>
      <c r="P619" s="22"/>
      <c r="Q619" s="96" t="str">
        <f t="shared" si="52"/>
        <v/>
      </c>
      <c r="R619" s="96" t="str">
        <f t="shared" si="53"/>
        <v/>
      </c>
      <c r="S619" s="86"/>
    </row>
    <row r="620" spans="1:19" ht="15.75" x14ac:dyDescent="0.2">
      <c r="A620" s="93">
        <v>2602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54"/>
      <c r="L620" s="140"/>
      <c r="M620" s="49"/>
      <c r="N620" s="141"/>
      <c r="O620" s="21" t="str">
        <f>IF(H620=0,"",H620/G619)</f>
        <v/>
      </c>
      <c r="P620" s="22"/>
      <c r="Q620" s="96" t="str">
        <f t="shared" si="52"/>
        <v/>
      </c>
      <c r="R620" s="96" t="str">
        <f t="shared" si="53"/>
        <v/>
      </c>
      <c r="S620" s="86"/>
    </row>
    <row r="621" spans="1:19" ht="15.75" x14ac:dyDescent="0.2">
      <c r="A621" s="93">
        <v>2701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54"/>
      <c r="L621" s="140"/>
      <c r="M621" s="49"/>
      <c r="N621" s="141"/>
      <c r="O621" s="21" t="str">
        <f>IF(I621=0,"",I621/H620)</f>
        <v/>
      </c>
      <c r="P621" s="22"/>
      <c r="Q621" s="96" t="str">
        <f t="shared" si="52"/>
        <v/>
      </c>
      <c r="R621" s="96" t="str">
        <f t="shared" si="53"/>
        <v/>
      </c>
      <c r="S621" s="86"/>
    </row>
    <row r="622" spans="1:19" ht="15.75" x14ac:dyDescent="0.2">
      <c r="A622" s="93">
        <v>2702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54"/>
      <c r="L622" s="140"/>
      <c r="M622" s="49"/>
      <c r="N622" s="141"/>
      <c r="O622" s="24" t="str">
        <f>IF(J622=0,"",J622/I621)</f>
        <v/>
      </c>
      <c r="P622" s="22"/>
      <c r="Q622" s="24" t="str">
        <f t="shared" si="52"/>
        <v/>
      </c>
      <c r="R622" s="24" t="str">
        <f t="shared" si="53"/>
        <v/>
      </c>
      <c r="S622" s="86"/>
    </row>
    <row r="623" spans="1:19" ht="15.75" x14ac:dyDescent="0.2">
      <c r="A623" s="93">
        <v>2801</v>
      </c>
      <c r="B623" s="17"/>
      <c r="C623" s="17"/>
      <c r="D623" s="17"/>
      <c r="E623" s="17"/>
      <c r="F623" s="17"/>
      <c r="G623" s="17"/>
      <c r="H623" s="17"/>
      <c r="I623" s="17"/>
      <c r="J623" s="17"/>
      <c r="K623" s="54"/>
      <c r="L623" s="140"/>
      <c r="M623" s="49"/>
      <c r="N623" s="142"/>
      <c r="O623" s="63"/>
      <c r="P623" s="22"/>
      <c r="Q623" s="63"/>
      <c r="R623" s="97"/>
      <c r="S623" s="86"/>
    </row>
    <row r="624" spans="1:19" ht="15.75" x14ac:dyDescent="0.2">
      <c r="A624" s="93">
        <v>2802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54"/>
      <c r="L624" s="140"/>
      <c r="M624" s="49"/>
      <c r="N624" s="142"/>
      <c r="O624" s="143"/>
      <c r="P624" s="51"/>
      <c r="Q624" s="144"/>
      <c r="R624" s="143"/>
      <c r="S624" s="86"/>
    </row>
    <row r="625" spans="1:19" ht="15.75" x14ac:dyDescent="0.2">
      <c r="A625" s="93">
        <v>2901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54"/>
      <c r="L625" s="140"/>
      <c r="M625" s="49"/>
      <c r="N625" s="142"/>
      <c r="O625" s="143"/>
      <c r="P625" s="51"/>
      <c r="Q625" s="144"/>
      <c r="R625" s="143"/>
      <c r="S625" s="86"/>
    </row>
    <row r="626" spans="1:19" ht="15.75" x14ac:dyDescent="0.2">
      <c r="A626" s="93">
        <v>2902</v>
      </c>
      <c r="B626" s="17"/>
      <c r="C626" s="17"/>
      <c r="D626" s="17"/>
      <c r="E626" s="17"/>
      <c r="F626" s="17"/>
      <c r="G626" s="17"/>
      <c r="H626" s="17"/>
      <c r="I626" s="17"/>
      <c r="J626" s="17"/>
      <c r="K626" s="54"/>
      <c r="L626" s="140"/>
      <c r="M626" s="49"/>
      <c r="N626" s="142"/>
      <c r="O626" s="143"/>
      <c r="P626" s="51"/>
      <c r="Q626" s="144"/>
      <c r="R626" s="143"/>
      <c r="S626" s="86"/>
    </row>
    <row r="627" spans="1:19" ht="15.75" x14ac:dyDescent="0.2">
      <c r="A627" s="93">
        <v>3001</v>
      </c>
      <c r="B627" s="17"/>
      <c r="C627" s="17"/>
      <c r="D627" s="17"/>
      <c r="E627" s="17"/>
      <c r="F627" s="17"/>
      <c r="G627" s="17"/>
      <c r="H627" s="17"/>
      <c r="I627" s="17"/>
      <c r="J627" s="17"/>
      <c r="K627" s="54"/>
      <c r="L627" s="140"/>
      <c r="M627" s="49"/>
      <c r="N627" s="142"/>
      <c r="O627" s="143"/>
      <c r="P627" s="51"/>
      <c r="Q627" s="144"/>
      <c r="R627" s="143"/>
      <c r="S627" s="86"/>
    </row>
    <row r="628" spans="1:19" ht="15.75" x14ac:dyDescent="0.2">
      <c r="A628" s="93">
        <v>3002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54"/>
      <c r="L628" s="140"/>
      <c r="M628" s="49"/>
      <c r="N628" s="142"/>
      <c r="O628" s="196"/>
      <c r="P628" s="197"/>
      <c r="Q628" s="198"/>
      <c r="R628" s="199"/>
      <c r="S628" s="86"/>
    </row>
    <row r="629" spans="1:19" ht="15.75" x14ac:dyDescent="0.2">
      <c r="A629" s="93">
        <v>3101</v>
      </c>
      <c r="B629" s="17"/>
      <c r="C629" s="17"/>
      <c r="D629" s="17"/>
      <c r="E629" s="17"/>
      <c r="F629" s="17"/>
      <c r="G629" s="17"/>
      <c r="H629" s="17"/>
      <c r="I629" s="17"/>
      <c r="J629" s="17"/>
      <c r="K629" s="54"/>
      <c r="L629" s="140"/>
      <c r="M629" s="49"/>
      <c r="N629" s="142"/>
      <c r="O629" s="98" t="s">
        <v>81</v>
      </c>
      <c r="P629" s="99"/>
      <c r="Q629" s="100" t="str">
        <f>IF(SUM(K620:K628)=0,"",SUM(K620:K628))</f>
        <v/>
      </c>
      <c r="R629" s="101" t="s">
        <v>10</v>
      </c>
      <c r="S629" s="86"/>
    </row>
    <row r="630" spans="1:19" ht="15.75" x14ac:dyDescent="0.2">
      <c r="A630" s="93">
        <v>3102</v>
      </c>
      <c r="B630" s="17"/>
      <c r="C630" s="17"/>
      <c r="D630" s="17"/>
      <c r="E630" s="17"/>
      <c r="F630" s="17"/>
      <c r="G630" s="17"/>
      <c r="H630" s="17"/>
      <c r="I630" s="17"/>
      <c r="J630" s="17"/>
      <c r="K630" s="54"/>
      <c r="L630" s="140"/>
      <c r="M630" s="49"/>
      <c r="N630" s="142"/>
      <c r="O630" s="102" t="s">
        <v>83</v>
      </c>
      <c r="P630" s="32" t="str">
        <f>IF(P629/B614=0,"",P629/B614)</f>
        <v/>
      </c>
      <c r="Q630" s="103" t="e">
        <f>IF(P629/Q629=0,"",P629/Q629)</f>
        <v>#VALUE!</v>
      </c>
      <c r="R630" s="104" t="s">
        <v>84</v>
      </c>
      <c r="S630" s="86"/>
    </row>
    <row r="631" spans="1:19" ht="15.75" x14ac:dyDescent="0.2">
      <c r="A631" s="93">
        <v>3201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54"/>
      <c r="L631" s="146"/>
      <c r="M631" s="147"/>
      <c r="N631" s="148"/>
      <c r="O631" s="149"/>
      <c r="P631" s="150"/>
      <c r="Q631" s="150"/>
      <c r="R631" s="151"/>
      <c r="S631" s="86"/>
    </row>
    <row r="632" spans="1:19" ht="18" customHeight="1" x14ac:dyDescent="0.2">
      <c r="A632" s="109"/>
      <c r="B632" s="216" t="s">
        <v>106</v>
      </c>
      <c r="C632" s="216"/>
      <c r="D632" s="216"/>
      <c r="E632" s="216"/>
      <c r="F632" s="216"/>
      <c r="G632" s="216"/>
      <c r="H632" s="216"/>
      <c r="I632" s="216"/>
      <c r="J632" s="216"/>
      <c r="K632" s="37">
        <f>SUM(K614:K628)</f>
        <v>0</v>
      </c>
      <c r="L632" s="105">
        <v>2.8571428571428571E-2</v>
      </c>
      <c r="M632" s="105">
        <v>2.8571428571428571E-2</v>
      </c>
      <c r="N632" s="105">
        <v>0</v>
      </c>
      <c r="O632" s="85"/>
      <c r="P632" s="81"/>
      <c r="Q632" s="129"/>
      <c r="R632" s="85"/>
      <c r="S632" s="86"/>
    </row>
    <row r="633" spans="1:19" ht="12.75" customHeight="1" x14ac:dyDescent="0.2"/>
    <row r="634" spans="1:19" ht="12.75" customHeight="1" x14ac:dyDescent="0.2"/>
    <row r="635" spans="1:19" ht="26.25" x14ac:dyDescent="0.2">
      <c r="A635" s="86"/>
      <c r="B635" s="220" t="s">
        <v>94</v>
      </c>
      <c r="C635" s="221"/>
      <c r="D635" s="221"/>
      <c r="E635" s="221"/>
      <c r="F635" s="221"/>
      <c r="G635" s="221"/>
      <c r="H635" s="221"/>
      <c r="I635" s="221"/>
      <c r="J635" s="221"/>
      <c r="K635" s="74" t="s">
        <v>130</v>
      </c>
      <c r="L635" s="85"/>
      <c r="M635" s="85"/>
      <c r="N635" s="81"/>
      <c r="O635" s="85"/>
      <c r="P635" s="81"/>
      <c r="Q635" s="81"/>
      <c r="R635" s="81"/>
      <c r="S635" s="86"/>
    </row>
    <row r="636" spans="1:19" ht="20.25" x14ac:dyDescent="0.2">
      <c r="A636" s="222" t="s">
        <v>9</v>
      </c>
      <c r="B636" s="223" t="s">
        <v>95</v>
      </c>
      <c r="C636" s="224"/>
      <c r="D636" s="224"/>
      <c r="E636" s="224"/>
      <c r="F636" s="224"/>
      <c r="G636" s="224"/>
      <c r="H636" s="224"/>
      <c r="I636" s="224"/>
      <c r="J636" s="225"/>
      <c r="K636" s="226" t="s">
        <v>10</v>
      </c>
      <c r="L636" s="219" t="s">
        <v>2</v>
      </c>
      <c r="M636" s="219" t="s">
        <v>3</v>
      </c>
      <c r="N636" s="228" t="s">
        <v>4</v>
      </c>
      <c r="O636" s="219" t="s">
        <v>5</v>
      </c>
      <c r="P636" s="217" t="s">
        <v>6</v>
      </c>
      <c r="Q636" s="217" t="s">
        <v>7</v>
      </c>
      <c r="R636" s="219" t="s">
        <v>96</v>
      </c>
      <c r="S636" s="86"/>
    </row>
    <row r="637" spans="1:19" ht="15.75" x14ac:dyDescent="0.2">
      <c r="A637" s="218"/>
      <c r="B637" s="93" t="s">
        <v>97</v>
      </c>
      <c r="C637" s="93" t="s">
        <v>98</v>
      </c>
      <c r="D637" s="93" t="s">
        <v>99</v>
      </c>
      <c r="E637" s="93" t="s">
        <v>100</v>
      </c>
      <c r="F637" s="93" t="s">
        <v>101</v>
      </c>
      <c r="G637" s="93" t="s">
        <v>102</v>
      </c>
      <c r="H637" s="93" t="s">
        <v>103</v>
      </c>
      <c r="I637" s="93" t="s">
        <v>104</v>
      </c>
      <c r="J637" s="93" t="s">
        <v>105</v>
      </c>
      <c r="K637" s="218"/>
      <c r="L637" s="218"/>
      <c r="M637" s="218"/>
      <c r="N637" s="218"/>
      <c r="O637" s="218"/>
      <c r="P637" s="218"/>
      <c r="Q637" s="218"/>
      <c r="R637" s="218"/>
      <c r="S637" s="86"/>
    </row>
    <row r="638" spans="1:19" ht="15.75" x14ac:dyDescent="0.2">
      <c r="A638" s="93">
        <v>2401</v>
      </c>
      <c r="B638" s="17">
        <v>36</v>
      </c>
      <c r="C638" s="17"/>
      <c r="D638" s="17"/>
      <c r="E638" s="17"/>
      <c r="F638" s="17"/>
      <c r="G638" s="17"/>
      <c r="H638" s="17"/>
      <c r="I638" s="17"/>
      <c r="J638" s="17"/>
      <c r="K638" s="54"/>
      <c r="L638" s="138"/>
      <c r="M638" s="139"/>
      <c r="N638" s="100"/>
      <c r="O638" s="94"/>
      <c r="P638" s="19">
        <f>B638</f>
        <v>36</v>
      </c>
      <c r="Q638" s="95"/>
      <c r="R638" s="94"/>
      <c r="S638" s="86"/>
    </row>
    <row r="639" spans="1:19" ht="15.75" x14ac:dyDescent="0.2">
      <c r="A639" s="93">
        <v>2402</v>
      </c>
      <c r="B639" s="17"/>
      <c r="C639" s="17">
        <v>32</v>
      </c>
      <c r="D639" s="17"/>
      <c r="E639" s="17"/>
      <c r="F639" s="17"/>
      <c r="G639" s="17"/>
      <c r="H639" s="17"/>
      <c r="I639" s="17"/>
      <c r="J639" s="17"/>
      <c r="K639" s="54"/>
      <c r="L639" s="140"/>
      <c r="M639" s="49"/>
      <c r="N639" s="141"/>
      <c r="O639" s="21">
        <f>IF(C639=0,"",C639/B638)</f>
        <v>0.88888888888888884</v>
      </c>
      <c r="P639" s="22">
        <v>32</v>
      </c>
      <c r="Q639" s="96">
        <f t="shared" ref="Q639:Q646" si="54">IF(P639=0,"",P639/P638)</f>
        <v>0.88888888888888884</v>
      </c>
      <c r="R639" s="96">
        <f t="shared" ref="R639:R646" si="55">IF(P639=0,"",100%-Q639)</f>
        <v>0.11111111111111116</v>
      </c>
      <c r="S639" s="86"/>
    </row>
    <row r="640" spans="1:19" ht="15.75" x14ac:dyDescent="0.2">
      <c r="A640" s="93">
        <v>2501</v>
      </c>
      <c r="B640" s="17"/>
      <c r="C640" s="17"/>
      <c r="D640" s="17">
        <v>28</v>
      </c>
      <c r="E640" s="17"/>
      <c r="F640" s="17"/>
      <c r="G640" s="17"/>
      <c r="H640" s="17"/>
      <c r="I640" s="17"/>
      <c r="J640" s="17"/>
      <c r="K640" s="54"/>
      <c r="L640" s="140"/>
      <c r="M640" s="49"/>
      <c r="N640" s="141"/>
      <c r="O640" s="21">
        <f>IF(D640=0,"",D640/C639)</f>
        <v>0.875</v>
      </c>
      <c r="P640" s="22">
        <v>28</v>
      </c>
      <c r="Q640" s="96">
        <f t="shared" si="54"/>
        <v>0.875</v>
      </c>
      <c r="R640" s="96">
        <f t="shared" si="55"/>
        <v>0.125</v>
      </c>
      <c r="S640" s="155">
        <f>P640/P638</f>
        <v>0.77777777777777779</v>
      </c>
    </row>
    <row r="641" spans="1:19" ht="15.75" x14ac:dyDescent="0.2">
      <c r="A641" s="93">
        <v>2502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54"/>
      <c r="L641" s="140"/>
      <c r="M641" s="49"/>
      <c r="N641" s="141"/>
      <c r="O641" s="21" t="str">
        <f>IF(E641=0,"",E641/D640)</f>
        <v/>
      </c>
      <c r="P641" s="22"/>
      <c r="Q641" s="96" t="str">
        <f t="shared" si="54"/>
        <v/>
      </c>
      <c r="R641" s="96" t="str">
        <f t="shared" si="55"/>
        <v/>
      </c>
      <c r="S641" s="86"/>
    </row>
    <row r="642" spans="1:19" ht="15.75" x14ac:dyDescent="0.2">
      <c r="A642" s="93">
        <v>2601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54"/>
      <c r="L642" s="140"/>
      <c r="M642" s="49"/>
      <c r="N642" s="141"/>
      <c r="O642" s="21" t="str">
        <f>IF(F642=0,"",F642/E641)</f>
        <v/>
      </c>
      <c r="P642" s="22"/>
      <c r="Q642" s="96" t="str">
        <f t="shared" si="54"/>
        <v/>
      </c>
      <c r="R642" s="96" t="str">
        <f t="shared" si="55"/>
        <v/>
      </c>
      <c r="S642" s="86"/>
    </row>
    <row r="643" spans="1:19" ht="15.75" x14ac:dyDescent="0.2">
      <c r="A643" s="93">
        <v>2602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54"/>
      <c r="L643" s="140"/>
      <c r="M643" s="49"/>
      <c r="N643" s="141"/>
      <c r="O643" s="21" t="str">
        <f>IF(G643=0,"",G643/F642)</f>
        <v/>
      </c>
      <c r="P643" s="22"/>
      <c r="Q643" s="96" t="str">
        <f t="shared" si="54"/>
        <v/>
      </c>
      <c r="R643" s="96" t="str">
        <f t="shared" si="55"/>
        <v/>
      </c>
      <c r="S643" s="86"/>
    </row>
    <row r="644" spans="1:19" ht="15.75" x14ac:dyDescent="0.2">
      <c r="A644" s="93">
        <v>2701</v>
      </c>
      <c r="B644" s="17"/>
      <c r="C644" s="17"/>
      <c r="D644" s="17"/>
      <c r="E644" s="17"/>
      <c r="F644" s="17"/>
      <c r="G644" s="17"/>
      <c r="H644" s="17"/>
      <c r="I644" s="17"/>
      <c r="J644" s="17"/>
      <c r="K644" s="54"/>
      <c r="L644" s="140"/>
      <c r="M644" s="49"/>
      <c r="N644" s="141"/>
      <c r="O644" s="21" t="str">
        <f>IF(H644=0,"",H644/G643)</f>
        <v/>
      </c>
      <c r="P644" s="22"/>
      <c r="Q644" s="96" t="str">
        <f t="shared" si="54"/>
        <v/>
      </c>
      <c r="R644" s="96" t="str">
        <f t="shared" si="55"/>
        <v/>
      </c>
      <c r="S644" s="86"/>
    </row>
    <row r="645" spans="1:19" ht="15.75" x14ac:dyDescent="0.2">
      <c r="A645" s="93">
        <v>2702</v>
      </c>
      <c r="B645" s="17"/>
      <c r="C645" s="17"/>
      <c r="D645" s="17"/>
      <c r="E645" s="17"/>
      <c r="F645" s="17"/>
      <c r="G645" s="17"/>
      <c r="H645" s="17"/>
      <c r="I645" s="17"/>
      <c r="J645" s="17"/>
      <c r="K645" s="54"/>
      <c r="L645" s="140"/>
      <c r="M645" s="49"/>
      <c r="N645" s="141"/>
      <c r="O645" s="21" t="str">
        <f>IF(I645=0,"",I645/H644)</f>
        <v/>
      </c>
      <c r="P645" s="22"/>
      <c r="Q645" s="96" t="str">
        <f t="shared" si="54"/>
        <v/>
      </c>
      <c r="R645" s="96" t="str">
        <f t="shared" si="55"/>
        <v/>
      </c>
      <c r="S645" s="86"/>
    </row>
    <row r="646" spans="1:19" ht="15.75" x14ac:dyDescent="0.2">
      <c r="A646" s="93">
        <v>2801</v>
      </c>
      <c r="B646" s="17"/>
      <c r="C646" s="17"/>
      <c r="D646" s="17"/>
      <c r="E646" s="17"/>
      <c r="F646" s="17"/>
      <c r="G646" s="17"/>
      <c r="H646" s="17"/>
      <c r="I646" s="17"/>
      <c r="J646" s="17"/>
      <c r="K646" s="54"/>
      <c r="L646" s="140"/>
      <c r="M646" s="49"/>
      <c r="N646" s="141"/>
      <c r="O646" s="24" t="str">
        <f>IF(J646=0,"",J646/I645)</f>
        <v/>
      </c>
      <c r="P646" s="22"/>
      <c r="Q646" s="24" t="str">
        <f t="shared" si="54"/>
        <v/>
      </c>
      <c r="R646" s="24" t="str">
        <f t="shared" si="55"/>
        <v/>
      </c>
      <c r="S646" s="86"/>
    </row>
    <row r="647" spans="1:19" ht="15.75" x14ac:dyDescent="0.2">
      <c r="A647" s="93">
        <v>2802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54"/>
      <c r="L647" s="140"/>
      <c r="M647" s="49"/>
      <c r="N647" s="142"/>
      <c r="O647" s="63"/>
      <c r="P647" s="22"/>
      <c r="Q647" s="63"/>
      <c r="R647" s="97"/>
      <c r="S647" s="86"/>
    </row>
    <row r="648" spans="1:19" ht="15.75" x14ac:dyDescent="0.2">
      <c r="A648" s="93">
        <v>2901</v>
      </c>
      <c r="B648" s="17"/>
      <c r="C648" s="17"/>
      <c r="D648" s="17"/>
      <c r="E648" s="17"/>
      <c r="F648" s="17"/>
      <c r="G648" s="17"/>
      <c r="H648" s="17"/>
      <c r="I648" s="17"/>
      <c r="J648" s="17"/>
      <c r="K648" s="54"/>
      <c r="L648" s="140"/>
      <c r="M648" s="49"/>
      <c r="N648" s="142"/>
      <c r="O648" s="143"/>
      <c r="P648" s="51"/>
      <c r="Q648" s="144"/>
      <c r="R648" s="143"/>
      <c r="S648" s="86"/>
    </row>
    <row r="649" spans="1:19" ht="15.75" x14ac:dyDescent="0.2">
      <c r="A649" s="93">
        <v>2902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54"/>
      <c r="L649" s="140"/>
      <c r="M649" s="49"/>
      <c r="N649" s="142"/>
      <c r="O649" s="143"/>
      <c r="P649" s="51"/>
      <c r="Q649" s="144"/>
      <c r="R649" s="143"/>
      <c r="S649" s="86"/>
    </row>
    <row r="650" spans="1:19" ht="15.75" x14ac:dyDescent="0.2">
      <c r="A650" s="93">
        <v>3001</v>
      </c>
      <c r="B650" s="17"/>
      <c r="C650" s="17"/>
      <c r="D650" s="17"/>
      <c r="E650" s="17"/>
      <c r="F650" s="17"/>
      <c r="G650" s="17"/>
      <c r="H650" s="17"/>
      <c r="I650" s="17"/>
      <c r="J650" s="17"/>
      <c r="K650" s="54"/>
      <c r="L650" s="140"/>
      <c r="M650" s="49"/>
      <c r="N650" s="142"/>
      <c r="O650" s="143"/>
      <c r="P650" s="51"/>
      <c r="Q650" s="144"/>
      <c r="R650" s="143"/>
      <c r="S650" s="86"/>
    </row>
    <row r="651" spans="1:19" ht="15.75" x14ac:dyDescent="0.2">
      <c r="A651" s="93">
        <v>3002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54"/>
      <c r="L651" s="140"/>
      <c r="M651" s="49"/>
      <c r="N651" s="142"/>
      <c r="O651" s="143"/>
      <c r="P651" s="51"/>
      <c r="Q651" s="144"/>
      <c r="R651" s="143"/>
      <c r="S651" s="86"/>
    </row>
    <row r="652" spans="1:19" ht="15.75" x14ac:dyDescent="0.2">
      <c r="A652" s="93">
        <v>3101</v>
      </c>
      <c r="B652" s="17"/>
      <c r="C652" s="17"/>
      <c r="D652" s="17"/>
      <c r="E652" s="17"/>
      <c r="F652" s="17"/>
      <c r="G652" s="17"/>
      <c r="H652" s="17"/>
      <c r="I652" s="17"/>
      <c r="J652" s="17"/>
      <c r="K652" s="54"/>
      <c r="L652" s="140"/>
      <c r="M652" s="49"/>
      <c r="N652" s="142"/>
      <c r="O652" s="196"/>
      <c r="P652" s="197"/>
      <c r="Q652" s="198"/>
      <c r="R652" s="199"/>
      <c r="S652" s="86"/>
    </row>
    <row r="653" spans="1:19" ht="15.75" x14ac:dyDescent="0.2">
      <c r="A653" s="93">
        <v>3102</v>
      </c>
      <c r="B653" s="17"/>
      <c r="C653" s="17"/>
      <c r="D653" s="17"/>
      <c r="E653" s="17"/>
      <c r="F653" s="17"/>
      <c r="G653" s="17"/>
      <c r="H653" s="17"/>
      <c r="I653" s="17"/>
      <c r="J653" s="17"/>
      <c r="K653" s="54"/>
      <c r="L653" s="140"/>
      <c r="M653" s="49"/>
      <c r="N653" s="142"/>
      <c r="O653" s="98" t="s">
        <v>81</v>
      </c>
      <c r="P653" s="99"/>
      <c r="Q653" s="100" t="str">
        <f>IF(SUM(K644:K652)=0,"",SUM(K644:K652))</f>
        <v/>
      </c>
      <c r="R653" s="101" t="s">
        <v>10</v>
      </c>
      <c r="S653" s="86"/>
    </row>
    <row r="654" spans="1:19" ht="15.75" x14ac:dyDescent="0.2">
      <c r="A654" s="93">
        <v>3201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54"/>
      <c r="L654" s="140"/>
      <c r="M654" s="49"/>
      <c r="N654" s="142"/>
      <c r="O654" s="102" t="s">
        <v>83</v>
      </c>
      <c r="P654" s="32" t="str">
        <f>IF(P653/B638=0,"",P653/B638)</f>
        <v/>
      </c>
      <c r="Q654" s="103" t="e">
        <f>IF(P653/Q653=0,"",P653/Q653)</f>
        <v>#VALUE!</v>
      </c>
      <c r="R654" s="104" t="s">
        <v>84</v>
      </c>
      <c r="S654" s="86"/>
    </row>
    <row r="655" spans="1:19" ht="15.75" x14ac:dyDescent="0.2">
      <c r="A655" s="93">
        <v>3202</v>
      </c>
      <c r="B655" s="17"/>
      <c r="C655" s="17"/>
      <c r="D655" s="17"/>
      <c r="E655" s="17"/>
      <c r="F655" s="17"/>
      <c r="G655" s="17"/>
      <c r="H655" s="17"/>
      <c r="I655" s="17"/>
      <c r="J655" s="17"/>
      <c r="K655" s="54"/>
      <c r="L655" s="146"/>
      <c r="M655" s="147"/>
      <c r="N655" s="148"/>
      <c r="O655" s="149"/>
      <c r="P655" s="150"/>
      <c r="Q655" s="150"/>
      <c r="R655" s="151"/>
      <c r="S655" s="86"/>
    </row>
    <row r="656" spans="1:19" ht="18" customHeight="1" x14ac:dyDescent="0.2">
      <c r="A656" s="109"/>
      <c r="B656" s="216" t="s">
        <v>106</v>
      </c>
      <c r="C656" s="216"/>
      <c r="D656" s="216"/>
      <c r="E656" s="216"/>
      <c r="F656" s="216"/>
      <c r="G656" s="216"/>
      <c r="H656" s="216"/>
      <c r="I656" s="216"/>
      <c r="J656" s="216"/>
      <c r="K656" s="37">
        <f>SUM(K638:K652)</f>
        <v>0</v>
      </c>
      <c r="L656" s="105">
        <v>2.8571428571428571E-2</v>
      </c>
      <c r="M656" s="105">
        <v>2.8571428571428571E-2</v>
      </c>
      <c r="N656" s="105">
        <v>0</v>
      </c>
      <c r="O656" s="85"/>
      <c r="P656" s="81"/>
      <c r="Q656" s="129"/>
      <c r="R656" s="85"/>
      <c r="S656" s="86"/>
    </row>
    <row r="657" spans="1:19" ht="12.75" customHeight="1" x14ac:dyDescent="0.2"/>
    <row r="658" spans="1:19" ht="12.75" customHeight="1" x14ac:dyDescent="0.2"/>
    <row r="659" spans="1:19" ht="26.25" x14ac:dyDescent="0.2">
      <c r="A659" s="86"/>
      <c r="B659" s="220" t="s">
        <v>94</v>
      </c>
      <c r="C659" s="221"/>
      <c r="D659" s="221"/>
      <c r="E659" s="221"/>
      <c r="F659" s="221"/>
      <c r="G659" s="221"/>
      <c r="H659" s="221"/>
      <c r="I659" s="221"/>
      <c r="J659" s="221"/>
      <c r="K659" s="74" t="s">
        <v>131</v>
      </c>
      <c r="L659" s="85"/>
      <c r="M659" s="85"/>
      <c r="N659" s="81"/>
      <c r="O659" s="85"/>
      <c r="P659" s="81"/>
      <c r="Q659" s="81"/>
      <c r="R659" s="81"/>
      <c r="S659" s="86"/>
    </row>
    <row r="660" spans="1:19" ht="20.25" x14ac:dyDescent="0.2">
      <c r="A660" s="222" t="s">
        <v>9</v>
      </c>
      <c r="B660" s="223" t="s">
        <v>95</v>
      </c>
      <c r="C660" s="224"/>
      <c r="D660" s="224"/>
      <c r="E660" s="224"/>
      <c r="F660" s="224"/>
      <c r="G660" s="224"/>
      <c r="H660" s="224"/>
      <c r="I660" s="224"/>
      <c r="J660" s="225"/>
      <c r="K660" s="226" t="s">
        <v>10</v>
      </c>
      <c r="L660" s="219" t="s">
        <v>2</v>
      </c>
      <c r="M660" s="219" t="s">
        <v>3</v>
      </c>
      <c r="N660" s="228" t="s">
        <v>4</v>
      </c>
      <c r="O660" s="219" t="s">
        <v>5</v>
      </c>
      <c r="P660" s="217" t="s">
        <v>6</v>
      </c>
      <c r="Q660" s="217" t="s">
        <v>7</v>
      </c>
      <c r="R660" s="219" t="s">
        <v>96</v>
      </c>
      <c r="S660" s="86"/>
    </row>
    <row r="661" spans="1:19" ht="15.75" x14ac:dyDescent="0.2">
      <c r="A661" s="218"/>
      <c r="B661" s="93" t="s">
        <v>97</v>
      </c>
      <c r="C661" s="93" t="s">
        <v>98</v>
      </c>
      <c r="D661" s="93" t="s">
        <v>99</v>
      </c>
      <c r="E661" s="93" t="s">
        <v>100</v>
      </c>
      <c r="F661" s="93" t="s">
        <v>101</v>
      </c>
      <c r="G661" s="93" t="s">
        <v>102</v>
      </c>
      <c r="H661" s="93" t="s">
        <v>103</v>
      </c>
      <c r="I661" s="93" t="s">
        <v>104</v>
      </c>
      <c r="J661" s="93" t="s">
        <v>105</v>
      </c>
      <c r="K661" s="218"/>
      <c r="L661" s="218"/>
      <c r="M661" s="218"/>
      <c r="N661" s="218"/>
      <c r="O661" s="218"/>
      <c r="P661" s="218"/>
      <c r="Q661" s="218"/>
      <c r="R661" s="218"/>
      <c r="S661" s="86"/>
    </row>
    <row r="662" spans="1:19" ht="15.75" x14ac:dyDescent="0.2">
      <c r="A662" s="93">
        <v>2402</v>
      </c>
      <c r="B662" s="17">
        <v>100</v>
      </c>
      <c r="C662" s="17"/>
      <c r="D662" s="17"/>
      <c r="E662" s="17"/>
      <c r="F662" s="17"/>
      <c r="G662" s="17"/>
      <c r="H662" s="17"/>
      <c r="I662" s="17"/>
      <c r="J662" s="17"/>
      <c r="K662" s="54"/>
      <c r="L662" s="138"/>
      <c r="M662" s="139"/>
      <c r="N662" s="100"/>
      <c r="O662" s="94"/>
      <c r="P662" s="19">
        <f>B662</f>
        <v>100</v>
      </c>
      <c r="Q662" s="95"/>
      <c r="R662" s="94"/>
      <c r="S662" s="86"/>
    </row>
    <row r="663" spans="1:19" ht="15.75" x14ac:dyDescent="0.2">
      <c r="A663" s="93">
        <v>2501</v>
      </c>
      <c r="B663" s="17"/>
      <c r="C663" s="17">
        <v>90</v>
      </c>
      <c r="D663" s="17"/>
      <c r="E663" s="17"/>
      <c r="F663" s="17"/>
      <c r="G663" s="17"/>
      <c r="H663" s="17"/>
      <c r="I663" s="17"/>
      <c r="J663" s="17"/>
      <c r="K663" s="54"/>
      <c r="L663" s="140"/>
      <c r="M663" s="49"/>
      <c r="N663" s="141"/>
      <c r="O663" s="21">
        <f>IF(C663=0,"",C663/B662)</f>
        <v>0.9</v>
      </c>
      <c r="P663" s="22">
        <v>90</v>
      </c>
      <c r="Q663" s="96">
        <f t="shared" ref="Q663:Q670" si="56">IF(P663=0,"",P663/P662)</f>
        <v>0.9</v>
      </c>
      <c r="R663" s="96">
        <f t="shared" ref="R663:R670" si="57">IF(P663=0,"",100%-Q663)</f>
        <v>9.9999999999999978E-2</v>
      </c>
      <c r="S663" s="86"/>
    </row>
    <row r="664" spans="1:19" ht="15.75" x14ac:dyDescent="0.2">
      <c r="A664" s="93">
        <v>2502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54"/>
      <c r="L664" s="140"/>
      <c r="M664" s="49"/>
      <c r="N664" s="141"/>
      <c r="O664" s="21" t="str">
        <f>IF(D664=0,"",D664/C663)</f>
        <v/>
      </c>
      <c r="P664" s="22"/>
      <c r="Q664" s="96" t="str">
        <f t="shared" si="56"/>
        <v/>
      </c>
      <c r="R664" s="96" t="str">
        <f t="shared" si="57"/>
        <v/>
      </c>
      <c r="S664" s="155">
        <f>P664/P662</f>
        <v>0</v>
      </c>
    </row>
    <row r="665" spans="1:19" ht="15.75" x14ac:dyDescent="0.2">
      <c r="A665" s="93">
        <v>2601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54"/>
      <c r="L665" s="140"/>
      <c r="M665" s="49"/>
      <c r="N665" s="141"/>
      <c r="O665" s="21" t="str">
        <f>IF(E665=0,"",E665/D664)</f>
        <v/>
      </c>
      <c r="P665" s="22"/>
      <c r="Q665" s="96" t="str">
        <f t="shared" si="56"/>
        <v/>
      </c>
      <c r="R665" s="96" t="str">
        <f t="shared" si="57"/>
        <v/>
      </c>
      <c r="S665" s="86"/>
    </row>
    <row r="666" spans="1:19" ht="15.75" x14ac:dyDescent="0.2">
      <c r="A666" s="93">
        <v>2602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54"/>
      <c r="L666" s="140"/>
      <c r="M666" s="49"/>
      <c r="N666" s="141"/>
      <c r="O666" s="21" t="str">
        <f>IF(F666=0,"",F666/E665)</f>
        <v/>
      </c>
      <c r="P666" s="22"/>
      <c r="Q666" s="96" t="str">
        <f t="shared" si="56"/>
        <v/>
      </c>
      <c r="R666" s="96" t="str">
        <f t="shared" si="57"/>
        <v/>
      </c>
      <c r="S666" s="86"/>
    </row>
    <row r="667" spans="1:19" ht="15.75" x14ac:dyDescent="0.2">
      <c r="A667" s="93">
        <v>2701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54"/>
      <c r="L667" s="140"/>
      <c r="M667" s="49"/>
      <c r="N667" s="141"/>
      <c r="O667" s="21" t="str">
        <f>IF(G667=0,"",G667/F666)</f>
        <v/>
      </c>
      <c r="P667" s="22"/>
      <c r="Q667" s="96" t="str">
        <f t="shared" si="56"/>
        <v/>
      </c>
      <c r="R667" s="96" t="str">
        <f t="shared" si="57"/>
        <v/>
      </c>
      <c r="S667" s="86"/>
    </row>
    <row r="668" spans="1:19" ht="15.75" x14ac:dyDescent="0.2">
      <c r="A668" s="93">
        <v>2702</v>
      </c>
      <c r="B668" s="17"/>
      <c r="C668" s="17"/>
      <c r="D668" s="17"/>
      <c r="E668" s="17"/>
      <c r="F668" s="17"/>
      <c r="G668" s="17"/>
      <c r="H668" s="17"/>
      <c r="I668" s="17"/>
      <c r="J668" s="17"/>
      <c r="K668" s="54"/>
      <c r="L668" s="140"/>
      <c r="M668" s="49"/>
      <c r="N668" s="141"/>
      <c r="O668" s="21" t="str">
        <f>IF(H668=0,"",H668/G667)</f>
        <v/>
      </c>
      <c r="P668" s="22"/>
      <c r="Q668" s="96" t="str">
        <f t="shared" si="56"/>
        <v/>
      </c>
      <c r="R668" s="96" t="str">
        <f t="shared" si="57"/>
        <v/>
      </c>
      <c r="S668" s="86"/>
    </row>
    <row r="669" spans="1:19" ht="15.75" x14ac:dyDescent="0.2">
      <c r="A669" s="93">
        <v>2801</v>
      </c>
      <c r="B669" s="17"/>
      <c r="C669" s="17"/>
      <c r="D669" s="17"/>
      <c r="E669" s="17"/>
      <c r="F669" s="17"/>
      <c r="G669" s="17"/>
      <c r="H669" s="17"/>
      <c r="I669" s="17"/>
      <c r="J669" s="17"/>
      <c r="K669" s="54"/>
      <c r="L669" s="140"/>
      <c r="M669" s="49"/>
      <c r="N669" s="141"/>
      <c r="O669" s="21" t="str">
        <f>IF(I669=0,"",I669/H668)</f>
        <v/>
      </c>
      <c r="P669" s="22"/>
      <c r="Q669" s="96" t="str">
        <f t="shared" si="56"/>
        <v/>
      </c>
      <c r="R669" s="96" t="str">
        <f t="shared" si="57"/>
        <v/>
      </c>
      <c r="S669" s="86"/>
    </row>
    <row r="670" spans="1:19" ht="15.75" x14ac:dyDescent="0.2">
      <c r="A670" s="93">
        <v>2802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54"/>
      <c r="L670" s="140"/>
      <c r="M670" s="49"/>
      <c r="N670" s="141"/>
      <c r="O670" s="24" t="str">
        <f>IF(J670=0,"",J670/I669)</f>
        <v/>
      </c>
      <c r="P670" s="22"/>
      <c r="Q670" s="24" t="str">
        <f t="shared" si="56"/>
        <v/>
      </c>
      <c r="R670" s="24" t="str">
        <f t="shared" si="57"/>
        <v/>
      </c>
      <c r="S670" s="86"/>
    </row>
    <row r="671" spans="1:19" ht="15.75" x14ac:dyDescent="0.2">
      <c r="A671" s="93">
        <v>2901</v>
      </c>
      <c r="B671" s="17"/>
      <c r="C671" s="17"/>
      <c r="D671" s="17"/>
      <c r="E671" s="17"/>
      <c r="F671" s="17"/>
      <c r="G671" s="17"/>
      <c r="H671" s="17"/>
      <c r="I671" s="17"/>
      <c r="J671" s="17"/>
      <c r="K671" s="54"/>
      <c r="L671" s="140"/>
      <c r="M671" s="49"/>
      <c r="N671" s="142"/>
      <c r="O671" s="63"/>
      <c r="P671" s="22"/>
      <c r="Q671" s="63"/>
      <c r="R671" s="97"/>
      <c r="S671" s="86"/>
    </row>
    <row r="672" spans="1:19" ht="15.75" x14ac:dyDescent="0.2">
      <c r="A672" s="93">
        <v>2902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54"/>
      <c r="L672" s="140"/>
      <c r="M672" s="49"/>
      <c r="N672" s="142"/>
      <c r="O672" s="143"/>
      <c r="P672" s="51"/>
      <c r="Q672" s="144"/>
      <c r="R672" s="143"/>
      <c r="S672" s="86"/>
    </row>
    <row r="673" spans="1:19" ht="15.75" x14ac:dyDescent="0.2">
      <c r="A673" s="93">
        <v>3001</v>
      </c>
      <c r="B673" s="17"/>
      <c r="C673" s="17"/>
      <c r="D673" s="17"/>
      <c r="E673" s="17"/>
      <c r="F673" s="17"/>
      <c r="G673" s="17"/>
      <c r="H673" s="17"/>
      <c r="I673" s="17"/>
      <c r="J673" s="17"/>
      <c r="K673" s="54"/>
      <c r="L673" s="140"/>
      <c r="M673" s="49"/>
      <c r="N673" s="142"/>
      <c r="O673" s="143"/>
      <c r="P673" s="51"/>
      <c r="Q673" s="144"/>
      <c r="R673" s="143"/>
      <c r="S673" s="86"/>
    </row>
    <row r="674" spans="1:19" ht="15.75" x14ac:dyDescent="0.2">
      <c r="A674" s="93">
        <v>3002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54"/>
      <c r="L674" s="140"/>
      <c r="M674" s="49"/>
      <c r="N674" s="142"/>
      <c r="O674" s="143"/>
      <c r="P674" s="51"/>
      <c r="Q674" s="144"/>
      <c r="R674" s="143"/>
      <c r="S674" s="86"/>
    </row>
    <row r="675" spans="1:19" ht="15.75" x14ac:dyDescent="0.2">
      <c r="A675" s="93">
        <v>3101</v>
      </c>
      <c r="B675" s="17"/>
      <c r="C675" s="17"/>
      <c r="D675" s="17"/>
      <c r="E675" s="17"/>
      <c r="F675" s="17"/>
      <c r="G675" s="17"/>
      <c r="H675" s="17"/>
      <c r="I675" s="17"/>
      <c r="J675" s="17"/>
      <c r="K675" s="54"/>
      <c r="L675" s="140"/>
      <c r="M675" s="49"/>
      <c r="N675" s="142"/>
      <c r="O675" s="143"/>
      <c r="P675" s="51"/>
      <c r="Q675" s="144"/>
      <c r="R675" s="143"/>
      <c r="S675" s="86"/>
    </row>
    <row r="676" spans="1:19" ht="15.75" x14ac:dyDescent="0.2">
      <c r="A676" s="93">
        <v>3102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54"/>
      <c r="L676" s="140"/>
      <c r="M676" s="49"/>
      <c r="N676" s="142"/>
      <c r="O676" s="196"/>
      <c r="P676" s="197"/>
      <c r="Q676" s="198"/>
      <c r="R676" s="199"/>
      <c r="S676" s="86"/>
    </row>
    <row r="677" spans="1:19" ht="15.75" x14ac:dyDescent="0.2">
      <c r="A677" s="93">
        <v>3201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54"/>
      <c r="L677" s="140"/>
      <c r="M677" s="49"/>
      <c r="N677" s="142"/>
      <c r="O677" s="98" t="s">
        <v>81</v>
      </c>
      <c r="P677" s="99"/>
      <c r="Q677" s="100" t="str">
        <f>IF(SUM(K668:K676)=0,"",SUM(K668:K676))</f>
        <v/>
      </c>
      <c r="R677" s="101" t="s">
        <v>10</v>
      </c>
      <c r="S677" s="86"/>
    </row>
    <row r="678" spans="1:19" ht="15.75" x14ac:dyDescent="0.2">
      <c r="A678" s="93">
        <v>3202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54"/>
      <c r="L678" s="140"/>
      <c r="M678" s="49"/>
      <c r="N678" s="142"/>
      <c r="O678" s="102" t="s">
        <v>83</v>
      </c>
      <c r="P678" s="32" t="str">
        <f>IF(P677/B662=0,"",P677/B662)</f>
        <v/>
      </c>
      <c r="Q678" s="103" t="e">
        <f>IF(P677/Q677=0,"",P677/Q677)</f>
        <v>#VALUE!</v>
      </c>
      <c r="R678" s="104" t="s">
        <v>84</v>
      </c>
      <c r="S678" s="86"/>
    </row>
    <row r="679" spans="1:19" ht="15.75" x14ac:dyDescent="0.2">
      <c r="A679" s="93">
        <v>3301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54"/>
      <c r="L679" s="146"/>
      <c r="M679" s="147"/>
      <c r="N679" s="148"/>
      <c r="O679" s="149"/>
      <c r="P679" s="150"/>
      <c r="Q679" s="150"/>
      <c r="R679" s="151"/>
      <c r="S679" s="86"/>
    </row>
    <row r="680" spans="1:19" ht="18" customHeight="1" x14ac:dyDescent="0.2">
      <c r="A680" s="109"/>
      <c r="B680" s="216" t="s">
        <v>106</v>
      </c>
      <c r="C680" s="216"/>
      <c r="D680" s="216"/>
      <c r="E680" s="216"/>
      <c r="F680" s="216"/>
      <c r="G680" s="216"/>
      <c r="H680" s="216"/>
      <c r="I680" s="216"/>
      <c r="J680" s="216"/>
      <c r="K680" s="37">
        <f>SUM(K662:K676)</f>
        <v>0</v>
      </c>
      <c r="L680" s="105">
        <v>2.8571428571428571E-2</v>
      </c>
      <c r="M680" s="105">
        <v>2.8571428571428571E-2</v>
      </c>
      <c r="N680" s="105">
        <v>0</v>
      </c>
      <c r="O680" s="85"/>
      <c r="P680" s="81"/>
      <c r="Q680" s="129"/>
      <c r="R680" s="85"/>
      <c r="S680" s="86"/>
    </row>
    <row r="681" spans="1:19" ht="12.75" customHeight="1" x14ac:dyDescent="0.2"/>
    <row r="682" spans="1:19" ht="12.75" customHeight="1" x14ac:dyDescent="0.2"/>
    <row r="683" spans="1:19" ht="26.25" x14ac:dyDescent="0.2">
      <c r="A683" s="86"/>
      <c r="B683" s="220" t="s">
        <v>94</v>
      </c>
      <c r="C683" s="221"/>
      <c r="D683" s="221"/>
      <c r="E683" s="221"/>
      <c r="F683" s="221"/>
      <c r="G683" s="221"/>
      <c r="H683" s="221"/>
      <c r="I683" s="221"/>
      <c r="J683" s="221"/>
      <c r="K683" s="74" t="s">
        <v>132</v>
      </c>
      <c r="L683" s="85"/>
      <c r="M683" s="85"/>
      <c r="N683" s="81"/>
      <c r="O683" s="85"/>
      <c r="P683" s="81"/>
      <c r="Q683" s="81"/>
      <c r="R683" s="81"/>
      <c r="S683" s="86"/>
    </row>
    <row r="684" spans="1:19" ht="20.25" x14ac:dyDescent="0.2">
      <c r="A684" s="222" t="s">
        <v>9</v>
      </c>
      <c r="B684" s="223" t="s">
        <v>95</v>
      </c>
      <c r="C684" s="224"/>
      <c r="D684" s="224"/>
      <c r="E684" s="224"/>
      <c r="F684" s="224"/>
      <c r="G684" s="224"/>
      <c r="H684" s="224"/>
      <c r="I684" s="224"/>
      <c r="J684" s="225"/>
      <c r="K684" s="226" t="s">
        <v>10</v>
      </c>
      <c r="L684" s="219" t="s">
        <v>2</v>
      </c>
      <c r="M684" s="219" t="s">
        <v>3</v>
      </c>
      <c r="N684" s="228" t="s">
        <v>4</v>
      </c>
      <c r="O684" s="219" t="s">
        <v>5</v>
      </c>
      <c r="P684" s="217" t="s">
        <v>6</v>
      </c>
      <c r="Q684" s="217" t="s">
        <v>7</v>
      </c>
      <c r="R684" s="219" t="s">
        <v>96</v>
      </c>
      <c r="S684" s="86"/>
    </row>
    <row r="685" spans="1:19" ht="15.75" x14ac:dyDescent="0.2">
      <c r="A685" s="218"/>
      <c r="B685" s="93" t="s">
        <v>97</v>
      </c>
      <c r="C685" s="93" t="s">
        <v>98</v>
      </c>
      <c r="D685" s="93" t="s">
        <v>99</v>
      </c>
      <c r="E685" s="93" t="s">
        <v>100</v>
      </c>
      <c r="F685" s="93" t="s">
        <v>101</v>
      </c>
      <c r="G685" s="93" t="s">
        <v>102</v>
      </c>
      <c r="H685" s="93" t="s">
        <v>103</v>
      </c>
      <c r="I685" s="93" t="s">
        <v>104</v>
      </c>
      <c r="J685" s="93" t="s">
        <v>105</v>
      </c>
      <c r="K685" s="218"/>
      <c r="L685" s="218"/>
      <c r="M685" s="218"/>
      <c r="N685" s="218"/>
      <c r="O685" s="218"/>
      <c r="P685" s="218"/>
      <c r="Q685" s="218"/>
      <c r="R685" s="218"/>
      <c r="S685" s="86"/>
    </row>
    <row r="686" spans="1:19" ht="15.75" x14ac:dyDescent="0.2">
      <c r="A686" s="93">
        <v>2501</v>
      </c>
      <c r="B686" s="17">
        <v>38</v>
      </c>
      <c r="C686" s="17"/>
      <c r="D686" s="17"/>
      <c r="E686" s="17"/>
      <c r="F686" s="17"/>
      <c r="G686" s="17"/>
      <c r="H686" s="17"/>
      <c r="I686" s="17"/>
      <c r="J686" s="17"/>
      <c r="K686" s="54"/>
      <c r="L686" s="138"/>
      <c r="M686" s="139"/>
      <c r="N686" s="100"/>
      <c r="O686" s="94"/>
      <c r="P686" s="19">
        <f>B686</f>
        <v>38</v>
      </c>
      <c r="Q686" s="95"/>
      <c r="R686" s="94"/>
      <c r="S686" s="86"/>
    </row>
    <row r="687" spans="1:19" ht="15.75" x14ac:dyDescent="0.2">
      <c r="A687" s="93">
        <v>2502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54"/>
      <c r="L687" s="140"/>
      <c r="M687" s="49"/>
      <c r="N687" s="141"/>
      <c r="O687" s="21" t="str">
        <f>IF(C687=0,"",C687/B686)</f>
        <v/>
      </c>
      <c r="P687" s="22"/>
      <c r="Q687" s="96" t="str">
        <f t="shared" ref="Q687:Q694" si="58">IF(P687=0,"",P687/P686)</f>
        <v/>
      </c>
      <c r="R687" s="96" t="str">
        <f t="shared" ref="R687:R694" si="59">IF(P687=0,"",100%-Q687)</f>
        <v/>
      </c>
      <c r="S687" s="86"/>
    </row>
    <row r="688" spans="1:19" ht="15.75" x14ac:dyDescent="0.2">
      <c r="A688" s="93">
        <v>2601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54"/>
      <c r="L688" s="140"/>
      <c r="M688" s="49"/>
      <c r="N688" s="141"/>
      <c r="O688" s="21" t="str">
        <f>IF(D688=0,"",D688/C687)</f>
        <v/>
      </c>
      <c r="P688" s="22"/>
      <c r="Q688" s="96" t="str">
        <f t="shared" si="58"/>
        <v/>
      </c>
      <c r="R688" s="96" t="str">
        <f t="shared" si="59"/>
        <v/>
      </c>
      <c r="S688" s="155">
        <f>P688/P686</f>
        <v>0</v>
      </c>
    </row>
    <row r="689" spans="1:19" ht="15.75" x14ac:dyDescent="0.2">
      <c r="A689" s="93">
        <v>2602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54"/>
      <c r="L689" s="140"/>
      <c r="M689" s="49"/>
      <c r="N689" s="141"/>
      <c r="O689" s="21" t="str">
        <f>IF(E689=0,"",E689/D688)</f>
        <v/>
      </c>
      <c r="P689" s="22"/>
      <c r="Q689" s="96" t="str">
        <f t="shared" si="58"/>
        <v/>
      </c>
      <c r="R689" s="96" t="str">
        <f t="shared" si="59"/>
        <v/>
      </c>
      <c r="S689" s="86"/>
    </row>
    <row r="690" spans="1:19" ht="15.75" x14ac:dyDescent="0.2">
      <c r="A690" s="93">
        <v>2701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54"/>
      <c r="L690" s="140"/>
      <c r="M690" s="49"/>
      <c r="N690" s="141"/>
      <c r="O690" s="21" t="str">
        <f>IF(F690=0,"",F690/E689)</f>
        <v/>
      </c>
      <c r="P690" s="22"/>
      <c r="Q690" s="96" t="str">
        <f t="shared" si="58"/>
        <v/>
      </c>
      <c r="R690" s="96" t="str">
        <f t="shared" si="59"/>
        <v/>
      </c>
      <c r="S690" s="86"/>
    </row>
    <row r="691" spans="1:19" ht="15.75" x14ac:dyDescent="0.2">
      <c r="A691" s="93">
        <v>2702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54"/>
      <c r="L691" s="140"/>
      <c r="M691" s="49"/>
      <c r="N691" s="141"/>
      <c r="O691" s="21" t="str">
        <f>IF(G691=0,"",G691/F690)</f>
        <v/>
      </c>
      <c r="P691" s="22"/>
      <c r="Q691" s="96" t="str">
        <f t="shared" si="58"/>
        <v/>
      </c>
      <c r="R691" s="96" t="str">
        <f t="shared" si="59"/>
        <v/>
      </c>
      <c r="S691" s="86"/>
    </row>
    <row r="692" spans="1:19" ht="15.75" x14ac:dyDescent="0.2">
      <c r="A692" s="93">
        <v>2801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54"/>
      <c r="L692" s="140"/>
      <c r="M692" s="49"/>
      <c r="N692" s="141"/>
      <c r="O692" s="21" t="str">
        <f>IF(H692=0,"",H692/G691)</f>
        <v/>
      </c>
      <c r="P692" s="22"/>
      <c r="Q692" s="96" t="str">
        <f t="shared" si="58"/>
        <v/>
      </c>
      <c r="R692" s="96" t="str">
        <f t="shared" si="59"/>
        <v/>
      </c>
      <c r="S692" s="86"/>
    </row>
    <row r="693" spans="1:19" ht="15.75" x14ac:dyDescent="0.2">
      <c r="A693" s="93">
        <v>2802</v>
      </c>
      <c r="B693" s="17"/>
      <c r="C693" s="17"/>
      <c r="D693" s="17"/>
      <c r="E693" s="17"/>
      <c r="F693" s="17"/>
      <c r="G693" s="17"/>
      <c r="H693" s="17"/>
      <c r="I693" s="17"/>
      <c r="J693" s="17"/>
      <c r="K693" s="54"/>
      <c r="L693" s="140"/>
      <c r="M693" s="49"/>
      <c r="N693" s="141"/>
      <c r="O693" s="21" t="str">
        <f>IF(I693=0,"",I693/H692)</f>
        <v/>
      </c>
      <c r="P693" s="22"/>
      <c r="Q693" s="96" t="str">
        <f t="shared" si="58"/>
        <v/>
      </c>
      <c r="R693" s="96" t="str">
        <f t="shared" si="59"/>
        <v/>
      </c>
      <c r="S693" s="86"/>
    </row>
    <row r="694" spans="1:19" ht="15.75" x14ac:dyDescent="0.2">
      <c r="A694" s="93">
        <v>2901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54"/>
      <c r="L694" s="140"/>
      <c r="M694" s="49"/>
      <c r="N694" s="141"/>
      <c r="O694" s="24" t="str">
        <f>IF(J694=0,"",J694/I693)</f>
        <v/>
      </c>
      <c r="P694" s="22"/>
      <c r="Q694" s="24" t="str">
        <f t="shared" si="58"/>
        <v/>
      </c>
      <c r="R694" s="24" t="str">
        <f t="shared" si="59"/>
        <v/>
      </c>
      <c r="S694" s="86"/>
    </row>
    <row r="695" spans="1:19" ht="15.75" x14ac:dyDescent="0.2">
      <c r="A695" s="93">
        <v>2902</v>
      </c>
      <c r="B695" s="17"/>
      <c r="C695" s="17"/>
      <c r="D695" s="17"/>
      <c r="E695" s="17"/>
      <c r="F695" s="17"/>
      <c r="G695" s="17"/>
      <c r="H695" s="17"/>
      <c r="I695" s="17"/>
      <c r="J695" s="17"/>
      <c r="K695" s="54"/>
      <c r="L695" s="140"/>
      <c r="M695" s="49"/>
      <c r="N695" s="142"/>
      <c r="O695" s="63"/>
      <c r="P695" s="22"/>
      <c r="Q695" s="63"/>
      <c r="R695" s="97"/>
      <c r="S695" s="86"/>
    </row>
    <row r="696" spans="1:19" ht="15.75" x14ac:dyDescent="0.2">
      <c r="A696" s="93">
        <v>3001</v>
      </c>
      <c r="B696" s="17"/>
      <c r="C696" s="17"/>
      <c r="D696" s="17"/>
      <c r="E696" s="17"/>
      <c r="F696" s="17"/>
      <c r="G696" s="17"/>
      <c r="H696" s="17"/>
      <c r="I696" s="17"/>
      <c r="J696" s="17"/>
      <c r="K696" s="54"/>
      <c r="L696" s="140"/>
      <c r="M696" s="49"/>
      <c r="N696" s="142"/>
      <c r="O696" s="143"/>
      <c r="P696" s="22"/>
      <c r="Q696" s="144"/>
      <c r="R696" s="143"/>
      <c r="S696" s="86"/>
    </row>
    <row r="697" spans="1:19" ht="15.75" x14ac:dyDescent="0.2">
      <c r="A697" s="93">
        <v>3002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54"/>
      <c r="L697" s="140"/>
      <c r="M697" s="49"/>
      <c r="N697" s="142"/>
      <c r="O697" s="142"/>
      <c r="P697" s="22"/>
      <c r="Q697" s="144"/>
      <c r="R697" s="143"/>
      <c r="S697" s="86"/>
    </row>
    <row r="698" spans="1:19" ht="15.75" x14ac:dyDescent="0.2">
      <c r="A698" s="93">
        <v>3101</v>
      </c>
      <c r="B698" s="17"/>
      <c r="C698" s="17"/>
      <c r="D698" s="17"/>
      <c r="E698" s="17"/>
      <c r="F698" s="17"/>
      <c r="G698" s="17"/>
      <c r="H698" s="17"/>
      <c r="I698" s="17"/>
      <c r="J698" s="17"/>
      <c r="K698" s="54"/>
      <c r="L698" s="140"/>
      <c r="M698" s="49"/>
      <c r="N698" s="142"/>
      <c r="O698" s="142"/>
      <c r="P698" s="22"/>
      <c r="Q698" s="144"/>
      <c r="R698" s="143"/>
      <c r="S698" s="86"/>
    </row>
    <row r="699" spans="1:19" ht="15.75" x14ac:dyDescent="0.2">
      <c r="A699" s="93">
        <v>3102</v>
      </c>
      <c r="B699" s="17"/>
      <c r="C699" s="17"/>
      <c r="D699" s="17"/>
      <c r="E699" s="17"/>
      <c r="F699" s="17"/>
      <c r="G699" s="17"/>
      <c r="H699" s="17"/>
      <c r="I699" s="17"/>
      <c r="J699" s="17"/>
      <c r="K699" s="54"/>
      <c r="L699" s="140"/>
      <c r="M699" s="49"/>
      <c r="N699" s="142"/>
      <c r="O699" s="142"/>
      <c r="P699" s="22"/>
      <c r="Q699" s="144"/>
      <c r="R699" s="143"/>
      <c r="S699" s="86"/>
    </row>
    <row r="700" spans="1:19" ht="15.75" x14ac:dyDescent="0.2">
      <c r="A700" s="93">
        <v>3201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54"/>
      <c r="L700" s="140"/>
      <c r="M700" s="49"/>
      <c r="N700" s="142"/>
      <c r="O700" s="196"/>
      <c r="P700" s="197"/>
      <c r="Q700" s="198"/>
      <c r="R700" s="199"/>
      <c r="S700" s="86"/>
    </row>
    <row r="701" spans="1:19" ht="15.75" x14ac:dyDescent="0.2">
      <c r="A701" s="93">
        <v>3202</v>
      </c>
      <c r="B701" s="17"/>
      <c r="C701" s="17"/>
      <c r="D701" s="17"/>
      <c r="E701" s="17"/>
      <c r="F701" s="17"/>
      <c r="G701" s="17"/>
      <c r="H701" s="17"/>
      <c r="I701" s="17"/>
      <c r="J701" s="17"/>
      <c r="K701" s="54"/>
      <c r="L701" s="140"/>
      <c r="M701" s="49"/>
      <c r="N701" s="142"/>
      <c r="O701" s="98" t="s">
        <v>81</v>
      </c>
      <c r="P701" s="99"/>
      <c r="Q701" s="100" t="str">
        <f>IF(SUM(K692:K700)=0,"",SUM(K692:K700))</f>
        <v/>
      </c>
      <c r="R701" s="101" t="s">
        <v>10</v>
      </c>
      <c r="S701" s="86"/>
    </row>
    <row r="702" spans="1:19" ht="15.75" x14ac:dyDescent="0.2">
      <c r="A702" s="93">
        <v>3301</v>
      </c>
      <c r="B702" s="17"/>
      <c r="C702" s="17"/>
      <c r="D702" s="17"/>
      <c r="E702" s="17"/>
      <c r="F702" s="17"/>
      <c r="G702" s="17"/>
      <c r="H702" s="17"/>
      <c r="I702" s="17"/>
      <c r="J702" s="17"/>
      <c r="K702" s="54"/>
      <c r="L702" s="140"/>
      <c r="M702" s="49"/>
      <c r="N702" s="142"/>
      <c r="O702" s="102" t="s">
        <v>83</v>
      </c>
      <c r="P702" s="32" t="str">
        <f>IF(P701/B686=0,"",P701/B686)</f>
        <v/>
      </c>
      <c r="Q702" s="103" t="e">
        <f>IF(P701/Q701=0,"",P701/Q701)</f>
        <v>#VALUE!</v>
      </c>
      <c r="R702" s="104" t="s">
        <v>84</v>
      </c>
      <c r="S702" s="86"/>
    </row>
    <row r="703" spans="1:19" ht="15.75" x14ac:dyDescent="0.2">
      <c r="A703" s="93">
        <v>3302</v>
      </c>
      <c r="B703" s="71"/>
      <c r="C703" s="71"/>
      <c r="D703" s="71"/>
      <c r="E703" s="71"/>
      <c r="F703" s="71"/>
      <c r="G703" s="71"/>
      <c r="H703" s="71"/>
      <c r="I703" s="71"/>
      <c r="J703" s="71"/>
      <c r="K703" s="54"/>
      <c r="L703" s="146"/>
      <c r="M703" s="147"/>
      <c r="N703" s="148"/>
      <c r="O703" s="149"/>
      <c r="P703" s="150"/>
      <c r="Q703" s="150"/>
      <c r="R703" s="151"/>
      <c r="S703" s="86"/>
    </row>
    <row r="704" spans="1:19" ht="18" customHeight="1" x14ac:dyDescent="0.2">
      <c r="A704" s="109"/>
      <c r="B704" s="216" t="s">
        <v>106</v>
      </c>
      <c r="C704" s="216"/>
      <c r="D704" s="216"/>
      <c r="E704" s="216"/>
      <c r="F704" s="216"/>
      <c r="G704" s="216"/>
      <c r="H704" s="216"/>
      <c r="I704" s="216"/>
      <c r="J704" s="216"/>
      <c r="K704" s="70">
        <f>SUM(K686:K700)</f>
        <v>0</v>
      </c>
      <c r="L704" s="105">
        <v>2.8571428571428571E-2</v>
      </c>
      <c r="M704" s="105">
        <v>2.8571428571428571E-2</v>
      </c>
      <c r="N704" s="105">
        <v>0</v>
      </c>
      <c r="O704" s="85"/>
      <c r="P704" s="81"/>
      <c r="Q704" s="129"/>
      <c r="R704" s="85"/>
      <c r="S704" s="86"/>
    </row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</sheetData>
  <mergeCells count="360">
    <mergeCell ref="B704:J704"/>
    <mergeCell ref="Q660:Q661"/>
    <mergeCell ref="R660:R661"/>
    <mergeCell ref="B659:J659"/>
    <mergeCell ref="A660:A661"/>
    <mergeCell ref="B660:J660"/>
    <mergeCell ref="K660:K661"/>
    <mergeCell ref="L660:L661"/>
    <mergeCell ref="M660:M661"/>
    <mergeCell ref="N660:N661"/>
    <mergeCell ref="O660:O661"/>
    <mergeCell ref="P660:P661"/>
    <mergeCell ref="Q684:Q685"/>
    <mergeCell ref="R684:R685"/>
    <mergeCell ref="B683:J683"/>
    <mergeCell ref="A684:A685"/>
    <mergeCell ref="B684:J684"/>
    <mergeCell ref="K684:K685"/>
    <mergeCell ref="L684:L685"/>
    <mergeCell ref="M684:M685"/>
    <mergeCell ref="N684:N685"/>
    <mergeCell ref="O684:O685"/>
    <mergeCell ref="P684:P685"/>
    <mergeCell ref="B680:J680"/>
    <mergeCell ref="Q612:Q613"/>
    <mergeCell ref="R612:R613"/>
    <mergeCell ref="B611:J611"/>
    <mergeCell ref="A612:A613"/>
    <mergeCell ref="B612:J612"/>
    <mergeCell ref="K612:K613"/>
    <mergeCell ref="L612:L613"/>
    <mergeCell ref="M612:M613"/>
    <mergeCell ref="N612:N613"/>
    <mergeCell ref="O612:O613"/>
    <mergeCell ref="P612:P613"/>
    <mergeCell ref="N372:N373"/>
    <mergeCell ref="O372:O373"/>
    <mergeCell ref="P372:P373"/>
    <mergeCell ref="Q372:Q373"/>
    <mergeCell ref="R372:R373"/>
    <mergeCell ref="B371:J371"/>
    <mergeCell ref="A372:A373"/>
    <mergeCell ref="B372:J372"/>
    <mergeCell ref="K372:K373"/>
    <mergeCell ref="L372:L373"/>
    <mergeCell ref="M372:M373"/>
    <mergeCell ref="N349:N350"/>
    <mergeCell ref="O349:O350"/>
    <mergeCell ref="P349:P350"/>
    <mergeCell ref="Q349:Q350"/>
    <mergeCell ref="R349:R350"/>
    <mergeCell ref="B348:J348"/>
    <mergeCell ref="A349:A350"/>
    <mergeCell ref="B349:J349"/>
    <mergeCell ref="K349:K350"/>
    <mergeCell ref="L349:L350"/>
    <mergeCell ref="M349:M350"/>
    <mergeCell ref="N326:N327"/>
    <mergeCell ref="O326:O327"/>
    <mergeCell ref="P326:P327"/>
    <mergeCell ref="Q326:Q327"/>
    <mergeCell ref="R326:R327"/>
    <mergeCell ref="B325:J325"/>
    <mergeCell ref="A326:A327"/>
    <mergeCell ref="B326:J326"/>
    <mergeCell ref="K326:K327"/>
    <mergeCell ref="L326:L327"/>
    <mergeCell ref="M326:M327"/>
    <mergeCell ref="M303:M304"/>
    <mergeCell ref="N303:N304"/>
    <mergeCell ref="O303:O304"/>
    <mergeCell ref="P303:P304"/>
    <mergeCell ref="Q303:Q304"/>
    <mergeCell ref="R303:R304"/>
    <mergeCell ref="A303:A304"/>
    <mergeCell ref="B303:J303"/>
    <mergeCell ref="K303:K304"/>
    <mergeCell ref="L303:L304"/>
    <mergeCell ref="M280:M281"/>
    <mergeCell ref="N280:N281"/>
    <mergeCell ref="O280:O281"/>
    <mergeCell ref="P280:P281"/>
    <mergeCell ref="Q280:Q281"/>
    <mergeCell ref="R280:R281"/>
    <mergeCell ref="A280:A281"/>
    <mergeCell ref="B280:J280"/>
    <mergeCell ref="K280:K281"/>
    <mergeCell ref="L280:L281"/>
    <mergeCell ref="N257:N258"/>
    <mergeCell ref="O257:O258"/>
    <mergeCell ref="P257:P258"/>
    <mergeCell ref="Q257:Q258"/>
    <mergeCell ref="R257:R258"/>
    <mergeCell ref="B256:J256"/>
    <mergeCell ref="A257:A258"/>
    <mergeCell ref="B257:J257"/>
    <mergeCell ref="K257:K258"/>
    <mergeCell ref="L257:L258"/>
    <mergeCell ref="M257:M258"/>
    <mergeCell ref="N73:N74"/>
    <mergeCell ref="O73:O74"/>
    <mergeCell ref="P73:P74"/>
    <mergeCell ref="Q73:Q74"/>
    <mergeCell ref="R73:R74"/>
    <mergeCell ref="B72:J72"/>
    <mergeCell ref="A73:A74"/>
    <mergeCell ref="B73:J73"/>
    <mergeCell ref="K73:K74"/>
    <mergeCell ref="L73:L74"/>
    <mergeCell ref="M73:M74"/>
    <mergeCell ref="N564:N565"/>
    <mergeCell ref="O564:O565"/>
    <mergeCell ref="P564:P565"/>
    <mergeCell ref="Q564:Q565"/>
    <mergeCell ref="R564:R565"/>
    <mergeCell ref="B563:J563"/>
    <mergeCell ref="A564:A565"/>
    <mergeCell ref="B564:J564"/>
    <mergeCell ref="K564:K565"/>
    <mergeCell ref="L564:L565"/>
    <mergeCell ref="M564:M565"/>
    <mergeCell ref="N50:N51"/>
    <mergeCell ref="O50:O51"/>
    <mergeCell ref="P50:P51"/>
    <mergeCell ref="Q50:Q51"/>
    <mergeCell ref="R50:R51"/>
    <mergeCell ref="B49:J49"/>
    <mergeCell ref="A50:A51"/>
    <mergeCell ref="B50:J50"/>
    <mergeCell ref="K50:K51"/>
    <mergeCell ref="L50:L51"/>
    <mergeCell ref="M50:M51"/>
    <mergeCell ref="N27:N28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N540:N541"/>
    <mergeCell ref="O540:O541"/>
    <mergeCell ref="P540:P541"/>
    <mergeCell ref="Q540:Q541"/>
    <mergeCell ref="R540:R541"/>
    <mergeCell ref="B539:J539"/>
    <mergeCell ref="A540:A541"/>
    <mergeCell ref="B540:J540"/>
    <mergeCell ref="K540:K541"/>
    <mergeCell ref="L540:L541"/>
    <mergeCell ref="M540:M541"/>
    <mergeCell ref="N516:N517"/>
    <mergeCell ref="O516:O517"/>
    <mergeCell ref="P516:P517"/>
    <mergeCell ref="Q516:Q517"/>
    <mergeCell ref="R516:R517"/>
    <mergeCell ref="B515:J515"/>
    <mergeCell ref="A516:A517"/>
    <mergeCell ref="B516:J516"/>
    <mergeCell ref="K516:K517"/>
    <mergeCell ref="L516:L517"/>
    <mergeCell ref="M516:M517"/>
    <mergeCell ref="N492:N493"/>
    <mergeCell ref="O492:O493"/>
    <mergeCell ref="P492:P493"/>
    <mergeCell ref="Q492:Q493"/>
    <mergeCell ref="R492:R493"/>
    <mergeCell ref="B491:J491"/>
    <mergeCell ref="A492:A493"/>
    <mergeCell ref="B492:J492"/>
    <mergeCell ref="K492:K493"/>
    <mergeCell ref="L492:L493"/>
    <mergeCell ref="M492:M493"/>
    <mergeCell ref="N468:N469"/>
    <mergeCell ref="O468:O469"/>
    <mergeCell ref="P468:P469"/>
    <mergeCell ref="Q468:Q469"/>
    <mergeCell ref="R468:R469"/>
    <mergeCell ref="B467:J467"/>
    <mergeCell ref="A468:A469"/>
    <mergeCell ref="B468:J468"/>
    <mergeCell ref="K468:K469"/>
    <mergeCell ref="L468:L469"/>
    <mergeCell ref="M468:M469"/>
    <mergeCell ref="N444:N445"/>
    <mergeCell ref="O444:O445"/>
    <mergeCell ref="P444:P445"/>
    <mergeCell ref="Q444:Q445"/>
    <mergeCell ref="R444:R445"/>
    <mergeCell ref="B443:J443"/>
    <mergeCell ref="A444:A445"/>
    <mergeCell ref="B444:J444"/>
    <mergeCell ref="K444:K445"/>
    <mergeCell ref="L444:L445"/>
    <mergeCell ref="M444:M445"/>
    <mergeCell ref="N420:N421"/>
    <mergeCell ref="O420:O421"/>
    <mergeCell ref="P420:P421"/>
    <mergeCell ref="Q420:Q421"/>
    <mergeCell ref="R420:R421"/>
    <mergeCell ref="B419:J419"/>
    <mergeCell ref="A420:A421"/>
    <mergeCell ref="B420:J420"/>
    <mergeCell ref="K420:K421"/>
    <mergeCell ref="L420:L421"/>
    <mergeCell ref="M420:M421"/>
    <mergeCell ref="N396:N397"/>
    <mergeCell ref="O396:O397"/>
    <mergeCell ref="P396:P397"/>
    <mergeCell ref="Q396:Q397"/>
    <mergeCell ref="R396:R397"/>
    <mergeCell ref="B395:J395"/>
    <mergeCell ref="A396:A397"/>
    <mergeCell ref="B396:J396"/>
    <mergeCell ref="K396:K397"/>
    <mergeCell ref="L396:L397"/>
    <mergeCell ref="M396:M397"/>
    <mergeCell ref="N234:N235"/>
    <mergeCell ref="O234:O235"/>
    <mergeCell ref="P234:P235"/>
    <mergeCell ref="Q234:Q235"/>
    <mergeCell ref="R234:R235"/>
    <mergeCell ref="B233:J233"/>
    <mergeCell ref="A234:A235"/>
    <mergeCell ref="B234:J234"/>
    <mergeCell ref="K234:K235"/>
    <mergeCell ref="L234:L235"/>
    <mergeCell ref="M234:M235"/>
    <mergeCell ref="A188:A189"/>
    <mergeCell ref="B188:J188"/>
    <mergeCell ref="K188:K189"/>
    <mergeCell ref="L188:L189"/>
    <mergeCell ref="M188:M189"/>
    <mergeCell ref="N211:N212"/>
    <mergeCell ref="O211:O212"/>
    <mergeCell ref="P211:P212"/>
    <mergeCell ref="Q211:Q212"/>
    <mergeCell ref="B210:J210"/>
    <mergeCell ref="A211:A212"/>
    <mergeCell ref="B211:J211"/>
    <mergeCell ref="K211:K212"/>
    <mergeCell ref="L211:L212"/>
    <mergeCell ref="M211:M212"/>
    <mergeCell ref="B207:J207"/>
    <mergeCell ref="N165:N166"/>
    <mergeCell ref="O165:O166"/>
    <mergeCell ref="P165:P166"/>
    <mergeCell ref="Q165:Q166"/>
    <mergeCell ref="B164:J164"/>
    <mergeCell ref="A165:A166"/>
    <mergeCell ref="B165:J165"/>
    <mergeCell ref="K165:K166"/>
    <mergeCell ref="L165:L166"/>
    <mergeCell ref="M165:M166"/>
    <mergeCell ref="R165:R166"/>
    <mergeCell ref="N188:N189"/>
    <mergeCell ref="O188:O189"/>
    <mergeCell ref="P188:P189"/>
    <mergeCell ref="Q188:Q189"/>
    <mergeCell ref="R188:R189"/>
    <mergeCell ref="B187:J187"/>
    <mergeCell ref="R211:R212"/>
    <mergeCell ref="A96:A97"/>
    <mergeCell ref="B96:J96"/>
    <mergeCell ref="K96:K97"/>
    <mergeCell ref="L96:L97"/>
    <mergeCell ref="M96:M97"/>
    <mergeCell ref="N119:N120"/>
    <mergeCell ref="O119:O120"/>
    <mergeCell ref="P119:P120"/>
    <mergeCell ref="Q119:Q120"/>
    <mergeCell ref="B118:J118"/>
    <mergeCell ref="A119:A120"/>
    <mergeCell ref="B119:J119"/>
    <mergeCell ref="K119:K120"/>
    <mergeCell ref="L119:L120"/>
    <mergeCell ref="M119:M120"/>
    <mergeCell ref="A142:A143"/>
    <mergeCell ref="N96:N97"/>
    <mergeCell ref="O96:O97"/>
    <mergeCell ref="P96:P97"/>
    <mergeCell ref="Q96:Q97"/>
    <mergeCell ref="R96:R97"/>
    <mergeCell ref="B95:J95"/>
    <mergeCell ref="R119:R120"/>
    <mergeCell ref="N142:N143"/>
    <mergeCell ref="O142:O143"/>
    <mergeCell ref="P142:P143"/>
    <mergeCell ref="Q142:Q143"/>
    <mergeCell ref="R142:R143"/>
    <mergeCell ref="B141:J141"/>
    <mergeCell ref="B142:J142"/>
    <mergeCell ref="K142:K143"/>
    <mergeCell ref="L142:L143"/>
    <mergeCell ref="M142:M143"/>
    <mergeCell ref="Q588:Q589"/>
    <mergeCell ref="R588:R589"/>
    <mergeCell ref="B587:J587"/>
    <mergeCell ref="A588:A589"/>
    <mergeCell ref="B588:J588"/>
    <mergeCell ref="K588:K589"/>
    <mergeCell ref="L588:L589"/>
    <mergeCell ref="M588:M589"/>
    <mergeCell ref="N588:N589"/>
    <mergeCell ref="O588:O589"/>
    <mergeCell ref="P588:P589"/>
    <mergeCell ref="Q636:Q637"/>
    <mergeCell ref="R636:R637"/>
    <mergeCell ref="B635:J635"/>
    <mergeCell ref="A636:A637"/>
    <mergeCell ref="B636:J636"/>
    <mergeCell ref="K636:K637"/>
    <mergeCell ref="L636:L637"/>
    <mergeCell ref="M636:M637"/>
    <mergeCell ref="N636:N637"/>
    <mergeCell ref="O636:O637"/>
    <mergeCell ref="P636:P637"/>
    <mergeCell ref="B656:J656"/>
    <mergeCell ref="B632:J632"/>
    <mergeCell ref="B608:J608"/>
    <mergeCell ref="B584:J584"/>
    <mergeCell ref="B560:J560"/>
    <mergeCell ref="B536:J536"/>
    <mergeCell ref="B512:J512"/>
    <mergeCell ref="B488:J488"/>
    <mergeCell ref="B184:J184"/>
    <mergeCell ref="B464:J464"/>
    <mergeCell ref="B440:J440"/>
    <mergeCell ref="B416:J416"/>
    <mergeCell ref="B392:J392"/>
    <mergeCell ref="B368:J368"/>
    <mergeCell ref="B345:J345"/>
    <mergeCell ref="B322:J322"/>
    <mergeCell ref="B299:J299"/>
    <mergeCell ref="B276:J276"/>
    <mergeCell ref="B161:J161"/>
    <mergeCell ref="B138:J138"/>
    <mergeCell ref="B115:J115"/>
    <mergeCell ref="B92:J92"/>
    <mergeCell ref="B69:J69"/>
    <mergeCell ref="B23:J23"/>
    <mergeCell ref="B279:J279"/>
    <mergeCell ref="B302:J302"/>
    <mergeCell ref="B46:J46"/>
    <mergeCell ref="B253:J253"/>
    <mergeCell ref="B230:J230"/>
  </mergeCells>
  <pageMargins left="0.7" right="0.7" top="0.75" bottom="0.75" header="0" footer="0"/>
  <pageSetup orientation="landscape" r:id="rId1"/>
  <ignoredErrors>
    <ignoredError sqref="A76 A98 A145:A160 A167:A18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S1000"/>
  <sheetViews>
    <sheetView topLeftCell="A205" workbookViewId="0">
      <selection activeCell="R220" sqref="R220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bestFit="1" customWidth="1"/>
    <col min="12" max="18" width="12.85546875" style="75" customWidth="1"/>
    <col min="19" max="26" width="10" style="75" customWidth="1"/>
    <col min="27" max="16384" width="12.5703125" style="75"/>
  </cols>
  <sheetData>
    <row r="1" spans="1:19" ht="12.75" customHeight="1" x14ac:dyDescent="0.2"/>
    <row r="2" spans="1:19" ht="12.75" customHeight="1" x14ac:dyDescent="0.2"/>
    <row r="3" spans="1:19" ht="26.25" x14ac:dyDescent="0.2">
      <c r="B3" s="220" t="s">
        <v>94</v>
      </c>
      <c r="C3" s="221"/>
      <c r="D3" s="221"/>
      <c r="E3" s="221"/>
      <c r="F3" s="221"/>
      <c r="G3" s="221"/>
      <c r="H3" s="221"/>
      <c r="I3" s="221"/>
      <c r="J3" s="221"/>
      <c r="K3" s="74" t="s">
        <v>51</v>
      </c>
      <c r="L3" s="85"/>
      <c r="M3" s="85"/>
      <c r="N3" s="81"/>
      <c r="O3" s="85"/>
      <c r="P3" s="81"/>
      <c r="Q3" s="81"/>
      <c r="R3" s="81"/>
    </row>
    <row r="4" spans="1:19" ht="20.25" x14ac:dyDescent="0.2">
      <c r="A4" s="222" t="s">
        <v>9</v>
      </c>
      <c r="B4" s="223" t="s">
        <v>95</v>
      </c>
      <c r="C4" s="224"/>
      <c r="D4" s="224"/>
      <c r="E4" s="224"/>
      <c r="F4" s="224"/>
      <c r="G4" s="224"/>
      <c r="H4" s="224"/>
      <c r="I4" s="224"/>
      <c r="J4" s="225"/>
      <c r="K4" s="226" t="s">
        <v>10</v>
      </c>
      <c r="L4" s="219" t="s">
        <v>2</v>
      </c>
      <c r="M4" s="219" t="s">
        <v>3</v>
      </c>
      <c r="N4" s="228" t="s">
        <v>4</v>
      </c>
      <c r="O4" s="219" t="s">
        <v>5</v>
      </c>
      <c r="P4" s="217" t="s">
        <v>6</v>
      </c>
      <c r="Q4" s="217" t="s">
        <v>7</v>
      </c>
      <c r="R4" s="219" t="s">
        <v>96</v>
      </c>
    </row>
    <row r="5" spans="1:19" ht="15.75" customHeight="1" x14ac:dyDescent="0.2">
      <c r="A5" s="218"/>
      <c r="B5" s="93" t="s">
        <v>97</v>
      </c>
      <c r="C5" s="93" t="s">
        <v>98</v>
      </c>
      <c r="D5" s="93" t="s">
        <v>99</v>
      </c>
      <c r="E5" s="93" t="s">
        <v>100</v>
      </c>
      <c r="F5" s="93" t="s">
        <v>101</v>
      </c>
      <c r="G5" s="93" t="s">
        <v>102</v>
      </c>
      <c r="H5" s="93" t="s">
        <v>103</v>
      </c>
      <c r="I5" s="93" t="s">
        <v>104</v>
      </c>
      <c r="J5" s="93" t="s">
        <v>105</v>
      </c>
      <c r="K5" s="218"/>
      <c r="L5" s="218"/>
      <c r="M5" s="218"/>
      <c r="N5" s="218"/>
      <c r="O5" s="218"/>
      <c r="P5" s="218"/>
      <c r="Q5" s="218"/>
      <c r="R5" s="218"/>
    </row>
    <row r="6" spans="1:19" ht="15.75" customHeight="1" x14ac:dyDescent="0.2">
      <c r="A6" s="93" t="s">
        <v>51</v>
      </c>
      <c r="B6" s="17">
        <v>14</v>
      </c>
      <c r="C6" s="17"/>
      <c r="D6" s="17"/>
      <c r="E6" s="17"/>
      <c r="F6" s="17"/>
      <c r="G6" s="17"/>
      <c r="H6" s="17"/>
      <c r="I6" s="17"/>
      <c r="J6" s="17"/>
      <c r="K6" s="54"/>
      <c r="L6" s="138"/>
      <c r="M6" s="139"/>
      <c r="N6" s="100"/>
      <c r="O6" s="94"/>
      <c r="P6" s="19">
        <f>B6</f>
        <v>14</v>
      </c>
      <c r="Q6" s="95"/>
      <c r="R6" s="94"/>
    </row>
    <row r="7" spans="1:19" ht="15.75" customHeight="1" x14ac:dyDescent="0.2">
      <c r="A7" s="93">
        <v>1001</v>
      </c>
      <c r="B7" s="17"/>
      <c r="C7" s="17">
        <v>11</v>
      </c>
      <c r="D7" s="17"/>
      <c r="E7" s="17"/>
      <c r="F7" s="17"/>
      <c r="G7" s="17"/>
      <c r="H7" s="17"/>
      <c r="I7" s="17"/>
      <c r="J7" s="17"/>
      <c r="K7" s="54"/>
      <c r="L7" s="140"/>
      <c r="M7" s="49"/>
      <c r="N7" s="141"/>
      <c r="O7" s="21">
        <f>IF(C7=0,"",C7/B6)</f>
        <v>0.7857142857142857</v>
      </c>
      <c r="P7" s="22">
        <v>11</v>
      </c>
      <c r="Q7" s="96">
        <f t="shared" ref="Q7:Q14" si="0">IF(P7=0,"",P7/P6)</f>
        <v>0.7857142857142857</v>
      </c>
      <c r="R7" s="96">
        <f t="shared" ref="R7:R14" si="1">IF(P7=0,"",100%-Q7)</f>
        <v>0.2142857142857143</v>
      </c>
    </row>
    <row r="8" spans="1:19" ht="15.75" customHeight="1" x14ac:dyDescent="0.2">
      <c r="A8" s="93">
        <v>1002</v>
      </c>
      <c r="B8" s="17"/>
      <c r="C8" s="17"/>
      <c r="D8" s="17">
        <v>8</v>
      </c>
      <c r="E8" s="17"/>
      <c r="F8" s="17"/>
      <c r="G8" s="17"/>
      <c r="H8" s="17"/>
      <c r="I8" s="17"/>
      <c r="J8" s="17"/>
      <c r="K8" s="54"/>
      <c r="L8" s="140"/>
      <c r="M8" s="49"/>
      <c r="N8" s="141"/>
      <c r="O8" s="21">
        <f>IF(D8=0,"",D8/C7)</f>
        <v>0.72727272727272729</v>
      </c>
      <c r="P8" s="22">
        <v>9</v>
      </c>
      <c r="Q8" s="96">
        <f t="shared" si="0"/>
        <v>0.81818181818181823</v>
      </c>
      <c r="R8" s="96">
        <f t="shared" si="1"/>
        <v>0.18181818181818177</v>
      </c>
      <c r="S8" s="119">
        <f>P8/P6</f>
        <v>0.6428571428571429</v>
      </c>
    </row>
    <row r="9" spans="1:19" ht="15.75" customHeight="1" x14ac:dyDescent="0.2">
      <c r="A9" s="93">
        <v>1101</v>
      </c>
      <c r="B9" s="17"/>
      <c r="C9" s="17"/>
      <c r="D9" s="17"/>
      <c r="E9" s="17">
        <v>7</v>
      </c>
      <c r="F9" s="17"/>
      <c r="G9" s="17"/>
      <c r="H9" s="17"/>
      <c r="I9" s="17"/>
      <c r="J9" s="17"/>
      <c r="K9" s="54"/>
      <c r="L9" s="140"/>
      <c r="M9" s="49"/>
      <c r="N9" s="141"/>
      <c r="O9" s="21">
        <f>IF(E9=0,"",E9/D8)</f>
        <v>0.875</v>
      </c>
      <c r="P9" s="22">
        <v>7</v>
      </c>
      <c r="Q9" s="96">
        <f t="shared" si="0"/>
        <v>0.77777777777777779</v>
      </c>
      <c r="R9" s="96">
        <f t="shared" si="1"/>
        <v>0.22222222222222221</v>
      </c>
    </row>
    <row r="10" spans="1:19" ht="15.75" customHeight="1" x14ac:dyDescent="0.2">
      <c r="A10" s="93">
        <v>1102</v>
      </c>
      <c r="B10" s="17"/>
      <c r="C10" s="17"/>
      <c r="D10" s="17"/>
      <c r="E10" s="17"/>
      <c r="F10" s="17">
        <v>6</v>
      </c>
      <c r="G10" s="17"/>
      <c r="H10" s="17"/>
      <c r="I10" s="17"/>
      <c r="J10" s="17"/>
      <c r="K10" s="54"/>
      <c r="L10" s="140"/>
      <c r="M10" s="49"/>
      <c r="N10" s="141"/>
      <c r="O10" s="21">
        <f>IF(F10=0,"",F10/E9)</f>
        <v>0.8571428571428571</v>
      </c>
      <c r="P10" s="22">
        <v>6</v>
      </c>
      <c r="Q10" s="96">
        <f t="shared" si="0"/>
        <v>0.8571428571428571</v>
      </c>
      <c r="R10" s="96">
        <f t="shared" si="1"/>
        <v>0.1428571428571429</v>
      </c>
    </row>
    <row r="11" spans="1:19" ht="15.75" customHeight="1" x14ac:dyDescent="0.2">
      <c r="A11" s="93">
        <v>1201</v>
      </c>
      <c r="B11" s="17"/>
      <c r="C11" s="17"/>
      <c r="D11" s="17"/>
      <c r="E11" s="17"/>
      <c r="F11" s="17"/>
      <c r="G11" s="17">
        <v>4</v>
      </c>
      <c r="H11" s="17"/>
      <c r="I11" s="17"/>
      <c r="J11" s="17"/>
      <c r="K11" s="54"/>
      <c r="L11" s="140"/>
      <c r="M11" s="49"/>
      <c r="N11" s="141"/>
      <c r="O11" s="21">
        <f>IF(G11=0,"",G11/F10)</f>
        <v>0.66666666666666663</v>
      </c>
      <c r="P11" s="22">
        <v>5</v>
      </c>
      <c r="Q11" s="96">
        <f t="shared" si="0"/>
        <v>0.83333333333333337</v>
      </c>
      <c r="R11" s="96">
        <f t="shared" si="1"/>
        <v>0.16666666666666663</v>
      </c>
    </row>
    <row r="12" spans="1:19" ht="15.75" customHeight="1" x14ac:dyDescent="0.2">
      <c r="A12" s="93">
        <v>1202</v>
      </c>
      <c r="B12" s="17"/>
      <c r="C12" s="17"/>
      <c r="D12" s="17"/>
      <c r="E12" s="17"/>
      <c r="F12" s="17"/>
      <c r="G12" s="17"/>
      <c r="H12" s="17">
        <v>4</v>
      </c>
      <c r="I12" s="17"/>
      <c r="J12" s="17"/>
      <c r="K12" s="54"/>
      <c r="L12" s="140"/>
      <c r="M12" s="49"/>
      <c r="N12" s="141"/>
      <c r="O12" s="21">
        <f>IF(H12=0,"",H12/G11)</f>
        <v>1</v>
      </c>
      <c r="P12" s="22">
        <v>6</v>
      </c>
      <c r="Q12" s="96">
        <f t="shared" si="0"/>
        <v>1.2</v>
      </c>
      <c r="R12" s="96">
        <f t="shared" si="1"/>
        <v>-0.19999999999999996</v>
      </c>
    </row>
    <row r="13" spans="1:19" ht="15.75" customHeight="1" x14ac:dyDescent="0.2">
      <c r="A13" s="93">
        <v>1301</v>
      </c>
      <c r="B13" s="17"/>
      <c r="C13" s="17"/>
      <c r="D13" s="17"/>
      <c r="E13" s="17"/>
      <c r="F13" s="17"/>
      <c r="G13" s="17"/>
      <c r="H13" s="17"/>
      <c r="I13" s="17">
        <v>4</v>
      </c>
      <c r="J13" s="17"/>
      <c r="K13" s="54"/>
      <c r="L13" s="140"/>
      <c r="M13" s="49"/>
      <c r="N13" s="141"/>
      <c r="O13" s="21">
        <f>IF(I13=0,"",I13/H12)</f>
        <v>1</v>
      </c>
      <c r="P13" s="22">
        <v>6</v>
      </c>
      <c r="Q13" s="96">
        <f t="shared" si="0"/>
        <v>1</v>
      </c>
      <c r="R13" s="96">
        <f t="shared" si="1"/>
        <v>0</v>
      </c>
    </row>
    <row r="14" spans="1:19" ht="15.75" customHeight="1" x14ac:dyDescent="0.2">
      <c r="A14" s="93">
        <v>1302</v>
      </c>
      <c r="B14" s="17"/>
      <c r="C14" s="17"/>
      <c r="D14" s="17"/>
      <c r="E14" s="17"/>
      <c r="F14" s="17"/>
      <c r="G14" s="17"/>
      <c r="H14" s="17"/>
      <c r="I14" s="17"/>
      <c r="J14" s="17">
        <v>4</v>
      </c>
      <c r="K14" s="54">
        <v>2</v>
      </c>
      <c r="L14" s="140"/>
      <c r="M14" s="49"/>
      <c r="N14" s="141"/>
      <c r="O14" s="24">
        <f>IF(J14=0,"",J14/I13)</f>
        <v>1</v>
      </c>
      <c r="P14" s="22">
        <v>6</v>
      </c>
      <c r="Q14" s="24">
        <f t="shared" si="0"/>
        <v>1</v>
      </c>
      <c r="R14" s="24">
        <f t="shared" si="1"/>
        <v>0</v>
      </c>
    </row>
    <row r="15" spans="1:19" ht="15.75" customHeight="1" x14ac:dyDescent="0.2">
      <c r="A15" s="93">
        <v>1401</v>
      </c>
      <c r="B15" s="17"/>
      <c r="C15" s="17"/>
      <c r="D15" s="17"/>
      <c r="E15" s="17"/>
      <c r="F15" s="17"/>
      <c r="G15" s="17"/>
      <c r="H15" s="17"/>
      <c r="I15" s="17"/>
      <c r="J15" s="17">
        <v>1</v>
      </c>
      <c r="K15" s="54">
        <v>1</v>
      </c>
      <c r="L15" s="140"/>
      <c r="M15" s="49"/>
      <c r="N15" s="142"/>
      <c r="O15" s="63"/>
      <c r="P15" s="22">
        <v>3</v>
      </c>
      <c r="Q15" s="63"/>
      <c r="R15" s="97"/>
    </row>
    <row r="16" spans="1:19" ht="15.75" customHeight="1" x14ac:dyDescent="0.2">
      <c r="A16" s="93">
        <v>1402</v>
      </c>
      <c r="B16" s="17"/>
      <c r="C16" s="17"/>
      <c r="D16" s="17"/>
      <c r="E16" s="17"/>
      <c r="F16" s="17"/>
      <c r="G16" s="17"/>
      <c r="H16" s="17"/>
      <c r="I16" s="17"/>
      <c r="J16" s="17">
        <v>1</v>
      </c>
      <c r="K16" s="54"/>
      <c r="L16" s="140"/>
      <c r="M16" s="49"/>
      <c r="N16" s="142"/>
      <c r="O16" s="143"/>
      <c r="P16" s="51">
        <v>2</v>
      </c>
      <c r="Q16" s="144"/>
      <c r="R16" s="143"/>
    </row>
    <row r="17" spans="1:19" ht="15.75" customHeight="1" x14ac:dyDescent="0.2">
      <c r="A17" s="93">
        <v>1501</v>
      </c>
      <c r="B17" s="17"/>
      <c r="C17" s="17"/>
      <c r="D17" s="17"/>
      <c r="E17" s="17"/>
      <c r="F17" s="17"/>
      <c r="G17" s="17"/>
      <c r="H17" s="17"/>
      <c r="I17" s="17"/>
      <c r="J17" s="17"/>
      <c r="K17" s="54"/>
      <c r="L17" s="140"/>
      <c r="M17" s="49"/>
      <c r="N17" s="142"/>
      <c r="O17" s="143"/>
      <c r="P17" s="51">
        <v>2</v>
      </c>
      <c r="Q17" s="144"/>
      <c r="R17" s="143"/>
    </row>
    <row r="18" spans="1:19" ht="15.75" customHeight="1" x14ac:dyDescent="0.2">
      <c r="A18" s="93">
        <v>1502</v>
      </c>
      <c r="B18" s="17"/>
      <c r="C18" s="17"/>
      <c r="D18" s="17"/>
      <c r="E18" s="17"/>
      <c r="F18" s="17"/>
      <c r="G18" s="17"/>
      <c r="H18" s="17"/>
      <c r="I18" s="17"/>
      <c r="J18" s="17">
        <v>1</v>
      </c>
      <c r="K18" s="54"/>
      <c r="L18" s="140"/>
      <c r="M18" s="49"/>
      <c r="N18" s="142"/>
      <c r="O18" s="143"/>
      <c r="P18" s="51">
        <v>1</v>
      </c>
      <c r="Q18" s="144"/>
      <c r="R18" s="143"/>
    </row>
    <row r="19" spans="1:19" ht="15.75" customHeight="1" x14ac:dyDescent="0.2">
      <c r="A19" s="93">
        <v>1601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140"/>
      <c r="M19" s="49"/>
      <c r="N19" s="142"/>
      <c r="O19" s="196"/>
      <c r="P19" s="197"/>
      <c r="Q19" s="198"/>
      <c r="R19" s="199"/>
    </row>
    <row r="20" spans="1:19" ht="15.75" customHeight="1" x14ac:dyDescent="0.2">
      <c r="A20" s="93">
        <v>1602</v>
      </c>
      <c r="B20" s="17"/>
      <c r="C20" s="17"/>
      <c r="D20" s="17"/>
      <c r="E20" s="17"/>
      <c r="F20" s="17"/>
      <c r="G20" s="17"/>
      <c r="H20" s="17"/>
      <c r="I20" s="17"/>
      <c r="J20" s="17"/>
      <c r="K20" s="54"/>
      <c r="L20" s="140"/>
      <c r="M20" s="49"/>
      <c r="N20" s="142"/>
      <c r="O20" s="98" t="s">
        <v>81</v>
      </c>
      <c r="P20" s="99">
        <v>3</v>
      </c>
      <c r="Q20" s="100">
        <f>IF(SUM(K12:K19)=0,"",SUM(K12:K19))</f>
        <v>3</v>
      </c>
      <c r="R20" s="101" t="s">
        <v>10</v>
      </c>
    </row>
    <row r="21" spans="1:19" ht="15.75" customHeight="1" x14ac:dyDescent="0.2">
      <c r="A21" s="93">
        <v>1701</v>
      </c>
      <c r="B21" s="17"/>
      <c r="C21" s="17"/>
      <c r="D21" s="17"/>
      <c r="E21" s="17"/>
      <c r="F21" s="17"/>
      <c r="G21" s="17"/>
      <c r="H21" s="17"/>
      <c r="I21" s="17"/>
      <c r="J21" s="17"/>
      <c r="K21" s="54"/>
      <c r="L21" s="140"/>
      <c r="M21" s="49"/>
      <c r="N21" s="142"/>
      <c r="O21" s="102" t="s">
        <v>83</v>
      </c>
      <c r="P21" s="32">
        <f>IF(P20/B6=0,"",P20/B6)</f>
        <v>0.21428571428571427</v>
      </c>
      <c r="Q21" s="103">
        <f>IF(P20/Q20=0,"",P20/Q20)</f>
        <v>1</v>
      </c>
      <c r="R21" s="104" t="s">
        <v>84</v>
      </c>
    </row>
    <row r="22" spans="1:19" ht="15.75" customHeight="1" x14ac:dyDescent="0.2">
      <c r="A22" s="93">
        <v>1702</v>
      </c>
      <c r="B22" s="17"/>
      <c r="C22" s="17"/>
      <c r="D22" s="17"/>
      <c r="E22" s="17"/>
      <c r="F22" s="17"/>
      <c r="G22" s="17"/>
      <c r="H22" s="17"/>
      <c r="I22" s="17"/>
      <c r="J22" s="17"/>
      <c r="K22" s="54"/>
      <c r="L22" s="146"/>
      <c r="M22" s="147"/>
      <c r="N22" s="148"/>
      <c r="O22" s="149"/>
      <c r="P22" s="150"/>
      <c r="Q22" s="150"/>
      <c r="R22" s="151"/>
    </row>
    <row r="23" spans="1:19" ht="18" customHeight="1" x14ac:dyDescent="0.2">
      <c r="A23" s="109"/>
      <c r="B23" s="216" t="s">
        <v>106</v>
      </c>
      <c r="C23" s="216"/>
      <c r="D23" s="216"/>
      <c r="E23" s="216"/>
      <c r="F23" s="216"/>
      <c r="G23" s="216"/>
      <c r="H23" s="216"/>
      <c r="I23" s="216"/>
      <c r="J23" s="216"/>
      <c r="K23" s="37">
        <f>SUM(K6:K19)</f>
        <v>3</v>
      </c>
      <c r="L23" s="105">
        <f>IF(K14=0,"",K14/B6)</f>
        <v>0.14285714285714285</v>
      </c>
      <c r="M23" s="105">
        <f>IF(K23=0,"",K23/B6)</f>
        <v>0.21428571428571427</v>
      </c>
      <c r="N23" s="105">
        <f>IF(K14=0,"",M23-L23)</f>
        <v>7.1428571428571425E-2</v>
      </c>
      <c r="O23" s="85"/>
      <c r="P23" s="81"/>
      <c r="Q23" s="129"/>
      <c r="R23" s="85"/>
    </row>
    <row r="24" spans="1:19" ht="12.75" customHeight="1" x14ac:dyDescent="0.2"/>
    <row r="25" spans="1:19" ht="12.75" customHeight="1" x14ac:dyDescent="0.2">
      <c r="L25" s="133"/>
      <c r="M25" s="133"/>
      <c r="N25" s="133"/>
    </row>
    <row r="26" spans="1:19" ht="26.25" customHeight="1" x14ac:dyDescent="0.2">
      <c r="B26" s="220" t="s">
        <v>94</v>
      </c>
      <c r="C26" s="221"/>
      <c r="D26" s="221"/>
      <c r="E26" s="221"/>
      <c r="F26" s="221"/>
      <c r="G26" s="221"/>
      <c r="H26" s="221"/>
      <c r="I26" s="221"/>
      <c r="J26" s="221"/>
      <c r="K26" s="74" t="s">
        <v>70</v>
      </c>
      <c r="L26" s="85"/>
      <c r="M26" s="85"/>
      <c r="N26" s="81"/>
      <c r="O26" s="85"/>
      <c r="P26" s="81"/>
      <c r="Q26" s="81"/>
      <c r="R26" s="81"/>
      <c r="S26" s="214" t="s">
        <v>123</v>
      </c>
    </row>
    <row r="27" spans="1:19" ht="20.25" customHeight="1" x14ac:dyDescent="0.2">
      <c r="A27" s="222" t="s">
        <v>9</v>
      </c>
      <c r="B27" s="223" t="s">
        <v>95</v>
      </c>
      <c r="C27" s="224"/>
      <c r="D27" s="224"/>
      <c r="E27" s="224"/>
      <c r="F27" s="224"/>
      <c r="G27" s="224"/>
      <c r="H27" s="224"/>
      <c r="I27" s="224"/>
      <c r="J27" s="225"/>
      <c r="K27" s="226" t="s">
        <v>10</v>
      </c>
      <c r="L27" s="219" t="s">
        <v>2</v>
      </c>
      <c r="M27" s="219" t="s">
        <v>3</v>
      </c>
      <c r="N27" s="228" t="s">
        <v>4</v>
      </c>
      <c r="O27" s="219" t="s">
        <v>5</v>
      </c>
      <c r="P27" s="217" t="s">
        <v>6</v>
      </c>
      <c r="Q27" s="217" t="s">
        <v>7</v>
      </c>
      <c r="R27" s="219" t="s">
        <v>96</v>
      </c>
    </row>
    <row r="28" spans="1:19" ht="15.75" customHeight="1" x14ac:dyDescent="0.2">
      <c r="A28" s="218"/>
      <c r="B28" s="93" t="s">
        <v>97</v>
      </c>
      <c r="C28" s="93" t="s">
        <v>98</v>
      </c>
      <c r="D28" s="93" t="s">
        <v>99</v>
      </c>
      <c r="E28" s="93" t="s">
        <v>100</v>
      </c>
      <c r="F28" s="93" t="s">
        <v>101</v>
      </c>
      <c r="G28" s="93" t="s">
        <v>102</v>
      </c>
      <c r="H28" s="93" t="s">
        <v>103</v>
      </c>
      <c r="I28" s="93" t="s">
        <v>104</v>
      </c>
      <c r="J28" s="93" t="s">
        <v>105</v>
      </c>
      <c r="K28" s="218"/>
      <c r="L28" s="218"/>
      <c r="M28" s="218"/>
      <c r="N28" s="218"/>
      <c r="O28" s="218"/>
      <c r="P28" s="218"/>
      <c r="Q28" s="218"/>
      <c r="R28" s="218"/>
    </row>
    <row r="29" spans="1:19" ht="15.75" customHeight="1" x14ac:dyDescent="0.2">
      <c r="A29" s="93">
        <v>1002</v>
      </c>
      <c r="B29" s="17">
        <v>10</v>
      </c>
      <c r="C29" s="17"/>
      <c r="D29" s="17"/>
      <c r="E29" s="17"/>
      <c r="F29" s="17"/>
      <c r="G29" s="17"/>
      <c r="H29" s="17"/>
      <c r="I29" s="17"/>
      <c r="J29" s="17"/>
      <c r="K29" s="54"/>
      <c r="L29" s="138"/>
      <c r="M29" s="139"/>
      <c r="N29" s="100"/>
      <c r="O29" s="94"/>
      <c r="P29" s="19">
        <f>B29</f>
        <v>10</v>
      </c>
      <c r="Q29" s="95"/>
      <c r="R29" s="94"/>
    </row>
    <row r="30" spans="1:19" ht="15.75" customHeight="1" x14ac:dyDescent="0.2">
      <c r="A30" s="93">
        <v>1101</v>
      </c>
      <c r="B30" s="17"/>
      <c r="C30" s="17">
        <v>6</v>
      </c>
      <c r="D30" s="17"/>
      <c r="E30" s="17"/>
      <c r="F30" s="17"/>
      <c r="G30" s="17"/>
      <c r="H30" s="17"/>
      <c r="I30" s="17"/>
      <c r="J30" s="17"/>
      <c r="K30" s="54"/>
      <c r="L30" s="140"/>
      <c r="M30" s="49"/>
      <c r="N30" s="141"/>
      <c r="O30" s="21">
        <f>IF(C30=0,"",C30/B29)</f>
        <v>0.6</v>
      </c>
      <c r="P30" s="22">
        <v>6</v>
      </c>
      <c r="Q30" s="96">
        <f t="shared" ref="Q30:Q37" si="2">IF(P30=0,"",P30/P29)</f>
        <v>0.6</v>
      </c>
      <c r="R30" s="96">
        <f t="shared" ref="R30:R37" si="3">IF(P30=0,"",100%-Q30)</f>
        <v>0.4</v>
      </c>
    </row>
    <row r="31" spans="1:19" ht="15.75" customHeight="1" x14ac:dyDescent="0.2">
      <c r="A31" s="93">
        <v>1102</v>
      </c>
      <c r="B31" s="17"/>
      <c r="C31" s="17"/>
      <c r="D31" s="17">
        <v>5</v>
      </c>
      <c r="E31" s="17"/>
      <c r="F31" s="17"/>
      <c r="G31" s="17"/>
      <c r="H31" s="17"/>
      <c r="I31" s="17"/>
      <c r="J31" s="17"/>
      <c r="K31" s="54"/>
      <c r="L31" s="140"/>
      <c r="M31" s="49"/>
      <c r="N31" s="141"/>
      <c r="O31" s="21">
        <f>IF(D31=0,"",D31/C30)</f>
        <v>0.83333333333333337</v>
      </c>
      <c r="P31" s="22">
        <v>6</v>
      </c>
      <c r="Q31" s="96">
        <f t="shared" si="2"/>
        <v>1</v>
      </c>
      <c r="R31" s="96">
        <f t="shared" si="3"/>
        <v>0</v>
      </c>
      <c r="S31" s="119">
        <f>P31/P29</f>
        <v>0.6</v>
      </c>
    </row>
    <row r="32" spans="1:19" ht="15.75" customHeight="1" x14ac:dyDescent="0.2">
      <c r="A32" s="93">
        <v>1201</v>
      </c>
      <c r="B32" s="17"/>
      <c r="C32" s="17"/>
      <c r="D32" s="17"/>
      <c r="E32" s="17">
        <v>5</v>
      </c>
      <c r="F32" s="17"/>
      <c r="G32" s="17"/>
      <c r="H32" s="17"/>
      <c r="I32" s="17"/>
      <c r="J32" s="17"/>
      <c r="K32" s="54"/>
      <c r="L32" s="140"/>
      <c r="M32" s="49"/>
      <c r="N32" s="141"/>
      <c r="O32" s="21">
        <f>IF(E32=0,"",E32/D31)</f>
        <v>1</v>
      </c>
      <c r="P32" s="22">
        <v>6</v>
      </c>
      <c r="Q32" s="96">
        <f t="shared" si="2"/>
        <v>1</v>
      </c>
      <c r="R32" s="96">
        <f t="shared" si="3"/>
        <v>0</v>
      </c>
    </row>
    <row r="33" spans="1:18" ht="15.75" customHeight="1" x14ac:dyDescent="0.2">
      <c r="A33" s="93">
        <v>1202</v>
      </c>
      <c r="B33" s="17"/>
      <c r="C33" s="17"/>
      <c r="D33" s="17"/>
      <c r="E33" s="17"/>
      <c r="F33" s="17">
        <v>5</v>
      </c>
      <c r="G33" s="17"/>
      <c r="H33" s="17"/>
      <c r="I33" s="17"/>
      <c r="J33" s="17"/>
      <c r="K33" s="54"/>
      <c r="L33" s="140"/>
      <c r="M33" s="49"/>
      <c r="N33" s="141"/>
      <c r="O33" s="21">
        <f>IF(F33=0,"",F33/E32)</f>
        <v>1</v>
      </c>
      <c r="P33" s="22">
        <v>6</v>
      </c>
      <c r="Q33" s="96">
        <f t="shared" si="2"/>
        <v>1</v>
      </c>
      <c r="R33" s="96">
        <f t="shared" si="3"/>
        <v>0</v>
      </c>
    </row>
    <row r="34" spans="1:18" ht="15.75" customHeight="1" x14ac:dyDescent="0.2">
      <c r="A34" s="93">
        <v>1301</v>
      </c>
      <c r="B34" s="17"/>
      <c r="C34" s="17"/>
      <c r="D34" s="17"/>
      <c r="E34" s="17"/>
      <c r="F34" s="17"/>
      <c r="G34" s="17">
        <v>5</v>
      </c>
      <c r="H34" s="17"/>
      <c r="I34" s="17"/>
      <c r="J34" s="17"/>
      <c r="K34" s="54"/>
      <c r="L34" s="140"/>
      <c r="M34" s="49"/>
      <c r="N34" s="141"/>
      <c r="O34" s="21">
        <f>IF(G34=0,"",G34/F33)</f>
        <v>1</v>
      </c>
      <c r="P34" s="22">
        <v>6</v>
      </c>
      <c r="Q34" s="96">
        <f t="shared" si="2"/>
        <v>1</v>
      </c>
      <c r="R34" s="96">
        <f t="shared" si="3"/>
        <v>0</v>
      </c>
    </row>
    <row r="35" spans="1:18" ht="15.75" customHeight="1" x14ac:dyDescent="0.2">
      <c r="A35" s="93">
        <v>1302</v>
      </c>
      <c r="B35" s="17"/>
      <c r="C35" s="17"/>
      <c r="D35" s="17"/>
      <c r="E35" s="17"/>
      <c r="F35" s="17"/>
      <c r="G35" s="17"/>
      <c r="H35" s="17">
        <v>5</v>
      </c>
      <c r="I35" s="17"/>
      <c r="J35" s="17"/>
      <c r="K35" s="54"/>
      <c r="L35" s="140"/>
      <c r="M35" s="49"/>
      <c r="N35" s="141"/>
      <c r="O35" s="21">
        <f>IF(H35=0,"",H35/G34)</f>
        <v>1</v>
      </c>
      <c r="P35" s="22">
        <v>6</v>
      </c>
      <c r="Q35" s="96">
        <f t="shared" si="2"/>
        <v>1</v>
      </c>
      <c r="R35" s="96">
        <f t="shared" si="3"/>
        <v>0</v>
      </c>
    </row>
    <row r="36" spans="1:18" ht="15.75" customHeight="1" x14ac:dyDescent="0.2">
      <c r="A36" s="93">
        <v>1401</v>
      </c>
      <c r="B36" s="17"/>
      <c r="C36" s="17"/>
      <c r="D36" s="17"/>
      <c r="E36" s="17"/>
      <c r="F36" s="17"/>
      <c r="G36" s="17"/>
      <c r="H36" s="17"/>
      <c r="I36" s="17">
        <v>5</v>
      </c>
      <c r="J36" s="17"/>
      <c r="K36" s="54"/>
      <c r="L36" s="140"/>
      <c r="M36" s="49"/>
      <c r="N36" s="141"/>
      <c r="O36" s="21">
        <f>IF(I36=0,"",I36/H35)</f>
        <v>1</v>
      </c>
      <c r="P36" s="22">
        <v>6</v>
      </c>
      <c r="Q36" s="96">
        <f t="shared" si="2"/>
        <v>1</v>
      </c>
      <c r="R36" s="96">
        <f t="shared" si="3"/>
        <v>0</v>
      </c>
    </row>
    <row r="37" spans="1:18" ht="15.75" customHeight="1" x14ac:dyDescent="0.2">
      <c r="A37" s="93">
        <v>1402</v>
      </c>
      <c r="B37" s="17"/>
      <c r="C37" s="17"/>
      <c r="D37" s="17"/>
      <c r="E37" s="17"/>
      <c r="F37" s="17"/>
      <c r="G37" s="17"/>
      <c r="H37" s="17"/>
      <c r="I37" s="17"/>
      <c r="J37" s="17">
        <v>5</v>
      </c>
      <c r="K37" s="54">
        <v>5</v>
      </c>
      <c r="L37" s="140"/>
      <c r="M37" s="49"/>
      <c r="N37" s="141"/>
      <c r="O37" s="24">
        <f>IF(J37=0,"",J37/I36)</f>
        <v>1</v>
      </c>
      <c r="P37" s="22">
        <v>6</v>
      </c>
      <c r="Q37" s="24">
        <f t="shared" si="2"/>
        <v>1</v>
      </c>
      <c r="R37" s="24">
        <f t="shared" si="3"/>
        <v>0</v>
      </c>
    </row>
    <row r="38" spans="1:18" ht="15.75" customHeight="1" x14ac:dyDescent="0.2">
      <c r="A38" s="93">
        <v>1501</v>
      </c>
      <c r="B38" s="17"/>
      <c r="C38" s="17"/>
      <c r="D38" s="17"/>
      <c r="E38" s="17"/>
      <c r="F38" s="17"/>
      <c r="G38" s="17"/>
      <c r="H38" s="17"/>
      <c r="I38" s="17"/>
      <c r="J38" s="17">
        <v>1</v>
      </c>
      <c r="K38" s="54">
        <v>1</v>
      </c>
      <c r="L38" s="140"/>
      <c r="M38" s="49"/>
      <c r="N38" s="142"/>
      <c r="O38" s="63"/>
      <c r="P38" s="22">
        <v>1</v>
      </c>
      <c r="Q38" s="63"/>
      <c r="R38" s="97"/>
    </row>
    <row r="39" spans="1:18" ht="15.75" customHeight="1" x14ac:dyDescent="0.2">
      <c r="A39" s="93">
        <v>1502</v>
      </c>
      <c r="B39" s="17"/>
      <c r="C39" s="17"/>
      <c r="D39" s="17"/>
      <c r="E39" s="17"/>
      <c r="F39" s="17"/>
      <c r="G39" s="17"/>
      <c r="H39" s="17"/>
      <c r="I39" s="17"/>
      <c r="J39" s="17"/>
      <c r="K39" s="54"/>
      <c r="L39" s="140"/>
      <c r="M39" s="49"/>
      <c r="N39" s="142"/>
      <c r="O39" s="143"/>
      <c r="P39" s="51"/>
      <c r="Q39" s="144"/>
      <c r="R39" s="143"/>
    </row>
    <row r="40" spans="1:18" ht="15.75" customHeight="1" x14ac:dyDescent="0.2">
      <c r="A40" s="93">
        <v>1601</v>
      </c>
      <c r="B40" s="17"/>
      <c r="C40" s="17"/>
      <c r="D40" s="17"/>
      <c r="E40" s="17"/>
      <c r="F40" s="17"/>
      <c r="G40" s="17"/>
      <c r="H40" s="17"/>
      <c r="I40" s="17"/>
      <c r="J40" s="17"/>
      <c r="K40" s="54"/>
      <c r="L40" s="140"/>
      <c r="M40" s="49"/>
      <c r="N40" s="142"/>
      <c r="O40" s="143"/>
      <c r="P40" s="51"/>
      <c r="Q40" s="144"/>
      <c r="R40" s="143"/>
    </row>
    <row r="41" spans="1:18" ht="15.75" customHeight="1" x14ac:dyDescent="0.2">
      <c r="A41" s="93">
        <v>1602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140"/>
      <c r="M41" s="49"/>
      <c r="N41" s="142"/>
      <c r="O41" s="143"/>
      <c r="P41" s="51"/>
      <c r="Q41" s="144"/>
      <c r="R41" s="143"/>
    </row>
    <row r="42" spans="1:18" ht="15.75" customHeight="1" x14ac:dyDescent="0.2">
      <c r="A42" s="93">
        <v>1701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140"/>
      <c r="M42" s="49"/>
      <c r="N42" s="142"/>
      <c r="O42" s="196"/>
      <c r="P42" s="197"/>
      <c r="Q42" s="198"/>
      <c r="R42" s="199"/>
    </row>
    <row r="43" spans="1:18" ht="15.75" customHeight="1" x14ac:dyDescent="0.2">
      <c r="A43" s="93">
        <v>1702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140"/>
      <c r="M43" s="49"/>
      <c r="N43" s="142"/>
      <c r="O43" s="98" t="s">
        <v>81</v>
      </c>
      <c r="P43" s="99">
        <v>6</v>
      </c>
      <c r="Q43" s="100">
        <f>IF(SUM(K35:K42)=0,"",SUM(K35:K42))</f>
        <v>6</v>
      </c>
      <c r="R43" s="101" t="s">
        <v>10</v>
      </c>
    </row>
    <row r="44" spans="1:18" ht="15.75" customHeight="1" x14ac:dyDescent="0.2">
      <c r="A44" s="93">
        <v>1801</v>
      </c>
      <c r="B44" s="17"/>
      <c r="C44" s="17"/>
      <c r="D44" s="17"/>
      <c r="E44" s="17"/>
      <c r="F44" s="17"/>
      <c r="G44" s="17"/>
      <c r="H44" s="17"/>
      <c r="I44" s="17"/>
      <c r="J44" s="17"/>
      <c r="K44" s="54"/>
      <c r="L44" s="140"/>
      <c r="M44" s="49"/>
      <c r="N44" s="142"/>
      <c r="O44" s="102" t="s">
        <v>83</v>
      </c>
      <c r="P44" s="32">
        <f>IF(P43/B29=0,"",P43/B29)</f>
        <v>0.6</v>
      </c>
      <c r="Q44" s="103">
        <f>IF(P43/Q43=0,"",P43/Q43)</f>
        <v>1</v>
      </c>
      <c r="R44" s="104" t="s">
        <v>84</v>
      </c>
    </row>
    <row r="45" spans="1:18" ht="15.75" customHeight="1" x14ac:dyDescent="0.2">
      <c r="A45" s="93">
        <v>1802</v>
      </c>
      <c r="B45" s="17"/>
      <c r="C45" s="17"/>
      <c r="D45" s="17"/>
      <c r="E45" s="17"/>
      <c r="F45" s="17"/>
      <c r="G45" s="17"/>
      <c r="H45" s="17"/>
      <c r="I45" s="17"/>
      <c r="J45" s="17"/>
      <c r="K45" s="54"/>
      <c r="L45" s="146"/>
      <c r="M45" s="147"/>
      <c r="N45" s="148"/>
      <c r="O45" s="149"/>
      <c r="P45" s="150"/>
      <c r="Q45" s="150"/>
      <c r="R45" s="151"/>
    </row>
    <row r="46" spans="1:18" ht="18" customHeight="1" x14ac:dyDescent="0.2">
      <c r="A46" s="109"/>
      <c r="B46" s="216" t="s">
        <v>106</v>
      </c>
      <c r="C46" s="216"/>
      <c r="D46" s="216"/>
      <c r="E46" s="216"/>
      <c r="F46" s="216"/>
      <c r="G46" s="216"/>
      <c r="H46" s="216"/>
      <c r="I46" s="216"/>
      <c r="J46" s="216"/>
      <c r="K46" s="37">
        <f>SUM(K29:K42)</f>
        <v>6</v>
      </c>
      <c r="L46" s="105">
        <f>IF(SUM(K37:K38)=0,"",SUM(K37:K38)/B29)</f>
        <v>0.6</v>
      </c>
      <c r="M46" s="105">
        <f>IF(K46=0,"",K46/B29)</f>
        <v>0.6</v>
      </c>
      <c r="N46" s="105">
        <f>IF(K37=0,"0%",M46-L46)</f>
        <v>0</v>
      </c>
      <c r="O46" s="85"/>
      <c r="P46" s="81"/>
      <c r="Q46" s="129"/>
      <c r="R46" s="85"/>
    </row>
    <row r="47" spans="1:18" ht="12.75" customHeight="1" x14ac:dyDescent="0.2"/>
    <row r="48" spans="1:18" ht="12.75" customHeight="1" x14ac:dyDescent="0.2"/>
    <row r="49" spans="1:19" ht="26.25" customHeight="1" x14ac:dyDescent="0.2">
      <c r="B49" s="220" t="s">
        <v>94</v>
      </c>
      <c r="C49" s="221"/>
      <c r="D49" s="221"/>
      <c r="E49" s="221"/>
      <c r="F49" s="221"/>
      <c r="G49" s="221"/>
      <c r="H49" s="221"/>
      <c r="I49" s="221"/>
      <c r="J49" s="221"/>
      <c r="K49" s="74" t="s">
        <v>71</v>
      </c>
      <c r="L49" s="85"/>
      <c r="M49" s="85"/>
      <c r="N49" s="81"/>
      <c r="O49" s="85"/>
      <c r="P49" s="81"/>
      <c r="Q49" s="81"/>
      <c r="R49" s="81"/>
    </row>
    <row r="50" spans="1:19" ht="20.25" customHeight="1" x14ac:dyDescent="0.2">
      <c r="A50" s="222" t="s">
        <v>9</v>
      </c>
      <c r="B50" s="223" t="s">
        <v>95</v>
      </c>
      <c r="C50" s="224"/>
      <c r="D50" s="224"/>
      <c r="E50" s="224"/>
      <c r="F50" s="224"/>
      <c r="G50" s="224"/>
      <c r="H50" s="224"/>
      <c r="I50" s="224"/>
      <c r="J50" s="225"/>
      <c r="K50" s="226" t="s">
        <v>10</v>
      </c>
      <c r="L50" s="219" t="s">
        <v>2</v>
      </c>
      <c r="M50" s="219" t="s">
        <v>3</v>
      </c>
      <c r="N50" s="228" t="s">
        <v>4</v>
      </c>
      <c r="O50" s="219" t="s">
        <v>5</v>
      </c>
      <c r="P50" s="217" t="s">
        <v>6</v>
      </c>
      <c r="Q50" s="217" t="s">
        <v>7</v>
      </c>
      <c r="R50" s="219" t="s">
        <v>96</v>
      </c>
    </row>
    <row r="51" spans="1:19" ht="15.75" customHeight="1" x14ac:dyDescent="0.2">
      <c r="A51" s="218"/>
      <c r="B51" s="93" t="s">
        <v>97</v>
      </c>
      <c r="C51" s="93" t="s">
        <v>98</v>
      </c>
      <c r="D51" s="93" t="s">
        <v>99</v>
      </c>
      <c r="E51" s="93" t="s">
        <v>100</v>
      </c>
      <c r="F51" s="93" t="s">
        <v>101</v>
      </c>
      <c r="G51" s="93" t="s">
        <v>102</v>
      </c>
      <c r="H51" s="93" t="s">
        <v>103</v>
      </c>
      <c r="I51" s="93" t="s">
        <v>104</v>
      </c>
      <c r="J51" s="93" t="s">
        <v>105</v>
      </c>
      <c r="K51" s="218"/>
      <c r="L51" s="218"/>
      <c r="M51" s="218"/>
      <c r="N51" s="218"/>
      <c r="O51" s="218"/>
      <c r="P51" s="218"/>
      <c r="Q51" s="218"/>
      <c r="R51" s="218"/>
    </row>
    <row r="52" spans="1:19" ht="15.75" customHeight="1" x14ac:dyDescent="0.2">
      <c r="A52" s="93">
        <v>1101</v>
      </c>
      <c r="B52" s="17">
        <v>5</v>
      </c>
      <c r="C52" s="17"/>
      <c r="D52" s="17"/>
      <c r="E52" s="17"/>
      <c r="F52" s="17"/>
      <c r="G52" s="17"/>
      <c r="H52" s="17"/>
      <c r="I52" s="17"/>
      <c r="J52" s="17"/>
      <c r="K52" s="54"/>
      <c r="L52" s="138"/>
      <c r="M52" s="139"/>
      <c r="N52" s="100"/>
      <c r="O52" s="94"/>
      <c r="P52" s="19">
        <f>B52</f>
        <v>5</v>
      </c>
      <c r="Q52" s="95"/>
      <c r="R52" s="94"/>
    </row>
    <row r="53" spans="1:19" ht="15.75" customHeight="1" x14ac:dyDescent="0.2">
      <c r="A53" s="93">
        <v>1102</v>
      </c>
      <c r="B53" s="17"/>
      <c r="C53" s="17">
        <v>4</v>
      </c>
      <c r="D53" s="17"/>
      <c r="E53" s="17"/>
      <c r="F53" s="17"/>
      <c r="G53" s="17"/>
      <c r="H53" s="17"/>
      <c r="I53" s="17"/>
      <c r="J53" s="17"/>
      <c r="K53" s="54"/>
      <c r="L53" s="140"/>
      <c r="M53" s="49"/>
      <c r="N53" s="141"/>
      <c r="O53" s="21">
        <f>IF(C53=0,"",C53/B52)</f>
        <v>0.8</v>
      </c>
      <c r="P53" s="22">
        <v>4</v>
      </c>
      <c r="Q53" s="96">
        <f t="shared" ref="Q53:Q60" si="4">IF(P53=0,"",P53/P52)</f>
        <v>0.8</v>
      </c>
      <c r="R53" s="96">
        <f t="shared" ref="R53:R60" si="5">IF(P53=0,"",100%-Q53)</f>
        <v>0.19999999999999996</v>
      </c>
    </row>
    <row r="54" spans="1:19" ht="15.75" customHeight="1" x14ac:dyDescent="0.2">
      <c r="A54" s="93">
        <v>1201</v>
      </c>
      <c r="B54" s="17"/>
      <c r="C54" s="17"/>
      <c r="D54" s="17">
        <v>4</v>
      </c>
      <c r="E54" s="17"/>
      <c r="F54" s="17"/>
      <c r="G54" s="17"/>
      <c r="H54" s="17"/>
      <c r="I54" s="17"/>
      <c r="J54" s="17"/>
      <c r="K54" s="54"/>
      <c r="L54" s="140"/>
      <c r="M54" s="49"/>
      <c r="N54" s="141"/>
      <c r="O54" s="21">
        <f>IF(D54=0,"",D54/C53)</f>
        <v>1</v>
      </c>
      <c r="P54" s="22">
        <v>4</v>
      </c>
      <c r="Q54" s="96">
        <f t="shared" si="4"/>
        <v>1</v>
      </c>
      <c r="R54" s="96">
        <f t="shared" si="5"/>
        <v>0</v>
      </c>
      <c r="S54" s="119">
        <f>P54/P52</f>
        <v>0.8</v>
      </c>
    </row>
    <row r="55" spans="1:19" ht="15.75" customHeight="1" x14ac:dyDescent="0.2">
      <c r="A55" s="93">
        <v>1202</v>
      </c>
      <c r="B55" s="17"/>
      <c r="C55" s="17"/>
      <c r="D55" s="17"/>
      <c r="E55" s="17">
        <v>3</v>
      </c>
      <c r="F55" s="17"/>
      <c r="G55" s="17"/>
      <c r="H55" s="17"/>
      <c r="I55" s="17"/>
      <c r="J55" s="17"/>
      <c r="K55" s="54"/>
      <c r="L55" s="140"/>
      <c r="M55" s="49"/>
      <c r="N55" s="141"/>
      <c r="O55" s="21">
        <f>IF(E55=0,"",E55/D54)</f>
        <v>0.75</v>
      </c>
      <c r="P55" s="22">
        <v>3</v>
      </c>
      <c r="Q55" s="96">
        <f t="shared" si="4"/>
        <v>0.75</v>
      </c>
      <c r="R55" s="96">
        <f t="shared" si="5"/>
        <v>0.25</v>
      </c>
    </row>
    <row r="56" spans="1:19" ht="15.75" customHeight="1" x14ac:dyDescent="0.2">
      <c r="A56" s="93">
        <v>1301</v>
      </c>
      <c r="B56" s="17"/>
      <c r="C56" s="17"/>
      <c r="D56" s="17"/>
      <c r="E56" s="17"/>
      <c r="F56" s="17">
        <v>3</v>
      </c>
      <c r="G56" s="17"/>
      <c r="H56" s="17"/>
      <c r="I56" s="17"/>
      <c r="J56" s="17"/>
      <c r="K56" s="54"/>
      <c r="L56" s="140"/>
      <c r="M56" s="49"/>
      <c r="N56" s="141"/>
      <c r="O56" s="21">
        <f>IF(F56=0,"",F56/E55)</f>
        <v>1</v>
      </c>
      <c r="P56" s="22">
        <v>3</v>
      </c>
      <c r="Q56" s="96">
        <f t="shared" si="4"/>
        <v>1</v>
      </c>
      <c r="R56" s="96">
        <f t="shared" si="5"/>
        <v>0</v>
      </c>
    </row>
    <row r="57" spans="1:19" ht="15.75" customHeight="1" x14ac:dyDescent="0.2">
      <c r="A57" s="93">
        <v>1302</v>
      </c>
      <c r="B57" s="17"/>
      <c r="C57" s="17"/>
      <c r="D57" s="17"/>
      <c r="E57" s="17"/>
      <c r="F57" s="17"/>
      <c r="G57" s="17">
        <v>2</v>
      </c>
      <c r="H57" s="17"/>
      <c r="I57" s="17"/>
      <c r="J57" s="17"/>
      <c r="K57" s="54"/>
      <c r="L57" s="140"/>
      <c r="M57" s="49"/>
      <c r="N57" s="141"/>
      <c r="O57" s="21">
        <f>IF(G57=0,"",G57/F56)</f>
        <v>0.66666666666666663</v>
      </c>
      <c r="P57" s="22">
        <v>3</v>
      </c>
      <c r="Q57" s="96">
        <f t="shared" si="4"/>
        <v>1</v>
      </c>
      <c r="R57" s="96">
        <f t="shared" si="5"/>
        <v>0</v>
      </c>
    </row>
    <row r="58" spans="1:19" ht="15.75" customHeight="1" x14ac:dyDescent="0.2">
      <c r="A58" s="93">
        <v>1401</v>
      </c>
      <c r="B58" s="17"/>
      <c r="C58" s="17"/>
      <c r="D58" s="17"/>
      <c r="E58" s="17"/>
      <c r="F58" s="17"/>
      <c r="G58" s="17"/>
      <c r="H58" s="17">
        <v>2</v>
      </c>
      <c r="I58" s="17"/>
      <c r="J58" s="17"/>
      <c r="K58" s="54"/>
      <c r="L58" s="140"/>
      <c r="M58" s="49"/>
      <c r="N58" s="141"/>
      <c r="O58" s="21">
        <f>IF(H58=0,"",H58/G57)</f>
        <v>1</v>
      </c>
      <c r="P58" s="22">
        <v>2</v>
      </c>
      <c r="Q58" s="96">
        <f t="shared" si="4"/>
        <v>0.66666666666666663</v>
      </c>
      <c r="R58" s="96">
        <f t="shared" si="5"/>
        <v>0.33333333333333337</v>
      </c>
    </row>
    <row r="59" spans="1:19" ht="15.75" customHeight="1" x14ac:dyDescent="0.2">
      <c r="A59" s="93">
        <v>1402</v>
      </c>
      <c r="B59" s="17"/>
      <c r="C59" s="17"/>
      <c r="D59" s="17"/>
      <c r="E59" s="17"/>
      <c r="F59" s="17"/>
      <c r="G59" s="17"/>
      <c r="H59" s="17"/>
      <c r="I59" s="17">
        <v>2</v>
      </c>
      <c r="J59" s="17"/>
      <c r="K59" s="54"/>
      <c r="L59" s="140"/>
      <c r="M59" s="49"/>
      <c r="N59" s="141"/>
      <c r="O59" s="21">
        <f>IF(I59=0,"",I59/H58)</f>
        <v>1</v>
      </c>
      <c r="P59" s="22">
        <v>2</v>
      </c>
      <c r="Q59" s="96">
        <f t="shared" si="4"/>
        <v>1</v>
      </c>
      <c r="R59" s="96">
        <f t="shared" si="5"/>
        <v>0</v>
      </c>
    </row>
    <row r="60" spans="1:19" ht="15.75" customHeight="1" x14ac:dyDescent="0.2">
      <c r="A60" s="93">
        <v>1501</v>
      </c>
      <c r="B60" s="17"/>
      <c r="C60" s="17"/>
      <c r="D60" s="17"/>
      <c r="E60" s="17"/>
      <c r="F60" s="17"/>
      <c r="G60" s="17"/>
      <c r="H60" s="17"/>
      <c r="I60" s="17"/>
      <c r="J60" s="17">
        <v>2</v>
      </c>
      <c r="K60" s="54">
        <v>2</v>
      </c>
      <c r="L60" s="140"/>
      <c r="M60" s="49"/>
      <c r="N60" s="141"/>
      <c r="O60" s="24">
        <f>IF(J60=0,"",J60/I59)</f>
        <v>1</v>
      </c>
      <c r="P60" s="22">
        <v>2</v>
      </c>
      <c r="Q60" s="24">
        <f t="shared" si="4"/>
        <v>1</v>
      </c>
      <c r="R60" s="24">
        <f t="shared" si="5"/>
        <v>0</v>
      </c>
    </row>
    <row r="61" spans="1:19" ht="15.75" customHeight="1" x14ac:dyDescent="0.2">
      <c r="A61" s="93">
        <v>1502</v>
      </c>
      <c r="B61" s="17"/>
      <c r="C61" s="17"/>
      <c r="D61" s="17"/>
      <c r="E61" s="17"/>
      <c r="F61" s="17"/>
      <c r="G61" s="17"/>
      <c r="H61" s="17"/>
      <c r="I61" s="17"/>
      <c r="J61" s="17"/>
      <c r="K61" s="54"/>
      <c r="L61" s="140"/>
      <c r="M61" s="49"/>
      <c r="N61" s="142"/>
      <c r="O61" s="63"/>
      <c r="P61" s="22"/>
      <c r="Q61" s="63"/>
      <c r="R61" s="97"/>
    </row>
    <row r="62" spans="1:19" ht="15.75" customHeight="1" x14ac:dyDescent="0.2">
      <c r="A62" s="93">
        <v>1601</v>
      </c>
      <c r="B62" s="17"/>
      <c r="C62" s="17"/>
      <c r="D62" s="17"/>
      <c r="E62" s="17"/>
      <c r="F62" s="17"/>
      <c r="G62" s="17"/>
      <c r="H62" s="17"/>
      <c r="I62" s="17"/>
      <c r="J62" s="17"/>
      <c r="K62" s="54"/>
      <c r="L62" s="140"/>
      <c r="M62" s="49"/>
      <c r="N62" s="142"/>
      <c r="O62" s="143"/>
      <c r="P62" s="51"/>
      <c r="Q62" s="144"/>
      <c r="R62" s="143"/>
    </row>
    <row r="63" spans="1:19" ht="15.75" customHeight="1" x14ac:dyDescent="0.2">
      <c r="A63" s="93">
        <v>1602</v>
      </c>
      <c r="B63" s="17"/>
      <c r="C63" s="17"/>
      <c r="D63" s="17"/>
      <c r="E63" s="17"/>
      <c r="F63" s="17"/>
      <c r="G63" s="17"/>
      <c r="H63" s="17"/>
      <c r="I63" s="17"/>
      <c r="J63" s="17"/>
      <c r="K63" s="54"/>
      <c r="L63" s="140"/>
      <c r="M63" s="49"/>
      <c r="N63" s="142"/>
      <c r="O63" s="143"/>
      <c r="P63" s="51"/>
      <c r="Q63" s="144"/>
      <c r="R63" s="143"/>
    </row>
    <row r="64" spans="1:19" ht="15.75" customHeight="1" x14ac:dyDescent="0.2">
      <c r="A64" s="93">
        <v>1701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140"/>
      <c r="M64" s="49"/>
      <c r="N64" s="142"/>
      <c r="O64" s="143"/>
      <c r="P64" s="51"/>
      <c r="Q64" s="144"/>
      <c r="R64" s="143"/>
    </row>
    <row r="65" spans="1:19" ht="15.75" customHeight="1" x14ac:dyDescent="0.2">
      <c r="A65" s="93">
        <v>1702</v>
      </c>
      <c r="B65" s="17"/>
      <c r="C65" s="17"/>
      <c r="D65" s="17"/>
      <c r="E65" s="17"/>
      <c r="F65" s="17"/>
      <c r="G65" s="17"/>
      <c r="H65" s="17"/>
      <c r="I65" s="17"/>
      <c r="J65" s="17"/>
      <c r="K65" s="54"/>
      <c r="L65" s="140"/>
      <c r="M65" s="49"/>
      <c r="N65" s="142"/>
      <c r="O65" s="196"/>
      <c r="P65" s="197"/>
      <c r="Q65" s="198"/>
      <c r="R65" s="199"/>
    </row>
    <row r="66" spans="1:19" ht="15.75" customHeight="1" x14ac:dyDescent="0.2">
      <c r="A66" s="93">
        <v>1801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140"/>
      <c r="M66" s="49"/>
      <c r="N66" s="142"/>
      <c r="O66" s="98" t="s">
        <v>81</v>
      </c>
      <c r="P66" s="99">
        <v>1</v>
      </c>
      <c r="Q66" s="100">
        <f>IF(SUM(K58:K65)=0,"",SUM(K58:K65))</f>
        <v>2</v>
      </c>
      <c r="R66" s="101" t="s">
        <v>10</v>
      </c>
    </row>
    <row r="67" spans="1:19" ht="15.75" customHeight="1" x14ac:dyDescent="0.2">
      <c r="A67" s="93">
        <v>1802</v>
      </c>
      <c r="B67" s="17"/>
      <c r="C67" s="17"/>
      <c r="D67" s="17"/>
      <c r="E67" s="17"/>
      <c r="F67" s="17"/>
      <c r="G67" s="17"/>
      <c r="H67" s="17"/>
      <c r="I67" s="17"/>
      <c r="J67" s="17"/>
      <c r="K67" s="54"/>
      <c r="L67" s="140"/>
      <c r="M67" s="49"/>
      <c r="N67" s="142"/>
      <c r="O67" s="102" t="s">
        <v>83</v>
      </c>
      <c r="P67" s="32">
        <f>IF(P66/B52=0,"",P66/B52)</f>
        <v>0.2</v>
      </c>
      <c r="Q67" s="103">
        <f>IF(P66/Q66=0,"",P66/Q66)</f>
        <v>0.5</v>
      </c>
      <c r="R67" s="104" t="s">
        <v>84</v>
      </c>
    </row>
    <row r="68" spans="1:19" ht="15.75" customHeight="1" x14ac:dyDescent="0.2">
      <c r="A68" s="93">
        <v>1901</v>
      </c>
      <c r="B68" s="17"/>
      <c r="C68" s="17"/>
      <c r="D68" s="17"/>
      <c r="E68" s="17"/>
      <c r="F68" s="17"/>
      <c r="G68" s="17"/>
      <c r="H68" s="17"/>
      <c r="I68" s="17"/>
      <c r="J68" s="17"/>
      <c r="K68" s="54"/>
      <c r="L68" s="146"/>
      <c r="M68" s="147"/>
      <c r="N68" s="148"/>
      <c r="O68" s="149"/>
      <c r="P68" s="150"/>
      <c r="Q68" s="150"/>
      <c r="R68" s="151"/>
    </row>
    <row r="69" spans="1:19" ht="18" customHeight="1" x14ac:dyDescent="0.2">
      <c r="A69" s="109"/>
      <c r="B69" s="216" t="s">
        <v>106</v>
      </c>
      <c r="C69" s="216"/>
      <c r="D69" s="216"/>
      <c r="E69" s="216"/>
      <c r="F69" s="216"/>
      <c r="G69" s="216"/>
      <c r="H69" s="216"/>
      <c r="I69" s="216"/>
      <c r="J69" s="216"/>
      <c r="K69" s="37">
        <f>SUM(K52:K65)</f>
        <v>2</v>
      </c>
      <c r="L69" s="105">
        <f>IF(K60=0,"",K60/B52)</f>
        <v>0.4</v>
      </c>
      <c r="M69" s="105">
        <f>IF(K69=0,"",K69/B52)</f>
        <v>0.4</v>
      </c>
      <c r="N69" s="105">
        <f>IF(K60=0,"",M69-L69)</f>
        <v>0</v>
      </c>
      <c r="O69" s="85"/>
      <c r="P69" s="81"/>
      <c r="Q69" s="129"/>
      <c r="R69" s="85"/>
    </row>
    <row r="70" spans="1:19" ht="12.75" customHeight="1" x14ac:dyDescent="0.2"/>
    <row r="71" spans="1:19" ht="12.75" customHeight="1" x14ac:dyDescent="0.2"/>
    <row r="72" spans="1:19" ht="26.25" customHeight="1" x14ac:dyDescent="0.2">
      <c r="B72" s="220" t="s">
        <v>94</v>
      </c>
      <c r="C72" s="221"/>
      <c r="D72" s="221"/>
      <c r="E72" s="221"/>
      <c r="F72" s="221"/>
      <c r="G72" s="221"/>
      <c r="H72" s="221"/>
      <c r="I72" s="221"/>
      <c r="J72" s="221"/>
      <c r="K72" s="74" t="s">
        <v>72</v>
      </c>
      <c r="L72" s="85"/>
      <c r="M72" s="85"/>
      <c r="N72" s="81"/>
      <c r="O72" s="85"/>
      <c r="P72" s="81"/>
      <c r="Q72" s="81"/>
      <c r="R72" s="81"/>
    </row>
    <row r="73" spans="1:19" ht="20.25" customHeight="1" x14ac:dyDescent="0.2">
      <c r="A73" s="222" t="s">
        <v>9</v>
      </c>
      <c r="B73" s="223" t="s">
        <v>95</v>
      </c>
      <c r="C73" s="224"/>
      <c r="D73" s="224"/>
      <c r="E73" s="224"/>
      <c r="F73" s="224"/>
      <c r="G73" s="224"/>
      <c r="H73" s="224"/>
      <c r="I73" s="224"/>
      <c r="J73" s="225"/>
      <c r="K73" s="226" t="s">
        <v>10</v>
      </c>
      <c r="L73" s="219" t="s">
        <v>2</v>
      </c>
      <c r="M73" s="219" t="s">
        <v>3</v>
      </c>
      <c r="N73" s="228" t="s">
        <v>4</v>
      </c>
      <c r="O73" s="219" t="s">
        <v>5</v>
      </c>
      <c r="P73" s="217" t="s">
        <v>6</v>
      </c>
      <c r="Q73" s="217" t="s">
        <v>7</v>
      </c>
      <c r="R73" s="219" t="s">
        <v>96</v>
      </c>
    </row>
    <row r="74" spans="1:19" ht="15.75" customHeight="1" x14ac:dyDescent="0.2">
      <c r="A74" s="218"/>
      <c r="B74" s="93" t="s">
        <v>97</v>
      </c>
      <c r="C74" s="93" t="s">
        <v>98</v>
      </c>
      <c r="D74" s="93" t="s">
        <v>99</v>
      </c>
      <c r="E74" s="93" t="s">
        <v>100</v>
      </c>
      <c r="F74" s="93" t="s">
        <v>101</v>
      </c>
      <c r="G74" s="93" t="s">
        <v>102</v>
      </c>
      <c r="H74" s="93" t="s">
        <v>103</v>
      </c>
      <c r="I74" s="93" t="s">
        <v>104</v>
      </c>
      <c r="J74" s="93" t="s">
        <v>105</v>
      </c>
      <c r="K74" s="218"/>
      <c r="L74" s="218"/>
      <c r="M74" s="218"/>
      <c r="N74" s="218"/>
      <c r="O74" s="218"/>
      <c r="P74" s="218"/>
      <c r="Q74" s="218"/>
      <c r="R74" s="218"/>
    </row>
    <row r="75" spans="1:19" ht="15.75" customHeight="1" x14ac:dyDescent="0.2">
      <c r="A75" s="93">
        <v>1102</v>
      </c>
      <c r="B75" s="17">
        <v>7</v>
      </c>
      <c r="C75" s="17"/>
      <c r="D75" s="17"/>
      <c r="E75" s="17"/>
      <c r="F75" s="17"/>
      <c r="G75" s="17"/>
      <c r="H75" s="17"/>
      <c r="I75" s="17"/>
      <c r="J75" s="17"/>
      <c r="K75" s="54"/>
      <c r="L75" s="138"/>
      <c r="M75" s="139"/>
      <c r="N75" s="100"/>
      <c r="O75" s="94"/>
      <c r="P75" s="19">
        <f>B75</f>
        <v>7</v>
      </c>
      <c r="Q75" s="95"/>
      <c r="R75" s="94"/>
    </row>
    <row r="76" spans="1:19" ht="15.75" customHeight="1" x14ac:dyDescent="0.2">
      <c r="A76" s="93">
        <v>1201</v>
      </c>
      <c r="B76" s="17"/>
      <c r="C76" s="17">
        <v>7</v>
      </c>
      <c r="D76" s="17"/>
      <c r="E76" s="17"/>
      <c r="F76" s="17"/>
      <c r="G76" s="17"/>
      <c r="H76" s="17"/>
      <c r="I76" s="17"/>
      <c r="J76" s="17"/>
      <c r="K76" s="54"/>
      <c r="L76" s="140"/>
      <c r="M76" s="49"/>
      <c r="N76" s="141"/>
      <c r="O76" s="21">
        <f>IF(C76=0,"",C76/B75)</f>
        <v>1</v>
      </c>
      <c r="P76" s="22">
        <v>7</v>
      </c>
      <c r="Q76" s="96">
        <f t="shared" ref="Q76:Q83" si="6">IF(P76=0,"",P76/P75)</f>
        <v>1</v>
      </c>
      <c r="R76" s="96">
        <f t="shared" ref="R76:R83" si="7">IF(P76=0,"",100%-Q76)</f>
        <v>0</v>
      </c>
    </row>
    <row r="77" spans="1:19" ht="15.75" customHeight="1" x14ac:dyDescent="0.2">
      <c r="A77" s="93">
        <v>1202</v>
      </c>
      <c r="B77" s="17"/>
      <c r="C77" s="17"/>
      <c r="D77" s="17">
        <v>4</v>
      </c>
      <c r="E77" s="17"/>
      <c r="F77" s="17"/>
      <c r="G77" s="17"/>
      <c r="H77" s="17"/>
      <c r="I77" s="17"/>
      <c r="J77" s="17"/>
      <c r="K77" s="54"/>
      <c r="L77" s="140"/>
      <c r="M77" s="49"/>
      <c r="N77" s="141"/>
      <c r="O77" s="21">
        <f>IF(D77=0,"",D77/C76)</f>
        <v>0.5714285714285714</v>
      </c>
      <c r="P77" s="22">
        <v>5</v>
      </c>
      <c r="Q77" s="96">
        <f t="shared" si="6"/>
        <v>0.7142857142857143</v>
      </c>
      <c r="R77" s="96">
        <f t="shared" si="7"/>
        <v>0.2857142857142857</v>
      </c>
      <c r="S77" s="119">
        <f>P77/P75</f>
        <v>0.7142857142857143</v>
      </c>
    </row>
    <row r="78" spans="1:19" ht="15.75" customHeight="1" x14ac:dyDescent="0.2">
      <c r="A78" s="93">
        <v>1301</v>
      </c>
      <c r="B78" s="17"/>
      <c r="C78" s="17"/>
      <c r="D78" s="17"/>
      <c r="E78" s="17">
        <v>4</v>
      </c>
      <c r="F78" s="17"/>
      <c r="G78" s="17"/>
      <c r="H78" s="17"/>
      <c r="I78" s="17"/>
      <c r="J78" s="17"/>
      <c r="K78" s="54"/>
      <c r="L78" s="140"/>
      <c r="M78" s="49"/>
      <c r="N78" s="141"/>
      <c r="O78" s="21">
        <f>IF(E78=0,"",E78/D77)</f>
        <v>1</v>
      </c>
      <c r="P78" s="22">
        <v>5</v>
      </c>
      <c r="Q78" s="96">
        <f t="shared" si="6"/>
        <v>1</v>
      </c>
      <c r="R78" s="96">
        <f t="shared" si="7"/>
        <v>0</v>
      </c>
    </row>
    <row r="79" spans="1:19" ht="15.75" customHeight="1" x14ac:dyDescent="0.2">
      <c r="A79" s="93">
        <v>1302</v>
      </c>
      <c r="B79" s="17"/>
      <c r="C79" s="17"/>
      <c r="D79" s="17"/>
      <c r="E79" s="17"/>
      <c r="F79" s="17">
        <v>4</v>
      </c>
      <c r="G79" s="17"/>
      <c r="H79" s="17"/>
      <c r="I79" s="17"/>
      <c r="J79" s="17"/>
      <c r="K79" s="54"/>
      <c r="L79" s="140"/>
      <c r="M79" s="49"/>
      <c r="N79" s="141"/>
      <c r="O79" s="21">
        <f>IF(F79=0,"",F79/E78)</f>
        <v>1</v>
      </c>
      <c r="P79" s="22">
        <v>5</v>
      </c>
      <c r="Q79" s="96">
        <f t="shared" si="6"/>
        <v>1</v>
      </c>
      <c r="R79" s="96">
        <f t="shared" si="7"/>
        <v>0</v>
      </c>
    </row>
    <row r="80" spans="1:19" ht="15.75" customHeight="1" x14ac:dyDescent="0.2">
      <c r="A80" s="93">
        <v>1401</v>
      </c>
      <c r="B80" s="17"/>
      <c r="C80" s="17"/>
      <c r="D80" s="17"/>
      <c r="E80" s="17"/>
      <c r="F80" s="17"/>
      <c r="G80" s="17">
        <v>4</v>
      </c>
      <c r="H80" s="17"/>
      <c r="I80" s="17"/>
      <c r="J80" s="17"/>
      <c r="K80" s="54"/>
      <c r="L80" s="140"/>
      <c r="M80" s="49"/>
      <c r="N80" s="141"/>
      <c r="O80" s="21">
        <f>IF(G80=0,"",G80/F79)</f>
        <v>1</v>
      </c>
      <c r="P80" s="22">
        <v>4</v>
      </c>
      <c r="Q80" s="96">
        <f t="shared" si="6"/>
        <v>0.8</v>
      </c>
      <c r="R80" s="96">
        <f t="shared" si="7"/>
        <v>0.19999999999999996</v>
      </c>
    </row>
    <row r="81" spans="1:18" ht="15.75" customHeight="1" x14ac:dyDescent="0.2">
      <c r="A81" s="93">
        <v>1402</v>
      </c>
      <c r="B81" s="17"/>
      <c r="C81" s="17"/>
      <c r="D81" s="17"/>
      <c r="E81" s="17"/>
      <c r="F81" s="17"/>
      <c r="G81" s="17"/>
      <c r="H81" s="17">
        <v>3</v>
      </c>
      <c r="I81" s="17"/>
      <c r="J81" s="17"/>
      <c r="K81" s="54"/>
      <c r="L81" s="140"/>
      <c r="M81" s="49"/>
      <c r="N81" s="141"/>
      <c r="O81" s="21">
        <f>IF(H81=0,"",H81/G80)</f>
        <v>0.75</v>
      </c>
      <c r="P81" s="22">
        <v>4</v>
      </c>
      <c r="Q81" s="96">
        <f t="shared" si="6"/>
        <v>1</v>
      </c>
      <c r="R81" s="96">
        <f t="shared" si="7"/>
        <v>0</v>
      </c>
    </row>
    <row r="82" spans="1:18" ht="15.75" customHeight="1" x14ac:dyDescent="0.2">
      <c r="A82" s="93">
        <v>1501</v>
      </c>
      <c r="B82" s="17"/>
      <c r="C82" s="17"/>
      <c r="D82" s="17"/>
      <c r="E82" s="17"/>
      <c r="F82" s="17"/>
      <c r="G82" s="17"/>
      <c r="H82" s="17"/>
      <c r="I82" s="17">
        <v>3</v>
      </c>
      <c r="J82" s="17"/>
      <c r="K82" s="54"/>
      <c r="L82" s="140"/>
      <c r="M82" s="49"/>
      <c r="N82" s="141"/>
      <c r="O82" s="21">
        <f>IF(I82=0,"",I82/H81)</f>
        <v>1</v>
      </c>
      <c r="P82" s="22">
        <v>3</v>
      </c>
      <c r="Q82" s="96">
        <f t="shared" si="6"/>
        <v>0.75</v>
      </c>
      <c r="R82" s="96">
        <f t="shared" si="7"/>
        <v>0.25</v>
      </c>
    </row>
    <row r="83" spans="1:18" ht="15.75" customHeight="1" x14ac:dyDescent="0.2">
      <c r="A83" s="93">
        <v>1502</v>
      </c>
      <c r="B83" s="17"/>
      <c r="C83" s="17"/>
      <c r="D83" s="17"/>
      <c r="E83" s="17"/>
      <c r="F83" s="17"/>
      <c r="G83" s="17"/>
      <c r="H83" s="17"/>
      <c r="I83" s="17"/>
      <c r="J83" s="17">
        <v>3</v>
      </c>
      <c r="K83" s="54">
        <v>3</v>
      </c>
      <c r="L83" s="140"/>
      <c r="M83" s="49"/>
      <c r="N83" s="141"/>
      <c r="O83" s="24">
        <f>IF(J83=0,"",J83/I82)</f>
        <v>1</v>
      </c>
      <c r="P83" s="22">
        <v>3</v>
      </c>
      <c r="Q83" s="24">
        <f t="shared" si="6"/>
        <v>1</v>
      </c>
      <c r="R83" s="24">
        <f t="shared" si="7"/>
        <v>0</v>
      </c>
    </row>
    <row r="84" spans="1:18" ht="15.75" customHeight="1" x14ac:dyDescent="0.2">
      <c r="A84" s="93">
        <v>1601</v>
      </c>
      <c r="B84" s="17"/>
      <c r="C84" s="17"/>
      <c r="D84" s="17"/>
      <c r="E84" s="17"/>
      <c r="F84" s="17"/>
      <c r="G84" s="17"/>
      <c r="H84" s="17"/>
      <c r="I84" s="17"/>
      <c r="J84" s="17">
        <v>1</v>
      </c>
      <c r="K84" s="54"/>
      <c r="L84" s="140"/>
      <c r="M84" s="49"/>
      <c r="N84" s="142"/>
      <c r="O84" s="63"/>
      <c r="P84" s="22">
        <v>1</v>
      </c>
      <c r="Q84" s="63"/>
      <c r="R84" s="97"/>
    </row>
    <row r="85" spans="1:18" ht="15.75" customHeight="1" x14ac:dyDescent="0.2">
      <c r="A85" s="93">
        <v>1602</v>
      </c>
      <c r="B85" s="17"/>
      <c r="C85" s="17"/>
      <c r="D85" s="17"/>
      <c r="E85" s="17"/>
      <c r="F85" s="17"/>
      <c r="G85" s="17"/>
      <c r="H85" s="17"/>
      <c r="I85" s="17"/>
      <c r="J85" s="17"/>
      <c r="K85" s="54"/>
      <c r="L85" s="140"/>
      <c r="M85" s="49"/>
      <c r="N85" s="142"/>
      <c r="O85" s="143"/>
      <c r="P85" s="51"/>
      <c r="Q85" s="144"/>
      <c r="R85" s="143"/>
    </row>
    <row r="86" spans="1:18" ht="15.75" customHeight="1" x14ac:dyDescent="0.2">
      <c r="A86" s="93">
        <v>1701</v>
      </c>
      <c r="B86" s="17"/>
      <c r="C86" s="17"/>
      <c r="D86" s="17"/>
      <c r="E86" s="17"/>
      <c r="F86" s="17"/>
      <c r="G86" s="17"/>
      <c r="H86" s="17"/>
      <c r="I86" s="17"/>
      <c r="J86" s="17"/>
      <c r="K86" s="54"/>
      <c r="L86" s="140"/>
      <c r="M86" s="49"/>
      <c r="N86" s="142"/>
      <c r="O86" s="143"/>
      <c r="P86" s="51"/>
      <c r="Q86" s="144"/>
      <c r="R86" s="143"/>
    </row>
    <row r="87" spans="1:18" ht="15.75" customHeight="1" x14ac:dyDescent="0.2">
      <c r="A87" s="93">
        <v>1702</v>
      </c>
      <c r="B87" s="17"/>
      <c r="C87" s="17"/>
      <c r="D87" s="17"/>
      <c r="E87" s="17"/>
      <c r="F87" s="17"/>
      <c r="G87" s="17"/>
      <c r="H87" s="17"/>
      <c r="I87" s="17"/>
      <c r="J87" s="17"/>
      <c r="K87" s="54"/>
      <c r="L87" s="140"/>
      <c r="M87" s="49"/>
      <c r="N87" s="142"/>
      <c r="O87" s="143"/>
      <c r="P87" s="51"/>
      <c r="Q87" s="144"/>
      <c r="R87" s="143"/>
    </row>
    <row r="88" spans="1:18" ht="15.75" customHeight="1" x14ac:dyDescent="0.2">
      <c r="A88" s="93">
        <v>1801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140"/>
      <c r="M88" s="49"/>
      <c r="N88" s="142"/>
      <c r="O88" s="196"/>
      <c r="P88" s="197"/>
      <c r="Q88" s="198"/>
      <c r="R88" s="199"/>
    </row>
    <row r="89" spans="1:18" ht="15.75" customHeight="1" x14ac:dyDescent="0.2">
      <c r="A89" s="93">
        <v>1802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140"/>
      <c r="M89" s="49"/>
      <c r="N89" s="142"/>
      <c r="O89" s="98" t="s">
        <v>81</v>
      </c>
      <c r="P89" s="99">
        <v>2</v>
      </c>
      <c r="Q89" s="100">
        <f>IF(SUM(K81:K88)=0,"",SUM(K81:K88))</f>
        <v>3</v>
      </c>
      <c r="R89" s="101" t="s">
        <v>10</v>
      </c>
    </row>
    <row r="90" spans="1:18" ht="15.75" customHeight="1" x14ac:dyDescent="0.2">
      <c r="A90" s="93">
        <v>1901</v>
      </c>
      <c r="B90" s="17"/>
      <c r="C90" s="17"/>
      <c r="D90" s="17"/>
      <c r="E90" s="17"/>
      <c r="F90" s="17"/>
      <c r="G90" s="17"/>
      <c r="H90" s="17"/>
      <c r="I90" s="17"/>
      <c r="J90" s="17"/>
      <c r="K90" s="54"/>
      <c r="L90" s="140"/>
      <c r="M90" s="49"/>
      <c r="N90" s="142"/>
      <c r="O90" s="102" t="s">
        <v>83</v>
      </c>
      <c r="P90" s="32">
        <f>IF(P89/B75=0,"",P89/B75)</f>
        <v>0.2857142857142857</v>
      </c>
      <c r="Q90" s="103">
        <f>IF(P89/Q89=0,"",P89/Q89)</f>
        <v>0.66666666666666663</v>
      </c>
      <c r="R90" s="104" t="s">
        <v>84</v>
      </c>
    </row>
    <row r="91" spans="1:18" ht="15.75" customHeight="1" x14ac:dyDescent="0.2">
      <c r="A91" s="93">
        <v>1902</v>
      </c>
      <c r="B91" s="17"/>
      <c r="C91" s="17"/>
      <c r="D91" s="17"/>
      <c r="E91" s="17"/>
      <c r="F91" s="17"/>
      <c r="G91" s="17"/>
      <c r="H91" s="17"/>
      <c r="I91" s="17"/>
      <c r="J91" s="17"/>
      <c r="K91" s="54"/>
      <c r="L91" s="146"/>
      <c r="M91" s="147"/>
      <c r="N91" s="148"/>
      <c r="O91" s="149"/>
      <c r="P91" s="150"/>
      <c r="Q91" s="150"/>
      <c r="R91" s="151"/>
    </row>
    <row r="92" spans="1:18" ht="18" customHeight="1" x14ac:dyDescent="0.2">
      <c r="A92" s="109"/>
      <c r="B92" s="216" t="s">
        <v>106</v>
      </c>
      <c r="C92" s="216"/>
      <c r="D92" s="216"/>
      <c r="E92" s="216"/>
      <c r="F92" s="216"/>
      <c r="G92" s="216"/>
      <c r="H92" s="216"/>
      <c r="I92" s="216"/>
      <c r="J92" s="216"/>
      <c r="K92" s="37">
        <f>SUM(K75:K88)</f>
        <v>3</v>
      </c>
      <c r="L92" s="105">
        <f>IF(K83=0,"",K83/B75)</f>
        <v>0.42857142857142855</v>
      </c>
      <c r="M92" s="105">
        <f>IF(K92=0,"",K92/B75)</f>
        <v>0.42857142857142855</v>
      </c>
      <c r="N92" s="105">
        <f>IF(K83=0,"",M92-L92)</f>
        <v>0</v>
      </c>
      <c r="O92" s="85"/>
      <c r="P92" s="81"/>
      <c r="Q92" s="129"/>
      <c r="R92" s="85"/>
    </row>
    <row r="93" spans="1:18" ht="12.75" customHeight="1" x14ac:dyDescent="0.2">
      <c r="L93" s="133"/>
      <c r="M93" s="133"/>
      <c r="N93" s="133"/>
    </row>
    <row r="94" spans="1:18" ht="12.75" customHeight="1" x14ac:dyDescent="0.2"/>
    <row r="95" spans="1:18" ht="26.25" x14ac:dyDescent="0.2">
      <c r="B95" s="220" t="s">
        <v>94</v>
      </c>
      <c r="C95" s="221"/>
      <c r="D95" s="221"/>
      <c r="E95" s="221"/>
      <c r="F95" s="221"/>
      <c r="G95" s="221"/>
      <c r="H95" s="221"/>
      <c r="I95" s="221"/>
      <c r="J95" s="221"/>
      <c r="K95" s="74" t="s">
        <v>78</v>
      </c>
      <c r="L95" s="85"/>
      <c r="M95" s="85"/>
      <c r="N95" s="81"/>
      <c r="O95" s="85"/>
      <c r="P95" s="81"/>
      <c r="Q95" s="81"/>
      <c r="R95" s="81"/>
    </row>
    <row r="96" spans="1:18" ht="20.25" x14ac:dyDescent="0.2">
      <c r="A96" s="222" t="s">
        <v>9</v>
      </c>
      <c r="B96" s="223" t="s">
        <v>95</v>
      </c>
      <c r="C96" s="224"/>
      <c r="D96" s="224"/>
      <c r="E96" s="224"/>
      <c r="F96" s="224"/>
      <c r="G96" s="224"/>
      <c r="H96" s="224"/>
      <c r="I96" s="224"/>
      <c r="J96" s="225"/>
      <c r="K96" s="226" t="s">
        <v>10</v>
      </c>
      <c r="L96" s="219" t="s">
        <v>2</v>
      </c>
      <c r="M96" s="219" t="s">
        <v>3</v>
      </c>
      <c r="N96" s="228" t="s">
        <v>4</v>
      </c>
      <c r="O96" s="219" t="s">
        <v>5</v>
      </c>
      <c r="P96" s="217" t="s">
        <v>6</v>
      </c>
      <c r="Q96" s="217" t="s">
        <v>7</v>
      </c>
      <c r="R96" s="219" t="s">
        <v>96</v>
      </c>
    </row>
    <row r="97" spans="1:19" ht="15.75" customHeight="1" x14ac:dyDescent="0.2">
      <c r="A97" s="218"/>
      <c r="B97" s="93" t="s">
        <v>97</v>
      </c>
      <c r="C97" s="93" t="s">
        <v>98</v>
      </c>
      <c r="D97" s="93" t="s">
        <v>99</v>
      </c>
      <c r="E97" s="93" t="s">
        <v>100</v>
      </c>
      <c r="F97" s="93" t="s">
        <v>101</v>
      </c>
      <c r="G97" s="93" t="s">
        <v>102</v>
      </c>
      <c r="H97" s="93" t="s">
        <v>103</v>
      </c>
      <c r="I97" s="93" t="s">
        <v>104</v>
      </c>
      <c r="J97" s="93" t="s">
        <v>105</v>
      </c>
      <c r="K97" s="218"/>
      <c r="L97" s="218"/>
      <c r="M97" s="218"/>
      <c r="N97" s="218"/>
      <c r="O97" s="218"/>
      <c r="P97" s="218"/>
      <c r="Q97" s="218"/>
      <c r="R97" s="218"/>
    </row>
    <row r="98" spans="1:19" ht="15.75" customHeight="1" x14ac:dyDescent="0.2">
      <c r="A98" s="93">
        <v>1201</v>
      </c>
      <c r="B98" s="17">
        <v>4</v>
      </c>
      <c r="C98" s="17"/>
      <c r="D98" s="17"/>
      <c r="E98" s="17"/>
      <c r="F98" s="17"/>
      <c r="G98" s="17"/>
      <c r="H98" s="17"/>
      <c r="I98" s="17"/>
      <c r="J98" s="17"/>
      <c r="K98" s="54"/>
      <c r="L98" s="138"/>
      <c r="M98" s="139"/>
      <c r="N98" s="100"/>
      <c r="O98" s="94"/>
      <c r="P98" s="19">
        <f>B98</f>
        <v>4</v>
      </c>
      <c r="Q98" s="95"/>
      <c r="R98" s="94"/>
    </row>
    <row r="99" spans="1:19" ht="15.75" customHeight="1" x14ac:dyDescent="0.2">
      <c r="A99" s="93">
        <v>1202</v>
      </c>
      <c r="B99" s="17"/>
      <c r="C99" s="17">
        <v>4</v>
      </c>
      <c r="D99" s="17"/>
      <c r="E99" s="17"/>
      <c r="F99" s="17"/>
      <c r="G99" s="17"/>
      <c r="H99" s="17"/>
      <c r="I99" s="17"/>
      <c r="J99" s="17"/>
      <c r="K99" s="54"/>
      <c r="L99" s="140"/>
      <c r="M99" s="49"/>
      <c r="N99" s="141"/>
      <c r="O99" s="21">
        <f>IF(C99=0,"",C99/B98)</f>
        <v>1</v>
      </c>
      <c r="P99" s="22">
        <v>4</v>
      </c>
      <c r="Q99" s="96">
        <f t="shared" ref="Q99:Q106" si="8">IF(P99=0,"",P99/P98)</f>
        <v>1</v>
      </c>
      <c r="R99" s="96">
        <f t="shared" ref="R99:R106" si="9">IF(P99=0,"",100%-Q99)</f>
        <v>0</v>
      </c>
    </row>
    <row r="100" spans="1:19" ht="15.75" customHeight="1" x14ac:dyDescent="0.2">
      <c r="A100" s="93">
        <v>1301</v>
      </c>
      <c r="B100" s="17"/>
      <c r="C100" s="17"/>
      <c r="D100" s="17">
        <v>4</v>
      </c>
      <c r="E100" s="17"/>
      <c r="F100" s="17"/>
      <c r="G100" s="17"/>
      <c r="H100" s="17"/>
      <c r="I100" s="17"/>
      <c r="J100" s="17"/>
      <c r="K100" s="54"/>
      <c r="L100" s="140"/>
      <c r="M100" s="49"/>
      <c r="N100" s="141"/>
      <c r="O100" s="21">
        <f>IF(D100=0,"",D100/C99)</f>
        <v>1</v>
      </c>
      <c r="P100" s="22">
        <v>4</v>
      </c>
      <c r="Q100" s="96">
        <f t="shared" si="8"/>
        <v>1</v>
      </c>
      <c r="R100" s="96">
        <f t="shared" si="9"/>
        <v>0</v>
      </c>
      <c r="S100" s="119">
        <f>P100/P98</f>
        <v>1</v>
      </c>
    </row>
    <row r="101" spans="1:19" ht="15.75" customHeight="1" x14ac:dyDescent="0.2">
      <c r="A101" s="93">
        <v>1302</v>
      </c>
      <c r="B101" s="17"/>
      <c r="C101" s="17"/>
      <c r="D101" s="17"/>
      <c r="E101" s="17">
        <v>3</v>
      </c>
      <c r="F101" s="17"/>
      <c r="G101" s="17"/>
      <c r="H101" s="17"/>
      <c r="I101" s="17"/>
      <c r="J101" s="17"/>
      <c r="K101" s="54"/>
      <c r="L101" s="140"/>
      <c r="M101" s="49"/>
      <c r="N101" s="141"/>
      <c r="O101" s="21">
        <f>IF(E101=0,"",E101/D100)</f>
        <v>0.75</v>
      </c>
      <c r="P101" s="22">
        <v>4</v>
      </c>
      <c r="Q101" s="96">
        <f t="shared" si="8"/>
        <v>1</v>
      </c>
      <c r="R101" s="96">
        <f t="shared" si="9"/>
        <v>0</v>
      </c>
    </row>
    <row r="102" spans="1:19" ht="15.75" customHeight="1" x14ac:dyDescent="0.2">
      <c r="A102" s="93">
        <v>1401</v>
      </c>
      <c r="B102" s="17"/>
      <c r="C102" s="17"/>
      <c r="D102" s="17"/>
      <c r="E102" s="17"/>
      <c r="F102" s="17">
        <v>3</v>
      </c>
      <c r="G102" s="17"/>
      <c r="H102" s="17"/>
      <c r="I102" s="17"/>
      <c r="J102" s="17"/>
      <c r="K102" s="54"/>
      <c r="L102" s="140"/>
      <c r="M102" s="49"/>
      <c r="N102" s="141"/>
      <c r="O102" s="21">
        <f>IF(F102=0,"",F102/E101)</f>
        <v>1</v>
      </c>
      <c r="P102" s="22">
        <v>4</v>
      </c>
      <c r="Q102" s="96">
        <f t="shared" si="8"/>
        <v>1</v>
      </c>
      <c r="R102" s="96">
        <f t="shared" si="9"/>
        <v>0</v>
      </c>
    </row>
    <row r="103" spans="1:19" ht="15.75" customHeight="1" x14ac:dyDescent="0.2">
      <c r="A103" s="93">
        <v>1402</v>
      </c>
      <c r="B103" s="17"/>
      <c r="C103" s="17"/>
      <c r="D103" s="17"/>
      <c r="E103" s="17"/>
      <c r="F103" s="17"/>
      <c r="G103" s="17">
        <v>3</v>
      </c>
      <c r="H103" s="17"/>
      <c r="I103" s="17"/>
      <c r="J103" s="17"/>
      <c r="K103" s="54"/>
      <c r="L103" s="140"/>
      <c r="M103" s="49"/>
      <c r="N103" s="141"/>
      <c r="O103" s="21">
        <f>IF(G103=0,"",G103/F102)</f>
        <v>1</v>
      </c>
      <c r="P103" s="22">
        <v>4</v>
      </c>
      <c r="Q103" s="96">
        <f t="shared" si="8"/>
        <v>1</v>
      </c>
      <c r="R103" s="96">
        <f t="shared" si="9"/>
        <v>0</v>
      </c>
    </row>
    <row r="104" spans="1:19" ht="15.75" customHeight="1" x14ac:dyDescent="0.2">
      <c r="A104" s="93">
        <v>1501</v>
      </c>
      <c r="B104" s="17"/>
      <c r="C104" s="17"/>
      <c r="D104" s="17"/>
      <c r="E104" s="17"/>
      <c r="F104" s="17"/>
      <c r="G104" s="17"/>
      <c r="H104" s="17">
        <v>3</v>
      </c>
      <c r="I104" s="17"/>
      <c r="J104" s="17"/>
      <c r="K104" s="54"/>
      <c r="L104" s="140"/>
      <c r="M104" s="49"/>
      <c r="N104" s="141"/>
      <c r="O104" s="21">
        <f>IF(H104=0,"",H104/G103)</f>
        <v>1</v>
      </c>
      <c r="P104" s="22">
        <v>4</v>
      </c>
      <c r="Q104" s="96">
        <f t="shared" si="8"/>
        <v>1</v>
      </c>
      <c r="R104" s="96">
        <f t="shared" si="9"/>
        <v>0</v>
      </c>
    </row>
    <row r="105" spans="1:19" ht="15.75" customHeight="1" x14ac:dyDescent="0.2">
      <c r="A105" s="93">
        <v>1502</v>
      </c>
      <c r="B105" s="17"/>
      <c r="C105" s="17"/>
      <c r="D105" s="17"/>
      <c r="E105" s="17"/>
      <c r="F105" s="17"/>
      <c r="G105" s="17"/>
      <c r="H105" s="17"/>
      <c r="I105" s="17">
        <v>3</v>
      </c>
      <c r="J105" s="17"/>
      <c r="K105" s="54"/>
      <c r="L105" s="140"/>
      <c r="M105" s="49"/>
      <c r="N105" s="141"/>
      <c r="O105" s="21">
        <f>IF(I105=0,"",I105/H104)</f>
        <v>1</v>
      </c>
      <c r="P105" s="22">
        <v>4</v>
      </c>
      <c r="Q105" s="96">
        <f t="shared" si="8"/>
        <v>1</v>
      </c>
      <c r="R105" s="96">
        <f t="shared" si="9"/>
        <v>0</v>
      </c>
    </row>
    <row r="106" spans="1:19" ht="15.75" customHeight="1" x14ac:dyDescent="0.2">
      <c r="A106" s="93">
        <v>1601</v>
      </c>
      <c r="B106" s="17"/>
      <c r="C106" s="17"/>
      <c r="D106" s="17"/>
      <c r="E106" s="17"/>
      <c r="F106" s="17"/>
      <c r="G106" s="17"/>
      <c r="H106" s="17"/>
      <c r="I106" s="17"/>
      <c r="J106" s="17">
        <v>3</v>
      </c>
      <c r="K106" s="54">
        <v>3</v>
      </c>
      <c r="L106" s="140"/>
      <c r="M106" s="49"/>
      <c r="N106" s="141"/>
      <c r="O106" s="24">
        <f>IF(J106=0,"",J106/I105)</f>
        <v>1</v>
      </c>
      <c r="P106" s="22">
        <v>4</v>
      </c>
      <c r="Q106" s="24">
        <f t="shared" si="8"/>
        <v>1</v>
      </c>
      <c r="R106" s="24">
        <f t="shared" si="9"/>
        <v>0</v>
      </c>
    </row>
    <row r="107" spans="1:19" ht="15.75" customHeight="1" x14ac:dyDescent="0.2">
      <c r="A107" s="93">
        <v>1602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54"/>
      <c r="L107" s="140"/>
      <c r="M107" s="49"/>
      <c r="N107" s="142"/>
      <c r="O107" s="63"/>
      <c r="P107" s="22"/>
      <c r="Q107" s="63"/>
      <c r="R107" s="97"/>
    </row>
    <row r="108" spans="1:19" ht="15.75" customHeight="1" x14ac:dyDescent="0.2">
      <c r="A108" s="93">
        <v>1701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54"/>
      <c r="L108" s="140"/>
      <c r="M108" s="49"/>
      <c r="N108" s="142"/>
      <c r="O108" s="143"/>
      <c r="P108" s="51"/>
      <c r="Q108" s="144"/>
      <c r="R108" s="143"/>
    </row>
    <row r="109" spans="1:19" ht="15.75" customHeight="1" x14ac:dyDescent="0.2">
      <c r="A109" s="93">
        <v>1702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54"/>
      <c r="L109" s="140"/>
      <c r="M109" s="49"/>
      <c r="N109" s="142"/>
      <c r="O109" s="143"/>
      <c r="P109" s="51"/>
      <c r="Q109" s="144"/>
      <c r="R109" s="143"/>
    </row>
    <row r="110" spans="1:19" ht="15.75" customHeight="1" x14ac:dyDescent="0.2">
      <c r="A110" s="93">
        <v>1801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54"/>
      <c r="L110" s="140"/>
      <c r="M110" s="49"/>
      <c r="N110" s="142"/>
      <c r="O110" s="143"/>
      <c r="P110" s="51"/>
      <c r="Q110" s="144"/>
      <c r="R110" s="143"/>
    </row>
    <row r="111" spans="1:19" ht="15.75" customHeight="1" x14ac:dyDescent="0.2">
      <c r="A111" s="93">
        <v>1802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54"/>
      <c r="L111" s="140"/>
      <c r="M111" s="49"/>
      <c r="N111" s="142"/>
      <c r="O111" s="196"/>
      <c r="P111" s="197"/>
      <c r="Q111" s="198"/>
      <c r="R111" s="199"/>
    </row>
    <row r="112" spans="1:19" ht="15.75" customHeight="1" x14ac:dyDescent="0.2">
      <c r="A112" s="93">
        <v>1901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54"/>
      <c r="L112" s="140"/>
      <c r="M112" s="49"/>
      <c r="N112" s="142"/>
      <c r="O112" s="98" t="s">
        <v>81</v>
      </c>
      <c r="P112" s="99">
        <v>3</v>
      </c>
      <c r="Q112" s="100">
        <f>IF(SUM(K104:K111)=0,"",SUM(K104:K111))</f>
        <v>3</v>
      </c>
      <c r="R112" s="101" t="s">
        <v>10</v>
      </c>
    </row>
    <row r="113" spans="1:19" ht="15.75" customHeight="1" x14ac:dyDescent="0.2">
      <c r="A113" s="93">
        <v>1902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54"/>
      <c r="L113" s="140"/>
      <c r="M113" s="49"/>
      <c r="N113" s="142"/>
      <c r="O113" s="102" t="s">
        <v>83</v>
      </c>
      <c r="P113" s="32">
        <f>IF(P112/B98=0,"",P112/B98)</f>
        <v>0.75</v>
      </c>
      <c r="Q113" s="103">
        <f>IF(P112/Q112=0,"",P112/Q112)</f>
        <v>1</v>
      </c>
      <c r="R113" s="104" t="s">
        <v>84</v>
      </c>
    </row>
    <row r="114" spans="1:19" ht="15.75" customHeight="1" x14ac:dyDescent="0.2">
      <c r="A114" s="93">
        <v>2001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54"/>
      <c r="L114" s="146"/>
      <c r="M114" s="147"/>
      <c r="N114" s="148"/>
      <c r="O114" s="149"/>
      <c r="P114" s="150"/>
      <c r="Q114" s="150"/>
      <c r="R114" s="151"/>
    </row>
    <row r="115" spans="1:19" ht="18" customHeight="1" x14ac:dyDescent="0.2">
      <c r="A115" s="109"/>
      <c r="B115" s="216" t="s">
        <v>106</v>
      </c>
      <c r="C115" s="216"/>
      <c r="D115" s="216"/>
      <c r="E115" s="216"/>
      <c r="F115" s="216"/>
      <c r="G115" s="216"/>
      <c r="H115" s="216"/>
      <c r="I115" s="216"/>
      <c r="J115" s="216"/>
      <c r="K115" s="37">
        <f>SUM(K98:K111)</f>
        <v>3</v>
      </c>
      <c r="L115" s="105">
        <f>IF(K106=0,"",K106/B98)</f>
        <v>0.75</v>
      </c>
      <c r="M115" s="105">
        <f>IF(K115=0,"",K115/B98)</f>
        <v>0.75</v>
      </c>
      <c r="N115" s="105">
        <f>IF(K106=0,"",M115-L115)</f>
        <v>0</v>
      </c>
      <c r="O115" s="85"/>
      <c r="P115" s="81"/>
      <c r="Q115" s="129"/>
      <c r="R115" s="85"/>
    </row>
    <row r="116" spans="1:19" ht="12.75" customHeight="1" x14ac:dyDescent="0.2"/>
    <row r="117" spans="1:19" ht="12.75" customHeight="1" x14ac:dyDescent="0.2"/>
    <row r="118" spans="1:19" ht="26.25" customHeight="1" x14ac:dyDescent="0.2">
      <c r="B118" s="220" t="s">
        <v>94</v>
      </c>
      <c r="C118" s="221"/>
      <c r="D118" s="221"/>
      <c r="E118" s="221"/>
      <c r="F118" s="221"/>
      <c r="G118" s="221"/>
      <c r="H118" s="221"/>
      <c r="I118" s="221"/>
      <c r="J118" s="221"/>
      <c r="K118" s="74" t="s">
        <v>79</v>
      </c>
      <c r="L118" s="85"/>
      <c r="M118" s="85"/>
      <c r="N118" s="81"/>
      <c r="O118" s="85"/>
      <c r="P118" s="81"/>
      <c r="Q118" s="81"/>
      <c r="R118" s="81"/>
    </row>
    <row r="119" spans="1:19" ht="20.25" customHeight="1" x14ac:dyDescent="0.2">
      <c r="A119" s="222" t="s">
        <v>9</v>
      </c>
      <c r="B119" s="223" t="s">
        <v>95</v>
      </c>
      <c r="C119" s="224"/>
      <c r="D119" s="224"/>
      <c r="E119" s="224"/>
      <c r="F119" s="224"/>
      <c r="G119" s="224"/>
      <c r="H119" s="224"/>
      <c r="I119" s="224"/>
      <c r="J119" s="225"/>
      <c r="K119" s="226" t="s">
        <v>10</v>
      </c>
      <c r="L119" s="219" t="s">
        <v>2</v>
      </c>
      <c r="M119" s="219" t="s">
        <v>3</v>
      </c>
      <c r="N119" s="228" t="s">
        <v>4</v>
      </c>
      <c r="O119" s="219" t="s">
        <v>5</v>
      </c>
      <c r="P119" s="217" t="s">
        <v>6</v>
      </c>
      <c r="Q119" s="217" t="s">
        <v>7</v>
      </c>
      <c r="R119" s="219" t="s">
        <v>96</v>
      </c>
    </row>
    <row r="120" spans="1:19" ht="15.75" customHeight="1" x14ac:dyDescent="0.2">
      <c r="A120" s="218"/>
      <c r="B120" s="93" t="s">
        <v>97</v>
      </c>
      <c r="C120" s="93" t="s">
        <v>98</v>
      </c>
      <c r="D120" s="93" t="s">
        <v>99</v>
      </c>
      <c r="E120" s="93" t="s">
        <v>100</v>
      </c>
      <c r="F120" s="93" t="s">
        <v>101</v>
      </c>
      <c r="G120" s="93" t="s">
        <v>102</v>
      </c>
      <c r="H120" s="93" t="s">
        <v>103</v>
      </c>
      <c r="I120" s="93" t="s">
        <v>104</v>
      </c>
      <c r="J120" s="93" t="s">
        <v>105</v>
      </c>
      <c r="K120" s="218"/>
      <c r="L120" s="218"/>
      <c r="M120" s="218"/>
      <c r="N120" s="218"/>
      <c r="O120" s="218"/>
      <c r="P120" s="218"/>
      <c r="Q120" s="218"/>
      <c r="R120" s="218"/>
    </row>
    <row r="121" spans="1:19" ht="15.75" customHeight="1" x14ac:dyDescent="0.2">
      <c r="A121" s="93">
        <v>1202</v>
      </c>
      <c r="B121" s="17">
        <v>6</v>
      </c>
      <c r="C121" s="17"/>
      <c r="D121" s="17"/>
      <c r="E121" s="17"/>
      <c r="F121" s="17"/>
      <c r="G121" s="17"/>
      <c r="H121" s="17"/>
      <c r="I121" s="17"/>
      <c r="J121" s="17"/>
      <c r="K121" s="54"/>
      <c r="L121" s="138"/>
      <c r="M121" s="139"/>
      <c r="N121" s="100"/>
      <c r="O121" s="94"/>
      <c r="P121" s="19">
        <f>B121</f>
        <v>6</v>
      </c>
      <c r="Q121" s="95"/>
      <c r="R121" s="94"/>
    </row>
    <row r="122" spans="1:19" ht="15.75" customHeight="1" x14ac:dyDescent="0.2">
      <c r="A122" s="93">
        <v>1301</v>
      </c>
      <c r="B122" s="17"/>
      <c r="C122" s="17">
        <v>5</v>
      </c>
      <c r="D122" s="17"/>
      <c r="E122" s="17"/>
      <c r="F122" s="17"/>
      <c r="G122" s="17"/>
      <c r="H122" s="17"/>
      <c r="I122" s="17"/>
      <c r="J122" s="17"/>
      <c r="K122" s="54"/>
      <c r="L122" s="140"/>
      <c r="M122" s="49"/>
      <c r="N122" s="141"/>
      <c r="O122" s="21">
        <f>IF(C122=0,"",C122/B121)</f>
        <v>0.83333333333333337</v>
      </c>
      <c r="P122" s="22">
        <v>5</v>
      </c>
      <c r="Q122" s="96">
        <f t="shared" ref="Q122:Q129" si="10">IF(P122=0,"",P122/P121)</f>
        <v>0.83333333333333337</v>
      </c>
      <c r="R122" s="96">
        <f t="shared" ref="R122:R129" si="11">IF(P122=0,"",100%-Q122)</f>
        <v>0.16666666666666663</v>
      </c>
    </row>
    <row r="123" spans="1:19" ht="15.75" customHeight="1" x14ac:dyDescent="0.2">
      <c r="A123" s="93">
        <v>1302</v>
      </c>
      <c r="B123" s="17"/>
      <c r="C123" s="17"/>
      <c r="D123" s="17">
        <v>5</v>
      </c>
      <c r="E123" s="17"/>
      <c r="F123" s="17"/>
      <c r="G123" s="17"/>
      <c r="H123" s="17"/>
      <c r="I123" s="17"/>
      <c r="J123" s="17"/>
      <c r="K123" s="54"/>
      <c r="L123" s="140"/>
      <c r="M123" s="49"/>
      <c r="N123" s="141"/>
      <c r="O123" s="21">
        <f>IF(D123=0,"",D123/C122)</f>
        <v>1</v>
      </c>
      <c r="P123" s="22">
        <v>5</v>
      </c>
      <c r="Q123" s="96">
        <f t="shared" si="10"/>
        <v>1</v>
      </c>
      <c r="R123" s="96">
        <f t="shared" si="11"/>
        <v>0</v>
      </c>
      <c r="S123" s="119">
        <f>P123/P121</f>
        <v>0.83333333333333337</v>
      </c>
    </row>
    <row r="124" spans="1:19" ht="15.75" customHeight="1" x14ac:dyDescent="0.2">
      <c r="A124" s="93">
        <v>1401</v>
      </c>
      <c r="B124" s="17"/>
      <c r="C124" s="17"/>
      <c r="D124" s="17"/>
      <c r="E124" s="17">
        <v>4</v>
      </c>
      <c r="F124" s="17"/>
      <c r="G124" s="17"/>
      <c r="H124" s="17"/>
      <c r="I124" s="17"/>
      <c r="J124" s="17"/>
      <c r="K124" s="54"/>
      <c r="L124" s="140"/>
      <c r="M124" s="49"/>
      <c r="N124" s="141"/>
      <c r="O124" s="21">
        <f>IF(E124=0,"",E124/D123)</f>
        <v>0.8</v>
      </c>
      <c r="P124" s="22">
        <v>5</v>
      </c>
      <c r="Q124" s="96">
        <f t="shared" si="10"/>
        <v>1</v>
      </c>
      <c r="R124" s="96">
        <f t="shared" si="11"/>
        <v>0</v>
      </c>
    </row>
    <row r="125" spans="1:19" ht="15.75" customHeight="1" x14ac:dyDescent="0.2">
      <c r="A125" s="93">
        <v>1402</v>
      </c>
      <c r="B125" s="17"/>
      <c r="C125" s="17"/>
      <c r="D125" s="17"/>
      <c r="E125" s="17"/>
      <c r="F125" s="17">
        <v>3</v>
      </c>
      <c r="G125" s="17"/>
      <c r="H125" s="17"/>
      <c r="I125" s="17"/>
      <c r="J125" s="17"/>
      <c r="K125" s="54"/>
      <c r="L125" s="140"/>
      <c r="M125" s="49"/>
      <c r="N125" s="141"/>
      <c r="O125" s="21">
        <f>IF(F125=0,"",F125/E124)</f>
        <v>0.75</v>
      </c>
      <c r="P125" s="22">
        <v>4</v>
      </c>
      <c r="Q125" s="96">
        <f t="shared" si="10"/>
        <v>0.8</v>
      </c>
      <c r="R125" s="96">
        <f t="shared" si="11"/>
        <v>0.19999999999999996</v>
      </c>
    </row>
    <row r="126" spans="1:19" ht="15.75" customHeight="1" x14ac:dyDescent="0.2">
      <c r="A126" s="93">
        <v>1501</v>
      </c>
      <c r="B126" s="17"/>
      <c r="C126" s="17"/>
      <c r="D126" s="17"/>
      <c r="E126" s="17"/>
      <c r="F126" s="17"/>
      <c r="G126" s="17">
        <v>3</v>
      </c>
      <c r="H126" s="17"/>
      <c r="I126" s="17"/>
      <c r="J126" s="17"/>
      <c r="K126" s="54"/>
      <c r="L126" s="140"/>
      <c r="M126" s="49"/>
      <c r="N126" s="141"/>
      <c r="O126" s="21">
        <f>IF(G126=0,"",G126/F125)</f>
        <v>1</v>
      </c>
      <c r="P126" s="22">
        <v>4</v>
      </c>
      <c r="Q126" s="96">
        <f t="shared" si="10"/>
        <v>1</v>
      </c>
      <c r="R126" s="96">
        <f t="shared" si="11"/>
        <v>0</v>
      </c>
    </row>
    <row r="127" spans="1:19" ht="15.75" customHeight="1" x14ac:dyDescent="0.2">
      <c r="A127" s="93">
        <v>1502</v>
      </c>
      <c r="B127" s="17"/>
      <c r="C127" s="17"/>
      <c r="D127" s="17"/>
      <c r="E127" s="17"/>
      <c r="F127" s="17"/>
      <c r="G127" s="17"/>
      <c r="H127" s="17">
        <v>3</v>
      </c>
      <c r="I127" s="17"/>
      <c r="J127" s="17"/>
      <c r="K127" s="54"/>
      <c r="L127" s="140"/>
      <c r="M127" s="49"/>
      <c r="N127" s="141"/>
      <c r="O127" s="21">
        <f>IF(H127=0,"",H127/G126)</f>
        <v>1</v>
      </c>
      <c r="P127" s="22">
        <v>4</v>
      </c>
      <c r="Q127" s="96">
        <f t="shared" si="10"/>
        <v>1</v>
      </c>
      <c r="R127" s="96">
        <f t="shared" si="11"/>
        <v>0</v>
      </c>
    </row>
    <row r="128" spans="1:19" ht="15.75" customHeight="1" x14ac:dyDescent="0.2">
      <c r="A128" s="93">
        <v>1601</v>
      </c>
      <c r="B128" s="17"/>
      <c r="C128" s="17"/>
      <c r="D128" s="17"/>
      <c r="E128" s="17"/>
      <c r="F128" s="17"/>
      <c r="G128" s="17"/>
      <c r="H128" s="17"/>
      <c r="I128" s="17">
        <v>3</v>
      </c>
      <c r="J128" s="17"/>
      <c r="K128" s="54"/>
      <c r="L128" s="140"/>
      <c r="M128" s="49"/>
      <c r="N128" s="141"/>
      <c r="O128" s="21">
        <f>IF(I128=0,"",I128/H127)</f>
        <v>1</v>
      </c>
      <c r="P128" s="22">
        <v>4</v>
      </c>
      <c r="Q128" s="96">
        <f t="shared" si="10"/>
        <v>1</v>
      </c>
      <c r="R128" s="96">
        <f t="shared" si="11"/>
        <v>0</v>
      </c>
    </row>
    <row r="129" spans="1:18" ht="15.75" customHeight="1" x14ac:dyDescent="0.2">
      <c r="A129" s="93">
        <v>1602</v>
      </c>
      <c r="B129" s="17"/>
      <c r="C129" s="17"/>
      <c r="D129" s="17"/>
      <c r="E129" s="17"/>
      <c r="F129" s="17"/>
      <c r="G129" s="17"/>
      <c r="H129" s="17"/>
      <c r="I129" s="17"/>
      <c r="J129" s="17">
        <v>3</v>
      </c>
      <c r="K129" s="54">
        <v>3</v>
      </c>
      <c r="L129" s="140"/>
      <c r="M129" s="49"/>
      <c r="N129" s="141"/>
      <c r="O129" s="24">
        <f>IF(J129=0,"",J129/I128)</f>
        <v>1</v>
      </c>
      <c r="P129" s="22">
        <v>3</v>
      </c>
      <c r="Q129" s="24">
        <f t="shared" si="10"/>
        <v>0.75</v>
      </c>
      <c r="R129" s="24">
        <f t="shared" si="11"/>
        <v>0.25</v>
      </c>
    </row>
    <row r="130" spans="1:18" ht="15.75" customHeight="1" x14ac:dyDescent="0.2">
      <c r="A130" s="93">
        <v>1701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54"/>
      <c r="L130" s="140"/>
      <c r="M130" s="49"/>
      <c r="N130" s="142"/>
      <c r="O130" s="63"/>
      <c r="P130" s="22"/>
      <c r="Q130" s="63"/>
      <c r="R130" s="97"/>
    </row>
    <row r="131" spans="1:18" ht="15.75" customHeight="1" x14ac:dyDescent="0.2">
      <c r="A131" s="93">
        <v>1702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54"/>
      <c r="L131" s="140"/>
      <c r="M131" s="49"/>
      <c r="N131" s="142"/>
      <c r="O131" s="143"/>
      <c r="P131" s="51"/>
      <c r="Q131" s="144"/>
      <c r="R131" s="143"/>
    </row>
    <row r="132" spans="1:18" ht="15.75" customHeight="1" x14ac:dyDescent="0.2">
      <c r="A132" s="93">
        <v>1801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54"/>
      <c r="L132" s="140"/>
      <c r="M132" s="49"/>
      <c r="N132" s="142"/>
      <c r="O132" s="143"/>
      <c r="P132" s="51"/>
      <c r="Q132" s="144"/>
      <c r="R132" s="143"/>
    </row>
    <row r="133" spans="1:18" ht="15.75" customHeight="1" x14ac:dyDescent="0.2">
      <c r="A133" s="93">
        <v>1802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54"/>
      <c r="L133" s="140"/>
      <c r="M133" s="49"/>
      <c r="N133" s="142"/>
      <c r="O133" s="143"/>
      <c r="P133" s="51"/>
      <c r="Q133" s="144"/>
      <c r="R133" s="143"/>
    </row>
    <row r="134" spans="1:18" ht="15.75" customHeight="1" x14ac:dyDescent="0.2">
      <c r="A134" s="93">
        <v>1901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54"/>
      <c r="L134" s="140"/>
      <c r="M134" s="49"/>
      <c r="N134" s="142"/>
      <c r="O134" s="196"/>
      <c r="P134" s="197"/>
      <c r="Q134" s="198"/>
      <c r="R134" s="199"/>
    </row>
    <row r="135" spans="1:18" ht="15.75" customHeight="1" x14ac:dyDescent="0.2">
      <c r="A135" s="93">
        <v>1902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54"/>
      <c r="L135" s="140"/>
      <c r="M135" s="49"/>
      <c r="N135" s="142"/>
      <c r="O135" s="98" t="s">
        <v>81</v>
      </c>
      <c r="P135" s="99">
        <v>3</v>
      </c>
      <c r="Q135" s="100">
        <f>IF(SUM(K127:K134)=0,"",SUM(K127:K134))</f>
        <v>3</v>
      </c>
      <c r="R135" s="101" t="s">
        <v>10</v>
      </c>
    </row>
    <row r="136" spans="1:18" ht="15.75" customHeight="1" x14ac:dyDescent="0.2">
      <c r="A136" s="93">
        <v>2001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54"/>
      <c r="L136" s="140"/>
      <c r="M136" s="49"/>
      <c r="N136" s="142"/>
      <c r="O136" s="102" t="s">
        <v>83</v>
      </c>
      <c r="P136" s="32">
        <f>IF(P135/B121=0,"",P135/B121)</f>
        <v>0.5</v>
      </c>
      <c r="Q136" s="103">
        <f>IF(P135/Q135=0,"",P135/Q135)</f>
        <v>1</v>
      </c>
      <c r="R136" s="104" t="s">
        <v>84</v>
      </c>
    </row>
    <row r="137" spans="1:18" ht="15.75" customHeight="1" x14ac:dyDescent="0.2">
      <c r="A137" s="93">
        <v>2002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54"/>
      <c r="L137" s="146"/>
      <c r="M137" s="147"/>
      <c r="N137" s="148"/>
      <c r="O137" s="149"/>
      <c r="P137" s="150"/>
      <c r="Q137" s="150"/>
      <c r="R137" s="151"/>
    </row>
    <row r="138" spans="1:18" ht="18" customHeight="1" x14ac:dyDescent="0.2">
      <c r="A138" s="109"/>
      <c r="B138" s="216" t="s">
        <v>106</v>
      </c>
      <c r="C138" s="216"/>
      <c r="D138" s="216"/>
      <c r="E138" s="216"/>
      <c r="F138" s="216"/>
      <c r="G138" s="216"/>
      <c r="H138" s="216"/>
      <c r="I138" s="216"/>
      <c r="J138" s="216"/>
      <c r="K138" s="37">
        <f>SUM(K121:K134)</f>
        <v>3</v>
      </c>
      <c r="L138" s="105">
        <f>IF(K129=0,"",K129/B121)</f>
        <v>0.5</v>
      </c>
      <c r="M138" s="105">
        <f>IF(K138=0,"",K138/B121)</f>
        <v>0.5</v>
      </c>
      <c r="N138" s="105">
        <f>IF(K129=0,"",M138-L138)</f>
        <v>0</v>
      </c>
      <c r="O138" s="85"/>
      <c r="P138" s="81"/>
      <c r="Q138" s="129"/>
      <c r="R138" s="85"/>
    </row>
    <row r="139" spans="1:18" ht="12.75" customHeight="1" x14ac:dyDescent="0.2">
      <c r="O139" s="85"/>
      <c r="P139" s="85"/>
      <c r="Q139" s="129"/>
      <c r="R139" s="85"/>
    </row>
    <row r="140" spans="1:18" ht="12.75" customHeight="1" x14ac:dyDescent="0.2"/>
    <row r="141" spans="1:18" ht="26.25" customHeight="1" x14ac:dyDescent="0.2">
      <c r="B141" s="220" t="s">
        <v>94</v>
      </c>
      <c r="C141" s="221"/>
      <c r="D141" s="221"/>
      <c r="E141" s="221"/>
      <c r="F141" s="221"/>
      <c r="G141" s="221"/>
      <c r="H141" s="221"/>
      <c r="I141" s="221"/>
      <c r="J141" s="221"/>
      <c r="K141" s="74" t="s">
        <v>80</v>
      </c>
      <c r="L141" s="85"/>
      <c r="M141" s="85"/>
      <c r="N141" s="81"/>
      <c r="O141" s="85"/>
      <c r="P141" s="81"/>
      <c r="Q141" s="81"/>
      <c r="R141" s="81"/>
    </row>
    <row r="142" spans="1:18" ht="20.25" customHeight="1" x14ac:dyDescent="0.2">
      <c r="A142" s="222" t="s">
        <v>9</v>
      </c>
      <c r="B142" s="223" t="s">
        <v>95</v>
      </c>
      <c r="C142" s="224"/>
      <c r="D142" s="224"/>
      <c r="E142" s="224"/>
      <c r="F142" s="224"/>
      <c r="G142" s="224"/>
      <c r="H142" s="224"/>
      <c r="I142" s="224"/>
      <c r="J142" s="225"/>
      <c r="K142" s="226" t="s">
        <v>10</v>
      </c>
      <c r="L142" s="219" t="s">
        <v>2</v>
      </c>
      <c r="M142" s="219" t="s">
        <v>3</v>
      </c>
      <c r="N142" s="228" t="s">
        <v>4</v>
      </c>
      <c r="O142" s="219" t="s">
        <v>5</v>
      </c>
      <c r="P142" s="217" t="s">
        <v>6</v>
      </c>
      <c r="Q142" s="217" t="s">
        <v>7</v>
      </c>
      <c r="R142" s="219" t="s">
        <v>96</v>
      </c>
    </row>
    <row r="143" spans="1:18" ht="15.75" customHeight="1" x14ac:dyDescent="0.2">
      <c r="A143" s="218"/>
      <c r="B143" s="93" t="s">
        <v>97</v>
      </c>
      <c r="C143" s="93" t="s">
        <v>98</v>
      </c>
      <c r="D143" s="93" t="s">
        <v>99</v>
      </c>
      <c r="E143" s="93" t="s">
        <v>100</v>
      </c>
      <c r="F143" s="93" t="s">
        <v>101</v>
      </c>
      <c r="G143" s="93" t="s">
        <v>102</v>
      </c>
      <c r="H143" s="93" t="s">
        <v>103</v>
      </c>
      <c r="I143" s="93" t="s">
        <v>104</v>
      </c>
      <c r="J143" s="93" t="s">
        <v>105</v>
      </c>
      <c r="K143" s="218"/>
      <c r="L143" s="218"/>
      <c r="M143" s="218"/>
      <c r="N143" s="218"/>
      <c r="O143" s="218"/>
      <c r="P143" s="218"/>
      <c r="Q143" s="218"/>
      <c r="R143" s="218"/>
    </row>
    <row r="144" spans="1:18" ht="15.75" customHeight="1" x14ac:dyDescent="0.2">
      <c r="A144" s="93">
        <v>1301</v>
      </c>
      <c r="B144" s="17">
        <v>4</v>
      </c>
      <c r="C144" s="17"/>
      <c r="D144" s="17"/>
      <c r="E144" s="17"/>
      <c r="F144" s="17"/>
      <c r="G144" s="17"/>
      <c r="H144" s="17"/>
      <c r="I144" s="17"/>
      <c r="J144" s="17"/>
      <c r="K144" s="54"/>
      <c r="L144" s="138"/>
      <c r="M144" s="139"/>
      <c r="N144" s="100"/>
      <c r="O144" s="94"/>
      <c r="P144" s="19">
        <f>B144</f>
        <v>4</v>
      </c>
      <c r="Q144" s="95"/>
      <c r="R144" s="94"/>
    </row>
    <row r="145" spans="1:19" ht="15.75" customHeight="1" x14ac:dyDescent="0.2">
      <c r="A145" s="93">
        <v>1302</v>
      </c>
      <c r="B145" s="17"/>
      <c r="C145" s="17">
        <v>2</v>
      </c>
      <c r="D145" s="17"/>
      <c r="E145" s="17"/>
      <c r="F145" s="17"/>
      <c r="G145" s="17"/>
      <c r="H145" s="17"/>
      <c r="I145" s="17"/>
      <c r="J145" s="17"/>
      <c r="K145" s="54"/>
      <c r="L145" s="140"/>
      <c r="M145" s="49"/>
      <c r="N145" s="141"/>
      <c r="O145" s="21">
        <f>IF(C145=0,"",C145/B144)</f>
        <v>0.5</v>
      </c>
      <c r="P145" s="22">
        <v>2</v>
      </c>
      <c r="Q145" s="96">
        <f t="shared" ref="Q145:Q152" si="12">IF(P145=0,"",P145/P144)</f>
        <v>0.5</v>
      </c>
      <c r="R145" s="96">
        <f t="shared" ref="R145:R152" si="13">IF(P145=0,"",100%-Q145)</f>
        <v>0.5</v>
      </c>
    </row>
    <row r="146" spans="1:19" ht="15.75" customHeight="1" x14ac:dyDescent="0.2">
      <c r="A146" s="93">
        <v>1401</v>
      </c>
      <c r="B146" s="17"/>
      <c r="C146" s="17"/>
      <c r="D146" s="17">
        <v>1</v>
      </c>
      <c r="E146" s="17"/>
      <c r="F146" s="17"/>
      <c r="G146" s="17"/>
      <c r="H146" s="17"/>
      <c r="I146" s="17"/>
      <c r="J146" s="17"/>
      <c r="K146" s="54"/>
      <c r="L146" s="140"/>
      <c r="M146" s="49"/>
      <c r="N146" s="141"/>
      <c r="O146" s="21">
        <f>IF(D146=0,"",D146/C145)</f>
        <v>0.5</v>
      </c>
      <c r="P146" s="22">
        <v>2</v>
      </c>
      <c r="Q146" s="96">
        <f t="shared" si="12"/>
        <v>1</v>
      </c>
      <c r="R146" s="96">
        <f t="shared" si="13"/>
        <v>0</v>
      </c>
      <c r="S146" s="119">
        <f>P146/P144</f>
        <v>0.5</v>
      </c>
    </row>
    <row r="147" spans="1:19" ht="15.75" customHeight="1" x14ac:dyDescent="0.2">
      <c r="A147" s="93">
        <v>1402</v>
      </c>
      <c r="B147" s="17"/>
      <c r="C147" s="17"/>
      <c r="D147" s="17"/>
      <c r="E147" s="17">
        <v>1</v>
      </c>
      <c r="F147" s="17"/>
      <c r="G147" s="17"/>
      <c r="H147" s="17"/>
      <c r="I147" s="17"/>
      <c r="J147" s="17"/>
      <c r="K147" s="54"/>
      <c r="L147" s="140"/>
      <c r="M147" s="49"/>
      <c r="N147" s="141"/>
      <c r="O147" s="21">
        <f>IF(E147=0,"",E147/D146)</f>
        <v>1</v>
      </c>
      <c r="P147" s="22">
        <v>2</v>
      </c>
      <c r="Q147" s="96">
        <f t="shared" si="12"/>
        <v>1</v>
      </c>
      <c r="R147" s="96">
        <f t="shared" si="13"/>
        <v>0</v>
      </c>
    </row>
    <row r="148" spans="1:19" ht="15.75" customHeight="1" x14ac:dyDescent="0.2">
      <c r="A148" s="93">
        <v>1501</v>
      </c>
      <c r="B148" s="17"/>
      <c r="C148" s="17"/>
      <c r="D148" s="17"/>
      <c r="E148" s="17"/>
      <c r="F148" s="17">
        <v>1</v>
      </c>
      <c r="G148" s="17"/>
      <c r="H148" s="17"/>
      <c r="I148" s="17"/>
      <c r="J148" s="17"/>
      <c r="K148" s="54"/>
      <c r="L148" s="140"/>
      <c r="M148" s="49"/>
      <c r="N148" s="141"/>
      <c r="O148" s="21">
        <f>IF(F148=0,"",F148/E147)</f>
        <v>1</v>
      </c>
      <c r="P148" s="22">
        <v>1</v>
      </c>
      <c r="Q148" s="96">
        <f t="shared" si="12"/>
        <v>0.5</v>
      </c>
      <c r="R148" s="96">
        <f t="shared" si="13"/>
        <v>0.5</v>
      </c>
    </row>
    <row r="149" spans="1:19" ht="15.75" customHeight="1" x14ac:dyDescent="0.2">
      <c r="A149" s="93">
        <v>1502</v>
      </c>
      <c r="B149" s="17"/>
      <c r="C149" s="17"/>
      <c r="D149" s="17"/>
      <c r="E149" s="17"/>
      <c r="F149" s="17"/>
      <c r="G149" s="17">
        <v>1</v>
      </c>
      <c r="H149" s="17"/>
      <c r="I149" s="17"/>
      <c r="J149" s="17"/>
      <c r="K149" s="54"/>
      <c r="L149" s="140"/>
      <c r="M149" s="49"/>
      <c r="N149" s="141"/>
      <c r="O149" s="21">
        <f>IF(G149=0,"",G149/F148)</f>
        <v>1</v>
      </c>
      <c r="P149" s="22">
        <v>1</v>
      </c>
      <c r="Q149" s="96">
        <f t="shared" si="12"/>
        <v>1</v>
      </c>
      <c r="R149" s="96">
        <f t="shared" si="13"/>
        <v>0</v>
      </c>
    </row>
    <row r="150" spans="1:19" ht="15.75" customHeight="1" x14ac:dyDescent="0.2">
      <c r="A150" s="93">
        <v>1601</v>
      </c>
      <c r="B150" s="17"/>
      <c r="C150" s="17"/>
      <c r="D150" s="17"/>
      <c r="E150" s="17"/>
      <c r="F150" s="17"/>
      <c r="G150" s="17"/>
      <c r="H150" s="17">
        <v>1</v>
      </c>
      <c r="I150" s="17"/>
      <c r="J150" s="17"/>
      <c r="K150" s="54"/>
      <c r="L150" s="140"/>
      <c r="M150" s="49"/>
      <c r="N150" s="141"/>
      <c r="O150" s="21">
        <f>IF(H150=0,"",H150/G149)</f>
        <v>1</v>
      </c>
      <c r="P150" s="22">
        <v>1</v>
      </c>
      <c r="Q150" s="96">
        <f t="shared" si="12"/>
        <v>1</v>
      </c>
      <c r="R150" s="96">
        <f t="shared" si="13"/>
        <v>0</v>
      </c>
    </row>
    <row r="151" spans="1:19" ht="15.75" customHeight="1" x14ac:dyDescent="0.2">
      <c r="A151" s="93">
        <v>1602</v>
      </c>
      <c r="B151" s="17"/>
      <c r="C151" s="17"/>
      <c r="D151" s="17"/>
      <c r="E151" s="17"/>
      <c r="F151" s="17"/>
      <c r="G151" s="17"/>
      <c r="H151" s="17"/>
      <c r="I151" s="17">
        <v>1</v>
      </c>
      <c r="J151" s="17"/>
      <c r="K151" s="54"/>
      <c r="L151" s="140"/>
      <c r="M151" s="49"/>
      <c r="N151" s="141"/>
      <c r="O151" s="21">
        <f>IF(I151=0,"",I151/H150)</f>
        <v>1</v>
      </c>
      <c r="P151" s="22">
        <v>1</v>
      </c>
      <c r="Q151" s="96">
        <f t="shared" si="12"/>
        <v>1</v>
      </c>
      <c r="R151" s="96">
        <f t="shared" si="13"/>
        <v>0</v>
      </c>
    </row>
    <row r="152" spans="1:19" ht="15.75" customHeight="1" x14ac:dyDescent="0.2">
      <c r="A152" s="93">
        <v>1701</v>
      </c>
      <c r="B152" s="17"/>
      <c r="C152" s="17"/>
      <c r="D152" s="17"/>
      <c r="E152" s="17"/>
      <c r="F152" s="17"/>
      <c r="G152" s="17"/>
      <c r="H152" s="17"/>
      <c r="I152" s="17"/>
      <c r="J152" s="17">
        <v>1</v>
      </c>
      <c r="K152" s="54">
        <v>1</v>
      </c>
      <c r="L152" s="140"/>
      <c r="M152" s="49"/>
      <c r="N152" s="141"/>
      <c r="O152" s="24">
        <f>IF(J152=0,"",J152/I151)</f>
        <v>1</v>
      </c>
      <c r="P152" s="22">
        <v>1</v>
      </c>
      <c r="Q152" s="24">
        <f t="shared" si="12"/>
        <v>1</v>
      </c>
      <c r="R152" s="24">
        <f t="shared" si="13"/>
        <v>0</v>
      </c>
    </row>
    <row r="153" spans="1:19" ht="15.75" customHeight="1" x14ac:dyDescent="0.2">
      <c r="A153" s="93">
        <v>1702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54"/>
      <c r="L153" s="140"/>
      <c r="M153" s="49"/>
      <c r="N153" s="142"/>
      <c r="O153" s="63"/>
      <c r="P153" s="22"/>
      <c r="Q153" s="63"/>
      <c r="R153" s="97"/>
    </row>
    <row r="154" spans="1:19" ht="15.75" customHeight="1" x14ac:dyDescent="0.2">
      <c r="A154" s="93">
        <v>1801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54"/>
      <c r="L154" s="140"/>
      <c r="M154" s="49"/>
      <c r="N154" s="142"/>
      <c r="O154" s="143"/>
      <c r="P154" s="51"/>
      <c r="Q154" s="144"/>
      <c r="R154" s="143"/>
    </row>
    <row r="155" spans="1:19" ht="15.75" customHeight="1" x14ac:dyDescent="0.2">
      <c r="A155" s="93">
        <v>1802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140"/>
      <c r="M155" s="49"/>
      <c r="N155" s="142"/>
      <c r="O155" s="143"/>
      <c r="P155" s="51"/>
      <c r="Q155" s="144"/>
      <c r="R155" s="143"/>
    </row>
    <row r="156" spans="1:19" ht="15.75" customHeight="1" x14ac:dyDescent="0.2">
      <c r="A156" s="93">
        <v>1901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140"/>
      <c r="M156" s="49"/>
      <c r="N156" s="142"/>
      <c r="O156" s="143"/>
      <c r="P156" s="51"/>
      <c r="Q156" s="144"/>
      <c r="R156" s="143"/>
    </row>
    <row r="157" spans="1:19" ht="15.75" customHeight="1" x14ac:dyDescent="0.2">
      <c r="A157" s="93">
        <v>1902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54"/>
      <c r="L157" s="140"/>
      <c r="M157" s="49"/>
      <c r="N157" s="142"/>
      <c r="O157" s="196"/>
      <c r="P157" s="197"/>
      <c r="Q157" s="198"/>
      <c r="R157" s="199"/>
    </row>
    <row r="158" spans="1:19" ht="15.75" customHeight="1" x14ac:dyDescent="0.2">
      <c r="A158" s="93">
        <v>2001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54"/>
      <c r="L158" s="140"/>
      <c r="M158" s="49"/>
      <c r="N158" s="142"/>
      <c r="O158" s="98" t="s">
        <v>81</v>
      </c>
      <c r="P158" s="99">
        <v>1</v>
      </c>
      <c r="Q158" s="100">
        <f>IF(SUM(K150:K157)=0,"",SUM(K150:K157))</f>
        <v>1</v>
      </c>
      <c r="R158" s="101" t="s">
        <v>10</v>
      </c>
    </row>
    <row r="159" spans="1:19" ht="15.75" customHeight="1" x14ac:dyDescent="0.2">
      <c r="A159" s="93">
        <v>2002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54"/>
      <c r="L159" s="140"/>
      <c r="M159" s="49"/>
      <c r="N159" s="142"/>
      <c r="O159" s="102" t="s">
        <v>83</v>
      </c>
      <c r="P159" s="32">
        <f>IF(P158/B144=0,"",P158/B144)</f>
        <v>0.25</v>
      </c>
      <c r="Q159" s="103">
        <f>IF(P158/Q158=0,"",P158/Q158)</f>
        <v>1</v>
      </c>
      <c r="R159" s="104" t="s">
        <v>84</v>
      </c>
    </row>
    <row r="160" spans="1:19" ht="15.75" customHeight="1" x14ac:dyDescent="0.2">
      <c r="A160" s="93">
        <v>2101</v>
      </c>
      <c r="B160" s="17"/>
      <c r="C160" s="17"/>
      <c r="D160" s="17"/>
      <c r="E160" s="17"/>
      <c r="F160" s="17"/>
      <c r="G160" s="17"/>
      <c r="H160" s="17"/>
      <c r="I160" s="17"/>
      <c r="J160" s="17"/>
      <c r="K160" s="54"/>
      <c r="L160" s="146"/>
      <c r="M160" s="147"/>
      <c r="N160" s="148"/>
      <c r="O160" s="149"/>
      <c r="P160" s="150"/>
      <c r="Q160" s="150"/>
      <c r="R160" s="151"/>
    </row>
    <row r="161" spans="1:19" ht="18" customHeight="1" x14ac:dyDescent="0.2">
      <c r="A161" s="109"/>
      <c r="B161" s="216" t="s">
        <v>106</v>
      </c>
      <c r="C161" s="216"/>
      <c r="D161" s="216"/>
      <c r="E161" s="216"/>
      <c r="F161" s="216"/>
      <c r="G161" s="216"/>
      <c r="H161" s="216"/>
      <c r="I161" s="216"/>
      <c r="J161" s="216"/>
      <c r="K161" s="37">
        <f>SUM(K144:K157)</f>
        <v>1</v>
      </c>
      <c r="L161" s="105">
        <f>IF(K152=0,"",K152/B144)</f>
        <v>0.25</v>
      </c>
      <c r="M161" s="105">
        <f>IF(K161=0,"",K161/B144)</f>
        <v>0.25</v>
      </c>
      <c r="N161" s="105">
        <f>IF(K152=0,"",M161-L161)</f>
        <v>0</v>
      </c>
      <c r="O161" s="85"/>
      <c r="P161" s="81"/>
      <c r="Q161" s="129"/>
      <c r="R161" s="85"/>
    </row>
    <row r="162" spans="1:19" ht="12.75" customHeight="1" x14ac:dyDescent="0.2"/>
    <row r="163" spans="1:19" ht="12.75" customHeight="1" x14ac:dyDescent="0.2"/>
    <row r="164" spans="1:19" ht="26.25" customHeight="1" x14ac:dyDescent="0.2">
      <c r="B164" s="220" t="s">
        <v>94</v>
      </c>
      <c r="C164" s="221"/>
      <c r="D164" s="221"/>
      <c r="E164" s="221"/>
      <c r="F164" s="221"/>
      <c r="G164" s="221"/>
      <c r="H164" s="221"/>
      <c r="I164" s="221"/>
      <c r="J164" s="221"/>
      <c r="K164" s="74" t="s">
        <v>82</v>
      </c>
      <c r="L164" s="85"/>
      <c r="M164" s="85"/>
      <c r="N164" s="81"/>
      <c r="O164" s="85"/>
      <c r="P164" s="81"/>
      <c r="Q164" s="81"/>
      <c r="R164" s="81"/>
    </row>
    <row r="165" spans="1:19" ht="20.25" customHeight="1" x14ac:dyDescent="0.2">
      <c r="A165" s="222" t="s">
        <v>9</v>
      </c>
      <c r="B165" s="223" t="s">
        <v>95</v>
      </c>
      <c r="C165" s="224"/>
      <c r="D165" s="224"/>
      <c r="E165" s="224"/>
      <c r="F165" s="224"/>
      <c r="G165" s="224"/>
      <c r="H165" s="224"/>
      <c r="I165" s="224"/>
      <c r="J165" s="225"/>
      <c r="K165" s="226" t="s">
        <v>10</v>
      </c>
      <c r="L165" s="219" t="s">
        <v>2</v>
      </c>
      <c r="M165" s="219" t="s">
        <v>3</v>
      </c>
      <c r="N165" s="228" t="s">
        <v>4</v>
      </c>
      <c r="O165" s="219" t="s">
        <v>5</v>
      </c>
      <c r="P165" s="217" t="s">
        <v>6</v>
      </c>
      <c r="Q165" s="217" t="s">
        <v>7</v>
      </c>
      <c r="R165" s="219" t="s">
        <v>96</v>
      </c>
    </row>
    <row r="166" spans="1:19" ht="15.75" customHeight="1" x14ac:dyDescent="0.2">
      <c r="A166" s="218"/>
      <c r="B166" s="93" t="s">
        <v>97</v>
      </c>
      <c r="C166" s="93" t="s">
        <v>98</v>
      </c>
      <c r="D166" s="93" t="s">
        <v>99</v>
      </c>
      <c r="E166" s="93" t="s">
        <v>100</v>
      </c>
      <c r="F166" s="93" t="s">
        <v>101</v>
      </c>
      <c r="G166" s="93" t="s">
        <v>102</v>
      </c>
      <c r="H166" s="93" t="s">
        <v>103</v>
      </c>
      <c r="I166" s="93" t="s">
        <v>104</v>
      </c>
      <c r="J166" s="93" t="s">
        <v>105</v>
      </c>
      <c r="K166" s="218"/>
      <c r="L166" s="218"/>
      <c r="M166" s="218"/>
      <c r="N166" s="218"/>
      <c r="O166" s="218"/>
      <c r="P166" s="218"/>
      <c r="Q166" s="218"/>
      <c r="R166" s="218"/>
    </row>
    <row r="167" spans="1:19" ht="15.75" customHeight="1" x14ac:dyDescent="0.2">
      <c r="A167" s="93">
        <v>1302</v>
      </c>
      <c r="B167" s="17">
        <v>14</v>
      </c>
      <c r="C167" s="17"/>
      <c r="D167" s="17"/>
      <c r="E167" s="17"/>
      <c r="F167" s="17"/>
      <c r="G167" s="17"/>
      <c r="H167" s="17"/>
      <c r="I167" s="17"/>
      <c r="J167" s="17"/>
      <c r="K167" s="54"/>
      <c r="L167" s="138"/>
      <c r="M167" s="139"/>
      <c r="N167" s="100"/>
      <c r="O167" s="94"/>
      <c r="P167" s="19">
        <f>B167</f>
        <v>14</v>
      </c>
      <c r="Q167" s="95"/>
      <c r="R167" s="94"/>
    </row>
    <row r="168" spans="1:19" ht="15.75" customHeight="1" x14ac:dyDescent="0.2">
      <c r="A168" s="93" t="s">
        <v>85</v>
      </c>
      <c r="B168" s="17"/>
      <c r="C168" s="17">
        <v>12</v>
      </c>
      <c r="D168" s="17"/>
      <c r="E168" s="17"/>
      <c r="F168" s="17"/>
      <c r="G168" s="17"/>
      <c r="H168" s="17"/>
      <c r="I168" s="17"/>
      <c r="J168" s="17"/>
      <c r="K168" s="54"/>
      <c r="L168" s="140"/>
      <c r="M168" s="49"/>
      <c r="N168" s="141"/>
      <c r="O168" s="21">
        <f>IF(C168=0,"",C168/B167)</f>
        <v>0.8571428571428571</v>
      </c>
      <c r="P168" s="22">
        <v>12</v>
      </c>
      <c r="Q168" s="96">
        <f t="shared" ref="Q168:Q175" si="14">IF(P168=0,"",P168/P167)</f>
        <v>0.8571428571428571</v>
      </c>
      <c r="R168" s="96">
        <f t="shared" ref="R168:R175" si="15">IF(P168=0,"",100%-Q168)</f>
        <v>0.1428571428571429</v>
      </c>
    </row>
    <row r="169" spans="1:19" ht="15.75" customHeight="1" x14ac:dyDescent="0.2">
      <c r="A169" s="93" t="s">
        <v>86</v>
      </c>
      <c r="B169" s="17"/>
      <c r="C169" s="17"/>
      <c r="D169" s="17">
        <v>9</v>
      </c>
      <c r="E169" s="17"/>
      <c r="F169" s="17"/>
      <c r="G169" s="17"/>
      <c r="H169" s="17"/>
      <c r="I169" s="17"/>
      <c r="J169" s="17"/>
      <c r="K169" s="54"/>
      <c r="L169" s="140"/>
      <c r="M169" s="49"/>
      <c r="N169" s="141"/>
      <c r="O169" s="21">
        <f>IF(D169=0,"",D169/C168)</f>
        <v>0.75</v>
      </c>
      <c r="P169" s="22">
        <v>9</v>
      </c>
      <c r="Q169" s="96">
        <f t="shared" si="14"/>
        <v>0.75</v>
      </c>
      <c r="R169" s="96">
        <f t="shared" si="15"/>
        <v>0.25</v>
      </c>
      <c r="S169" s="119">
        <f>P169/P167</f>
        <v>0.6428571428571429</v>
      </c>
    </row>
    <row r="170" spans="1:19" ht="15.75" customHeight="1" x14ac:dyDescent="0.2">
      <c r="A170" s="93">
        <v>1501</v>
      </c>
      <c r="B170" s="17"/>
      <c r="C170" s="17"/>
      <c r="D170" s="17"/>
      <c r="E170" s="17">
        <v>8</v>
      </c>
      <c r="F170" s="17"/>
      <c r="G170" s="17"/>
      <c r="H170" s="17"/>
      <c r="I170" s="17"/>
      <c r="J170" s="17"/>
      <c r="K170" s="54"/>
      <c r="L170" s="140"/>
      <c r="M170" s="49"/>
      <c r="N170" s="141"/>
      <c r="O170" s="21">
        <f>IF(E170=0,"",E170/D169)</f>
        <v>0.88888888888888884</v>
      </c>
      <c r="P170" s="22">
        <v>8</v>
      </c>
      <c r="Q170" s="96">
        <f t="shared" si="14"/>
        <v>0.88888888888888884</v>
      </c>
      <c r="R170" s="96">
        <f t="shared" si="15"/>
        <v>0.11111111111111116</v>
      </c>
    </row>
    <row r="171" spans="1:19" ht="15.75" customHeight="1" x14ac:dyDescent="0.2">
      <c r="A171" s="93">
        <v>1502</v>
      </c>
      <c r="B171" s="17"/>
      <c r="C171" s="17"/>
      <c r="D171" s="17"/>
      <c r="E171" s="17"/>
      <c r="F171" s="17">
        <v>2</v>
      </c>
      <c r="G171" s="17"/>
      <c r="H171" s="17"/>
      <c r="I171" s="17"/>
      <c r="J171" s="17"/>
      <c r="K171" s="54"/>
      <c r="L171" s="140"/>
      <c r="M171" s="49"/>
      <c r="N171" s="141"/>
      <c r="O171" s="21">
        <f>IF(F171=0,"",F171/E170)</f>
        <v>0.25</v>
      </c>
      <c r="P171" s="22">
        <v>5</v>
      </c>
      <c r="Q171" s="96">
        <f t="shared" si="14"/>
        <v>0.625</v>
      </c>
      <c r="R171" s="96">
        <f t="shared" si="15"/>
        <v>0.375</v>
      </c>
    </row>
    <row r="172" spans="1:19" ht="15.75" customHeight="1" x14ac:dyDescent="0.2">
      <c r="A172" s="93">
        <v>1601</v>
      </c>
      <c r="B172" s="17"/>
      <c r="C172" s="17"/>
      <c r="D172" s="17"/>
      <c r="E172" s="17"/>
      <c r="F172" s="17"/>
      <c r="G172" s="17">
        <v>2</v>
      </c>
      <c r="H172" s="17"/>
      <c r="I172" s="17"/>
      <c r="J172" s="17"/>
      <c r="K172" s="54"/>
      <c r="L172" s="140"/>
      <c r="M172" s="49"/>
      <c r="N172" s="141"/>
      <c r="O172" s="21">
        <f>IF(G172=0,"",G172/F171)</f>
        <v>1</v>
      </c>
      <c r="P172" s="22">
        <v>5</v>
      </c>
      <c r="Q172" s="96">
        <f t="shared" si="14"/>
        <v>1</v>
      </c>
      <c r="R172" s="96">
        <f t="shared" si="15"/>
        <v>0</v>
      </c>
    </row>
    <row r="173" spans="1:19" ht="15.75" customHeight="1" x14ac:dyDescent="0.2">
      <c r="A173" s="93">
        <v>1602</v>
      </c>
      <c r="B173" s="17"/>
      <c r="C173" s="17"/>
      <c r="D173" s="17"/>
      <c r="E173" s="17"/>
      <c r="F173" s="17"/>
      <c r="G173" s="17"/>
      <c r="H173" s="17">
        <v>2</v>
      </c>
      <c r="I173" s="17"/>
      <c r="J173" s="17"/>
      <c r="K173" s="54"/>
      <c r="L173" s="140"/>
      <c r="M173" s="49"/>
      <c r="N173" s="141"/>
      <c r="O173" s="21">
        <f>IF(H173=0,"",H173/G172)</f>
        <v>1</v>
      </c>
      <c r="P173" s="22">
        <v>5</v>
      </c>
      <c r="Q173" s="96">
        <f t="shared" si="14"/>
        <v>1</v>
      </c>
      <c r="R173" s="96">
        <f t="shared" si="15"/>
        <v>0</v>
      </c>
    </row>
    <row r="174" spans="1:19" ht="15.75" customHeight="1" x14ac:dyDescent="0.2">
      <c r="A174" s="93" t="s">
        <v>110</v>
      </c>
      <c r="B174" s="17"/>
      <c r="C174" s="17"/>
      <c r="D174" s="17"/>
      <c r="E174" s="17"/>
      <c r="F174" s="17"/>
      <c r="G174" s="17"/>
      <c r="H174" s="17"/>
      <c r="I174" s="17">
        <v>2</v>
      </c>
      <c r="J174" s="17"/>
      <c r="K174" s="54"/>
      <c r="L174" s="140"/>
      <c r="M174" s="49"/>
      <c r="N174" s="141"/>
      <c r="O174" s="21">
        <f>IF(I174=0,"",I174/H173)</f>
        <v>1</v>
      </c>
      <c r="P174" s="22">
        <v>4</v>
      </c>
      <c r="Q174" s="96">
        <f t="shared" si="14"/>
        <v>0.8</v>
      </c>
      <c r="R174" s="96">
        <f t="shared" si="15"/>
        <v>0.19999999999999996</v>
      </c>
    </row>
    <row r="175" spans="1:19" ht="15.75" customHeight="1" x14ac:dyDescent="0.2">
      <c r="A175" s="93">
        <v>1702</v>
      </c>
      <c r="B175" s="17"/>
      <c r="C175" s="17"/>
      <c r="D175" s="17"/>
      <c r="E175" s="17"/>
      <c r="F175" s="17"/>
      <c r="G175" s="17"/>
      <c r="H175" s="17"/>
      <c r="I175" s="17"/>
      <c r="J175" s="17">
        <v>2</v>
      </c>
      <c r="K175" s="54">
        <v>2</v>
      </c>
      <c r="L175" s="140"/>
      <c r="M175" s="49"/>
      <c r="N175" s="141"/>
      <c r="O175" s="24">
        <f>IF(J175=0,"",J175/I174)</f>
        <v>1</v>
      </c>
      <c r="P175" s="22">
        <v>4</v>
      </c>
      <c r="Q175" s="24">
        <f t="shared" si="14"/>
        <v>1</v>
      </c>
      <c r="R175" s="24">
        <f t="shared" si="15"/>
        <v>0</v>
      </c>
    </row>
    <row r="176" spans="1:19" ht="15.75" customHeight="1" x14ac:dyDescent="0.2">
      <c r="A176" s="93">
        <v>1801</v>
      </c>
      <c r="B176" s="17"/>
      <c r="C176" s="17"/>
      <c r="D176" s="17"/>
      <c r="E176" s="17"/>
      <c r="F176" s="17"/>
      <c r="G176" s="17"/>
      <c r="H176" s="17"/>
      <c r="I176" s="17"/>
      <c r="J176" s="17">
        <v>2</v>
      </c>
      <c r="K176" s="54"/>
      <c r="L176" s="140"/>
      <c r="M176" s="49"/>
      <c r="N176" s="142"/>
      <c r="O176" s="63"/>
      <c r="P176" s="22">
        <v>2</v>
      </c>
      <c r="Q176" s="63"/>
      <c r="R176" s="97"/>
    </row>
    <row r="177" spans="1:19" ht="15.75" customHeight="1" x14ac:dyDescent="0.2">
      <c r="A177" s="93">
        <v>1802</v>
      </c>
      <c r="B177" s="17"/>
      <c r="C177" s="17"/>
      <c r="D177" s="17"/>
      <c r="E177" s="17"/>
      <c r="F177" s="17"/>
      <c r="G177" s="17"/>
      <c r="H177" s="17"/>
      <c r="I177" s="17"/>
      <c r="J177" s="17">
        <v>2</v>
      </c>
      <c r="K177" s="54">
        <v>2</v>
      </c>
      <c r="L177" s="140"/>
      <c r="M177" s="49"/>
      <c r="N177" s="142"/>
      <c r="O177" s="143"/>
      <c r="P177" s="51">
        <v>2</v>
      </c>
      <c r="Q177" s="144"/>
      <c r="R177" s="143"/>
    </row>
    <row r="178" spans="1:19" ht="15.75" customHeight="1" x14ac:dyDescent="0.2">
      <c r="A178" s="93">
        <v>1901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140"/>
      <c r="M178" s="49"/>
      <c r="N178" s="142"/>
      <c r="O178" s="143"/>
      <c r="P178" s="51"/>
      <c r="Q178" s="144"/>
      <c r="R178" s="143"/>
    </row>
    <row r="179" spans="1:19" ht="15.75" customHeight="1" x14ac:dyDescent="0.2">
      <c r="A179" s="93">
        <v>1902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54"/>
      <c r="L179" s="140"/>
      <c r="M179" s="49"/>
      <c r="N179" s="142"/>
      <c r="O179" s="143"/>
      <c r="P179" s="51"/>
      <c r="Q179" s="144"/>
      <c r="R179" s="143"/>
    </row>
    <row r="180" spans="1:19" ht="15.75" customHeight="1" x14ac:dyDescent="0.2">
      <c r="A180" s="93">
        <v>2001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54"/>
      <c r="L180" s="140"/>
      <c r="M180" s="49"/>
      <c r="N180" s="142"/>
      <c r="O180" s="196"/>
      <c r="P180" s="197"/>
      <c r="Q180" s="198"/>
      <c r="R180" s="199"/>
    </row>
    <row r="181" spans="1:19" ht="15.75" customHeight="1" x14ac:dyDescent="0.2">
      <c r="A181" s="93">
        <v>2002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54"/>
      <c r="L181" s="140"/>
      <c r="M181" s="49"/>
      <c r="N181" s="142"/>
      <c r="O181" s="98" t="s">
        <v>81</v>
      </c>
      <c r="P181" s="99">
        <v>3</v>
      </c>
      <c r="Q181" s="100">
        <f>IF(SUM(K173:K180)=0,"",SUM(K173:K180))</f>
        <v>4</v>
      </c>
      <c r="R181" s="101" t="s">
        <v>10</v>
      </c>
    </row>
    <row r="182" spans="1:19" ht="15.75" customHeight="1" x14ac:dyDescent="0.2">
      <c r="A182" s="93">
        <v>2101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54"/>
      <c r="L182" s="140"/>
      <c r="M182" s="49"/>
      <c r="N182" s="142"/>
      <c r="O182" s="102" t="s">
        <v>83</v>
      </c>
      <c r="P182" s="32">
        <f>IF(P181/B167=0,"",P181/B167)</f>
        <v>0.21428571428571427</v>
      </c>
      <c r="Q182" s="103">
        <f>IF(P181/Q181=0,"",P181/Q181)</f>
        <v>0.75</v>
      </c>
      <c r="R182" s="104" t="s">
        <v>84</v>
      </c>
    </row>
    <row r="183" spans="1:19" ht="15.75" customHeight="1" x14ac:dyDescent="0.2">
      <c r="A183" s="93">
        <v>2102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54"/>
      <c r="L183" s="146"/>
      <c r="M183" s="147"/>
      <c r="N183" s="148"/>
      <c r="O183" s="149"/>
      <c r="P183" s="150"/>
      <c r="Q183" s="150"/>
      <c r="R183" s="151"/>
    </row>
    <row r="184" spans="1:19" ht="18" customHeight="1" x14ac:dyDescent="0.2">
      <c r="A184" s="109"/>
      <c r="B184" s="216" t="s">
        <v>106</v>
      </c>
      <c r="C184" s="216"/>
      <c r="D184" s="216"/>
      <c r="E184" s="216"/>
      <c r="F184" s="216"/>
      <c r="G184" s="216"/>
      <c r="H184" s="216"/>
      <c r="I184" s="216"/>
      <c r="J184" s="216"/>
      <c r="K184" s="37">
        <f>SUM(K167:K180)</f>
        <v>4</v>
      </c>
      <c r="L184" s="105">
        <f>IF(K175=0,"",K175/B167)</f>
        <v>0.14285714285714285</v>
      </c>
      <c r="M184" s="105">
        <f>IF(K184=0,"",K184/B167)</f>
        <v>0.2857142857142857</v>
      </c>
      <c r="N184" s="105">
        <f>IF(K175=0,"",M184-L184)</f>
        <v>0.14285714285714285</v>
      </c>
      <c r="O184" s="85"/>
      <c r="P184" s="81"/>
      <c r="Q184" s="129"/>
      <c r="R184" s="85"/>
    </row>
    <row r="185" spans="1:19" ht="12.75" customHeight="1" x14ac:dyDescent="0.2"/>
    <row r="186" spans="1:19" ht="12.75" customHeight="1" x14ac:dyDescent="0.2"/>
    <row r="187" spans="1:19" ht="26.25" customHeight="1" x14ac:dyDescent="0.2">
      <c r="B187" s="220" t="s">
        <v>94</v>
      </c>
      <c r="C187" s="221"/>
      <c r="D187" s="221"/>
      <c r="E187" s="221"/>
      <c r="F187" s="221"/>
      <c r="G187" s="221"/>
      <c r="H187" s="221"/>
      <c r="I187" s="221"/>
      <c r="J187" s="221"/>
      <c r="K187" s="74" t="s">
        <v>86</v>
      </c>
      <c r="L187" s="85"/>
      <c r="M187" s="85"/>
      <c r="N187" s="81"/>
      <c r="O187" s="85"/>
      <c r="P187" s="81"/>
      <c r="Q187" s="81"/>
      <c r="R187" s="81"/>
    </row>
    <row r="188" spans="1:19" ht="20.25" customHeight="1" x14ac:dyDescent="0.2">
      <c r="A188" s="222" t="s">
        <v>9</v>
      </c>
      <c r="B188" s="223" t="s">
        <v>95</v>
      </c>
      <c r="C188" s="224"/>
      <c r="D188" s="224"/>
      <c r="E188" s="224"/>
      <c r="F188" s="224"/>
      <c r="G188" s="224"/>
      <c r="H188" s="224"/>
      <c r="I188" s="224"/>
      <c r="J188" s="225"/>
      <c r="K188" s="226" t="s">
        <v>10</v>
      </c>
      <c r="L188" s="219" t="s">
        <v>2</v>
      </c>
      <c r="M188" s="219" t="s">
        <v>3</v>
      </c>
      <c r="N188" s="228" t="s">
        <v>4</v>
      </c>
      <c r="O188" s="219" t="s">
        <v>5</v>
      </c>
      <c r="P188" s="217" t="s">
        <v>6</v>
      </c>
      <c r="Q188" s="217" t="s">
        <v>7</v>
      </c>
      <c r="R188" s="219" t="s">
        <v>96</v>
      </c>
    </row>
    <row r="189" spans="1:19" ht="15.75" customHeight="1" x14ac:dyDescent="0.2">
      <c r="A189" s="218"/>
      <c r="B189" s="93" t="s">
        <v>97</v>
      </c>
      <c r="C189" s="93" t="s">
        <v>98</v>
      </c>
      <c r="D189" s="93" t="s">
        <v>99</v>
      </c>
      <c r="E189" s="93" t="s">
        <v>100</v>
      </c>
      <c r="F189" s="93" t="s">
        <v>101</v>
      </c>
      <c r="G189" s="93" t="s">
        <v>102</v>
      </c>
      <c r="H189" s="93" t="s">
        <v>103</v>
      </c>
      <c r="I189" s="93" t="s">
        <v>104</v>
      </c>
      <c r="J189" s="93" t="s">
        <v>105</v>
      </c>
      <c r="K189" s="218"/>
      <c r="L189" s="218"/>
      <c r="M189" s="218"/>
      <c r="N189" s="218"/>
      <c r="O189" s="218"/>
      <c r="P189" s="218"/>
      <c r="Q189" s="218"/>
      <c r="R189" s="218"/>
    </row>
    <row r="190" spans="1:19" ht="15.75" customHeight="1" x14ac:dyDescent="0.2">
      <c r="A190" s="93">
        <v>1402</v>
      </c>
      <c r="B190" s="17">
        <v>14</v>
      </c>
      <c r="C190" s="17"/>
      <c r="D190" s="17"/>
      <c r="E190" s="17"/>
      <c r="F190" s="17"/>
      <c r="G190" s="17"/>
      <c r="H190" s="17"/>
      <c r="I190" s="17"/>
      <c r="J190" s="17"/>
      <c r="K190" s="54"/>
      <c r="L190" s="138"/>
      <c r="M190" s="139"/>
      <c r="N190" s="100"/>
      <c r="O190" s="94"/>
      <c r="P190" s="19">
        <f>B190</f>
        <v>14</v>
      </c>
      <c r="Q190" s="95"/>
      <c r="R190" s="94"/>
    </row>
    <row r="191" spans="1:19" ht="15.75" customHeight="1" x14ac:dyDescent="0.2">
      <c r="A191" s="93">
        <v>1501</v>
      </c>
      <c r="B191" s="17"/>
      <c r="C191" s="17">
        <v>12</v>
      </c>
      <c r="D191" s="17"/>
      <c r="E191" s="17"/>
      <c r="F191" s="17"/>
      <c r="G191" s="17"/>
      <c r="H191" s="17"/>
      <c r="I191" s="17"/>
      <c r="J191" s="17"/>
      <c r="K191" s="54"/>
      <c r="L191" s="140"/>
      <c r="M191" s="49"/>
      <c r="N191" s="141"/>
      <c r="O191" s="21">
        <f>IF(C191=0,"",C191/B190)</f>
        <v>0.8571428571428571</v>
      </c>
      <c r="P191" s="22">
        <v>12</v>
      </c>
      <c r="Q191" s="96">
        <f t="shared" ref="Q191:Q198" si="16">IF(P191=0,"",P191/P190)</f>
        <v>0.8571428571428571</v>
      </c>
      <c r="R191" s="96">
        <f t="shared" ref="R191:R198" si="17">IF(P191=0,"",100%-Q191)</f>
        <v>0.1428571428571429</v>
      </c>
    </row>
    <row r="192" spans="1:19" ht="15.75" customHeight="1" x14ac:dyDescent="0.2">
      <c r="A192" s="93">
        <v>1502</v>
      </c>
      <c r="B192" s="17"/>
      <c r="C192" s="17"/>
      <c r="D192" s="17">
        <v>12</v>
      </c>
      <c r="E192" s="17"/>
      <c r="F192" s="17"/>
      <c r="G192" s="17"/>
      <c r="H192" s="17"/>
      <c r="I192" s="17"/>
      <c r="J192" s="17"/>
      <c r="K192" s="54"/>
      <c r="L192" s="140"/>
      <c r="M192" s="49"/>
      <c r="N192" s="141"/>
      <c r="O192" s="21">
        <f>IF(D192=0,"",D192/C191)</f>
        <v>1</v>
      </c>
      <c r="P192" s="22">
        <v>12</v>
      </c>
      <c r="Q192" s="96">
        <f t="shared" si="16"/>
        <v>1</v>
      </c>
      <c r="R192" s="96">
        <f t="shared" si="17"/>
        <v>0</v>
      </c>
      <c r="S192" s="119">
        <f>P192/P190</f>
        <v>0.8571428571428571</v>
      </c>
    </row>
    <row r="193" spans="1:18" ht="15.75" customHeight="1" x14ac:dyDescent="0.2">
      <c r="A193" s="93">
        <v>1601</v>
      </c>
      <c r="B193" s="17"/>
      <c r="C193" s="17"/>
      <c r="D193" s="17"/>
      <c r="E193" s="17">
        <v>10</v>
      </c>
      <c r="F193" s="17"/>
      <c r="G193" s="17"/>
      <c r="H193" s="17"/>
      <c r="I193" s="17"/>
      <c r="J193" s="17"/>
      <c r="K193" s="54"/>
      <c r="L193" s="140"/>
      <c r="M193" s="49"/>
      <c r="N193" s="141"/>
      <c r="O193" s="21">
        <f>IF(E193=0,"",E193/D192)</f>
        <v>0.83333333333333337</v>
      </c>
      <c r="P193" s="22">
        <v>11</v>
      </c>
      <c r="Q193" s="96">
        <f t="shared" si="16"/>
        <v>0.91666666666666663</v>
      </c>
      <c r="R193" s="96">
        <f t="shared" si="17"/>
        <v>8.333333333333337E-2</v>
      </c>
    </row>
    <row r="194" spans="1:18" ht="15.75" customHeight="1" x14ac:dyDescent="0.2">
      <c r="A194" s="93">
        <v>1602</v>
      </c>
      <c r="B194" s="17"/>
      <c r="C194" s="17"/>
      <c r="D194" s="17"/>
      <c r="E194" s="17"/>
      <c r="F194" s="17">
        <v>9</v>
      </c>
      <c r="G194" s="17"/>
      <c r="H194" s="17"/>
      <c r="I194" s="17"/>
      <c r="J194" s="17"/>
      <c r="K194" s="54"/>
      <c r="L194" s="140"/>
      <c r="M194" s="49"/>
      <c r="N194" s="141"/>
      <c r="O194" s="21">
        <f>IF(F194=0,"",F194/E193)</f>
        <v>0.9</v>
      </c>
      <c r="P194" s="22">
        <v>9</v>
      </c>
      <c r="Q194" s="96">
        <f t="shared" si="16"/>
        <v>0.81818181818181823</v>
      </c>
      <c r="R194" s="96">
        <f t="shared" si="17"/>
        <v>0.18181818181818177</v>
      </c>
    </row>
    <row r="195" spans="1:18" ht="15.75" customHeight="1" x14ac:dyDescent="0.2">
      <c r="A195" s="93">
        <v>1701</v>
      </c>
      <c r="B195" s="17"/>
      <c r="C195" s="17"/>
      <c r="D195" s="17"/>
      <c r="E195" s="17"/>
      <c r="F195" s="17"/>
      <c r="G195" s="17">
        <v>8</v>
      </c>
      <c r="H195" s="17"/>
      <c r="I195" s="17"/>
      <c r="J195" s="17"/>
      <c r="K195" s="54"/>
      <c r="L195" s="140"/>
      <c r="M195" s="49"/>
      <c r="N195" s="141"/>
      <c r="O195" s="21">
        <f>IF(G195=0,"",G195/F194)</f>
        <v>0.88888888888888884</v>
      </c>
      <c r="P195" s="22">
        <v>8</v>
      </c>
      <c r="Q195" s="96">
        <f t="shared" si="16"/>
        <v>0.88888888888888884</v>
      </c>
      <c r="R195" s="96">
        <f t="shared" si="17"/>
        <v>0.11111111111111116</v>
      </c>
    </row>
    <row r="196" spans="1:18" ht="15.75" customHeight="1" x14ac:dyDescent="0.2">
      <c r="A196" s="93">
        <v>1702</v>
      </c>
      <c r="B196" s="17"/>
      <c r="C196" s="17"/>
      <c r="D196" s="17"/>
      <c r="E196" s="17"/>
      <c r="F196" s="17"/>
      <c r="G196" s="17"/>
      <c r="H196" s="17">
        <v>8</v>
      </c>
      <c r="I196" s="17"/>
      <c r="J196" s="17"/>
      <c r="K196" s="54"/>
      <c r="L196" s="140"/>
      <c r="M196" s="49"/>
      <c r="N196" s="141"/>
      <c r="O196" s="21">
        <f>IF(H196=0,"",H196/G195)</f>
        <v>1</v>
      </c>
      <c r="P196" s="22">
        <v>8</v>
      </c>
      <c r="Q196" s="96">
        <f t="shared" si="16"/>
        <v>1</v>
      </c>
      <c r="R196" s="96">
        <f t="shared" si="17"/>
        <v>0</v>
      </c>
    </row>
    <row r="197" spans="1:18" ht="15.75" customHeight="1" x14ac:dyDescent="0.2">
      <c r="A197" s="93">
        <v>1801</v>
      </c>
      <c r="B197" s="17"/>
      <c r="C197" s="17"/>
      <c r="D197" s="17"/>
      <c r="E197" s="17"/>
      <c r="F197" s="17"/>
      <c r="G197" s="17"/>
      <c r="H197" s="17"/>
      <c r="I197" s="17">
        <v>8</v>
      </c>
      <c r="J197" s="17"/>
      <c r="K197" s="54"/>
      <c r="L197" s="140"/>
      <c r="M197" s="49"/>
      <c r="N197" s="141"/>
      <c r="O197" s="21">
        <f>IF(I197=0,"",I197/H196)</f>
        <v>1</v>
      </c>
      <c r="P197" s="22">
        <v>8</v>
      </c>
      <c r="Q197" s="96">
        <f t="shared" si="16"/>
        <v>1</v>
      </c>
      <c r="R197" s="96">
        <f t="shared" si="17"/>
        <v>0</v>
      </c>
    </row>
    <row r="198" spans="1:18" ht="15.75" customHeight="1" x14ac:dyDescent="0.2">
      <c r="A198" s="93">
        <v>1802</v>
      </c>
      <c r="B198" s="17"/>
      <c r="C198" s="17"/>
      <c r="D198" s="17"/>
      <c r="E198" s="17"/>
      <c r="F198" s="17"/>
      <c r="G198" s="17"/>
      <c r="H198" s="17"/>
      <c r="I198" s="17"/>
      <c r="J198" s="17">
        <v>7</v>
      </c>
      <c r="K198" s="54">
        <v>7</v>
      </c>
      <c r="L198" s="140"/>
      <c r="M198" s="49"/>
      <c r="N198" s="141"/>
      <c r="O198" s="24">
        <f>IF(J198=0,"",J198/I197)</f>
        <v>0.875</v>
      </c>
      <c r="P198" s="22">
        <v>8</v>
      </c>
      <c r="Q198" s="24">
        <f t="shared" si="16"/>
        <v>1</v>
      </c>
      <c r="R198" s="24">
        <f t="shared" si="17"/>
        <v>0</v>
      </c>
    </row>
    <row r="199" spans="1:18" ht="15.75" customHeight="1" x14ac:dyDescent="0.2">
      <c r="A199" s="93">
        <v>1901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54"/>
      <c r="L199" s="140"/>
      <c r="M199" s="49"/>
      <c r="N199" s="142"/>
      <c r="O199" s="63"/>
      <c r="P199" s="22"/>
      <c r="Q199" s="63"/>
      <c r="R199" s="97"/>
    </row>
    <row r="200" spans="1:18" ht="15.75" customHeight="1" x14ac:dyDescent="0.2">
      <c r="A200" s="93">
        <v>1902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54"/>
      <c r="L200" s="140"/>
      <c r="M200" s="49"/>
      <c r="N200" s="142"/>
      <c r="O200" s="143"/>
      <c r="P200" s="51"/>
      <c r="Q200" s="144"/>
      <c r="R200" s="143"/>
    </row>
    <row r="201" spans="1:18" ht="15.75" customHeight="1" x14ac:dyDescent="0.2">
      <c r="A201" s="93">
        <v>2001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54"/>
      <c r="L201" s="140"/>
      <c r="M201" s="49"/>
      <c r="N201" s="142"/>
      <c r="O201" s="143"/>
      <c r="P201" s="51"/>
      <c r="Q201" s="144"/>
      <c r="R201" s="143"/>
    </row>
    <row r="202" spans="1:18" ht="15.75" customHeight="1" x14ac:dyDescent="0.2">
      <c r="A202" s="93">
        <v>2002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54"/>
      <c r="L202" s="140"/>
      <c r="M202" s="49"/>
      <c r="N202" s="142"/>
      <c r="O202" s="143"/>
      <c r="P202" s="51"/>
      <c r="Q202" s="144"/>
      <c r="R202" s="143"/>
    </row>
    <row r="203" spans="1:18" ht="15.75" customHeight="1" x14ac:dyDescent="0.2">
      <c r="A203" s="93">
        <v>2101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54"/>
      <c r="L203" s="140"/>
      <c r="M203" s="49"/>
      <c r="N203" s="142"/>
      <c r="O203" s="196"/>
      <c r="P203" s="197"/>
      <c r="Q203" s="198"/>
      <c r="R203" s="199"/>
    </row>
    <row r="204" spans="1:18" ht="15.75" customHeight="1" x14ac:dyDescent="0.2">
      <c r="A204" s="93">
        <v>2102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54"/>
      <c r="L204" s="140"/>
      <c r="M204" s="49"/>
      <c r="N204" s="142"/>
      <c r="O204" s="98" t="s">
        <v>81</v>
      </c>
      <c r="P204" s="99">
        <v>5</v>
      </c>
      <c r="Q204" s="100">
        <f>IF(SUM(K196:K203)=0,"",SUM(K196:K203))</f>
        <v>7</v>
      </c>
      <c r="R204" s="101" t="s">
        <v>10</v>
      </c>
    </row>
    <row r="205" spans="1:18" ht="15.75" customHeight="1" x14ac:dyDescent="0.2">
      <c r="A205" s="93">
        <v>2201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54"/>
      <c r="L205" s="140"/>
      <c r="M205" s="49"/>
      <c r="N205" s="142"/>
      <c r="O205" s="102" t="s">
        <v>83</v>
      </c>
      <c r="P205" s="32">
        <f>P204/B190</f>
        <v>0.35714285714285715</v>
      </c>
      <c r="Q205" s="103">
        <f>P204/Q204</f>
        <v>0.7142857142857143</v>
      </c>
      <c r="R205" s="104" t="s">
        <v>84</v>
      </c>
    </row>
    <row r="206" spans="1:18" ht="15.75" customHeight="1" x14ac:dyDescent="0.2">
      <c r="A206" s="93">
        <v>2202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54"/>
      <c r="L206" s="146"/>
      <c r="M206" s="147"/>
      <c r="N206" s="148"/>
      <c r="O206" s="149"/>
      <c r="P206" s="150"/>
      <c r="Q206" s="150"/>
      <c r="R206" s="151"/>
    </row>
    <row r="207" spans="1:18" ht="18" customHeight="1" x14ac:dyDescent="0.2">
      <c r="A207" s="109"/>
      <c r="B207" s="216" t="s">
        <v>106</v>
      </c>
      <c r="C207" s="216"/>
      <c r="D207" s="216"/>
      <c r="E207" s="216"/>
      <c r="F207" s="216"/>
      <c r="G207" s="216"/>
      <c r="H207" s="216"/>
      <c r="I207" s="216"/>
      <c r="J207" s="216"/>
      <c r="K207" s="37">
        <f>SUM(K190:K203)</f>
        <v>7</v>
      </c>
      <c r="L207" s="105">
        <f>IF(K198=0,"",K198/B190)</f>
        <v>0.5</v>
      </c>
      <c r="M207" s="105">
        <f>IF(K207=0,"",K207/B190)</f>
        <v>0.5</v>
      </c>
      <c r="N207" s="105">
        <f>IF(K198=0,"",M207-L207)</f>
        <v>0</v>
      </c>
      <c r="O207" s="85"/>
      <c r="P207" s="81"/>
      <c r="Q207" s="129"/>
      <c r="R207" s="85"/>
    </row>
    <row r="208" spans="1:18" ht="12.75" customHeight="1" x14ac:dyDescent="0.2"/>
    <row r="209" spans="1:19" ht="12.75" customHeight="1" x14ac:dyDescent="0.2"/>
    <row r="210" spans="1:19" ht="26.25" customHeight="1" x14ac:dyDescent="0.2">
      <c r="B210" s="220" t="s">
        <v>94</v>
      </c>
      <c r="C210" s="221"/>
      <c r="D210" s="221"/>
      <c r="E210" s="221"/>
      <c r="F210" s="221"/>
      <c r="G210" s="221"/>
      <c r="H210" s="221"/>
      <c r="I210" s="221"/>
      <c r="J210" s="221"/>
      <c r="K210" s="74" t="s">
        <v>91</v>
      </c>
      <c r="L210" s="85"/>
      <c r="M210" s="85"/>
      <c r="N210" s="81"/>
      <c r="O210" s="85"/>
      <c r="P210" s="81"/>
      <c r="Q210" s="81"/>
      <c r="R210" s="81"/>
    </row>
    <row r="211" spans="1:19" ht="20.25" customHeight="1" x14ac:dyDescent="0.2">
      <c r="A211" s="222" t="s">
        <v>9</v>
      </c>
      <c r="B211" s="223" t="s">
        <v>95</v>
      </c>
      <c r="C211" s="224"/>
      <c r="D211" s="224"/>
      <c r="E211" s="224"/>
      <c r="F211" s="224"/>
      <c r="G211" s="224"/>
      <c r="H211" s="224"/>
      <c r="I211" s="224"/>
      <c r="J211" s="225"/>
      <c r="K211" s="226" t="s">
        <v>10</v>
      </c>
      <c r="L211" s="219" t="s">
        <v>2</v>
      </c>
      <c r="M211" s="219" t="s">
        <v>3</v>
      </c>
      <c r="N211" s="228" t="s">
        <v>4</v>
      </c>
      <c r="O211" s="219" t="s">
        <v>5</v>
      </c>
      <c r="P211" s="217" t="s">
        <v>6</v>
      </c>
      <c r="Q211" s="217" t="s">
        <v>7</v>
      </c>
      <c r="R211" s="219" t="s">
        <v>96</v>
      </c>
    </row>
    <row r="212" spans="1:19" ht="15.75" customHeight="1" x14ac:dyDescent="0.2">
      <c r="A212" s="218"/>
      <c r="B212" s="93" t="s">
        <v>97</v>
      </c>
      <c r="C212" s="93" t="s">
        <v>98</v>
      </c>
      <c r="D212" s="93" t="s">
        <v>99</v>
      </c>
      <c r="E212" s="93" t="s">
        <v>100</v>
      </c>
      <c r="F212" s="93" t="s">
        <v>101</v>
      </c>
      <c r="G212" s="93" t="s">
        <v>102</v>
      </c>
      <c r="H212" s="93" t="s">
        <v>103</v>
      </c>
      <c r="I212" s="93" t="s">
        <v>104</v>
      </c>
      <c r="J212" s="93" t="s">
        <v>105</v>
      </c>
      <c r="K212" s="218"/>
      <c r="L212" s="218"/>
      <c r="M212" s="218"/>
      <c r="N212" s="218"/>
      <c r="O212" s="218"/>
      <c r="P212" s="218"/>
      <c r="Q212" s="218"/>
      <c r="R212" s="218"/>
    </row>
    <row r="213" spans="1:19" ht="15.75" customHeight="1" x14ac:dyDescent="0.2">
      <c r="A213" s="93">
        <v>1501</v>
      </c>
      <c r="B213" s="17">
        <v>11</v>
      </c>
      <c r="C213" s="17"/>
      <c r="D213" s="17"/>
      <c r="E213" s="17"/>
      <c r="F213" s="17"/>
      <c r="G213" s="17"/>
      <c r="H213" s="17"/>
      <c r="I213" s="17"/>
      <c r="J213" s="17"/>
      <c r="K213" s="54"/>
      <c r="L213" s="138"/>
      <c r="M213" s="139"/>
      <c r="N213" s="100"/>
      <c r="O213" s="94"/>
      <c r="P213" s="19">
        <f>B213</f>
        <v>11</v>
      </c>
      <c r="Q213" s="95"/>
      <c r="R213" s="94"/>
    </row>
    <row r="214" spans="1:19" ht="15.75" customHeight="1" x14ac:dyDescent="0.2">
      <c r="A214" s="93">
        <v>1502</v>
      </c>
      <c r="B214" s="17"/>
      <c r="C214" s="17">
        <v>7</v>
      </c>
      <c r="D214" s="17"/>
      <c r="E214" s="17"/>
      <c r="F214" s="17"/>
      <c r="G214" s="17"/>
      <c r="H214" s="17"/>
      <c r="I214" s="17"/>
      <c r="J214" s="17"/>
      <c r="K214" s="54"/>
      <c r="L214" s="140"/>
      <c r="M214" s="49"/>
      <c r="N214" s="141"/>
      <c r="O214" s="21">
        <f>IF(C214=0,"",C214/B213)</f>
        <v>0.63636363636363635</v>
      </c>
      <c r="P214" s="22">
        <v>7</v>
      </c>
      <c r="Q214" s="96">
        <f t="shared" ref="Q214:Q221" si="18">IF(P214=0,"",P214/P213)</f>
        <v>0.63636363636363635</v>
      </c>
      <c r="R214" s="96">
        <f t="shared" ref="R214:R221" si="19">IF(P214=0,"",100%-Q214)</f>
        <v>0.36363636363636365</v>
      </c>
    </row>
    <row r="215" spans="1:19" ht="15.75" customHeight="1" x14ac:dyDescent="0.2">
      <c r="A215" s="93">
        <v>1601</v>
      </c>
      <c r="B215" s="17"/>
      <c r="C215" s="17"/>
      <c r="D215" s="17">
        <v>7</v>
      </c>
      <c r="E215" s="17"/>
      <c r="F215" s="17"/>
      <c r="G215" s="17"/>
      <c r="H215" s="17"/>
      <c r="I215" s="17"/>
      <c r="J215" s="17"/>
      <c r="K215" s="54"/>
      <c r="L215" s="140"/>
      <c r="M215" s="49"/>
      <c r="N215" s="141"/>
      <c r="O215" s="21">
        <f>IF(D215=0,"",D215/C214)</f>
        <v>1</v>
      </c>
      <c r="P215" s="22">
        <v>7</v>
      </c>
      <c r="Q215" s="96">
        <f t="shared" si="18"/>
        <v>1</v>
      </c>
      <c r="R215" s="96">
        <f t="shared" si="19"/>
        <v>0</v>
      </c>
      <c r="S215" s="119">
        <f>P215/P213</f>
        <v>0.63636363636363635</v>
      </c>
    </row>
    <row r="216" spans="1:19" ht="15.75" customHeight="1" x14ac:dyDescent="0.2">
      <c r="A216" s="93">
        <v>1602</v>
      </c>
      <c r="B216" s="17"/>
      <c r="C216" s="17"/>
      <c r="D216" s="17"/>
      <c r="E216" s="17">
        <v>7</v>
      </c>
      <c r="F216" s="17"/>
      <c r="G216" s="17"/>
      <c r="H216" s="17"/>
      <c r="I216" s="17"/>
      <c r="J216" s="17"/>
      <c r="K216" s="54"/>
      <c r="L216" s="140"/>
      <c r="M216" s="49"/>
      <c r="N216" s="141"/>
      <c r="O216" s="21">
        <f>IF(E216=0,"",E216/D215)</f>
        <v>1</v>
      </c>
      <c r="P216" s="22">
        <v>7</v>
      </c>
      <c r="Q216" s="96">
        <f t="shared" si="18"/>
        <v>1</v>
      </c>
      <c r="R216" s="96">
        <f t="shared" si="19"/>
        <v>0</v>
      </c>
    </row>
    <row r="217" spans="1:19" ht="15.75" customHeight="1" x14ac:dyDescent="0.2">
      <c r="A217" s="93">
        <v>1701</v>
      </c>
      <c r="B217" s="17"/>
      <c r="C217" s="17"/>
      <c r="D217" s="17"/>
      <c r="E217" s="17"/>
      <c r="F217" s="17">
        <v>6</v>
      </c>
      <c r="G217" s="17"/>
      <c r="H217" s="17"/>
      <c r="I217" s="17"/>
      <c r="J217" s="17"/>
      <c r="K217" s="54"/>
      <c r="L217" s="140"/>
      <c r="M217" s="49"/>
      <c r="N217" s="141"/>
      <c r="O217" s="21">
        <f>IF(F217=0,"",F217/E216)</f>
        <v>0.8571428571428571</v>
      </c>
      <c r="P217" s="22">
        <v>6</v>
      </c>
      <c r="Q217" s="96">
        <f t="shared" si="18"/>
        <v>0.8571428571428571</v>
      </c>
      <c r="R217" s="96">
        <f t="shared" si="19"/>
        <v>0.1428571428571429</v>
      </c>
    </row>
    <row r="218" spans="1:19" ht="15.75" customHeight="1" x14ac:dyDescent="0.2">
      <c r="A218" s="93">
        <v>1702</v>
      </c>
      <c r="B218" s="17"/>
      <c r="C218" s="17"/>
      <c r="D218" s="17"/>
      <c r="E218" s="17"/>
      <c r="F218" s="17"/>
      <c r="G218" s="17">
        <v>6</v>
      </c>
      <c r="H218" s="17"/>
      <c r="I218" s="17"/>
      <c r="J218" s="17"/>
      <c r="K218" s="54"/>
      <c r="L218" s="140"/>
      <c r="M218" s="49"/>
      <c r="N218" s="141"/>
      <c r="O218" s="21">
        <f>IF(G218=0,"",G218/F217)</f>
        <v>1</v>
      </c>
      <c r="P218" s="22">
        <v>6</v>
      </c>
      <c r="Q218" s="96">
        <f t="shared" si="18"/>
        <v>1</v>
      </c>
      <c r="R218" s="96">
        <f t="shared" si="19"/>
        <v>0</v>
      </c>
    </row>
    <row r="219" spans="1:19" ht="15.75" customHeight="1" x14ac:dyDescent="0.2">
      <c r="A219" s="93">
        <v>1801</v>
      </c>
      <c r="B219" s="17"/>
      <c r="C219" s="17"/>
      <c r="D219" s="17"/>
      <c r="E219" s="17"/>
      <c r="F219" s="17"/>
      <c r="G219" s="17"/>
      <c r="H219" s="17">
        <v>6</v>
      </c>
      <c r="I219" s="17"/>
      <c r="J219" s="17"/>
      <c r="K219" s="54"/>
      <c r="L219" s="140"/>
      <c r="M219" s="49"/>
      <c r="N219" s="141"/>
      <c r="O219" s="21">
        <f>IF(H219=0,"",H219/G218)</f>
        <v>1</v>
      </c>
      <c r="P219" s="22">
        <v>6</v>
      </c>
      <c r="Q219" s="96">
        <f t="shared" si="18"/>
        <v>1</v>
      </c>
      <c r="R219" s="96">
        <f t="shared" si="19"/>
        <v>0</v>
      </c>
    </row>
    <row r="220" spans="1:19" ht="15.75" customHeight="1" x14ac:dyDescent="0.2">
      <c r="A220" s="93">
        <v>1802</v>
      </c>
      <c r="B220" s="17"/>
      <c r="C220" s="17"/>
      <c r="D220" s="17"/>
      <c r="E220" s="17"/>
      <c r="F220" s="17"/>
      <c r="G220" s="17"/>
      <c r="H220" s="17"/>
      <c r="I220" s="17">
        <v>6</v>
      </c>
      <c r="J220" s="17"/>
      <c r="K220" s="54"/>
      <c r="L220" s="140"/>
      <c r="M220" s="49"/>
      <c r="N220" s="141"/>
      <c r="O220" s="21">
        <f>IF(I220=0,"",I220/H219)</f>
        <v>1</v>
      </c>
      <c r="P220" s="22">
        <v>6</v>
      </c>
      <c r="Q220" s="96">
        <f t="shared" si="18"/>
        <v>1</v>
      </c>
      <c r="R220" s="96">
        <f t="shared" si="19"/>
        <v>0</v>
      </c>
    </row>
    <row r="221" spans="1:19" ht="15.75" customHeight="1" x14ac:dyDescent="0.2">
      <c r="A221" s="93">
        <v>1901</v>
      </c>
      <c r="B221" s="17"/>
      <c r="C221" s="17"/>
      <c r="D221" s="17"/>
      <c r="E221" s="17"/>
      <c r="F221" s="17"/>
      <c r="G221" s="17"/>
      <c r="H221" s="17"/>
      <c r="I221" s="17"/>
      <c r="J221" s="17">
        <v>6</v>
      </c>
      <c r="K221" s="54">
        <v>6</v>
      </c>
      <c r="L221" s="140"/>
      <c r="M221" s="49"/>
      <c r="N221" s="141"/>
      <c r="O221" s="24">
        <f>IF(J221=0,"",J221/I220)</f>
        <v>1</v>
      </c>
      <c r="P221" s="22">
        <v>6</v>
      </c>
      <c r="Q221" s="24">
        <f t="shared" si="18"/>
        <v>1</v>
      </c>
      <c r="R221" s="24">
        <f t="shared" si="19"/>
        <v>0</v>
      </c>
    </row>
    <row r="222" spans="1:19" ht="15.75" customHeight="1" x14ac:dyDescent="0.2">
      <c r="A222" s="93">
        <v>1902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54"/>
      <c r="L222" s="140"/>
      <c r="M222" s="49"/>
      <c r="N222" s="142"/>
      <c r="O222" s="63"/>
      <c r="P222" s="22"/>
      <c r="Q222" s="63"/>
      <c r="R222" s="97"/>
    </row>
    <row r="223" spans="1:19" ht="15.75" customHeight="1" x14ac:dyDescent="0.2">
      <c r="A223" s="93">
        <v>2001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54"/>
      <c r="L223" s="140"/>
      <c r="M223" s="49"/>
      <c r="N223" s="142"/>
      <c r="O223" s="143"/>
      <c r="P223" s="51"/>
      <c r="Q223" s="144"/>
      <c r="R223" s="143"/>
    </row>
    <row r="224" spans="1:19" ht="15.75" customHeight="1" x14ac:dyDescent="0.2">
      <c r="A224" s="93">
        <v>2002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54"/>
      <c r="L224" s="140"/>
      <c r="M224" s="49"/>
      <c r="N224" s="142"/>
      <c r="O224" s="143"/>
      <c r="P224" s="51"/>
      <c r="Q224" s="144"/>
      <c r="R224" s="143"/>
    </row>
    <row r="225" spans="1:18" ht="15.75" customHeight="1" x14ac:dyDescent="0.2">
      <c r="A225" s="93">
        <v>2101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54"/>
      <c r="L225" s="140"/>
      <c r="M225" s="49"/>
      <c r="N225" s="142"/>
      <c r="O225" s="143"/>
      <c r="P225" s="51"/>
      <c r="Q225" s="144"/>
      <c r="R225" s="143"/>
    </row>
    <row r="226" spans="1:18" ht="15.75" customHeight="1" x14ac:dyDescent="0.2">
      <c r="A226" s="93">
        <v>2102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54"/>
      <c r="L226" s="140"/>
      <c r="M226" s="49"/>
      <c r="N226" s="142"/>
      <c r="O226" s="196"/>
      <c r="P226" s="197"/>
      <c r="Q226" s="198"/>
      <c r="R226" s="199"/>
    </row>
    <row r="227" spans="1:18" ht="15.75" customHeight="1" x14ac:dyDescent="0.2">
      <c r="A227" s="93">
        <v>2201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54"/>
      <c r="L227" s="140"/>
      <c r="M227" s="49"/>
      <c r="N227" s="142"/>
      <c r="O227" s="98" t="s">
        <v>81</v>
      </c>
      <c r="P227" s="99">
        <v>4</v>
      </c>
      <c r="Q227" s="100">
        <f>IF(SUM(K219:K226)=0,"",SUM(K219:K226))</f>
        <v>6</v>
      </c>
      <c r="R227" s="101" t="s">
        <v>10</v>
      </c>
    </row>
    <row r="228" spans="1:18" ht="15.75" customHeight="1" x14ac:dyDescent="0.2">
      <c r="A228" s="93">
        <v>2202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54"/>
      <c r="L228" s="140"/>
      <c r="M228" s="49"/>
      <c r="N228" s="142"/>
      <c r="O228" s="102" t="s">
        <v>83</v>
      </c>
      <c r="P228" s="32">
        <f>P227/B213</f>
        <v>0.36363636363636365</v>
      </c>
      <c r="Q228" s="103">
        <f>P227/Q227</f>
        <v>0.66666666666666663</v>
      </c>
      <c r="R228" s="104" t="s">
        <v>84</v>
      </c>
    </row>
    <row r="229" spans="1:18" ht="15.75" customHeight="1" x14ac:dyDescent="0.2">
      <c r="A229" s="93">
        <v>2301</v>
      </c>
      <c r="B229" s="71"/>
      <c r="C229" s="71"/>
      <c r="D229" s="71"/>
      <c r="E229" s="71"/>
      <c r="F229" s="71"/>
      <c r="G229" s="71"/>
      <c r="H229" s="71"/>
      <c r="I229" s="71"/>
      <c r="J229" s="71"/>
      <c r="K229" s="54"/>
      <c r="L229" s="146"/>
      <c r="M229" s="147"/>
      <c r="N229" s="148"/>
      <c r="O229" s="149"/>
      <c r="P229" s="150"/>
      <c r="Q229" s="150"/>
      <c r="R229" s="151"/>
    </row>
    <row r="230" spans="1:18" ht="18" customHeight="1" x14ac:dyDescent="0.2">
      <c r="A230" s="109"/>
      <c r="B230" s="216" t="s">
        <v>106</v>
      </c>
      <c r="C230" s="216"/>
      <c r="D230" s="216"/>
      <c r="E230" s="216"/>
      <c r="F230" s="216"/>
      <c r="G230" s="216"/>
      <c r="H230" s="216"/>
      <c r="I230" s="216"/>
      <c r="J230" s="216"/>
      <c r="K230" s="70">
        <f>SUM(K213:K226)</f>
        <v>6</v>
      </c>
      <c r="L230" s="105">
        <f>IF(K221=0,"",K221/B213)</f>
        <v>0.54545454545454541</v>
      </c>
      <c r="M230" s="105">
        <f>IF(K230=0,"",K230/B213)</f>
        <v>0.54545454545454541</v>
      </c>
      <c r="N230" s="105">
        <f>IF(K221=0,"",M230-L230)</f>
        <v>0</v>
      </c>
      <c r="O230" s="85"/>
      <c r="P230" s="81"/>
      <c r="Q230" s="129"/>
      <c r="R230" s="85"/>
    </row>
    <row r="231" spans="1:18" ht="12.75" customHeight="1" x14ac:dyDescent="0.2"/>
    <row r="232" spans="1:18" ht="12.75" customHeight="1" x14ac:dyDescent="0.2"/>
    <row r="233" spans="1:18" ht="12.75" customHeight="1" x14ac:dyDescent="0.2"/>
    <row r="234" spans="1:18" ht="12.75" customHeight="1" x14ac:dyDescent="0.2">
      <c r="A234" s="212" t="s">
        <v>127</v>
      </c>
    </row>
    <row r="235" spans="1:18" ht="12.75" customHeight="1" x14ac:dyDescent="0.2"/>
    <row r="236" spans="1:18" ht="12.75" customHeight="1" x14ac:dyDescent="0.2"/>
    <row r="237" spans="1:18" ht="12.75" customHeight="1" x14ac:dyDescent="0.2"/>
    <row r="238" spans="1:18" ht="12.75" customHeight="1" x14ac:dyDescent="0.2"/>
    <row r="239" spans="1:18" ht="12.75" customHeight="1" x14ac:dyDescent="0.2"/>
    <row r="240" spans="1:18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120">
    <mergeCell ref="B230:J230"/>
    <mergeCell ref="B207:J207"/>
    <mergeCell ref="N211:N212"/>
    <mergeCell ref="O211:O212"/>
    <mergeCell ref="P211:P212"/>
    <mergeCell ref="Q211:Q212"/>
    <mergeCell ref="R211:R212"/>
    <mergeCell ref="B210:J210"/>
    <mergeCell ref="A211:A212"/>
    <mergeCell ref="B211:J211"/>
    <mergeCell ref="K211:K212"/>
    <mergeCell ref="L211:L212"/>
    <mergeCell ref="M211:M212"/>
    <mergeCell ref="B23:J23"/>
    <mergeCell ref="N50:N51"/>
    <mergeCell ref="O50:O51"/>
    <mergeCell ref="P50:P51"/>
    <mergeCell ref="Q50:Q51"/>
    <mergeCell ref="R50:R51"/>
    <mergeCell ref="B49:J49"/>
    <mergeCell ref="A50:A51"/>
    <mergeCell ref="B50:J50"/>
    <mergeCell ref="K50:K51"/>
    <mergeCell ref="L50:L51"/>
    <mergeCell ref="M50:M51"/>
    <mergeCell ref="B46:J46"/>
    <mergeCell ref="N27:N28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B161:J161"/>
    <mergeCell ref="N188:N189"/>
    <mergeCell ref="O188:O189"/>
    <mergeCell ref="P188:P189"/>
    <mergeCell ref="Q188:Q189"/>
    <mergeCell ref="R188:R189"/>
    <mergeCell ref="B187:J187"/>
    <mergeCell ref="A188:A189"/>
    <mergeCell ref="B188:J188"/>
    <mergeCell ref="K188:K189"/>
    <mergeCell ref="L188:L189"/>
    <mergeCell ref="M188:M189"/>
    <mergeCell ref="B184:J184"/>
    <mergeCell ref="N165:N166"/>
    <mergeCell ref="O165:O166"/>
    <mergeCell ref="P165:P166"/>
    <mergeCell ref="Q165:Q166"/>
    <mergeCell ref="R165:R166"/>
    <mergeCell ref="B164:J164"/>
    <mergeCell ref="A165:A166"/>
    <mergeCell ref="B165:J165"/>
    <mergeCell ref="K165:K166"/>
    <mergeCell ref="L165:L166"/>
    <mergeCell ref="M165:M166"/>
    <mergeCell ref="B115:J115"/>
    <mergeCell ref="N142:N143"/>
    <mergeCell ref="O142:O143"/>
    <mergeCell ref="P142:P143"/>
    <mergeCell ref="Q142:Q143"/>
    <mergeCell ref="R142:R143"/>
    <mergeCell ref="B141:J141"/>
    <mergeCell ref="A142:A143"/>
    <mergeCell ref="B142:J142"/>
    <mergeCell ref="K142:K143"/>
    <mergeCell ref="L142:L143"/>
    <mergeCell ref="M142:M143"/>
    <mergeCell ref="B138:J138"/>
    <mergeCell ref="N119:N120"/>
    <mergeCell ref="O119:O120"/>
    <mergeCell ref="P119:P120"/>
    <mergeCell ref="Q119:Q120"/>
    <mergeCell ref="R119:R120"/>
    <mergeCell ref="B118:J118"/>
    <mergeCell ref="A119:A120"/>
    <mergeCell ref="B119:J119"/>
    <mergeCell ref="K119:K120"/>
    <mergeCell ref="L119:L120"/>
    <mergeCell ref="M119:M120"/>
    <mergeCell ref="B69:J69"/>
    <mergeCell ref="N96:N97"/>
    <mergeCell ref="O96:O97"/>
    <mergeCell ref="P96:P97"/>
    <mergeCell ref="Q96:Q97"/>
    <mergeCell ref="R96:R97"/>
    <mergeCell ref="B95:J95"/>
    <mergeCell ref="A96:A97"/>
    <mergeCell ref="B96:J96"/>
    <mergeCell ref="K96:K97"/>
    <mergeCell ref="L96:L97"/>
    <mergeCell ref="M96:M97"/>
    <mergeCell ref="B92:J92"/>
    <mergeCell ref="N73:N74"/>
    <mergeCell ref="O73:O74"/>
    <mergeCell ref="P73:P74"/>
    <mergeCell ref="Q73:Q74"/>
    <mergeCell ref="R73:R74"/>
    <mergeCell ref="B72:J72"/>
    <mergeCell ref="A73:A74"/>
    <mergeCell ref="B73:J73"/>
    <mergeCell ref="K73:K74"/>
    <mergeCell ref="L73:L74"/>
    <mergeCell ref="M73:M74"/>
  </mergeCells>
  <pageMargins left="0.7" right="0.7" top="0.75" bottom="0.75" header="0" footer="0"/>
  <pageSetup orientation="landscape"/>
  <ignoredErrors>
    <ignoredError sqref="A6 A168:A183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V977"/>
  <sheetViews>
    <sheetView topLeftCell="A130" zoomScaleNormal="100" workbookViewId="0">
      <selection activeCell="T150" sqref="T150"/>
    </sheetView>
  </sheetViews>
  <sheetFormatPr baseColWidth="10" defaultColWidth="12.5703125" defaultRowHeight="15" customHeight="1" x14ac:dyDescent="0.2"/>
  <cols>
    <col min="1" max="1" width="8.5703125" style="75" customWidth="1"/>
    <col min="2" max="10" width="7.140625" style="75" customWidth="1"/>
    <col min="11" max="11" width="15.7109375" style="75" bestFit="1" customWidth="1"/>
    <col min="12" max="18" width="12.85546875" style="75" customWidth="1"/>
    <col min="19" max="26" width="10.5703125" style="75" customWidth="1"/>
    <col min="27" max="16384" width="12.5703125" style="75"/>
  </cols>
  <sheetData>
    <row r="1" spans="1:19" ht="12.75" customHeight="1" x14ac:dyDescent="0.2"/>
    <row r="2" spans="1:19" ht="12.75" customHeight="1" x14ac:dyDescent="0.2"/>
    <row r="3" spans="1:19" ht="26.25" x14ac:dyDescent="0.2">
      <c r="A3" s="210"/>
      <c r="B3" s="241" t="s">
        <v>94</v>
      </c>
      <c r="C3" s="241"/>
      <c r="D3" s="241"/>
      <c r="E3" s="241"/>
      <c r="F3" s="241"/>
      <c r="G3" s="241"/>
      <c r="H3" s="241"/>
      <c r="I3" s="241"/>
      <c r="J3" s="241"/>
      <c r="K3" s="74" t="s">
        <v>116</v>
      </c>
      <c r="L3" s="85"/>
      <c r="M3" s="85"/>
      <c r="N3" s="81"/>
      <c r="O3" s="85"/>
      <c r="P3" s="81"/>
      <c r="Q3" s="81"/>
      <c r="R3" s="81"/>
    </row>
    <row r="4" spans="1:19" ht="20.25" x14ac:dyDescent="0.2">
      <c r="A4" s="222" t="s">
        <v>9</v>
      </c>
      <c r="B4" s="223" t="s">
        <v>95</v>
      </c>
      <c r="C4" s="224"/>
      <c r="D4" s="224"/>
      <c r="E4" s="224"/>
      <c r="F4" s="224"/>
      <c r="G4" s="224"/>
      <c r="H4" s="224"/>
      <c r="I4" s="224"/>
      <c r="J4" s="225"/>
      <c r="K4" s="226" t="s">
        <v>10</v>
      </c>
      <c r="L4" s="219" t="s">
        <v>2</v>
      </c>
      <c r="M4" s="219" t="s">
        <v>3</v>
      </c>
      <c r="N4" s="228" t="s">
        <v>4</v>
      </c>
      <c r="O4" s="219" t="s">
        <v>5</v>
      </c>
      <c r="P4" s="217" t="s">
        <v>6</v>
      </c>
      <c r="Q4" s="217" t="s">
        <v>7</v>
      </c>
      <c r="R4" s="219" t="s">
        <v>96</v>
      </c>
    </row>
    <row r="5" spans="1:19" ht="15.75" x14ac:dyDescent="0.2">
      <c r="A5" s="218"/>
      <c r="B5" s="93" t="s">
        <v>97</v>
      </c>
      <c r="C5" s="93" t="s">
        <v>98</v>
      </c>
      <c r="D5" s="93" t="s">
        <v>99</v>
      </c>
      <c r="E5" s="93" t="s">
        <v>100</v>
      </c>
      <c r="F5" s="93" t="s">
        <v>101</v>
      </c>
      <c r="G5" s="93" t="s">
        <v>102</v>
      </c>
      <c r="H5" s="93" t="s">
        <v>103</v>
      </c>
      <c r="I5" s="93" t="s">
        <v>104</v>
      </c>
      <c r="J5" s="93" t="s">
        <v>105</v>
      </c>
      <c r="K5" s="227"/>
      <c r="L5" s="218"/>
      <c r="M5" s="218"/>
      <c r="N5" s="218"/>
      <c r="O5" s="218"/>
      <c r="P5" s="218"/>
      <c r="Q5" s="218"/>
      <c r="R5" s="218"/>
    </row>
    <row r="6" spans="1:19" ht="15.75" x14ac:dyDescent="0.2">
      <c r="A6" s="93">
        <v>2001</v>
      </c>
      <c r="B6" s="17">
        <v>9</v>
      </c>
      <c r="C6" s="17"/>
      <c r="D6" s="17"/>
      <c r="E6" s="17"/>
      <c r="F6" s="17"/>
      <c r="G6" s="17"/>
      <c r="H6" s="17"/>
      <c r="I6" s="17"/>
      <c r="J6" s="17"/>
      <c r="K6" s="54"/>
      <c r="L6" s="193"/>
      <c r="M6" s="200"/>
      <c r="N6" s="201"/>
      <c r="O6" s="94"/>
      <c r="P6" s="19">
        <f>B6</f>
        <v>9</v>
      </c>
      <c r="Q6" s="95"/>
      <c r="R6" s="94"/>
    </row>
    <row r="7" spans="1:19" ht="15.75" x14ac:dyDescent="0.2">
      <c r="A7" s="93">
        <v>2002</v>
      </c>
      <c r="B7" s="17"/>
      <c r="C7" s="17">
        <v>7</v>
      </c>
      <c r="D7" s="17"/>
      <c r="E7" s="17"/>
      <c r="F7" s="17"/>
      <c r="G7" s="17"/>
      <c r="H7" s="17"/>
      <c r="I7" s="17"/>
      <c r="J7" s="17"/>
      <c r="K7" s="54"/>
      <c r="L7" s="202"/>
      <c r="M7" s="85"/>
      <c r="N7" s="203"/>
      <c r="O7" s="21">
        <f>IF(C7=0,"",C7/B6)</f>
        <v>0.77777777777777779</v>
      </c>
      <c r="P7" s="22">
        <v>7</v>
      </c>
      <c r="Q7" s="96">
        <f t="shared" ref="Q7:Q14" si="0">IF(P7=0,"",P7/P6)</f>
        <v>0.77777777777777779</v>
      </c>
      <c r="R7" s="96">
        <f t="shared" ref="R7:R14" si="1">IF(P7=0,"",100%-Q7)</f>
        <v>0.22222222222222221</v>
      </c>
    </row>
    <row r="8" spans="1:19" ht="15.75" x14ac:dyDescent="0.2">
      <c r="A8" s="93">
        <v>2101</v>
      </c>
      <c r="B8" s="17"/>
      <c r="C8" s="17"/>
      <c r="D8" s="17">
        <v>4</v>
      </c>
      <c r="E8" s="17"/>
      <c r="F8" s="17"/>
      <c r="G8" s="17"/>
      <c r="H8" s="17"/>
      <c r="I8" s="17"/>
      <c r="J8" s="17"/>
      <c r="K8" s="54"/>
      <c r="L8" s="202"/>
      <c r="M8" s="85"/>
      <c r="N8" s="203"/>
      <c r="O8" s="21">
        <f>IF(D8=0,"",D8/C7)</f>
        <v>0.5714285714285714</v>
      </c>
      <c r="P8" s="22">
        <v>5</v>
      </c>
      <c r="Q8" s="96">
        <f t="shared" si="0"/>
        <v>0.7142857142857143</v>
      </c>
      <c r="R8" s="96">
        <f t="shared" si="1"/>
        <v>0.2857142857142857</v>
      </c>
      <c r="S8" s="119">
        <f>P8/P6</f>
        <v>0.55555555555555558</v>
      </c>
    </row>
    <row r="9" spans="1:19" ht="15.75" x14ac:dyDescent="0.2">
      <c r="A9" s="93">
        <v>2102</v>
      </c>
      <c r="B9" s="17"/>
      <c r="C9" s="17"/>
      <c r="D9" s="17"/>
      <c r="E9" s="17">
        <v>4</v>
      </c>
      <c r="F9" s="17"/>
      <c r="G9" s="17"/>
      <c r="H9" s="17"/>
      <c r="I9" s="17"/>
      <c r="J9" s="17"/>
      <c r="K9" s="54"/>
      <c r="L9" s="202"/>
      <c r="M9" s="85"/>
      <c r="N9" s="203"/>
      <c r="O9" s="21">
        <f>IF(E9=0,"",E9/D8)</f>
        <v>1</v>
      </c>
      <c r="P9" s="22">
        <v>5</v>
      </c>
      <c r="Q9" s="96">
        <f t="shared" si="0"/>
        <v>1</v>
      </c>
      <c r="R9" s="96">
        <f t="shared" si="1"/>
        <v>0</v>
      </c>
    </row>
    <row r="10" spans="1:19" ht="15.75" x14ac:dyDescent="0.2">
      <c r="A10" s="93">
        <v>2201</v>
      </c>
      <c r="B10" s="17"/>
      <c r="C10" s="17"/>
      <c r="D10" s="17"/>
      <c r="E10" s="17"/>
      <c r="F10" s="17">
        <v>4</v>
      </c>
      <c r="G10" s="17"/>
      <c r="H10" s="17"/>
      <c r="I10" s="17"/>
      <c r="J10" s="17"/>
      <c r="K10" s="54"/>
      <c r="L10" s="202"/>
      <c r="M10" s="85"/>
      <c r="N10" s="203"/>
      <c r="O10" s="21">
        <f>IF(F10=0,"",F10/E9)</f>
        <v>1</v>
      </c>
      <c r="P10" s="22">
        <v>4</v>
      </c>
      <c r="Q10" s="96">
        <f t="shared" si="0"/>
        <v>0.8</v>
      </c>
      <c r="R10" s="96">
        <f t="shared" si="1"/>
        <v>0.19999999999999996</v>
      </c>
    </row>
    <row r="11" spans="1:19" ht="15.75" x14ac:dyDescent="0.2">
      <c r="A11" s="93">
        <v>2202</v>
      </c>
      <c r="B11" s="17"/>
      <c r="C11" s="17"/>
      <c r="D11" s="17"/>
      <c r="E11" s="17"/>
      <c r="F11" s="17"/>
      <c r="G11" s="17">
        <v>4</v>
      </c>
      <c r="H11" s="17"/>
      <c r="I11" s="17"/>
      <c r="J11" s="17"/>
      <c r="K11" s="54"/>
      <c r="L11" s="202"/>
      <c r="M11" s="85"/>
      <c r="N11" s="203"/>
      <c r="O11" s="21">
        <f>IF(G11=0,"",G11/F10)</f>
        <v>1</v>
      </c>
      <c r="P11" s="22">
        <v>4</v>
      </c>
      <c r="Q11" s="96">
        <f t="shared" si="0"/>
        <v>1</v>
      </c>
      <c r="R11" s="96">
        <f t="shared" si="1"/>
        <v>0</v>
      </c>
    </row>
    <row r="12" spans="1:19" ht="15.75" x14ac:dyDescent="0.2">
      <c r="A12" s="93">
        <v>2301</v>
      </c>
      <c r="B12" s="17"/>
      <c r="C12" s="17"/>
      <c r="D12" s="17"/>
      <c r="E12" s="17"/>
      <c r="F12" s="17"/>
      <c r="G12" s="17"/>
      <c r="H12" s="17">
        <v>4</v>
      </c>
      <c r="I12" s="17"/>
      <c r="J12" s="17"/>
      <c r="K12" s="54"/>
      <c r="L12" s="202"/>
      <c r="M12" s="85"/>
      <c r="N12" s="203"/>
      <c r="O12" s="21">
        <f>IF(H12=0,"",H12/G11)</f>
        <v>1</v>
      </c>
      <c r="P12" s="22">
        <v>4</v>
      </c>
      <c r="Q12" s="96">
        <f t="shared" si="0"/>
        <v>1</v>
      </c>
      <c r="R12" s="96">
        <f t="shared" si="1"/>
        <v>0</v>
      </c>
    </row>
    <row r="13" spans="1:19" ht="15.75" x14ac:dyDescent="0.2">
      <c r="A13" s="93">
        <v>2302</v>
      </c>
      <c r="B13" s="17"/>
      <c r="C13" s="17"/>
      <c r="D13" s="17"/>
      <c r="E13" s="17"/>
      <c r="F13" s="17"/>
      <c r="G13" s="17"/>
      <c r="H13" s="17"/>
      <c r="I13" s="17">
        <v>3</v>
      </c>
      <c r="J13" s="17"/>
      <c r="K13" s="54"/>
      <c r="L13" s="202"/>
      <c r="M13" s="85"/>
      <c r="N13" s="203"/>
      <c r="O13" s="21">
        <f>IF(I13=0,"",I13/H12)</f>
        <v>0.75</v>
      </c>
      <c r="P13" s="22">
        <v>4</v>
      </c>
      <c r="Q13" s="96">
        <f t="shared" si="0"/>
        <v>1</v>
      </c>
      <c r="R13" s="96">
        <f t="shared" si="1"/>
        <v>0</v>
      </c>
    </row>
    <row r="14" spans="1:19" ht="15.75" x14ac:dyDescent="0.2">
      <c r="A14" s="93">
        <v>2401</v>
      </c>
      <c r="B14" s="17"/>
      <c r="C14" s="17"/>
      <c r="D14" s="17"/>
      <c r="E14" s="17"/>
      <c r="F14" s="17"/>
      <c r="G14" s="17"/>
      <c r="H14" s="17"/>
      <c r="I14" s="17"/>
      <c r="J14" s="17">
        <v>3</v>
      </c>
      <c r="K14" s="54"/>
      <c r="L14" s="202"/>
      <c r="M14" s="85"/>
      <c r="N14" s="203"/>
      <c r="O14" s="24">
        <f>IF(J14=0,"",J14/I13)</f>
        <v>1</v>
      </c>
      <c r="P14" s="22">
        <v>4</v>
      </c>
      <c r="Q14" s="24">
        <f t="shared" si="0"/>
        <v>1</v>
      </c>
      <c r="R14" s="24">
        <f t="shared" si="1"/>
        <v>0</v>
      </c>
    </row>
    <row r="15" spans="1:19" ht="15.75" x14ac:dyDescent="0.2">
      <c r="A15" s="93">
        <v>2402</v>
      </c>
      <c r="B15" s="17"/>
      <c r="C15" s="17"/>
      <c r="D15" s="17"/>
      <c r="E15" s="17"/>
      <c r="F15" s="17"/>
      <c r="G15" s="17"/>
      <c r="H15" s="17"/>
      <c r="I15" s="17"/>
      <c r="J15" s="17"/>
      <c r="K15" s="54"/>
      <c r="L15" s="202"/>
      <c r="M15" s="85"/>
      <c r="N15" s="81"/>
      <c r="O15" s="26"/>
      <c r="P15" s="27"/>
      <c r="Q15" s="26"/>
      <c r="R15" s="195"/>
    </row>
    <row r="16" spans="1:19" ht="15.75" x14ac:dyDescent="0.2">
      <c r="A16" s="93">
        <v>2501</v>
      </c>
      <c r="B16" s="17"/>
      <c r="C16" s="17"/>
      <c r="D16" s="17"/>
      <c r="E16" s="17"/>
      <c r="F16" s="17"/>
      <c r="G16" s="17"/>
      <c r="H16" s="17"/>
      <c r="I16" s="17"/>
      <c r="J16" s="17"/>
      <c r="K16" s="54"/>
      <c r="L16" s="202"/>
      <c r="M16" s="85"/>
      <c r="N16" s="81"/>
      <c r="O16" s="204"/>
      <c r="P16" s="28"/>
      <c r="Q16" s="205"/>
      <c r="R16" s="204"/>
    </row>
    <row r="17" spans="1:21" ht="15.75" x14ac:dyDescent="0.2">
      <c r="A17" s="93">
        <v>2502</v>
      </c>
      <c r="B17" s="17"/>
      <c r="C17" s="17"/>
      <c r="D17" s="17"/>
      <c r="E17" s="17"/>
      <c r="F17" s="17"/>
      <c r="G17" s="17"/>
      <c r="H17" s="17"/>
      <c r="I17" s="17"/>
      <c r="J17" s="17"/>
      <c r="K17" s="54"/>
      <c r="L17" s="202"/>
      <c r="M17" s="85"/>
      <c r="N17" s="81"/>
      <c r="O17" s="204"/>
      <c r="P17" s="28"/>
      <c r="Q17" s="205"/>
      <c r="R17" s="204"/>
    </row>
    <row r="18" spans="1:21" ht="15.75" x14ac:dyDescent="0.2">
      <c r="A18" s="93">
        <v>2601</v>
      </c>
      <c r="B18" s="17"/>
      <c r="C18" s="17"/>
      <c r="D18" s="17"/>
      <c r="E18" s="17"/>
      <c r="F18" s="17"/>
      <c r="G18" s="17"/>
      <c r="H18" s="17"/>
      <c r="I18" s="17"/>
      <c r="J18" s="17"/>
      <c r="K18" s="54"/>
      <c r="L18" s="202"/>
      <c r="M18" s="85"/>
      <c r="N18" s="81"/>
      <c r="O18" s="204"/>
      <c r="P18" s="28"/>
      <c r="Q18" s="205"/>
      <c r="R18" s="204"/>
    </row>
    <row r="19" spans="1:21" ht="15.75" x14ac:dyDescent="0.2">
      <c r="A19" s="93">
        <v>2602</v>
      </c>
      <c r="B19" s="17"/>
      <c r="C19" s="17"/>
      <c r="D19" s="17"/>
      <c r="E19" s="17"/>
      <c r="F19" s="17"/>
      <c r="G19" s="17"/>
      <c r="H19" s="17"/>
      <c r="I19" s="17"/>
      <c r="J19" s="17"/>
      <c r="K19" s="54"/>
      <c r="L19" s="202"/>
      <c r="M19" s="85"/>
      <c r="N19" s="81"/>
      <c r="O19" s="206"/>
      <c r="P19" s="207"/>
      <c r="Q19" s="208"/>
      <c r="R19" s="209"/>
    </row>
    <row r="20" spans="1:21" ht="15.75" x14ac:dyDescent="0.2">
      <c r="A20" s="93">
        <v>2701</v>
      </c>
      <c r="B20" s="17"/>
      <c r="C20" s="17"/>
      <c r="D20" s="17"/>
      <c r="E20" s="17"/>
      <c r="F20" s="17"/>
      <c r="G20" s="17"/>
      <c r="H20" s="17"/>
      <c r="I20" s="17"/>
      <c r="J20" s="17"/>
      <c r="K20" s="54"/>
      <c r="L20" s="202"/>
      <c r="M20" s="85"/>
      <c r="N20" s="81"/>
      <c r="O20" s="98" t="s">
        <v>81</v>
      </c>
      <c r="P20" s="99"/>
      <c r="Q20" s="100" t="str">
        <f>IF(SUM(K12:K19)=0,"",SUM(K12:K19))</f>
        <v/>
      </c>
      <c r="R20" s="101" t="s">
        <v>10</v>
      </c>
    </row>
    <row r="21" spans="1:21" ht="15.75" x14ac:dyDescent="0.2">
      <c r="A21" s="93">
        <v>2702</v>
      </c>
      <c r="B21" s="29"/>
      <c r="C21" s="29"/>
      <c r="D21" s="29"/>
      <c r="E21" s="29"/>
      <c r="F21" s="29"/>
      <c r="G21" s="29"/>
      <c r="H21" s="29"/>
      <c r="I21" s="29"/>
      <c r="J21" s="29"/>
      <c r="K21" s="39"/>
      <c r="L21" s="202"/>
      <c r="M21" s="85"/>
      <c r="N21" s="81"/>
      <c r="O21" s="102" t="s">
        <v>83</v>
      </c>
      <c r="P21" s="32">
        <f>P20/B6</f>
        <v>0</v>
      </c>
      <c r="Q21" s="103" t="e">
        <f>P20/Q20</f>
        <v>#VALUE!</v>
      </c>
      <c r="R21" s="104" t="s">
        <v>84</v>
      </c>
    </row>
    <row r="22" spans="1:21" ht="15.75" x14ac:dyDescent="0.2">
      <c r="A22" s="93">
        <v>2801</v>
      </c>
      <c r="B22" s="211"/>
      <c r="C22" s="211"/>
      <c r="D22" s="211"/>
      <c r="E22" s="211"/>
      <c r="F22" s="211"/>
      <c r="G22" s="211"/>
      <c r="H22" s="211"/>
      <c r="I22" s="211"/>
      <c r="J22" s="211"/>
      <c r="K22" s="39"/>
      <c r="L22" s="194"/>
      <c r="M22" s="149"/>
      <c r="N22" s="150"/>
      <c r="O22" s="149"/>
      <c r="P22" s="150"/>
      <c r="Q22" s="150"/>
      <c r="R22" s="151"/>
    </row>
    <row r="23" spans="1:21" ht="18" customHeight="1" x14ac:dyDescent="0.2">
      <c r="A23" s="109"/>
      <c r="B23" s="216" t="s">
        <v>106</v>
      </c>
      <c r="C23" s="216"/>
      <c r="D23" s="216"/>
      <c r="E23" s="216"/>
      <c r="F23" s="216"/>
      <c r="G23" s="216"/>
      <c r="H23" s="216"/>
      <c r="I23" s="216"/>
      <c r="J23" s="216"/>
      <c r="K23" s="70">
        <f>SUM(K6:K19)</f>
        <v>0</v>
      </c>
      <c r="L23" s="105" t="str">
        <f>IF(K14=0,"",K14/B6)</f>
        <v/>
      </c>
      <c r="M23" s="105" t="str">
        <f>IF(K23=0,"",K23/B6)</f>
        <v/>
      </c>
      <c r="N23" s="105" t="str">
        <f>IF(K14=0,"",M23-L23)</f>
        <v/>
      </c>
      <c r="O23" s="85"/>
      <c r="P23" s="81"/>
      <c r="Q23" s="129"/>
      <c r="R23" s="85"/>
      <c r="U23" s="156"/>
    </row>
    <row r="24" spans="1:21" ht="12.75" customHeight="1" x14ac:dyDescent="0.2"/>
    <row r="25" spans="1:21" ht="12.75" customHeight="1" x14ac:dyDescent="0.2"/>
    <row r="26" spans="1:21" ht="26.25" x14ac:dyDescent="0.2">
      <c r="A26" s="210"/>
      <c r="B26" s="241" t="s">
        <v>94</v>
      </c>
      <c r="C26" s="241"/>
      <c r="D26" s="241"/>
      <c r="E26" s="241"/>
      <c r="F26" s="241"/>
      <c r="G26" s="241"/>
      <c r="H26" s="241"/>
      <c r="I26" s="241"/>
      <c r="J26" s="241"/>
      <c r="K26" s="74" t="s">
        <v>117</v>
      </c>
      <c r="L26" s="85"/>
      <c r="M26" s="85"/>
      <c r="N26" s="81"/>
      <c r="O26" s="85"/>
      <c r="P26" s="81"/>
      <c r="Q26" s="81"/>
      <c r="R26" s="81"/>
    </row>
    <row r="27" spans="1:21" ht="20.25" x14ac:dyDescent="0.2">
      <c r="A27" s="222" t="s">
        <v>9</v>
      </c>
      <c r="B27" s="223" t="s">
        <v>95</v>
      </c>
      <c r="C27" s="224"/>
      <c r="D27" s="224"/>
      <c r="E27" s="224"/>
      <c r="F27" s="224"/>
      <c r="G27" s="224"/>
      <c r="H27" s="224"/>
      <c r="I27" s="224"/>
      <c r="J27" s="225"/>
      <c r="K27" s="226" t="s">
        <v>10</v>
      </c>
      <c r="L27" s="219" t="s">
        <v>2</v>
      </c>
      <c r="M27" s="219" t="s">
        <v>3</v>
      </c>
      <c r="N27" s="228" t="s">
        <v>4</v>
      </c>
      <c r="O27" s="219" t="s">
        <v>5</v>
      </c>
      <c r="P27" s="217" t="s">
        <v>6</v>
      </c>
      <c r="Q27" s="217" t="s">
        <v>7</v>
      </c>
      <c r="R27" s="219" t="s">
        <v>96</v>
      </c>
    </row>
    <row r="28" spans="1:21" ht="15.75" x14ac:dyDescent="0.2">
      <c r="A28" s="218"/>
      <c r="B28" s="93" t="s">
        <v>97</v>
      </c>
      <c r="C28" s="93" t="s">
        <v>98</v>
      </c>
      <c r="D28" s="93" t="s">
        <v>99</v>
      </c>
      <c r="E28" s="93" t="s">
        <v>100</v>
      </c>
      <c r="F28" s="93" t="s">
        <v>101</v>
      </c>
      <c r="G28" s="93" t="s">
        <v>102</v>
      </c>
      <c r="H28" s="93" t="s">
        <v>103</v>
      </c>
      <c r="I28" s="93" t="s">
        <v>104</v>
      </c>
      <c r="J28" s="93" t="s">
        <v>105</v>
      </c>
      <c r="K28" s="227"/>
      <c r="L28" s="218"/>
      <c r="M28" s="218"/>
      <c r="N28" s="218"/>
      <c r="O28" s="218"/>
      <c r="P28" s="218"/>
      <c r="Q28" s="218"/>
      <c r="R28" s="218"/>
    </row>
    <row r="29" spans="1:21" ht="15.75" x14ac:dyDescent="0.2">
      <c r="A29" s="93">
        <v>2002</v>
      </c>
      <c r="B29" s="17">
        <v>15</v>
      </c>
      <c r="C29" s="17"/>
      <c r="D29" s="17"/>
      <c r="E29" s="17"/>
      <c r="F29" s="17"/>
      <c r="G29" s="17"/>
      <c r="H29" s="17"/>
      <c r="I29" s="17"/>
      <c r="J29" s="17"/>
      <c r="K29" s="54"/>
      <c r="L29" s="193"/>
      <c r="M29" s="200"/>
      <c r="N29" s="201"/>
      <c r="O29" s="94"/>
      <c r="P29" s="19">
        <f>B29</f>
        <v>15</v>
      </c>
      <c r="Q29" s="95"/>
      <c r="R29" s="94"/>
    </row>
    <row r="30" spans="1:21" ht="15.75" x14ac:dyDescent="0.2">
      <c r="A30" s="93">
        <v>2101</v>
      </c>
      <c r="B30" s="17"/>
      <c r="C30" s="17">
        <v>10</v>
      </c>
      <c r="D30" s="17"/>
      <c r="E30" s="17"/>
      <c r="F30" s="17"/>
      <c r="G30" s="17"/>
      <c r="H30" s="17"/>
      <c r="I30" s="17"/>
      <c r="J30" s="17"/>
      <c r="K30" s="54"/>
      <c r="L30" s="202"/>
      <c r="M30" s="85"/>
      <c r="N30" s="203"/>
      <c r="O30" s="21">
        <f>IF(C30=0,"",C30/B29)</f>
        <v>0.66666666666666663</v>
      </c>
      <c r="P30" s="22">
        <v>10</v>
      </c>
      <c r="Q30" s="96">
        <f t="shared" ref="Q30:Q37" si="2">IF(P30=0,"",P30/P29)</f>
        <v>0.66666666666666663</v>
      </c>
      <c r="R30" s="96">
        <f t="shared" ref="R30:R37" si="3">IF(P30=0,"",100%-Q30)</f>
        <v>0.33333333333333337</v>
      </c>
    </row>
    <row r="31" spans="1:21" ht="15.75" x14ac:dyDescent="0.2">
      <c r="A31" s="93">
        <v>2102</v>
      </c>
      <c r="B31" s="17"/>
      <c r="C31" s="17"/>
      <c r="D31" s="17">
        <v>7</v>
      </c>
      <c r="E31" s="17"/>
      <c r="F31" s="17"/>
      <c r="G31" s="17"/>
      <c r="H31" s="17"/>
      <c r="I31" s="17"/>
      <c r="J31" s="17"/>
      <c r="K31" s="54"/>
      <c r="L31" s="202"/>
      <c r="M31" s="85"/>
      <c r="N31" s="203"/>
      <c r="O31" s="21">
        <f>IF(D31=0,"",D31/C30)</f>
        <v>0.7</v>
      </c>
      <c r="P31" s="22">
        <v>8</v>
      </c>
      <c r="Q31" s="96">
        <f t="shared" si="2"/>
        <v>0.8</v>
      </c>
      <c r="R31" s="96">
        <f t="shared" si="3"/>
        <v>0.19999999999999996</v>
      </c>
      <c r="S31" s="119">
        <f>P31/P29</f>
        <v>0.53333333333333333</v>
      </c>
    </row>
    <row r="32" spans="1:21" ht="15.75" x14ac:dyDescent="0.2">
      <c r="A32" s="93">
        <v>2201</v>
      </c>
      <c r="B32" s="17"/>
      <c r="C32" s="17"/>
      <c r="D32" s="17"/>
      <c r="E32" s="17">
        <v>7</v>
      </c>
      <c r="F32" s="17"/>
      <c r="G32" s="17"/>
      <c r="H32" s="17"/>
      <c r="I32" s="17"/>
      <c r="J32" s="17"/>
      <c r="K32" s="54"/>
      <c r="L32" s="202"/>
      <c r="M32" s="85"/>
      <c r="N32" s="203"/>
      <c r="O32" s="21">
        <f>IF(E32=0,"",E32/D31)</f>
        <v>1</v>
      </c>
      <c r="P32" s="22">
        <v>7</v>
      </c>
      <c r="Q32" s="96">
        <f t="shared" si="2"/>
        <v>0.875</v>
      </c>
      <c r="R32" s="96">
        <f t="shared" si="3"/>
        <v>0.125</v>
      </c>
    </row>
    <row r="33" spans="1:18" ht="15.75" x14ac:dyDescent="0.2">
      <c r="A33" s="93">
        <v>2202</v>
      </c>
      <c r="B33" s="17"/>
      <c r="C33" s="17"/>
      <c r="D33" s="17"/>
      <c r="E33" s="17"/>
      <c r="F33" s="17">
        <v>7</v>
      </c>
      <c r="G33" s="17"/>
      <c r="H33" s="17"/>
      <c r="I33" s="17"/>
      <c r="J33" s="17"/>
      <c r="K33" s="54"/>
      <c r="L33" s="202"/>
      <c r="M33" s="85"/>
      <c r="N33" s="203"/>
      <c r="O33" s="21">
        <f>IF(F33=0,"",F33/E32)</f>
        <v>1</v>
      </c>
      <c r="P33" s="22">
        <v>7</v>
      </c>
      <c r="Q33" s="96">
        <f t="shared" si="2"/>
        <v>1</v>
      </c>
      <c r="R33" s="96">
        <f t="shared" si="3"/>
        <v>0</v>
      </c>
    </row>
    <row r="34" spans="1:18" ht="15.75" x14ac:dyDescent="0.2">
      <c r="A34" s="93">
        <v>2301</v>
      </c>
      <c r="B34" s="17"/>
      <c r="C34" s="17"/>
      <c r="D34" s="17"/>
      <c r="E34" s="17"/>
      <c r="F34" s="17"/>
      <c r="G34" s="17">
        <v>7</v>
      </c>
      <c r="H34" s="17"/>
      <c r="I34" s="17"/>
      <c r="J34" s="17"/>
      <c r="K34" s="54"/>
      <c r="L34" s="202"/>
      <c r="M34" s="85"/>
      <c r="N34" s="203"/>
      <c r="O34" s="21">
        <f>IF(G34=0,"",G34/F33)</f>
        <v>1</v>
      </c>
      <c r="P34" s="22">
        <v>7</v>
      </c>
      <c r="Q34" s="96">
        <f t="shared" si="2"/>
        <v>1</v>
      </c>
      <c r="R34" s="96">
        <f t="shared" si="3"/>
        <v>0</v>
      </c>
    </row>
    <row r="35" spans="1:18" ht="15.75" x14ac:dyDescent="0.2">
      <c r="A35" s="93">
        <v>2302</v>
      </c>
      <c r="B35" s="17"/>
      <c r="C35" s="17"/>
      <c r="D35" s="17"/>
      <c r="E35" s="17"/>
      <c r="F35" s="17"/>
      <c r="G35" s="17"/>
      <c r="H35" s="17">
        <v>5</v>
      </c>
      <c r="I35" s="17"/>
      <c r="J35" s="17"/>
      <c r="K35" s="54"/>
      <c r="L35" s="202"/>
      <c r="M35" s="85"/>
      <c r="N35" s="203"/>
      <c r="O35" s="21">
        <f>IF(H35=0,"",H35/G34)</f>
        <v>0.7142857142857143</v>
      </c>
      <c r="P35" s="22">
        <v>7</v>
      </c>
      <c r="Q35" s="96">
        <f t="shared" si="2"/>
        <v>1</v>
      </c>
      <c r="R35" s="96">
        <f t="shared" si="3"/>
        <v>0</v>
      </c>
    </row>
    <row r="36" spans="1:18" ht="15.75" x14ac:dyDescent="0.2">
      <c r="A36" s="93">
        <v>2401</v>
      </c>
      <c r="B36" s="17"/>
      <c r="C36" s="17"/>
      <c r="D36" s="17"/>
      <c r="E36" s="17"/>
      <c r="F36" s="17"/>
      <c r="G36" s="17"/>
      <c r="H36" s="17"/>
      <c r="I36" s="17">
        <v>3</v>
      </c>
      <c r="J36" s="17"/>
      <c r="K36" s="54"/>
      <c r="L36" s="202"/>
      <c r="M36" s="85"/>
      <c r="N36" s="203"/>
      <c r="O36" s="21">
        <f>IF(I36=0,"",I36/H35)</f>
        <v>0.6</v>
      </c>
      <c r="P36" s="22">
        <v>7</v>
      </c>
      <c r="Q36" s="96">
        <f t="shared" si="2"/>
        <v>1</v>
      </c>
      <c r="R36" s="96">
        <f t="shared" si="3"/>
        <v>0</v>
      </c>
    </row>
    <row r="37" spans="1:18" ht="15.75" x14ac:dyDescent="0.2">
      <c r="A37" s="93">
        <v>2402</v>
      </c>
      <c r="B37" s="17"/>
      <c r="C37" s="17"/>
      <c r="D37" s="17"/>
      <c r="E37" s="17"/>
      <c r="F37" s="17"/>
      <c r="G37" s="17"/>
      <c r="H37" s="17"/>
      <c r="I37" s="17"/>
      <c r="J37" s="17">
        <v>3</v>
      </c>
      <c r="K37" s="54">
        <v>3</v>
      </c>
      <c r="L37" s="202"/>
      <c r="M37" s="85"/>
      <c r="N37" s="203"/>
      <c r="O37" s="24">
        <f>IF(J37=0,"",J37/I36)</f>
        <v>1</v>
      </c>
      <c r="P37" s="22">
        <v>6</v>
      </c>
      <c r="Q37" s="24">
        <f t="shared" si="2"/>
        <v>0.8571428571428571</v>
      </c>
      <c r="R37" s="24">
        <f t="shared" si="3"/>
        <v>0.1428571428571429</v>
      </c>
    </row>
    <row r="38" spans="1:18" ht="15.75" x14ac:dyDescent="0.2">
      <c r="A38" s="93">
        <v>2501</v>
      </c>
      <c r="B38" s="17"/>
      <c r="C38" s="17"/>
      <c r="D38" s="17"/>
      <c r="E38" s="17"/>
      <c r="F38" s="17"/>
      <c r="G38" s="17"/>
      <c r="H38" s="17"/>
      <c r="I38" s="17"/>
      <c r="J38" s="17">
        <v>3</v>
      </c>
      <c r="K38" s="54">
        <v>3</v>
      </c>
      <c r="L38" s="202"/>
      <c r="M38" s="85"/>
      <c r="N38" s="81"/>
      <c r="O38" s="26"/>
      <c r="P38" s="27">
        <v>3</v>
      </c>
      <c r="Q38" s="26"/>
      <c r="R38" s="195"/>
    </row>
    <row r="39" spans="1:18" ht="15.75" x14ac:dyDescent="0.2">
      <c r="A39" s="93">
        <v>2502</v>
      </c>
      <c r="B39" s="17"/>
      <c r="C39" s="17"/>
      <c r="D39" s="17"/>
      <c r="E39" s="17"/>
      <c r="F39" s="17"/>
      <c r="G39" s="17"/>
      <c r="H39" s="17"/>
      <c r="I39" s="17"/>
      <c r="J39" s="17"/>
      <c r="K39" s="54"/>
      <c r="L39" s="202"/>
      <c r="M39" s="85"/>
      <c r="N39" s="81"/>
      <c r="O39" s="204"/>
      <c r="P39" s="28"/>
      <c r="Q39" s="205"/>
      <c r="R39" s="204"/>
    </row>
    <row r="40" spans="1:18" ht="15.75" x14ac:dyDescent="0.2">
      <c r="A40" s="93">
        <v>2601</v>
      </c>
      <c r="B40" s="17"/>
      <c r="C40" s="17"/>
      <c r="D40" s="17"/>
      <c r="E40" s="17"/>
      <c r="F40" s="17"/>
      <c r="G40" s="17"/>
      <c r="H40" s="17"/>
      <c r="I40" s="17"/>
      <c r="J40" s="17"/>
      <c r="K40" s="54"/>
      <c r="L40" s="202"/>
      <c r="M40" s="85"/>
      <c r="N40" s="81"/>
      <c r="O40" s="204"/>
      <c r="P40" s="28"/>
      <c r="Q40" s="205"/>
      <c r="R40" s="204"/>
    </row>
    <row r="41" spans="1:18" ht="15.75" x14ac:dyDescent="0.2">
      <c r="A41" s="93">
        <v>2602</v>
      </c>
      <c r="B41" s="17"/>
      <c r="C41" s="17"/>
      <c r="D41" s="17"/>
      <c r="E41" s="17"/>
      <c r="F41" s="17"/>
      <c r="G41" s="17"/>
      <c r="H41" s="17"/>
      <c r="I41" s="17"/>
      <c r="J41" s="17"/>
      <c r="K41" s="54"/>
      <c r="L41" s="202"/>
      <c r="M41" s="85"/>
      <c r="N41" s="81"/>
      <c r="O41" s="204"/>
      <c r="P41" s="28"/>
      <c r="Q41" s="205"/>
      <c r="R41" s="204"/>
    </row>
    <row r="42" spans="1:18" ht="15.75" x14ac:dyDescent="0.2">
      <c r="A42" s="93">
        <v>2701</v>
      </c>
      <c r="B42" s="17"/>
      <c r="C42" s="17"/>
      <c r="D42" s="17"/>
      <c r="E42" s="17"/>
      <c r="F42" s="17"/>
      <c r="G42" s="17"/>
      <c r="H42" s="17"/>
      <c r="I42" s="17"/>
      <c r="J42" s="17"/>
      <c r="K42" s="54"/>
      <c r="L42" s="202"/>
      <c r="M42" s="85"/>
      <c r="N42" s="81"/>
      <c r="O42" s="206"/>
      <c r="P42" s="207"/>
      <c r="Q42" s="208"/>
      <c r="R42" s="209"/>
    </row>
    <row r="43" spans="1:18" ht="15.75" x14ac:dyDescent="0.2">
      <c r="A43" s="93">
        <v>2702</v>
      </c>
      <c r="B43" s="17"/>
      <c r="C43" s="17"/>
      <c r="D43" s="17"/>
      <c r="E43" s="17"/>
      <c r="F43" s="17"/>
      <c r="G43" s="17"/>
      <c r="H43" s="17"/>
      <c r="I43" s="17"/>
      <c r="J43" s="17"/>
      <c r="K43" s="54"/>
      <c r="L43" s="202"/>
      <c r="M43" s="85"/>
      <c r="N43" s="81"/>
      <c r="O43" s="98" t="s">
        <v>81</v>
      </c>
      <c r="P43" s="99"/>
      <c r="Q43" s="100">
        <f>IF(SUM(K35:K42)=0,"",SUM(K35:K42))</f>
        <v>6</v>
      </c>
      <c r="R43" s="101" t="s">
        <v>10</v>
      </c>
    </row>
    <row r="44" spans="1:18" ht="15.75" x14ac:dyDescent="0.2">
      <c r="A44" s="93">
        <v>2801</v>
      </c>
      <c r="B44" s="29"/>
      <c r="C44" s="29"/>
      <c r="D44" s="29"/>
      <c r="E44" s="29"/>
      <c r="F44" s="29"/>
      <c r="G44" s="29"/>
      <c r="H44" s="29"/>
      <c r="I44" s="29"/>
      <c r="J44" s="29"/>
      <c r="K44" s="39"/>
      <c r="L44" s="202"/>
      <c r="M44" s="85"/>
      <c r="N44" s="81"/>
      <c r="O44" s="102" t="s">
        <v>83</v>
      </c>
      <c r="P44" s="32">
        <f>P43/B29</f>
        <v>0</v>
      </c>
      <c r="Q44" s="103">
        <f>P43/Q43</f>
        <v>0</v>
      </c>
      <c r="R44" s="104" t="s">
        <v>84</v>
      </c>
    </row>
    <row r="45" spans="1:18" ht="15.75" x14ac:dyDescent="0.2">
      <c r="A45" s="93">
        <v>2802</v>
      </c>
      <c r="B45" s="29"/>
      <c r="C45" s="29"/>
      <c r="D45" s="29"/>
      <c r="E45" s="29"/>
      <c r="F45" s="29"/>
      <c r="G45" s="29"/>
      <c r="H45" s="29"/>
      <c r="I45" s="29"/>
      <c r="J45" s="29"/>
      <c r="K45" s="39"/>
      <c r="L45" s="194"/>
      <c r="M45" s="149"/>
      <c r="N45" s="150"/>
      <c r="O45" s="149"/>
      <c r="P45" s="150"/>
      <c r="Q45" s="150"/>
      <c r="R45" s="151"/>
    </row>
    <row r="46" spans="1:18" ht="18" customHeight="1" x14ac:dyDescent="0.2">
      <c r="A46" s="109"/>
      <c r="B46" s="216" t="s">
        <v>106</v>
      </c>
      <c r="C46" s="216"/>
      <c r="D46" s="216"/>
      <c r="E46" s="216"/>
      <c r="F46" s="216"/>
      <c r="G46" s="216"/>
      <c r="H46" s="216"/>
      <c r="I46" s="216"/>
      <c r="J46" s="216"/>
      <c r="K46" s="37">
        <f>SUM(K29:K42)</f>
        <v>6</v>
      </c>
      <c r="L46" s="105">
        <f>IF(K37=0,"",K37/B29)</f>
        <v>0.2</v>
      </c>
      <c r="M46" s="105">
        <f>IF(K46=0,"",K46/B29)</f>
        <v>0.4</v>
      </c>
      <c r="N46" s="105">
        <f>IF(K37=0,"",M46-L46)</f>
        <v>0.2</v>
      </c>
      <c r="O46" s="85"/>
      <c r="P46" s="81"/>
      <c r="Q46" s="129"/>
      <c r="R46" s="85"/>
    </row>
    <row r="47" spans="1:18" ht="12.75" customHeight="1" x14ac:dyDescent="0.2"/>
    <row r="48" spans="1:18" ht="12.75" customHeight="1" x14ac:dyDescent="0.2"/>
    <row r="49" spans="1:22" ht="26.25" x14ac:dyDescent="0.2">
      <c r="A49" s="210"/>
      <c r="B49" s="241" t="s">
        <v>94</v>
      </c>
      <c r="C49" s="241"/>
      <c r="D49" s="241"/>
      <c r="E49" s="241"/>
      <c r="F49" s="241"/>
      <c r="G49" s="241"/>
      <c r="H49" s="241"/>
      <c r="I49" s="241"/>
      <c r="J49" s="241"/>
      <c r="K49" s="74" t="s">
        <v>118</v>
      </c>
      <c r="L49" s="85"/>
      <c r="M49" s="85"/>
      <c r="N49" s="81"/>
      <c r="O49" s="85"/>
      <c r="P49" s="81"/>
      <c r="Q49" s="81"/>
      <c r="R49" s="81"/>
    </row>
    <row r="50" spans="1:22" ht="20.25" customHeight="1" x14ac:dyDescent="0.2">
      <c r="A50" s="222" t="s">
        <v>9</v>
      </c>
      <c r="B50" s="223" t="s">
        <v>95</v>
      </c>
      <c r="C50" s="224"/>
      <c r="D50" s="224"/>
      <c r="E50" s="224"/>
      <c r="F50" s="224"/>
      <c r="G50" s="224"/>
      <c r="H50" s="224"/>
      <c r="I50" s="224"/>
      <c r="J50" s="225"/>
      <c r="K50" s="226" t="s">
        <v>10</v>
      </c>
      <c r="L50" s="219" t="s">
        <v>2</v>
      </c>
      <c r="M50" s="219" t="s">
        <v>3</v>
      </c>
      <c r="N50" s="228" t="s">
        <v>4</v>
      </c>
      <c r="O50" s="219" t="s">
        <v>5</v>
      </c>
      <c r="P50" s="217" t="s">
        <v>6</v>
      </c>
      <c r="Q50" s="217" t="s">
        <v>7</v>
      </c>
      <c r="R50" s="219" t="s">
        <v>96</v>
      </c>
    </row>
    <row r="51" spans="1:22" ht="15.75" x14ac:dyDescent="0.2">
      <c r="A51" s="218"/>
      <c r="B51" s="93" t="s">
        <v>97</v>
      </c>
      <c r="C51" s="93" t="s">
        <v>98</v>
      </c>
      <c r="D51" s="93" t="s">
        <v>99</v>
      </c>
      <c r="E51" s="93" t="s">
        <v>100</v>
      </c>
      <c r="F51" s="93" t="s">
        <v>101</v>
      </c>
      <c r="G51" s="93" t="s">
        <v>102</v>
      </c>
      <c r="H51" s="93" t="s">
        <v>103</v>
      </c>
      <c r="I51" s="93" t="s">
        <v>104</v>
      </c>
      <c r="J51" s="93" t="s">
        <v>105</v>
      </c>
      <c r="K51" s="227"/>
      <c r="L51" s="218"/>
      <c r="M51" s="218"/>
      <c r="N51" s="218"/>
      <c r="O51" s="218"/>
      <c r="P51" s="218"/>
      <c r="Q51" s="218"/>
      <c r="R51" s="218"/>
    </row>
    <row r="52" spans="1:22" ht="15.75" x14ac:dyDescent="0.2">
      <c r="A52" s="93">
        <v>2101</v>
      </c>
      <c r="B52" s="17">
        <v>9</v>
      </c>
      <c r="C52" s="17"/>
      <c r="D52" s="17"/>
      <c r="E52" s="17"/>
      <c r="F52" s="17"/>
      <c r="G52" s="17"/>
      <c r="H52" s="17"/>
      <c r="I52" s="17"/>
      <c r="J52" s="17"/>
      <c r="K52" s="54"/>
      <c r="L52" s="193"/>
      <c r="M52" s="200"/>
      <c r="N52" s="201"/>
      <c r="O52" s="94"/>
      <c r="P52" s="19">
        <v>9</v>
      </c>
      <c r="Q52" s="95"/>
      <c r="R52" s="94"/>
    </row>
    <row r="53" spans="1:22" ht="15.75" x14ac:dyDescent="0.2">
      <c r="A53" s="93">
        <v>2102</v>
      </c>
      <c r="B53" s="17"/>
      <c r="C53" s="17">
        <v>7</v>
      </c>
      <c r="D53" s="17"/>
      <c r="E53" s="17"/>
      <c r="F53" s="17"/>
      <c r="G53" s="17"/>
      <c r="H53" s="17"/>
      <c r="I53" s="17"/>
      <c r="J53" s="17"/>
      <c r="K53" s="54"/>
      <c r="L53" s="202"/>
      <c r="M53" s="85"/>
      <c r="N53" s="203"/>
      <c r="O53" s="21">
        <f>IF(C53=0,"",C53/B52)</f>
        <v>0.77777777777777779</v>
      </c>
      <c r="P53" s="22">
        <v>7</v>
      </c>
      <c r="Q53" s="96">
        <f t="shared" ref="Q53:Q60" si="4">IF(P53=0,"",P53/P52)</f>
        <v>0.77777777777777779</v>
      </c>
      <c r="R53" s="96">
        <f t="shared" ref="R53:R60" si="5">IF(P53=0,"",100%-Q53)</f>
        <v>0.22222222222222221</v>
      </c>
    </row>
    <row r="54" spans="1:22" ht="15.75" x14ac:dyDescent="0.2">
      <c r="A54" s="93">
        <v>2201</v>
      </c>
      <c r="B54" s="17"/>
      <c r="C54" s="17"/>
      <c r="D54" s="17">
        <v>6</v>
      </c>
      <c r="E54" s="17"/>
      <c r="F54" s="17"/>
      <c r="G54" s="17"/>
      <c r="H54" s="17"/>
      <c r="I54" s="17"/>
      <c r="J54" s="17"/>
      <c r="K54" s="54"/>
      <c r="L54" s="202"/>
      <c r="M54" s="85"/>
      <c r="N54" s="203"/>
      <c r="O54" s="21">
        <f>IF(D54=0,"",D54/C53)</f>
        <v>0.8571428571428571</v>
      </c>
      <c r="P54" s="22">
        <v>6</v>
      </c>
      <c r="Q54" s="96">
        <f t="shared" si="4"/>
        <v>0.8571428571428571</v>
      </c>
      <c r="R54" s="96">
        <f t="shared" si="5"/>
        <v>0.1428571428571429</v>
      </c>
      <c r="S54" s="119">
        <f>P54/P52</f>
        <v>0.66666666666666663</v>
      </c>
    </row>
    <row r="55" spans="1:22" ht="15.75" x14ac:dyDescent="0.2">
      <c r="A55" s="93">
        <v>2202</v>
      </c>
      <c r="B55" s="17"/>
      <c r="C55" s="17"/>
      <c r="D55" s="17"/>
      <c r="E55" s="17">
        <v>5</v>
      </c>
      <c r="F55" s="17"/>
      <c r="G55" s="17"/>
      <c r="H55" s="17"/>
      <c r="I55" s="17"/>
      <c r="J55" s="17"/>
      <c r="K55" s="54"/>
      <c r="L55" s="202"/>
      <c r="M55" s="85"/>
      <c r="N55" s="203"/>
      <c r="O55" s="21">
        <f>IF(E55=0,"",E55/D54)</f>
        <v>0.83333333333333337</v>
      </c>
      <c r="P55" s="22">
        <v>6</v>
      </c>
      <c r="Q55" s="96">
        <f t="shared" si="4"/>
        <v>1</v>
      </c>
      <c r="R55" s="96">
        <f t="shared" si="5"/>
        <v>0</v>
      </c>
    </row>
    <row r="56" spans="1:22" ht="15.75" x14ac:dyDescent="0.2">
      <c r="A56" s="93">
        <v>2301</v>
      </c>
      <c r="B56" s="17"/>
      <c r="C56" s="17"/>
      <c r="D56" s="17"/>
      <c r="E56" s="17"/>
      <c r="F56" s="17">
        <v>5</v>
      </c>
      <c r="G56" s="17"/>
      <c r="H56" s="17"/>
      <c r="I56" s="17"/>
      <c r="J56" s="17"/>
      <c r="K56" s="54"/>
      <c r="L56" s="202"/>
      <c r="M56" s="85"/>
      <c r="N56" s="203"/>
      <c r="O56" s="21">
        <f>IF(F56=0,"",F56/E55)</f>
        <v>1</v>
      </c>
      <c r="P56" s="22">
        <v>6</v>
      </c>
      <c r="Q56" s="96">
        <f t="shared" si="4"/>
        <v>1</v>
      </c>
      <c r="R56" s="96">
        <f t="shared" si="5"/>
        <v>0</v>
      </c>
    </row>
    <row r="57" spans="1:22" ht="15.75" x14ac:dyDescent="0.2">
      <c r="A57" s="93">
        <v>2302</v>
      </c>
      <c r="B57" s="17"/>
      <c r="C57" s="17"/>
      <c r="D57" s="17"/>
      <c r="E57" s="17"/>
      <c r="F57" s="17"/>
      <c r="G57" s="17">
        <v>5</v>
      </c>
      <c r="H57" s="17"/>
      <c r="I57" s="17"/>
      <c r="J57" s="17"/>
      <c r="K57" s="54"/>
      <c r="L57" s="202"/>
      <c r="M57" s="85"/>
      <c r="N57" s="203"/>
      <c r="O57" s="21">
        <f>IF(G57=0,"",G57/F56)</f>
        <v>1</v>
      </c>
      <c r="P57" s="22">
        <v>6</v>
      </c>
      <c r="Q57" s="96">
        <f t="shared" si="4"/>
        <v>1</v>
      </c>
      <c r="R57" s="96">
        <f t="shared" si="5"/>
        <v>0</v>
      </c>
    </row>
    <row r="58" spans="1:22" ht="15.75" x14ac:dyDescent="0.2">
      <c r="A58" s="93">
        <v>2401</v>
      </c>
      <c r="B58" s="17"/>
      <c r="C58" s="17"/>
      <c r="D58" s="17"/>
      <c r="E58" s="17"/>
      <c r="F58" s="17"/>
      <c r="G58" s="17"/>
      <c r="H58" s="17">
        <v>5</v>
      </c>
      <c r="I58" s="17"/>
      <c r="J58" s="17"/>
      <c r="K58" s="54"/>
      <c r="L58" s="202"/>
      <c r="M58" s="85"/>
      <c r="N58" s="203"/>
      <c r="O58" s="21">
        <f>IF(H58=0,"",H58/G57)</f>
        <v>1</v>
      </c>
      <c r="P58" s="22">
        <v>6</v>
      </c>
      <c r="Q58" s="96">
        <f t="shared" si="4"/>
        <v>1</v>
      </c>
      <c r="R58" s="96">
        <f t="shared" si="5"/>
        <v>0</v>
      </c>
    </row>
    <row r="59" spans="1:22" ht="15.75" x14ac:dyDescent="0.2">
      <c r="A59" s="93">
        <v>2402</v>
      </c>
      <c r="B59" s="17"/>
      <c r="C59" s="17"/>
      <c r="D59" s="17"/>
      <c r="E59" s="17"/>
      <c r="F59" s="17"/>
      <c r="G59" s="17"/>
      <c r="H59" s="17"/>
      <c r="I59" s="17">
        <v>5</v>
      </c>
      <c r="J59" s="17"/>
      <c r="K59" s="54"/>
      <c r="L59" s="202"/>
      <c r="M59" s="85"/>
      <c r="N59" s="203"/>
      <c r="O59" s="21">
        <f>IF(I59=0,"",I59/H58)</f>
        <v>1</v>
      </c>
      <c r="P59" s="22">
        <v>6</v>
      </c>
      <c r="Q59" s="96">
        <f t="shared" si="4"/>
        <v>1</v>
      </c>
      <c r="R59" s="96">
        <f t="shared" si="5"/>
        <v>0</v>
      </c>
    </row>
    <row r="60" spans="1:22" ht="15.75" x14ac:dyDescent="0.2">
      <c r="A60" s="93">
        <v>2501</v>
      </c>
      <c r="B60" s="17"/>
      <c r="C60" s="17"/>
      <c r="D60" s="17"/>
      <c r="E60" s="17"/>
      <c r="F60" s="17"/>
      <c r="G60" s="17"/>
      <c r="H60" s="17"/>
      <c r="I60" s="17"/>
      <c r="J60" s="17">
        <v>4</v>
      </c>
      <c r="K60" s="54">
        <v>3</v>
      </c>
      <c r="L60" s="202"/>
      <c r="M60" s="85"/>
      <c r="N60" s="203"/>
      <c r="O60" s="24">
        <f>IF(J60=0,"",J60/I59)</f>
        <v>0.8</v>
      </c>
      <c r="P60" s="22">
        <v>6</v>
      </c>
      <c r="Q60" s="24">
        <f t="shared" si="4"/>
        <v>1</v>
      </c>
      <c r="R60" s="24">
        <f t="shared" si="5"/>
        <v>0</v>
      </c>
      <c r="V60" s="156"/>
    </row>
    <row r="61" spans="1:22" ht="15.75" x14ac:dyDescent="0.2">
      <c r="A61" s="93">
        <v>2502</v>
      </c>
      <c r="B61" s="17"/>
      <c r="C61" s="17"/>
      <c r="D61" s="17"/>
      <c r="E61" s="17"/>
      <c r="F61" s="17"/>
      <c r="G61" s="17"/>
      <c r="H61" s="17"/>
      <c r="I61" s="17"/>
      <c r="J61" s="17"/>
      <c r="K61" s="54"/>
      <c r="L61" s="202"/>
      <c r="M61" s="85"/>
      <c r="N61" s="81"/>
      <c r="O61" s="26"/>
      <c r="P61" s="27"/>
      <c r="Q61" s="26"/>
      <c r="R61" s="195"/>
    </row>
    <row r="62" spans="1:22" ht="15.75" x14ac:dyDescent="0.2">
      <c r="A62" s="93">
        <v>2601</v>
      </c>
      <c r="B62" s="17"/>
      <c r="C62" s="17"/>
      <c r="D62" s="17"/>
      <c r="E62" s="17"/>
      <c r="F62" s="17"/>
      <c r="G62" s="17"/>
      <c r="H62" s="17"/>
      <c r="I62" s="17"/>
      <c r="J62" s="17"/>
      <c r="K62" s="54"/>
      <c r="L62" s="202"/>
      <c r="M62" s="85"/>
      <c r="N62" s="81"/>
      <c r="O62" s="204"/>
      <c r="P62" s="28"/>
      <c r="Q62" s="205"/>
      <c r="R62" s="204"/>
    </row>
    <row r="63" spans="1:22" ht="15.75" x14ac:dyDescent="0.2">
      <c r="A63" s="93">
        <v>2602</v>
      </c>
      <c r="B63" s="17"/>
      <c r="C63" s="17"/>
      <c r="D63" s="17"/>
      <c r="E63" s="17"/>
      <c r="F63" s="17"/>
      <c r="G63" s="17"/>
      <c r="H63" s="17"/>
      <c r="I63" s="17"/>
      <c r="J63" s="17"/>
      <c r="K63" s="54"/>
      <c r="L63" s="202"/>
      <c r="M63" s="85"/>
      <c r="N63" s="81"/>
      <c r="O63" s="204"/>
      <c r="P63" s="28"/>
      <c r="Q63" s="205"/>
      <c r="R63" s="204"/>
    </row>
    <row r="64" spans="1:22" ht="15.75" x14ac:dyDescent="0.2">
      <c r="A64" s="93">
        <v>2701</v>
      </c>
      <c r="B64" s="17"/>
      <c r="C64" s="17"/>
      <c r="D64" s="17"/>
      <c r="E64" s="17"/>
      <c r="F64" s="17"/>
      <c r="G64" s="17"/>
      <c r="H64" s="17"/>
      <c r="I64" s="17"/>
      <c r="J64" s="17"/>
      <c r="K64" s="54"/>
      <c r="L64" s="202"/>
      <c r="M64" s="85"/>
      <c r="N64" s="81"/>
      <c r="O64" s="204"/>
      <c r="P64" s="28"/>
      <c r="Q64" s="205"/>
      <c r="R64" s="204"/>
    </row>
    <row r="65" spans="1:19" ht="15.75" x14ac:dyDescent="0.2">
      <c r="A65" s="93">
        <v>2702</v>
      </c>
      <c r="B65" s="17"/>
      <c r="C65" s="17"/>
      <c r="D65" s="17"/>
      <c r="E65" s="17"/>
      <c r="F65" s="17"/>
      <c r="G65" s="17"/>
      <c r="H65" s="17"/>
      <c r="I65" s="17"/>
      <c r="J65" s="17"/>
      <c r="K65" s="54"/>
      <c r="L65" s="202"/>
      <c r="M65" s="85"/>
      <c r="N65" s="81"/>
      <c r="O65" s="206"/>
      <c r="P65" s="207"/>
      <c r="Q65" s="208"/>
      <c r="R65" s="209"/>
    </row>
    <row r="66" spans="1:19" ht="15.75" x14ac:dyDescent="0.2">
      <c r="A66" s="93">
        <v>2801</v>
      </c>
      <c r="B66" s="17"/>
      <c r="C66" s="17"/>
      <c r="D66" s="17"/>
      <c r="E66" s="17"/>
      <c r="F66" s="17"/>
      <c r="G66" s="17"/>
      <c r="H66" s="17"/>
      <c r="I66" s="17"/>
      <c r="J66" s="17"/>
      <c r="K66" s="54"/>
      <c r="L66" s="202"/>
      <c r="M66" s="85"/>
      <c r="N66" s="81"/>
      <c r="O66" s="98" t="s">
        <v>81</v>
      </c>
      <c r="P66" s="99"/>
      <c r="Q66" s="100">
        <f>IF(SUM(K58:K65)=0,"",SUM(K58:K65))</f>
        <v>3</v>
      </c>
      <c r="R66" s="101" t="s">
        <v>10</v>
      </c>
    </row>
    <row r="67" spans="1:19" ht="15.75" x14ac:dyDescent="0.2">
      <c r="A67" s="93">
        <v>2802</v>
      </c>
      <c r="B67" s="29"/>
      <c r="C67" s="29"/>
      <c r="D67" s="29"/>
      <c r="E67" s="29"/>
      <c r="F67" s="29"/>
      <c r="G67" s="29"/>
      <c r="H67" s="29"/>
      <c r="I67" s="29"/>
      <c r="J67" s="29"/>
      <c r="K67" s="39"/>
      <c r="L67" s="202"/>
      <c r="M67" s="85"/>
      <c r="N67" s="81"/>
      <c r="O67" s="102" t="s">
        <v>83</v>
      </c>
      <c r="P67" s="32">
        <f>P66/B52</f>
        <v>0</v>
      </c>
      <c r="Q67" s="103">
        <f>P66/Q66</f>
        <v>0</v>
      </c>
      <c r="R67" s="104" t="s">
        <v>84</v>
      </c>
    </row>
    <row r="68" spans="1:19" ht="15.75" x14ac:dyDescent="0.2">
      <c r="A68" s="93">
        <v>2901</v>
      </c>
      <c r="B68" s="29"/>
      <c r="C68" s="29"/>
      <c r="D68" s="29"/>
      <c r="E68" s="29"/>
      <c r="F68" s="29"/>
      <c r="G68" s="29"/>
      <c r="H68" s="29"/>
      <c r="I68" s="29"/>
      <c r="J68" s="29"/>
      <c r="K68" s="39"/>
      <c r="L68" s="194"/>
      <c r="M68" s="149"/>
      <c r="N68" s="150"/>
      <c r="O68" s="149"/>
      <c r="P68" s="150"/>
      <c r="Q68" s="150"/>
      <c r="R68" s="151"/>
    </row>
    <row r="69" spans="1:19" ht="18" customHeight="1" x14ac:dyDescent="0.2">
      <c r="A69" s="109"/>
      <c r="B69" s="216" t="s">
        <v>106</v>
      </c>
      <c r="C69" s="216"/>
      <c r="D69" s="216"/>
      <c r="E69" s="216"/>
      <c r="F69" s="216"/>
      <c r="G69" s="216"/>
      <c r="H69" s="216"/>
      <c r="I69" s="216"/>
      <c r="J69" s="216"/>
      <c r="K69" s="37">
        <f>SUM(K52:K65)</f>
        <v>3</v>
      </c>
      <c r="L69" s="105">
        <f>IF(K60=0,"",K60/B52)</f>
        <v>0.33333333333333331</v>
      </c>
      <c r="M69" s="105">
        <f>IF(K69=0,"",K69/B52)</f>
        <v>0.33333333333333331</v>
      </c>
      <c r="N69" s="105">
        <f>IF(K60=0,"",M69-L69)</f>
        <v>0</v>
      </c>
      <c r="O69" s="85"/>
      <c r="P69" s="81"/>
      <c r="Q69" s="129"/>
      <c r="R69" s="85"/>
    </row>
    <row r="70" spans="1:19" ht="12.75" customHeight="1" x14ac:dyDescent="0.2"/>
    <row r="71" spans="1:19" ht="12.75" customHeight="1" x14ac:dyDescent="0.2"/>
    <row r="72" spans="1:19" ht="26.25" x14ac:dyDescent="0.2">
      <c r="A72" s="210"/>
      <c r="B72" s="241" t="s">
        <v>94</v>
      </c>
      <c r="C72" s="241"/>
      <c r="D72" s="241"/>
      <c r="E72" s="241"/>
      <c r="F72" s="241"/>
      <c r="G72" s="241"/>
      <c r="H72" s="241"/>
      <c r="I72" s="241"/>
      <c r="J72" s="241"/>
      <c r="K72" s="74" t="s">
        <v>119</v>
      </c>
      <c r="L72" s="85"/>
      <c r="M72" s="85"/>
      <c r="N72" s="81"/>
      <c r="O72" s="85"/>
      <c r="P72" s="81"/>
      <c r="Q72" s="81"/>
      <c r="R72" s="81"/>
      <c r="S72" s="86"/>
    </row>
    <row r="73" spans="1:19" ht="20.25" customHeight="1" x14ac:dyDescent="0.2">
      <c r="A73" s="222" t="s">
        <v>9</v>
      </c>
      <c r="B73" s="223" t="s">
        <v>95</v>
      </c>
      <c r="C73" s="224"/>
      <c r="D73" s="224"/>
      <c r="E73" s="224"/>
      <c r="F73" s="224"/>
      <c r="G73" s="224"/>
      <c r="H73" s="224"/>
      <c r="I73" s="224"/>
      <c r="J73" s="225"/>
      <c r="K73" s="226" t="s">
        <v>10</v>
      </c>
      <c r="L73" s="219" t="s">
        <v>2</v>
      </c>
      <c r="M73" s="219" t="s">
        <v>3</v>
      </c>
      <c r="N73" s="228" t="s">
        <v>4</v>
      </c>
      <c r="O73" s="219" t="s">
        <v>5</v>
      </c>
      <c r="P73" s="217" t="s">
        <v>6</v>
      </c>
      <c r="Q73" s="217" t="s">
        <v>7</v>
      </c>
      <c r="R73" s="219" t="s">
        <v>96</v>
      </c>
      <c r="S73" s="86"/>
    </row>
    <row r="74" spans="1:19" ht="15.75" x14ac:dyDescent="0.2">
      <c r="A74" s="218"/>
      <c r="B74" s="93" t="s">
        <v>97</v>
      </c>
      <c r="C74" s="93" t="s">
        <v>98</v>
      </c>
      <c r="D74" s="93" t="s">
        <v>99</v>
      </c>
      <c r="E74" s="93" t="s">
        <v>100</v>
      </c>
      <c r="F74" s="93" t="s">
        <v>101</v>
      </c>
      <c r="G74" s="93" t="s">
        <v>102</v>
      </c>
      <c r="H74" s="93" t="s">
        <v>103</v>
      </c>
      <c r="I74" s="93" t="s">
        <v>104</v>
      </c>
      <c r="J74" s="93" t="s">
        <v>105</v>
      </c>
      <c r="K74" s="227"/>
      <c r="L74" s="218"/>
      <c r="M74" s="218"/>
      <c r="N74" s="218"/>
      <c r="O74" s="218"/>
      <c r="P74" s="218"/>
      <c r="Q74" s="218"/>
      <c r="R74" s="218"/>
      <c r="S74" s="86"/>
    </row>
    <row r="75" spans="1:19" ht="15.75" x14ac:dyDescent="0.2">
      <c r="A75" s="93">
        <v>2102</v>
      </c>
      <c r="B75" s="17">
        <v>19</v>
      </c>
      <c r="C75" s="17"/>
      <c r="D75" s="17"/>
      <c r="E75" s="17"/>
      <c r="F75" s="17"/>
      <c r="G75" s="17"/>
      <c r="H75" s="17"/>
      <c r="I75" s="17"/>
      <c r="J75" s="17"/>
      <c r="K75" s="54"/>
      <c r="L75" s="193"/>
      <c r="M75" s="200"/>
      <c r="N75" s="201"/>
      <c r="O75" s="94"/>
      <c r="P75" s="19">
        <f>B75</f>
        <v>19</v>
      </c>
      <c r="Q75" s="95"/>
      <c r="R75" s="94"/>
      <c r="S75" s="86"/>
    </row>
    <row r="76" spans="1:19" ht="15.75" x14ac:dyDescent="0.2">
      <c r="A76" s="93">
        <v>2201</v>
      </c>
      <c r="B76" s="17"/>
      <c r="C76" s="17">
        <v>18</v>
      </c>
      <c r="D76" s="17"/>
      <c r="E76" s="17"/>
      <c r="F76" s="17"/>
      <c r="G76" s="17"/>
      <c r="H76" s="17"/>
      <c r="I76" s="17"/>
      <c r="J76" s="17"/>
      <c r="K76" s="54"/>
      <c r="L76" s="202"/>
      <c r="M76" s="85"/>
      <c r="N76" s="203"/>
      <c r="O76" s="21">
        <f>IF(C76=0,"",C76/B75)</f>
        <v>0.94736842105263153</v>
      </c>
      <c r="P76" s="22">
        <v>18</v>
      </c>
      <c r="Q76" s="96">
        <f t="shared" ref="Q76:Q83" si="6">IF(P76=0,"",P76/P75)</f>
        <v>0.94736842105263153</v>
      </c>
      <c r="R76" s="96">
        <f t="shared" ref="R76:R83" si="7">IF(P76=0,"",100%-Q76)</f>
        <v>5.2631578947368474E-2</v>
      </c>
      <c r="S76" s="86"/>
    </row>
    <row r="77" spans="1:19" ht="15.75" x14ac:dyDescent="0.2">
      <c r="A77" s="93">
        <v>2202</v>
      </c>
      <c r="B77" s="17"/>
      <c r="C77" s="17"/>
      <c r="D77" s="17">
        <v>16</v>
      </c>
      <c r="E77" s="17"/>
      <c r="F77" s="17"/>
      <c r="G77" s="17"/>
      <c r="H77" s="17"/>
      <c r="I77" s="17"/>
      <c r="J77" s="17"/>
      <c r="K77" s="54"/>
      <c r="L77" s="202"/>
      <c r="M77" s="85"/>
      <c r="N77" s="203"/>
      <c r="O77" s="21">
        <f>IF(D77=0,"",D77/C76)</f>
        <v>0.88888888888888884</v>
      </c>
      <c r="P77" s="22">
        <v>17</v>
      </c>
      <c r="Q77" s="96">
        <f t="shared" si="6"/>
        <v>0.94444444444444442</v>
      </c>
      <c r="R77" s="96">
        <f t="shared" si="7"/>
        <v>5.555555555555558E-2</v>
      </c>
      <c r="S77" s="119">
        <f>P77/P75</f>
        <v>0.89473684210526316</v>
      </c>
    </row>
    <row r="78" spans="1:19" ht="15.75" x14ac:dyDescent="0.2">
      <c r="A78" s="93">
        <v>2301</v>
      </c>
      <c r="B78" s="17"/>
      <c r="C78" s="17"/>
      <c r="D78" s="17"/>
      <c r="E78" s="17">
        <v>16</v>
      </c>
      <c r="F78" s="17"/>
      <c r="G78" s="17"/>
      <c r="H78" s="17"/>
      <c r="I78" s="17"/>
      <c r="J78" s="17"/>
      <c r="K78" s="54"/>
      <c r="L78" s="202"/>
      <c r="M78" s="85"/>
      <c r="N78" s="203"/>
      <c r="O78" s="21">
        <f>IF(E78=0,"",E78/D77)</f>
        <v>1</v>
      </c>
      <c r="P78" s="22">
        <v>16</v>
      </c>
      <c r="Q78" s="96">
        <f t="shared" si="6"/>
        <v>0.94117647058823528</v>
      </c>
      <c r="R78" s="96">
        <f t="shared" si="7"/>
        <v>5.8823529411764719E-2</v>
      </c>
      <c r="S78" s="86"/>
    </row>
    <row r="79" spans="1:19" ht="15.75" x14ac:dyDescent="0.2">
      <c r="A79" s="93">
        <v>2302</v>
      </c>
      <c r="B79" s="17"/>
      <c r="C79" s="17"/>
      <c r="D79" s="17"/>
      <c r="E79" s="17"/>
      <c r="F79" s="17">
        <v>16</v>
      </c>
      <c r="G79" s="17"/>
      <c r="H79" s="17"/>
      <c r="I79" s="17"/>
      <c r="J79" s="17"/>
      <c r="K79" s="54"/>
      <c r="L79" s="202"/>
      <c r="M79" s="85"/>
      <c r="N79" s="203"/>
      <c r="O79" s="21">
        <f>IF(F79=0,"",F79/E78)</f>
        <v>1</v>
      </c>
      <c r="P79" s="22">
        <v>16</v>
      </c>
      <c r="Q79" s="96">
        <f t="shared" si="6"/>
        <v>1</v>
      </c>
      <c r="R79" s="96">
        <f t="shared" si="7"/>
        <v>0</v>
      </c>
      <c r="S79" s="86"/>
    </row>
    <row r="80" spans="1:19" ht="15.75" x14ac:dyDescent="0.2">
      <c r="A80" s="93">
        <v>2401</v>
      </c>
      <c r="B80" s="17"/>
      <c r="C80" s="17"/>
      <c r="D80" s="17"/>
      <c r="E80" s="17"/>
      <c r="F80" s="17"/>
      <c r="G80" s="17">
        <v>16</v>
      </c>
      <c r="H80" s="17"/>
      <c r="I80" s="17"/>
      <c r="J80" s="17"/>
      <c r="K80" s="54"/>
      <c r="L80" s="202"/>
      <c r="M80" s="85"/>
      <c r="N80" s="203"/>
      <c r="O80" s="21">
        <f>IF(G80=0,"",G80/F79)</f>
        <v>1</v>
      </c>
      <c r="P80" s="22">
        <v>16</v>
      </c>
      <c r="Q80" s="96">
        <f t="shared" si="6"/>
        <v>1</v>
      </c>
      <c r="R80" s="96">
        <f t="shared" si="7"/>
        <v>0</v>
      </c>
      <c r="S80" s="86"/>
    </row>
    <row r="81" spans="1:19" ht="15.75" x14ac:dyDescent="0.2">
      <c r="A81" s="93">
        <v>2402</v>
      </c>
      <c r="B81" s="17"/>
      <c r="C81" s="17"/>
      <c r="D81" s="17"/>
      <c r="E81" s="17"/>
      <c r="F81" s="17"/>
      <c r="G81" s="17"/>
      <c r="H81" s="17">
        <v>16</v>
      </c>
      <c r="I81" s="17"/>
      <c r="J81" s="17"/>
      <c r="K81" s="54"/>
      <c r="L81" s="202"/>
      <c r="M81" s="85"/>
      <c r="N81" s="203"/>
      <c r="O81" s="21">
        <f>IF(H81=0,"",H81/G80)</f>
        <v>1</v>
      </c>
      <c r="P81" s="22">
        <v>16</v>
      </c>
      <c r="Q81" s="96">
        <f t="shared" si="6"/>
        <v>1</v>
      </c>
      <c r="R81" s="96">
        <f t="shared" si="7"/>
        <v>0</v>
      </c>
      <c r="S81" s="86"/>
    </row>
    <row r="82" spans="1:19" ht="15.75" x14ac:dyDescent="0.2">
      <c r="A82" s="93">
        <v>2501</v>
      </c>
      <c r="B82" s="17"/>
      <c r="C82" s="17"/>
      <c r="D82" s="17"/>
      <c r="E82" s="17"/>
      <c r="F82" s="17"/>
      <c r="G82" s="17"/>
      <c r="H82" s="17"/>
      <c r="I82" s="17">
        <v>14</v>
      </c>
      <c r="J82" s="17"/>
      <c r="K82" s="54"/>
      <c r="L82" s="202"/>
      <c r="M82" s="85"/>
      <c r="N82" s="203"/>
      <c r="O82" s="21">
        <f>IF(I82=0,"",I82/H81)</f>
        <v>0.875</v>
      </c>
      <c r="P82" s="22">
        <v>16</v>
      </c>
      <c r="Q82" s="96">
        <f t="shared" si="6"/>
        <v>1</v>
      </c>
      <c r="R82" s="96">
        <f t="shared" si="7"/>
        <v>0</v>
      </c>
      <c r="S82" s="86"/>
    </row>
    <row r="83" spans="1:19" ht="15.75" x14ac:dyDescent="0.2">
      <c r="A83" s="93">
        <v>2502</v>
      </c>
      <c r="B83" s="17"/>
      <c r="C83" s="17"/>
      <c r="D83" s="17"/>
      <c r="E83" s="17"/>
      <c r="F83" s="17"/>
      <c r="G83" s="17"/>
      <c r="H83" s="17"/>
      <c r="I83" s="17"/>
      <c r="J83" s="17"/>
      <c r="K83" s="54"/>
      <c r="L83" s="202"/>
      <c r="M83" s="85"/>
      <c r="N83" s="203"/>
      <c r="O83" s="24" t="str">
        <f>IF(J83=0,"",J83/I82)</f>
        <v/>
      </c>
      <c r="P83" s="22"/>
      <c r="Q83" s="24" t="str">
        <f t="shared" si="6"/>
        <v/>
      </c>
      <c r="R83" s="24" t="str">
        <f t="shared" si="7"/>
        <v/>
      </c>
      <c r="S83" s="86"/>
    </row>
    <row r="84" spans="1:19" ht="15.75" x14ac:dyDescent="0.2">
      <c r="A84" s="93">
        <v>2601</v>
      </c>
      <c r="B84" s="17"/>
      <c r="C84" s="17"/>
      <c r="D84" s="17"/>
      <c r="E84" s="17"/>
      <c r="F84" s="17"/>
      <c r="G84" s="17"/>
      <c r="H84" s="17"/>
      <c r="I84" s="17"/>
      <c r="J84" s="17"/>
      <c r="K84" s="54"/>
      <c r="L84" s="202"/>
      <c r="M84" s="85"/>
      <c r="N84" s="81"/>
      <c r="O84" s="26"/>
      <c r="P84" s="27"/>
      <c r="Q84" s="26"/>
      <c r="R84" s="195"/>
      <c r="S84" s="86"/>
    </row>
    <row r="85" spans="1:19" ht="15.75" x14ac:dyDescent="0.2">
      <c r="A85" s="93">
        <v>2602</v>
      </c>
      <c r="B85" s="17"/>
      <c r="C85" s="17"/>
      <c r="D85" s="17"/>
      <c r="E85" s="17"/>
      <c r="F85" s="17"/>
      <c r="G85" s="17"/>
      <c r="H85" s="17"/>
      <c r="I85" s="17"/>
      <c r="J85" s="17"/>
      <c r="K85" s="54"/>
      <c r="L85" s="202"/>
      <c r="M85" s="85"/>
      <c r="N85" s="81"/>
      <c r="O85" s="204"/>
      <c r="P85" s="28"/>
      <c r="Q85" s="205"/>
      <c r="R85" s="204"/>
      <c r="S85" s="86"/>
    </row>
    <row r="86" spans="1:19" ht="15.75" x14ac:dyDescent="0.2">
      <c r="A86" s="93">
        <v>2701</v>
      </c>
      <c r="B86" s="17"/>
      <c r="C86" s="17"/>
      <c r="D86" s="17"/>
      <c r="E86" s="17"/>
      <c r="F86" s="17"/>
      <c r="G86" s="17"/>
      <c r="H86" s="17"/>
      <c r="I86" s="17"/>
      <c r="J86" s="17"/>
      <c r="K86" s="54"/>
      <c r="L86" s="202"/>
      <c r="M86" s="85"/>
      <c r="N86" s="81"/>
      <c r="O86" s="204"/>
      <c r="P86" s="28"/>
      <c r="Q86" s="205"/>
      <c r="R86" s="204"/>
      <c r="S86" s="86"/>
    </row>
    <row r="87" spans="1:19" ht="15.75" x14ac:dyDescent="0.2">
      <c r="A87" s="93">
        <v>2702</v>
      </c>
      <c r="B87" s="17"/>
      <c r="C87" s="17"/>
      <c r="D87" s="17"/>
      <c r="E87" s="17"/>
      <c r="F87" s="17"/>
      <c r="G87" s="17"/>
      <c r="H87" s="17"/>
      <c r="I87" s="17"/>
      <c r="J87" s="17"/>
      <c r="K87" s="54"/>
      <c r="L87" s="202"/>
      <c r="M87" s="85"/>
      <c r="N87" s="81"/>
      <c r="O87" s="204"/>
      <c r="P87" s="28"/>
      <c r="Q87" s="205"/>
      <c r="R87" s="204"/>
      <c r="S87" s="86"/>
    </row>
    <row r="88" spans="1:19" ht="15.75" x14ac:dyDescent="0.2">
      <c r="A88" s="93">
        <v>2801</v>
      </c>
      <c r="B88" s="17"/>
      <c r="C88" s="17"/>
      <c r="D88" s="17"/>
      <c r="E88" s="17"/>
      <c r="F88" s="17"/>
      <c r="G88" s="17"/>
      <c r="H88" s="17"/>
      <c r="I88" s="17"/>
      <c r="J88" s="17"/>
      <c r="K88" s="54"/>
      <c r="L88" s="202"/>
      <c r="M88" s="85"/>
      <c r="N88" s="81"/>
      <c r="O88" s="206"/>
      <c r="P88" s="207"/>
      <c r="Q88" s="208"/>
      <c r="R88" s="209"/>
      <c r="S88" s="86"/>
    </row>
    <row r="89" spans="1:19" ht="15.75" x14ac:dyDescent="0.2">
      <c r="A89" s="93">
        <v>2802</v>
      </c>
      <c r="B89" s="17"/>
      <c r="C89" s="17"/>
      <c r="D89" s="17"/>
      <c r="E89" s="17"/>
      <c r="F89" s="17"/>
      <c r="G89" s="17"/>
      <c r="H89" s="17"/>
      <c r="I89" s="17"/>
      <c r="J89" s="17"/>
      <c r="K89" s="54"/>
      <c r="L89" s="202"/>
      <c r="M89" s="85"/>
      <c r="N89" s="81"/>
      <c r="O89" s="98" t="s">
        <v>81</v>
      </c>
      <c r="P89" s="99"/>
      <c r="Q89" s="100" t="str">
        <f>IF(SUM(K81:K88)=0,"",SUM(K81:K88))</f>
        <v/>
      </c>
      <c r="R89" s="101" t="s">
        <v>10</v>
      </c>
      <c r="S89" s="86"/>
    </row>
    <row r="90" spans="1:19" ht="15.75" x14ac:dyDescent="0.2">
      <c r="A90" s="93">
        <v>2901</v>
      </c>
      <c r="B90" s="29"/>
      <c r="C90" s="29"/>
      <c r="D90" s="29"/>
      <c r="E90" s="29"/>
      <c r="F90" s="29"/>
      <c r="G90" s="29"/>
      <c r="H90" s="29"/>
      <c r="I90" s="29"/>
      <c r="J90" s="29"/>
      <c r="K90" s="39"/>
      <c r="L90" s="202"/>
      <c r="M90" s="85"/>
      <c r="N90" s="81"/>
      <c r="O90" s="102" t="s">
        <v>83</v>
      </c>
      <c r="P90" s="32">
        <f>P89/B75</f>
        <v>0</v>
      </c>
      <c r="Q90" s="103" t="e">
        <f>P89/Q89</f>
        <v>#VALUE!</v>
      </c>
      <c r="R90" s="104" t="s">
        <v>84</v>
      </c>
      <c r="S90" s="86"/>
    </row>
    <row r="91" spans="1:19" ht="15.75" x14ac:dyDescent="0.2">
      <c r="A91" s="93">
        <v>2902</v>
      </c>
      <c r="B91" s="29"/>
      <c r="C91" s="29"/>
      <c r="D91" s="29"/>
      <c r="E91" s="29"/>
      <c r="F91" s="29"/>
      <c r="G91" s="29"/>
      <c r="H91" s="29"/>
      <c r="I91" s="29"/>
      <c r="J91" s="29"/>
      <c r="K91" s="39"/>
      <c r="L91" s="194"/>
      <c r="M91" s="149"/>
      <c r="N91" s="150"/>
      <c r="O91" s="149"/>
      <c r="P91" s="150"/>
      <c r="Q91" s="150"/>
      <c r="R91" s="151"/>
      <c r="S91" s="86"/>
    </row>
    <row r="92" spans="1:19" ht="18" customHeight="1" x14ac:dyDescent="0.2">
      <c r="A92" s="109"/>
      <c r="B92" s="216" t="s">
        <v>106</v>
      </c>
      <c r="C92" s="216"/>
      <c r="D92" s="216"/>
      <c r="E92" s="216"/>
      <c r="F92" s="216"/>
      <c r="G92" s="216"/>
      <c r="H92" s="216"/>
      <c r="I92" s="216"/>
      <c r="J92" s="216"/>
      <c r="K92" s="37">
        <f>SUM(K75:K88)</f>
        <v>0</v>
      </c>
      <c r="L92" s="105" t="str">
        <f>IF(K83=0,"",K83/B75)</f>
        <v/>
      </c>
      <c r="M92" s="105" t="str">
        <f>IF(K92=0,"",K92/B75)</f>
        <v/>
      </c>
      <c r="N92" s="105" t="str">
        <f>IF(K83=0,"",M92-L92)</f>
        <v/>
      </c>
      <c r="O92" s="85"/>
      <c r="P92" s="81"/>
      <c r="Q92" s="129"/>
      <c r="R92" s="85"/>
      <c r="S92" s="86"/>
    </row>
    <row r="93" spans="1:19" ht="12.75" customHeight="1" x14ac:dyDescent="0.2"/>
    <row r="94" spans="1:19" ht="12.75" customHeight="1" x14ac:dyDescent="0.2"/>
    <row r="95" spans="1:19" ht="26.25" x14ac:dyDescent="0.2">
      <c r="A95" s="210"/>
      <c r="B95" s="241" t="s">
        <v>94</v>
      </c>
      <c r="C95" s="241"/>
      <c r="D95" s="241"/>
      <c r="E95" s="241"/>
      <c r="F95" s="241"/>
      <c r="G95" s="241"/>
      <c r="H95" s="241"/>
      <c r="I95" s="241"/>
      <c r="J95" s="241"/>
      <c r="K95" s="74" t="s">
        <v>120</v>
      </c>
      <c r="L95" s="85"/>
      <c r="M95" s="85"/>
      <c r="N95" s="81"/>
      <c r="O95" s="85"/>
      <c r="P95" s="81"/>
      <c r="Q95" s="81"/>
      <c r="R95" s="81"/>
      <c r="S95" s="86"/>
    </row>
    <row r="96" spans="1:19" ht="20.25" x14ac:dyDescent="0.2">
      <c r="A96" s="222" t="s">
        <v>9</v>
      </c>
      <c r="B96" s="223" t="s">
        <v>95</v>
      </c>
      <c r="C96" s="224"/>
      <c r="D96" s="224"/>
      <c r="E96" s="224"/>
      <c r="F96" s="224"/>
      <c r="G96" s="224"/>
      <c r="H96" s="224"/>
      <c r="I96" s="224"/>
      <c r="J96" s="225"/>
      <c r="K96" s="226" t="s">
        <v>10</v>
      </c>
      <c r="L96" s="219" t="s">
        <v>2</v>
      </c>
      <c r="M96" s="219" t="s">
        <v>3</v>
      </c>
      <c r="N96" s="228" t="s">
        <v>4</v>
      </c>
      <c r="O96" s="219" t="s">
        <v>5</v>
      </c>
      <c r="P96" s="217" t="s">
        <v>6</v>
      </c>
      <c r="Q96" s="217" t="s">
        <v>7</v>
      </c>
      <c r="R96" s="219" t="s">
        <v>96</v>
      </c>
      <c r="S96" s="86"/>
    </row>
    <row r="97" spans="1:19" ht="15.75" x14ac:dyDescent="0.2">
      <c r="A97" s="218"/>
      <c r="B97" s="93" t="s">
        <v>97</v>
      </c>
      <c r="C97" s="93" t="s">
        <v>98</v>
      </c>
      <c r="D97" s="93" t="s">
        <v>99</v>
      </c>
      <c r="E97" s="93" t="s">
        <v>100</v>
      </c>
      <c r="F97" s="93" t="s">
        <v>101</v>
      </c>
      <c r="G97" s="93" t="s">
        <v>102</v>
      </c>
      <c r="H97" s="93" t="s">
        <v>103</v>
      </c>
      <c r="I97" s="93" t="s">
        <v>104</v>
      </c>
      <c r="J97" s="93" t="s">
        <v>105</v>
      </c>
      <c r="K97" s="227"/>
      <c r="L97" s="218"/>
      <c r="M97" s="218"/>
      <c r="N97" s="218"/>
      <c r="O97" s="218"/>
      <c r="P97" s="218"/>
      <c r="Q97" s="218"/>
      <c r="R97" s="218"/>
      <c r="S97" s="86"/>
    </row>
    <row r="98" spans="1:19" ht="15.75" x14ac:dyDescent="0.2">
      <c r="A98" s="93">
        <v>2201</v>
      </c>
      <c r="B98" s="17">
        <v>12</v>
      </c>
      <c r="C98" s="17"/>
      <c r="D98" s="17"/>
      <c r="E98" s="17"/>
      <c r="F98" s="17"/>
      <c r="G98" s="17"/>
      <c r="H98" s="17"/>
      <c r="I98" s="17"/>
      <c r="J98" s="17"/>
      <c r="K98" s="54"/>
      <c r="L98" s="193"/>
      <c r="M98" s="200"/>
      <c r="N98" s="201"/>
      <c r="O98" s="94"/>
      <c r="P98" s="19">
        <f>B98</f>
        <v>12</v>
      </c>
      <c r="Q98" s="95"/>
      <c r="R98" s="94"/>
      <c r="S98" s="86"/>
    </row>
    <row r="99" spans="1:19" ht="15.75" x14ac:dyDescent="0.2">
      <c r="A99" s="93">
        <v>2202</v>
      </c>
      <c r="B99" s="17"/>
      <c r="C99" s="17">
        <v>10</v>
      </c>
      <c r="D99" s="17"/>
      <c r="E99" s="17"/>
      <c r="F99" s="17"/>
      <c r="G99" s="17"/>
      <c r="H99" s="17"/>
      <c r="I99" s="17"/>
      <c r="J99" s="17"/>
      <c r="K99" s="54"/>
      <c r="L99" s="202"/>
      <c r="M99" s="85"/>
      <c r="N99" s="203"/>
      <c r="O99" s="21">
        <f>IF(C99=0,"",C99/B98)</f>
        <v>0.83333333333333337</v>
      </c>
      <c r="P99" s="22">
        <v>10</v>
      </c>
      <c r="Q99" s="96">
        <f t="shared" ref="Q99:Q106" si="8">IF(P99=0,"",P99/P98)</f>
        <v>0.83333333333333337</v>
      </c>
      <c r="R99" s="96">
        <f t="shared" ref="R99:R106" si="9">IF(P99=0,"",100%-Q99)</f>
        <v>0.16666666666666663</v>
      </c>
      <c r="S99" s="86"/>
    </row>
    <row r="100" spans="1:19" ht="15.75" x14ac:dyDescent="0.2">
      <c r="A100" s="93">
        <v>2301</v>
      </c>
      <c r="B100" s="17"/>
      <c r="C100" s="17"/>
      <c r="D100" s="17">
        <v>10</v>
      </c>
      <c r="E100" s="17"/>
      <c r="F100" s="17"/>
      <c r="G100" s="17"/>
      <c r="H100" s="17"/>
      <c r="I100" s="17"/>
      <c r="J100" s="17"/>
      <c r="K100" s="54"/>
      <c r="L100" s="202"/>
      <c r="M100" s="85"/>
      <c r="N100" s="203"/>
      <c r="O100" s="21">
        <f>IF(D100=0,"",D100/C99)</f>
        <v>1</v>
      </c>
      <c r="P100" s="22">
        <v>10</v>
      </c>
      <c r="Q100" s="96">
        <f t="shared" si="8"/>
        <v>1</v>
      </c>
      <c r="R100" s="96">
        <f t="shared" si="9"/>
        <v>0</v>
      </c>
      <c r="S100" s="119">
        <f>P100/P98</f>
        <v>0.83333333333333337</v>
      </c>
    </row>
    <row r="101" spans="1:19" ht="15.75" x14ac:dyDescent="0.2">
      <c r="A101" s="93">
        <v>2302</v>
      </c>
      <c r="B101" s="17"/>
      <c r="C101" s="17"/>
      <c r="D101" s="17"/>
      <c r="E101" s="17">
        <v>9</v>
      </c>
      <c r="F101" s="17"/>
      <c r="G101" s="17"/>
      <c r="H101" s="17"/>
      <c r="I101" s="17"/>
      <c r="J101" s="17"/>
      <c r="K101" s="54"/>
      <c r="L101" s="202"/>
      <c r="M101" s="85"/>
      <c r="N101" s="203"/>
      <c r="O101" s="21">
        <f>IF(E101=0,"",E101/D100)</f>
        <v>0.9</v>
      </c>
      <c r="P101" s="22">
        <v>9</v>
      </c>
      <c r="Q101" s="96">
        <f t="shared" si="8"/>
        <v>0.9</v>
      </c>
      <c r="R101" s="96">
        <f t="shared" si="9"/>
        <v>9.9999999999999978E-2</v>
      </c>
      <c r="S101" s="86"/>
    </row>
    <row r="102" spans="1:19" ht="15.75" x14ac:dyDescent="0.2">
      <c r="A102" s="93">
        <v>2401</v>
      </c>
      <c r="B102" s="17"/>
      <c r="C102" s="17"/>
      <c r="D102" s="17"/>
      <c r="E102" s="17"/>
      <c r="F102" s="17">
        <v>8</v>
      </c>
      <c r="G102" s="17"/>
      <c r="H102" s="17"/>
      <c r="I102" s="17"/>
      <c r="J102" s="17"/>
      <c r="K102" s="54"/>
      <c r="L102" s="202"/>
      <c r="M102" s="85"/>
      <c r="N102" s="203"/>
      <c r="O102" s="21">
        <f>IF(F102=0,"",F102/E101)</f>
        <v>0.88888888888888884</v>
      </c>
      <c r="P102" s="22">
        <v>8</v>
      </c>
      <c r="Q102" s="96">
        <f t="shared" si="8"/>
        <v>0.88888888888888884</v>
      </c>
      <c r="R102" s="96">
        <f t="shared" si="9"/>
        <v>0.11111111111111116</v>
      </c>
      <c r="S102" s="86"/>
    </row>
    <row r="103" spans="1:19" ht="15.75" x14ac:dyDescent="0.2">
      <c r="A103" s="93">
        <v>2402</v>
      </c>
      <c r="B103" s="17"/>
      <c r="C103" s="17"/>
      <c r="D103" s="17"/>
      <c r="E103" s="17"/>
      <c r="F103" s="17"/>
      <c r="G103" s="17">
        <v>8</v>
      </c>
      <c r="H103" s="17"/>
      <c r="I103" s="17"/>
      <c r="J103" s="17"/>
      <c r="K103" s="54"/>
      <c r="L103" s="202"/>
      <c r="M103" s="85"/>
      <c r="N103" s="203"/>
      <c r="O103" s="21">
        <f>IF(G103=0,"",G103/F102)</f>
        <v>1</v>
      </c>
      <c r="P103" s="22">
        <v>8</v>
      </c>
      <c r="Q103" s="96">
        <f t="shared" si="8"/>
        <v>1</v>
      </c>
      <c r="R103" s="96">
        <f t="shared" si="9"/>
        <v>0</v>
      </c>
      <c r="S103" s="86"/>
    </row>
    <row r="104" spans="1:19" ht="15.75" x14ac:dyDescent="0.2">
      <c r="A104" s="93">
        <v>2501</v>
      </c>
      <c r="B104" s="17"/>
      <c r="C104" s="17"/>
      <c r="D104" s="17"/>
      <c r="E104" s="17"/>
      <c r="F104" s="17"/>
      <c r="G104" s="17"/>
      <c r="H104" s="17">
        <v>8</v>
      </c>
      <c r="I104" s="17"/>
      <c r="J104" s="17"/>
      <c r="K104" s="54"/>
      <c r="L104" s="202"/>
      <c r="M104" s="85"/>
      <c r="N104" s="203"/>
      <c r="O104" s="21">
        <f>IF(H104=0,"",H104/G103)</f>
        <v>1</v>
      </c>
      <c r="P104" s="22">
        <v>8</v>
      </c>
      <c r="Q104" s="96">
        <f t="shared" si="8"/>
        <v>1</v>
      </c>
      <c r="R104" s="96">
        <f t="shared" si="9"/>
        <v>0</v>
      </c>
      <c r="S104" s="86"/>
    </row>
    <row r="105" spans="1:19" ht="15.75" x14ac:dyDescent="0.2">
      <c r="A105" s="93">
        <v>2502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54"/>
      <c r="L105" s="202"/>
      <c r="M105" s="85"/>
      <c r="N105" s="203"/>
      <c r="O105" s="21" t="str">
        <f>IF(I105=0,"",I105/H104)</f>
        <v/>
      </c>
      <c r="P105" s="22"/>
      <c r="Q105" s="96" t="str">
        <f t="shared" si="8"/>
        <v/>
      </c>
      <c r="R105" s="96" t="str">
        <f t="shared" si="9"/>
        <v/>
      </c>
      <c r="S105" s="86"/>
    </row>
    <row r="106" spans="1:19" ht="15.75" x14ac:dyDescent="0.2">
      <c r="A106" s="93">
        <v>2601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54"/>
      <c r="L106" s="202"/>
      <c r="M106" s="85"/>
      <c r="N106" s="203"/>
      <c r="O106" s="24" t="str">
        <f>IF(J106=0,"",J106/I105)</f>
        <v/>
      </c>
      <c r="P106" s="22"/>
      <c r="Q106" s="24" t="str">
        <f t="shared" si="8"/>
        <v/>
      </c>
      <c r="R106" s="24" t="str">
        <f t="shared" si="9"/>
        <v/>
      </c>
      <c r="S106" s="86"/>
    </row>
    <row r="107" spans="1:19" ht="15.75" x14ac:dyDescent="0.2">
      <c r="A107" s="93">
        <v>2602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54"/>
      <c r="L107" s="202"/>
      <c r="M107" s="85"/>
      <c r="N107" s="81"/>
      <c r="O107" s="26"/>
      <c r="P107" s="27"/>
      <c r="Q107" s="26"/>
      <c r="R107" s="195"/>
      <c r="S107" s="86"/>
    </row>
    <row r="108" spans="1:19" ht="15.75" x14ac:dyDescent="0.2">
      <c r="A108" s="93">
        <v>2701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54"/>
      <c r="L108" s="202"/>
      <c r="M108" s="85"/>
      <c r="N108" s="81"/>
      <c r="O108" s="204"/>
      <c r="P108" s="28"/>
      <c r="Q108" s="205"/>
      <c r="R108" s="204"/>
      <c r="S108" s="86"/>
    </row>
    <row r="109" spans="1:19" ht="15.75" x14ac:dyDescent="0.2">
      <c r="A109" s="93">
        <v>2702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54"/>
      <c r="L109" s="202"/>
      <c r="M109" s="85"/>
      <c r="N109" s="81"/>
      <c r="O109" s="204"/>
      <c r="P109" s="28"/>
      <c r="Q109" s="205"/>
      <c r="R109" s="204"/>
      <c r="S109" s="86"/>
    </row>
    <row r="110" spans="1:19" ht="15.75" x14ac:dyDescent="0.2">
      <c r="A110" s="93">
        <v>2801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54"/>
      <c r="L110" s="202"/>
      <c r="M110" s="85"/>
      <c r="N110" s="81"/>
      <c r="O110" s="204"/>
      <c r="P110" s="28"/>
      <c r="Q110" s="205"/>
      <c r="R110" s="204"/>
      <c r="S110" s="86"/>
    </row>
    <row r="111" spans="1:19" ht="15.75" x14ac:dyDescent="0.2">
      <c r="A111" s="93">
        <v>2802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54"/>
      <c r="L111" s="202"/>
      <c r="M111" s="85"/>
      <c r="N111" s="81"/>
      <c r="O111" s="206"/>
      <c r="P111" s="207"/>
      <c r="Q111" s="208"/>
      <c r="R111" s="209"/>
      <c r="S111" s="86"/>
    </row>
    <row r="112" spans="1:19" ht="15.75" x14ac:dyDescent="0.2">
      <c r="A112" s="93">
        <v>2901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54"/>
      <c r="L112" s="202"/>
      <c r="M112" s="85"/>
      <c r="N112" s="81"/>
      <c r="O112" s="98" t="s">
        <v>81</v>
      </c>
      <c r="P112" s="99"/>
      <c r="Q112" s="100" t="str">
        <f>IF(SUM(K104:K111)=0,"",SUM(K104:K111))</f>
        <v/>
      </c>
      <c r="R112" s="101" t="s">
        <v>10</v>
      </c>
      <c r="S112" s="86"/>
    </row>
    <row r="113" spans="1:22" ht="15.75" x14ac:dyDescent="0.2">
      <c r="A113" s="93">
        <v>2902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39"/>
      <c r="L113" s="202"/>
      <c r="M113" s="85"/>
      <c r="N113" s="81"/>
      <c r="O113" s="102" t="s">
        <v>83</v>
      </c>
      <c r="P113" s="32">
        <f>P112/B98</f>
        <v>0</v>
      </c>
      <c r="Q113" s="103" t="e">
        <f>P112/Q112</f>
        <v>#VALUE!</v>
      </c>
      <c r="R113" s="104" t="s">
        <v>84</v>
      </c>
      <c r="S113" s="86"/>
    </row>
    <row r="114" spans="1:22" ht="15.75" x14ac:dyDescent="0.2">
      <c r="A114" s="93">
        <v>3001</v>
      </c>
      <c r="B114" s="29"/>
      <c r="C114" s="29"/>
      <c r="D114" s="29"/>
      <c r="E114" s="29"/>
      <c r="F114" s="29"/>
      <c r="G114" s="29"/>
      <c r="H114" s="29"/>
      <c r="I114" s="29"/>
      <c r="J114" s="29"/>
      <c r="K114" s="39"/>
      <c r="L114" s="194"/>
      <c r="M114" s="149"/>
      <c r="N114" s="150"/>
      <c r="O114" s="149"/>
      <c r="P114" s="150"/>
      <c r="Q114" s="150"/>
      <c r="R114" s="151"/>
      <c r="S114" s="86"/>
      <c r="V114" s="213"/>
    </row>
    <row r="115" spans="1:22" ht="18" customHeight="1" x14ac:dyDescent="0.2">
      <c r="A115" s="109"/>
      <c r="B115" s="216" t="s">
        <v>106</v>
      </c>
      <c r="C115" s="216"/>
      <c r="D115" s="216"/>
      <c r="E115" s="216"/>
      <c r="F115" s="216"/>
      <c r="G115" s="216"/>
      <c r="H115" s="216"/>
      <c r="I115" s="216"/>
      <c r="J115" s="216"/>
      <c r="K115" s="37">
        <f>SUM(K98:K111)</f>
        <v>0</v>
      </c>
      <c r="L115" s="105" t="str">
        <f>IF(K106=0,"",K106/B98)</f>
        <v/>
      </c>
      <c r="M115" s="105" t="str">
        <f>IF(K115=0,"",K115/B98)</f>
        <v/>
      </c>
      <c r="N115" s="105" t="str">
        <f>IF(K106=0,"",M115-L115)</f>
        <v/>
      </c>
      <c r="O115" s="85"/>
      <c r="P115" s="81"/>
      <c r="Q115" s="129"/>
      <c r="R115" s="85"/>
      <c r="S115" s="86"/>
    </row>
    <row r="116" spans="1:22" ht="12.75" customHeight="1" x14ac:dyDescent="0.2"/>
    <row r="117" spans="1:22" ht="12.75" customHeight="1" x14ac:dyDescent="0.2"/>
    <row r="118" spans="1:22" ht="26.25" x14ac:dyDescent="0.2">
      <c r="A118" s="210"/>
      <c r="B118" s="241" t="s">
        <v>94</v>
      </c>
      <c r="C118" s="241"/>
      <c r="D118" s="241"/>
      <c r="E118" s="241"/>
      <c r="F118" s="241"/>
      <c r="G118" s="241"/>
      <c r="H118" s="241"/>
      <c r="I118" s="241"/>
      <c r="J118" s="241"/>
      <c r="K118" s="74" t="s">
        <v>121</v>
      </c>
      <c r="L118" s="85"/>
      <c r="M118" s="85"/>
      <c r="N118" s="81"/>
      <c r="O118" s="85"/>
      <c r="P118" s="81"/>
      <c r="Q118" s="81"/>
      <c r="R118" s="81"/>
      <c r="S118" s="86"/>
    </row>
    <row r="119" spans="1:22" ht="20.25" x14ac:dyDescent="0.2">
      <c r="A119" s="222" t="s">
        <v>9</v>
      </c>
      <c r="B119" s="223" t="s">
        <v>95</v>
      </c>
      <c r="C119" s="224"/>
      <c r="D119" s="224"/>
      <c r="E119" s="224"/>
      <c r="F119" s="224"/>
      <c r="G119" s="224"/>
      <c r="H119" s="224"/>
      <c r="I119" s="224"/>
      <c r="J119" s="225"/>
      <c r="K119" s="226" t="s">
        <v>10</v>
      </c>
      <c r="L119" s="219" t="s">
        <v>2</v>
      </c>
      <c r="M119" s="219" t="s">
        <v>3</v>
      </c>
      <c r="N119" s="228" t="s">
        <v>4</v>
      </c>
      <c r="O119" s="219" t="s">
        <v>5</v>
      </c>
      <c r="P119" s="217" t="s">
        <v>6</v>
      </c>
      <c r="Q119" s="217" t="s">
        <v>7</v>
      </c>
      <c r="R119" s="219" t="s">
        <v>96</v>
      </c>
      <c r="S119" s="86"/>
    </row>
    <row r="120" spans="1:22" ht="15.75" x14ac:dyDescent="0.2">
      <c r="A120" s="218"/>
      <c r="B120" s="93" t="s">
        <v>97</v>
      </c>
      <c r="C120" s="93" t="s">
        <v>98</v>
      </c>
      <c r="D120" s="93" t="s">
        <v>99</v>
      </c>
      <c r="E120" s="93" t="s">
        <v>100</v>
      </c>
      <c r="F120" s="93" t="s">
        <v>101</v>
      </c>
      <c r="G120" s="93" t="s">
        <v>102</v>
      </c>
      <c r="H120" s="93" t="s">
        <v>103</v>
      </c>
      <c r="I120" s="93" t="s">
        <v>104</v>
      </c>
      <c r="J120" s="93" t="s">
        <v>105</v>
      </c>
      <c r="K120" s="218"/>
      <c r="L120" s="218"/>
      <c r="M120" s="218"/>
      <c r="N120" s="218"/>
      <c r="O120" s="218"/>
      <c r="P120" s="218"/>
      <c r="Q120" s="218"/>
      <c r="R120" s="218"/>
      <c r="S120" s="86"/>
    </row>
    <row r="121" spans="1:22" ht="15.75" x14ac:dyDescent="0.2">
      <c r="A121" s="93">
        <v>2202</v>
      </c>
      <c r="B121" s="17">
        <v>25</v>
      </c>
      <c r="C121" s="17"/>
      <c r="D121" s="17"/>
      <c r="E121" s="17"/>
      <c r="F121" s="17"/>
      <c r="G121" s="17"/>
      <c r="H121" s="17"/>
      <c r="I121" s="17"/>
      <c r="J121" s="17"/>
      <c r="K121" s="54"/>
      <c r="L121" s="193"/>
      <c r="M121" s="200"/>
      <c r="N121" s="201"/>
      <c r="O121" s="94"/>
      <c r="P121" s="19">
        <f>B121</f>
        <v>25</v>
      </c>
      <c r="Q121" s="95"/>
      <c r="R121" s="94"/>
      <c r="S121" s="86"/>
    </row>
    <row r="122" spans="1:22" ht="15.75" x14ac:dyDescent="0.2">
      <c r="A122" s="93">
        <v>2301</v>
      </c>
      <c r="B122" s="17"/>
      <c r="C122" s="17">
        <v>24</v>
      </c>
      <c r="D122" s="17"/>
      <c r="E122" s="17"/>
      <c r="F122" s="17"/>
      <c r="G122" s="17"/>
      <c r="H122" s="17"/>
      <c r="I122" s="17"/>
      <c r="J122" s="17"/>
      <c r="K122" s="54"/>
      <c r="L122" s="202"/>
      <c r="M122" s="85"/>
      <c r="N122" s="203"/>
      <c r="O122" s="21">
        <f>IF(C122=0,"",C122/B121)</f>
        <v>0.96</v>
      </c>
      <c r="P122" s="22">
        <v>24</v>
      </c>
      <c r="Q122" s="96">
        <f t="shared" ref="Q122:Q129" si="10">IF(P122=0,"",P122/P121)</f>
        <v>0.96</v>
      </c>
      <c r="R122" s="96">
        <f t="shared" ref="R122:R129" si="11">IF(P122=0,"",100%-Q122)</f>
        <v>4.0000000000000036E-2</v>
      </c>
      <c r="S122" s="86"/>
    </row>
    <row r="123" spans="1:22" ht="15.75" x14ac:dyDescent="0.2">
      <c r="A123" s="93">
        <v>2302</v>
      </c>
      <c r="B123" s="17"/>
      <c r="C123" s="17"/>
      <c r="D123" s="17">
        <v>21</v>
      </c>
      <c r="E123" s="17"/>
      <c r="F123" s="17"/>
      <c r="G123" s="17"/>
      <c r="H123" s="17"/>
      <c r="I123" s="17"/>
      <c r="J123" s="17"/>
      <c r="K123" s="54"/>
      <c r="L123" s="202"/>
      <c r="M123" s="85"/>
      <c r="N123" s="203"/>
      <c r="O123" s="21">
        <f>IF(D123=0,"",D123/C122)</f>
        <v>0.875</v>
      </c>
      <c r="P123" s="22">
        <v>22</v>
      </c>
      <c r="Q123" s="96">
        <f t="shared" si="10"/>
        <v>0.91666666666666663</v>
      </c>
      <c r="R123" s="96">
        <f t="shared" si="11"/>
        <v>8.333333333333337E-2</v>
      </c>
      <c r="S123" s="119">
        <f>P123/P121</f>
        <v>0.88</v>
      </c>
    </row>
    <row r="124" spans="1:22" ht="15.75" x14ac:dyDescent="0.2">
      <c r="A124" s="93">
        <v>2401</v>
      </c>
      <c r="B124" s="17"/>
      <c r="C124" s="17"/>
      <c r="D124" s="17"/>
      <c r="E124" s="17">
        <v>19</v>
      </c>
      <c r="F124" s="17"/>
      <c r="G124" s="17"/>
      <c r="H124" s="17"/>
      <c r="I124" s="17"/>
      <c r="J124" s="17"/>
      <c r="K124" s="54"/>
      <c r="L124" s="202"/>
      <c r="M124" s="85"/>
      <c r="N124" s="203"/>
      <c r="O124" s="21">
        <f>IF(E124=0,"",E124/D123)</f>
        <v>0.90476190476190477</v>
      </c>
      <c r="P124" s="22">
        <v>21</v>
      </c>
      <c r="Q124" s="96">
        <f t="shared" si="10"/>
        <v>0.95454545454545459</v>
      </c>
      <c r="R124" s="96">
        <f t="shared" si="11"/>
        <v>4.5454545454545414E-2</v>
      </c>
      <c r="S124" s="86"/>
    </row>
    <row r="125" spans="1:22" ht="15.75" x14ac:dyDescent="0.2">
      <c r="A125" s="93">
        <v>2402</v>
      </c>
      <c r="B125" s="17"/>
      <c r="C125" s="17"/>
      <c r="D125" s="17"/>
      <c r="E125" s="17"/>
      <c r="F125" s="17">
        <v>19</v>
      </c>
      <c r="G125" s="17"/>
      <c r="H125" s="17"/>
      <c r="I125" s="17"/>
      <c r="J125" s="17"/>
      <c r="K125" s="54"/>
      <c r="L125" s="202"/>
      <c r="M125" s="85"/>
      <c r="N125" s="203"/>
      <c r="O125" s="21">
        <f>IF(F125=0,"",F125/E124)</f>
        <v>1</v>
      </c>
      <c r="P125" s="22">
        <v>21</v>
      </c>
      <c r="Q125" s="96">
        <f t="shared" si="10"/>
        <v>1</v>
      </c>
      <c r="R125" s="96">
        <f t="shared" si="11"/>
        <v>0</v>
      </c>
      <c r="S125" s="86"/>
    </row>
    <row r="126" spans="1:22" ht="15.75" x14ac:dyDescent="0.2">
      <c r="A126" s="93">
        <v>2501</v>
      </c>
      <c r="B126" s="17"/>
      <c r="C126" s="17"/>
      <c r="D126" s="17"/>
      <c r="E126" s="17"/>
      <c r="F126" s="17"/>
      <c r="G126" s="17">
        <v>18</v>
      </c>
      <c r="H126" s="17"/>
      <c r="I126" s="17"/>
      <c r="J126" s="17"/>
      <c r="K126" s="54"/>
      <c r="L126" s="202"/>
      <c r="M126" s="85"/>
      <c r="N126" s="203"/>
      <c r="O126" s="21">
        <f>IF(G126=0,"",G126/F125)</f>
        <v>0.94736842105263153</v>
      </c>
      <c r="P126" s="22">
        <v>19</v>
      </c>
      <c r="Q126" s="96">
        <f t="shared" si="10"/>
        <v>0.90476190476190477</v>
      </c>
      <c r="R126" s="96">
        <f t="shared" si="11"/>
        <v>9.5238095238095233E-2</v>
      </c>
      <c r="S126" s="86"/>
    </row>
    <row r="127" spans="1:22" ht="15.75" x14ac:dyDescent="0.2">
      <c r="A127" s="93">
        <v>2502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54"/>
      <c r="L127" s="202"/>
      <c r="M127" s="85"/>
      <c r="N127" s="203"/>
      <c r="O127" s="21" t="str">
        <f>IF(H127=0,"",H127/G126)</f>
        <v/>
      </c>
      <c r="P127" s="22"/>
      <c r="Q127" s="96" t="str">
        <f t="shared" si="10"/>
        <v/>
      </c>
      <c r="R127" s="96" t="str">
        <f t="shared" si="11"/>
        <v/>
      </c>
      <c r="S127" s="86"/>
    </row>
    <row r="128" spans="1:22" ht="15.75" x14ac:dyDescent="0.2">
      <c r="A128" s="93">
        <v>2601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54"/>
      <c r="L128" s="202"/>
      <c r="M128" s="85"/>
      <c r="N128" s="203"/>
      <c r="O128" s="21" t="str">
        <f>IF(I128=0,"",I128/H127)</f>
        <v/>
      </c>
      <c r="P128" s="22"/>
      <c r="Q128" s="96" t="str">
        <f t="shared" si="10"/>
        <v/>
      </c>
      <c r="R128" s="96" t="str">
        <f t="shared" si="11"/>
        <v/>
      </c>
      <c r="S128" s="86"/>
    </row>
    <row r="129" spans="1:19" ht="15.75" x14ac:dyDescent="0.2">
      <c r="A129" s="93">
        <v>2602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54"/>
      <c r="L129" s="202"/>
      <c r="M129" s="85"/>
      <c r="N129" s="203"/>
      <c r="O129" s="24" t="str">
        <f>IF(J129=0,"",J129/I128)</f>
        <v/>
      </c>
      <c r="P129" s="22"/>
      <c r="Q129" s="24" t="str">
        <f t="shared" si="10"/>
        <v/>
      </c>
      <c r="R129" s="24" t="str">
        <f t="shared" si="11"/>
        <v/>
      </c>
      <c r="S129" s="86"/>
    </row>
    <row r="130" spans="1:19" ht="15.75" x14ac:dyDescent="0.2">
      <c r="A130" s="93">
        <v>2701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54"/>
      <c r="L130" s="202"/>
      <c r="M130" s="85"/>
      <c r="N130" s="81"/>
      <c r="O130" s="26"/>
      <c r="P130" s="27"/>
      <c r="Q130" s="26"/>
      <c r="R130" s="195"/>
      <c r="S130" s="86"/>
    </row>
    <row r="131" spans="1:19" ht="15.75" x14ac:dyDescent="0.2">
      <c r="A131" s="93">
        <v>2702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54"/>
      <c r="L131" s="202"/>
      <c r="M131" s="85"/>
      <c r="N131" s="81"/>
      <c r="O131" s="204"/>
      <c r="P131" s="28"/>
      <c r="Q131" s="205"/>
      <c r="R131" s="204"/>
      <c r="S131" s="86"/>
    </row>
    <row r="132" spans="1:19" ht="15.75" x14ac:dyDescent="0.2">
      <c r="A132" s="93">
        <v>2801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54"/>
      <c r="L132" s="202"/>
      <c r="M132" s="85"/>
      <c r="N132" s="81"/>
      <c r="O132" s="204"/>
      <c r="P132" s="28"/>
      <c r="Q132" s="205"/>
      <c r="R132" s="204"/>
      <c r="S132" s="86"/>
    </row>
    <row r="133" spans="1:19" ht="15.75" x14ac:dyDescent="0.2">
      <c r="A133" s="93">
        <v>2802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54"/>
      <c r="L133" s="202"/>
      <c r="M133" s="85"/>
      <c r="N133" s="81"/>
      <c r="O133" s="204"/>
      <c r="P133" s="28"/>
      <c r="Q133" s="205"/>
      <c r="R133" s="204"/>
      <c r="S133" s="86"/>
    </row>
    <row r="134" spans="1:19" ht="15.75" x14ac:dyDescent="0.2">
      <c r="A134" s="93">
        <v>2901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54"/>
      <c r="L134" s="202"/>
      <c r="M134" s="85"/>
      <c r="N134" s="81"/>
      <c r="O134" s="206"/>
      <c r="P134" s="207"/>
      <c r="Q134" s="208"/>
      <c r="R134" s="209"/>
      <c r="S134" s="86"/>
    </row>
    <row r="135" spans="1:19" ht="15.75" x14ac:dyDescent="0.2">
      <c r="A135" s="93">
        <v>2902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54"/>
      <c r="L135" s="202"/>
      <c r="M135" s="85"/>
      <c r="N135" s="81"/>
      <c r="O135" s="98" t="s">
        <v>81</v>
      </c>
      <c r="P135" s="99"/>
      <c r="Q135" s="100" t="str">
        <f>IF(SUM(K127:K134)=0,"",SUM(K127:K134))</f>
        <v/>
      </c>
      <c r="R135" s="101" t="s">
        <v>10</v>
      </c>
      <c r="S135" s="86"/>
    </row>
    <row r="136" spans="1:19" ht="15.75" x14ac:dyDescent="0.2">
      <c r="A136" s="93">
        <v>3001</v>
      </c>
      <c r="B136" s="29"/>
      <c r="C136" s="29"/>
      <c r="D136" s="29"/>
      <c r="E136" s="29"/>
      <c r="F136" s="29"/>
      <c r="G136" s="29"/>
      <c r="H136" s="29"/>
      <c r="I136" s="29"/>
      <c r="J136" s="29"/>
      <c r="K136" s="39"/>
      <c r="L136" s="202"/>
      <c r="M136" s="85"/>
      <c r="N136" s="81"/>
      <c r="O136" s="102" t="s">
        <v>83</v>
      </c>
      <c r="P136" s="32">
        <f>P135/B121</f>
        <v>0</v>
      </c>
      <c r="Q136" s="103" t="e">
        <f>P135/Q135</f>
        <v>#VALUE!</v>
      </c>
      <c r="R136" s="104" t="s">
        <v>84</v>
      </c>
      <c r="S136" s="86"/>
    </row>
    <row r="137" spans="1:19" ht="15.75" x14ac:dyDescent="0.2">
      <c r="A137" s="93">
        <v>3002</v>
      </c>
      <c r="B137" s="29"/>
      <c r="C137" s="29"/>
      <c r="D137" s="29"/>
      <c r="E137" s="29"/>
      <c r="F137" s="29"/>
      <c r="G137" s="29"/>
      <c r="H137" s="29"/>
      <c r="I137" s="29"/>
      <c r="J137" s="29"/>
      <c r="K137" s="39"/>
      <c r="L137" s="194"/>
      <c r="M137" s="149"/>
      <c r="N137" s="150"/>
      <c r="O137" s="149"/>
      <c r="P137" s="150"/>
      <c r="Q137" s="150"/>
      <c r="R137" s="151"/>
      <c r="S137" s="86"/>
    </row>
    <row r="138" spans="1:19" ht="18" customHeight="1" x14ac:dyDescent="0.2">
      <c r="A138" s="109"/>
      <c r="B138" s="216" t="s">
        <v>106</v>
      </c>
      <c r="C138" s="216"/>
      <c r="D138" s="216"/>
      <c r="E138" s="216"/>
      <c r="F138" s="216"/>
      <c r="G138" s="216"/>
      <c r="H138" s="216"/>
      <c r="I138" s="216"/>
      <c r="J138" s="216"/>
      <c r="K138" s="37">
        <f>SUM(K121:K134)</f>
        <v>0</v>
      </c>
      <c r="L138" s="105" t="str">
        <f>IF(K129=0,"",K129/B121)</f>
        <v/>
      </c>
      <c r="M138" s="105" t="str">
        <f>IF(K138=0,"",K138/B121)</f>
        <v/>
      </c>
      <c r="N138" s="105" t="str">
        <f>IF(K129=0,"",M138-L138)</f>
        <v/>
      </c>
      <c r="O138" s="85"/>
      <c r="P138" s="81"/>
      <c r="Q138" s="129"/>
      <c r="R138" s="85"/>
      <c r="S138" s="86"/>
    </row>
    <row r="139" spans="1:19" ht="12.75" customHeight="1" x14ac:dyDescent="0.2"/>
    <row r="140" spans="1:19" ht="12.75" customHeight="1" x14ac:dyDescent="0.2"/>
    <row r="141" spans="1:19" ht="26.25" x14ac:dyDescent="0.2">
      <c r="A141" s="210"/>
      <c r="B141" s="241" t="s">
        <v>94</v>
      </c>
      <c r="C141" s="241"/>
      <c r="D141" s="241"/>
      <c r="E141" s="241"/>
      <c r="F141" s="241"/>
      <c r="G141" s="241"/>
      <c r="H141" s="241"/>
      <c r="I141" s="241"/>
      <c r="J141" s="241"/>
      <c r="K141" s="74" t="s">
        <v>129</v>
      </c>
      <c r="L141" s="85"/>
      <c r="M141" s="85"/>
      <c r="N141" s="81"/>
      <c r="O141" s="85"/>
      <c r="P141" s="81"/>
      <c r="Q141" s="81"/>
      <c r="R141" s="81"/>
      <c r="S141" s="86"/>
    </row>
    <row r="142" spans="1:19" ht="20.25" x14ac:dyDescent="0.2">
      <c r="A142" s="222" t="s">
        <v>9</v>
      </c>
      <c r="B142" s="223" t="s">
        <v>95</v>
      </c>
      <c r="C142" s="224"/>
      <c r="D142" s="224"/>
      <c r="E142" s="224"/>
      <c r="F142" s="224"/>
      <c r="G142" s="224"/>
      <c r="H142" s="224"/>
      <c r="I142" s="224"/>
      <c r="J142" s="225"/>
      <c r="K142" s="226" t="s">
        <v>10</v>
      </c>
      <c r="L142" s="219" t="s">
        <v>2</v>
      </c>
      <c r="M142" s="219" t="s">
        <v>3</v>
      </c>
      <c r="N142" s="228" t="s">
        <v>4</v>
      </c>
      <c r="O142" s="219" t="s">
        <v>5</v>
      </c>
      <c r="P142" s="217" t="s">
        <v>6</v>
      </c>
      <c r="Q142" s="217" t="s">
        <v>7</v>
      </c>
      <c r="R142" s="219" t="s">
        <v>96</v>
      </c>
      <c r="S142" s="86"/>
    </row>
    <row r="143" spans="1:19" ht="15.75" x14ac:dyDescent="0.2">
      <c r="A143" s="218"/>
      <c r="B143" s="93" t="s">
        <v>97</v>
      </c>
      <c r="C143" s="93" t="s">
        <v>98</v>
      </c>
      <c r="D143" s="93" t="s">
        <v>99</v>
      </c>
      <c r="E143" s="93" t="s">
        <v>100</v>
      </c>
      <c r="F143" s="93" t="s">
        <v>101</v>
      </c>
      <c r="G143" s="93" t="s">
        <v>102</v>
      </c>
      <c r="H143" s="93" t="s">
        <v>103</v>
      </c>
      <c r="I143" s="93" t="s">
        <v>104</v>
      </c>
      <c r="J143" s="93" t="s">
        <v>105</v>
      </c>
      <c r="K143" s="218"/>
      <c r="L143" s="218"/>
      <c r="M143" s="218"/>
      <c r="N143" s="218"/>
      <c r="O143" s="218"/>
      <c r="P143" s="218"/>
      <c r="Q143" s="218"/>
      <c r="R143" s="218"/>
      <c r="S143" s="86"/>
    </row>
    <row r="144" spans="1:19" ht="15.75" x14ac:dyDescent="0.2">
      <c r="A144" s="93">
        <v>2302</v>
      </c>
      <c r="B144" s="17">
        <v>28</v>
      </c>
      <c r="C144" s="17"/>
      <c r="D144" s="17"/>
      <c r="E144" s="17"/>
      <c r="F144" s="17"/>
      <c r="G144" s="17"/>
      <c r="H144" s="17"/>
      <c r="I144" s="17"/>
      <c r="J144" s="17"/>
      <c r="K144" s="54"/>
      <c r="L144" s="193"/>
      <c r="M144" s="200"/>
      <c r="N144" s="201"/>
      <c r="O144" s="94"/>
      <c r="P144" s="19">
        <f>B144</f>
        <v>28</v>
      </c>
      <c r="Q144" s="95"/>
      <c r="R144" s="94"/>
      <c r="S144" s="86"/>
    </row>
    <row r="145" spans="1:22" ht="15.75" x14ac:dyDescent="0.2">
      <c r="A145" s="93">
        <v>2401</v>
      </c>
      <c r="B145" s="17"/>
      <c r="C145" s="17">
        <v>24</v>
      </c>
      <c r="D145" s="17"/>
      <c r="E145" s="17"/>
      <c r="F145" s="17"/>
      <c r="G145" s="17"/>
      <c r="H145" s="17"/>
      <c r="I145" s="17"/>
      <c r="J145" s="17"/>
      <c r="K145" s="54"/>
      <c r="L145" s="202"/>
      <c r="M145" s="85"/>
      <c r="N145" s="203"/>
      <c r="O145" s="21">
        <f>IF(C145=0,"",C145/B144)</f>
        <v>0.8571428571428571</v>
      </c>
      <c r="P145" s="22">
        <v>24</v>
      </c>
      <c r="Q145" s="96">
        <f t="shared" ref="Q145:Q152" si="12">IF(P145=0,"",P145/P144)</f>
        <v>0.8571428571428571</v>
      </c>
      <c r="R145" s="96">
        <f t="shared" ref="R145:R152" si="13">IF(P145=0,"",100%-Q145)</f>
        <v>0.1428571428571429</v>
      </c>
      <c r="S145" s="86"/>
    </row>
    <row r="146" spans="1:22" ht="15.75" x14ac:dyDescent="0.2">
      <c r="A146" s="93">
        <v>2402</v>
      </c>
      <c r="B146" s="17"/>
      <c r="C146" s="17"/>
      <c r="D146" s="17">
        <v>17</v>
      </c>
      <c r="E146" s="17"/>
      <c r="F146" s="17"/>
      <c r="G146" s="17"/>
      <c r="H146" s="17"/>
      <c r="I146" s="17"/>
      <c r="J146" s="17"/>
      <c r="K146" s="54"/>
      <c r="L146" s="202"/>
      <c r="M146" s="85"/>
      <c r="N146" s="203"/>
      <c r="O146" s="21">
        <f>IF(D146=0,"",D146/C145)</f>
        <v>0.70833333333333337</v>
      </c>
      <c r="P146" s="22">
        <v>18</v>
      </c>
      <c r="Q146" s="96">
        <f t="shared" si="12"/>
        <v>0.75</v>
      </c>
      <c r="R146" s="96">
        <f t="shared" si="13"/>
        <v>0.25</v>
      </c>
      <c r="S146" s="119">
        <f>P146/P144</f>
        <v>0.6428571428571429</v>
      </c>
    </row>
    <row r="147" spans="1:22" ht="15.75" x14ac:dyDescent="0.2">
      <c r="A147" s="93">
        <v>2501</v>
      </c>
      <c r="B147" s="17"/>
      <c r="C147" s="17"/>
      <c r="D147" s="17"/>
      <c r="E147" s="17">
        <v>18</v>
      </c>
      <c r="F147" s="17"/>
      <c r="G147" s="17"/>
      <c r="H147" s="17"/>
      <c r="I147" s="17"/>
      <c r="J147" s="17"/>
      <c r="K147" s="54"/>
      <c r="L147" s="202"/>
      <c r="M147" s="85"/>
      <c r="N147" s="203"/>
      <c r="O147" s="62">
        <f>IF(E147=0,"",E147/D146)</f>
        <v>1.0588235294117647</v>
      </c>
      <c r="P147" s="22">
        <v>18</v>
      </c>
      <c r="Q147" s="96">
        <f t="shared" si="12"/>
        <v>1</v>
      </c>
      <c r="R147" s="96">
        <f t="shared" si="13"/>
        <v>0</v>
      </c>
      <c r="S147" s="214"/>
      <c r="T147" s="214"/>
      <c r="U147" s="214"/>
      <c r="V147" s="214"/>
    </row>
    <row r="148" spans="1:22" ht="15.75" x14ac:dyDescent="0.2">
      <c r="A148" s="93">
        <v>2502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54"/>
      <c r="L148" s="202"/>
      <c r="M148" s="85"/>
      <c r="N148" s="203"/>
      <c r="O148" s="21" t="str">
        <f>IF(F148=0,"",F148/E147)</f>
        <v/>
      </c>
      <c r="P148" s="22"/>
      <c r="Q148" s="96" t="str">
        <f t="shared" si="12"/>
        <v/>
      </c>
      <c r="R148" s="96" t="str">
        <f t="shared" si="13"/>
        <v/>
      </c>
      <c r="S148" s="214"/>
      <c r="T148" s="214"/>
      <c r="U148" s="214"/>
      <c r="V148" s="214"/>
    </row>
    <row r="149" spans="1:22" ht="15.75" x14ac:dyDescent="0.2">
      <c r="A149" s="93">
        <v>2601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54"/>
      <c r="L149" s="202"/>
      <c r="M149" s="85"/>
      <c r="N149" s="203"/>
      <c r="O149" s="21" t="str">
        <f>IF(G149=0,"",G149/F148)</f>
        <v/>
      </c>
      <c r="P149" s="22"/>
      <c r="Q149" s="96" t="str">
        <f t="shared" si="12"/>
        <v/>
      </c>
      <c r="R149" s="96" t="str">
        <f t="shared" si="13"/>
        <v/>
      </c>
      <c r="S149" s="214"/>
      <c r="T149" s="214"/>
      <c r="U149" s="214"/>
      <c r="V149" s="214"/>
    </row>
    <row r="150" spans="1:22" ht="15.75" x14ac:dyDescent="0.2">
      <c r="A150" s="93">
        <v>2602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54"/>
      <c r="L150" s="202"/>
      <c r="M150" s="85"/>
      <c r="N150" s="203"/>
      <c r="O150" s="21" t="str">
        <f>IF(H150=0,"",H150/G149)</f>
        <v/>
      </c>
      <c r="P150" s="22"/>
      <c r="Q150" s="96" t="str">
        <f t="shared" si="12"/>
        <v/>
      </c>
      <c r="R150" s="96" t="str">
        <f t="shared" si="13"/>
        <v/>
      </c>
      <c r="S150" s="214"/>
      <c r="T150" s="214"/>
      <c r="U150" s="214"/>
      <c r="V150" s="214"/>
    </row>
    <row r="151" spans="1:22" ht="15.75" x14ac:dyDescent="0.2">
      <c r="A151" s="93">
        <v>2701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54"/>
      <c r="L151" s="202"/>
      <c r="M151" s="85"/>
      <c r="N151" s="203"/>
      <c r="O151" s="21" t="str">
        <f>IF(I151=0,"",I151/H150)</f>
        <v/>
      </c>
      <c r="P151" s="22"/>
      <c r="Q151" s="96" t="str">
        <f t="shared" si="12"/>
        <v/>
      </c>
      <c r="R151" s="96" t="str">
        <f t="shared" si="13"/>
        <v/>
      </c>
      <c r="S151" s="86"/>
    </row>
    <row r="152" spans="1:22" ht="15.75" x14ac:dyDescent="0.2">
      <c r="A152" s="93">
        <v>2702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54"/>
      <c r="L152" s="202"/>
      <c r="M152" s="85"/>
      <c r="N152" s="203"/>
      <c r="O152" s="24" t="str">
        <f>IF(J152=0,"",J152/I151)</f>
        <v/>
      </c>
      <c r="P152" s="22"/>
      <c r="Q152" s="24" t="str">
        <f t="shared" si="12"/>
        <v/>
      </c>
      <c r="R152" s="24" t="str">
        <f t="shared" si="13"/>
        <v/>
      </c>
      <c r="S152" s="86"/>
    </row>
    <row r="153" spans="1:22" ht="15.75" x14ac:dyDescent="0.2">
      <c r="A153" s="93">
        <v>2801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54"/>
      <c r="L153" s="202"/>
      <c r="M153" s="85"/>
      <c r="N153" s="81"/>
      <c r="O153" s="26"/>
      <c r="P153" s="27"/>
      <c r="Q153" s="26"/>
      <c r="R153" s="195"/>
      <c r="S153" s="86"/>
    </row>
    <row r="154" spans="1:22" ht="15.75" x14ac:dyDescent="0.2">
      <c r="A154" s="93">
        <v>2802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54"/>
      <c r="L154" s="202"/>
      <c r="M154" s="85"/>
      <c r="N154" s="81"/>
      <c r="O154" s="204"/>
      <c r="P154" s="28"/>
      <c r="Q154" s="205"/>
      <c r="R154" s="204"/>
      <c r="S154" s="86"/>
    </row>
    <row r="155" spans="1:22" ht="15.75" x14ac:dyDescent="0.2">
      <c r="A155" s="93">
        <v>2901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54"/>
      <c r="L155" s="202"/>
      <c r="M155" s="85"/>
      <c r="N155" s="81"/>
      <c r="O155" s="204"/>
      <c r="P155" s="28"/>
      <c r="Q155" s="205"/>
      <c r="R155" s="204"/>
      <c r="S155" s="86"/>
    </row>
    <row r="156" spans="1:22" ht="15.75" x14ac:dyDescent="0.2">
      <c r="A156" s="93">
        <v>2902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54"/>
      <c r="L156" s="202"/>
      <c r="M156" s="85"/>
      <c r="N156" s="81"/>
      <c r="O156" s="204"/>
      <c r="P156" s="28"/>
      <c r="Q156" s="205"/>
      <c r="R156" s="204"/>
      <c r="S156" s="86"/>
    </row>
    <row r="157" spans="1:22" ht="15.75" x14ac:dyDescent="0.2">
      <c r="A157" s="93">
        <v>3001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54"/>
      <c r="L157" s="202"/>
      <c r="M157" s="85"/>
      <c r="N157" s="81"/>
      <c r="O157" s="206"/>
      <c r="P157" s="207"/>
      <c r="Q157" s="208"/>
      <c r="R157" s="209"/>
      <c r="S157" s="86"/>
    </row>
    <row r="158" spans="1:22" ht="15.75" x14ac:dyDescent="0.2">
      <c r="A158" s="93">
        <v>3002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54"/>
      <c r="L158" s="202"/>
      <c r="M158" s="85"/>
      <c r="N158" s="81"/>
      <c r="O158" s="98" t="s">
        <v>81</v>
      </c>
      <c r="P158" s="99"/>
      <c r="Q158" s="100" t="str">
        <f>IF(SUM(K150:K157)=0,"",SUM(K150:K157))</f>
        <v/>
      </c>
      <c r="R158" s="101" t="s">
        <v>10</v>
      </c>
      <c r="S158" s="86"/>
    </row>
    <row r="159" spans="1:22" ht="15.75" x14ac:dyDescent="0.2">
      <c r="A159" s="93">
        <v>3101</v>
      </c>
      <c r="B159" s="29"/>
      <c r="C159" s="29"/>
      <c r="D159" s="29"/>
      <c r="E159" s="29"/>
      <c r="F159" s="29"/>
      <c r="G159" s="29"/>
      <c r="H159" s="29"/>
      <c r="I159" s="29"/>
      <c r="J159" s="29"/>
      <c r="K159" s="39"/>
      <c r="L159" s="202"/>
      <c r="M159" s="85"/>
      <c r="N159" s="81"/>
      <c r="O159" s="102" t="s">
        <v>83</v>
      </c>
      <c r="P159" s="32">
        <f>P158/B144</f>
        <v>0</v>
      </c>
      <c r="Q159" s="103" t="e">
        <f>P158/Q158</f>
        <v>#VALUE!</v>
      </c>
      <c r="R159" s="104" t="s">
        <v>84</v>
      </c>
      <c r="S159" s="86"/>
    </row>
    <row r="160" spans="1:22" ht="15.75" x14ac:dyDescent="0.2">
      <c r="A160" s="93">
        <v>3102</v>
      </c>
      <c r="B160" s="29"/>
      <c r="C160" s="29"/>
      <c r="D160" s="29"/>
      <c r="E160" s="29"/>
      <c r="F160" s="29"/>
      <c r="G160" s="29"/>
      <c r="H160" s="29"/>
      <c r="I160" s="29"/>
      <c r="J160" s="29"/>
      <c r="K160" s="39"/>
      <c r="L160" s="194"/>
      <c r="M160" s="149"/>
      <c r="N160" s="150"/>
      <c r="O160" s="149"/>
      <c r="P160" s="150"/>
      <c r="Q160" s="150"/>
      <c r="R160" s="151"/>
      <c r="S160" s="86"/>
    </row>
    <row r="161" spans="1:19" ht="18" customHeight="1" x14ac:dyDescent="0.2">
      <c r="A161" s="109"/>
      <c r="B161" s="216" t="s">
        <v>106</v>
      </c>
      <c r="C161" s="216"/>
      <c r="D161" s="216"/>
      <c r="E161" s="216"/>
      <c r="F161" s="216"/>
      <c r="G161" s="216"/>
      <c r="H161" s="216"/>
      <c r="I161" s="216"/>
      <c r="J161" s="216"/>
      <c r="K161" s="37">
        <f>SUM(K144:K157)</f>
        <v>0</v>
      </c>
      <c r="L161" s="105" t="str">
        <f>IF(K152=0,"",K152/B144)</f>
        <v/>
      </c>
      <c r="M161" s="105" t="str">
        <f>IF(K161=0,"",K161/B144)</f>
        <v/>
      </c>
      <c r="N161" s="105" t="str">
        <f>IF(K152=0,"",M161-L161)</f>
        <v/>
      </c>
      <c r="O161" s="85"/>
      <c r="P161" s="81"/>
      <c r="Q161" s="129"/>
      <c r="R161" s="85"/>
      <c r="S161" s="86"/>
    </row>
    <row r="162" spans="1:19" ht="12.75" customHeight="1" x14ac:dyDescent="0.2"/>
    <row r="163" spans="1:19" ht="12.75" customHeight="1" x14ac:dyDescent="0.2"/>
    <row r="164" spans="1:19" ht="26.25" x14ac:dyDescent="0.2">
      <c r="A164" s="210"/>
      <c r="B164" s="241" t="s">
        <v>94</v>
      </c>
      <c r="C164" s="241"/>
      <c r="D164" s="241"/>
      <c r="E164" s="241"/>
      <c r="F164" s="241"/>
      <c r="G164" s="241"/>
      <c r="H164" s="241"/>
      <c r="I164" s="241"/>
      <c r="J164" s="241"/>
      <c r="K164" s="74" t="s">
        <v>131</v>
      </c>
      <c r="L164" s="85"/>
      <c r="M164" s="85"/>
      <c r="N164" s="81"/>
      <c r="O164" s="85"/>
      <c r="P164" s="81"/>
      <c r="Q164" s="81"/>
      <c r="R164" s="81"/>
      <c r="S164" s="86"/>
    </row>
    <row r="165" spans="1:19" ht="20.25" x14ac:dyDescent="0.2">
      <c r="A165" s="222" t="s">
        <v>9</v>
      </c>
      <c r="B165" s="223" t="s">
        <v>95</v>
      </c>
      <c r="C165" s="224"/>
      <c r="D165" s="224"/>
      <c r="E165" s="224"/>
      <c r="F165" s="224"/>
      <c r="G165" s="224"/>
      <c r="H165" s="224"/>
      <c r="I165" s="224"/>
      <c r="J165" s="225"/>
      <c r="K165" s="226" t="s">
        <v>10</v>
      </c>
      <c r="L165" s="219" t="s">
        <v>2</v>
      </c>
      <c r="M165" s="219" t="s">
        <v>3</v>
      </c>
      <c r="N165" s="228" t="s">
        <v>4</v>
      </c>
      <c r="O165" s="219" t="s">
        <v>5</v>
      </c>
      <c r="P165" s="217" t="s">
        <v>6</v>
      </c>
      <c r="Q165" s="217" t="s">
        <v>7</v>
      </c>
      <c r="R165" s="219" t="s">
        <v>96</v>
      </c>
      <c r="S165" s="86"/>
    </row>
    <row r="166" spans="1:19" ht="15.75" x14ac:dyDescent="0.2">
      <c r="A166" s="218"/>
      <c r="B166" s="93" t="s">
        <v>97</v>
      </c>
      <c r="C166" s="93" t="s">
        <v>98</v>
      </c>
      <c r="D166" s="93" t="s">
        <v>99</v>
      </c>
      <c r="E166" s="93" t="s">
        <v>100</v>
      </c>
      <c r="F166" s="93" t="s">
        <v>101</v>
      </c>
      <c r="G166" s="93" t="s">
        <v>102</v>
      </c>
      <c r="H166" s="93" t="s">
        <v>103</v>
      </c>
      <c r="I166" s="93" t="s">
        <v>104</v>
      </c>
      <c r="J166" s="93" t="s">
        <v>105</v>
      </c>
      <c r="K166" s="218"/>
      <c r="L166" s="218"/>
      <c r="M166" s="218"/>
      <c r="N166" s="218"/>
      <c r="O166" s="218"/>
      <c r="P166" s="218"/>
      <c r="Q166" s="218"/>
      <c r="R166" s="218"/>
      <c r="S166" s="86"/>
    </row>
    <row r="167" spans="1:19" ht="15.75" x14ac:dyDescent="0.2">
      <c r="A167" s="93">
        <v>2402</v>
      </c>
      <c r="B167" s="17">
        <v>33</v>
      </c>
      <c r="C167" s="17"/>
      <c r="D167" s="17"/>
      <c r="E167" s="17"/>
      <c r="F167" s="17"/>
      <c r="G167" s="17"/>
      <c r="H167" s="17"/>
      <c r="I167" s="17"/>
      <c r="J167" s="17"/>
      <c r="K167" s="54"/>
      <c r="L167" s="193"/>
      <c r="M167" s="200"/>
      <c r="N167" s="201"/>
      <c r="O167" s="94"/>
      <c r="P167" s="19">
        <f>B167</f>
        <v>33</v>
      </c>
      <c r="Q167" s="95"/>
      <c r="R167" s="94"/>
      <c r="S167" s="86"/>
    </row>
    <row r="168" spans="1:19" ht="15.75" x14ac:dyDescent="0.2">
      <c r="A168" s="93">
        <v>2501</v>
      </c>
      <c r="B168" s="17"/>
      <c r="C168" s="17">
        <v>23</v>
      </c>
      <c r="D168" s="17"/>
      <c r="E168" s="17"/>
      <c r="F168" s="17"/>
      <c r="G168" s="17"/>
      <c r="H168" s="17"/>
      <c r="I168" s="17"/>
      <c r="J168" s="17"/>
      <c r="K168" s="54"/>
      <c r="L168" s="202"/>
      <c r="M168" s="85"/>
      <c r="N168" s="203"/>
      <c r="O168" s="21">
        <f>IF(C168=0,"",C168/B167)</f>
        <v>0.69696969696969702</v>
      </c>
      <c r="P168" s="22">
        <v>23</v>
      </c>
      <c r="Q168" s="96">
        <f t="shared" ref="Q168:Q175" si="14">IF(P168=0,"",P168/P167)</f>
        <v>0.69696969696969702</v>
      </c>
      <c r="R168" s="96">
        <f t="shared" ref="R168:R175" si="15">IF(P168=0,"",100%-Q168)</f>
        <v>0.30303030303030298</v>
      </c>
      <c r="S168" s="86"/>
    </row>
    <row r="169" spans="1:19" ht="15.75" x14ac:dyDescent="0.2">
      <c r="A169" s="93">
        <v>2502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54"/>
      <c r="L169" s="202"/>
      <c r="M169" s="85"/>
      <c r="N169" s="203"/>
      <c r="O169" s="21" t="str">
        <f>IF(D169=0,"",D169/C168)</f>
        <v/>
      </c>
      <c r="P169" s="22"/>
      <c r="Q169" s="96" t="str">
        <f t="shared" si="14"/>
        <v/>
      </c>
      <c r="R169" s="96" t="str">
        <f t="shared" si="15"/>
        <v/>
      </c>
      <c r="S169" s="119">
        <f>P169/P167</f>
        <v>0</v>
      </c>
    </row>
    <row r="170" spans="1:19" ht="15.75" x14ac:dyDescent="0.2">
      <c r="A170" s="93">
        <v>2601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54"/>
      <c r="L170" s="202"/>
      <c r="M170" s="85"/>
      <c r="N170" s="203"/>
      <c r="O170" s="21" t="str">
        <f>IF(E170=0,"",E170/D169)</f>
        <v/>
      </c>
      <c r="P170" s="22"/>
      <c r="Q170" s="96" t="str">
        <f t="shared" si="14"/>
        <v/>
      </c>
      <c r="R170" s="96" t="str">
        <f t="shared" si="15"/>
        <v/>
      </c>
      <c r="S170" s="86"/>
    </row>
    <row r="171" spans="1:19" ht="15.75" x14ac:dyDescent="0.2">
      <c r="A171" s="93">
        <v>2602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54"/>
      <c r="L171" s="202"/>
      <c r="M171" s="85"/>
      <c r="N171" s="203"/>
      <c r="O171" s="21" t="str">
        <f>IF(F171=0,"",F171/E170)</f>
        <v/>
      </c>
      <c r="P171" s="22"/>
      <c r="Q171" s="96" t="str">
        <f t="shared" si="14"/>
        <v/>
      </c>
      <c r="R171" s="96" t="str">
        <f t="shared" si="15"/>
        <v/>
      </c>
      <c r="S171" s="86"/>
    </row>
    <row r="172" spans="1:19" ht="15.75" x14ac:dyDescent="0.2">
      <c r="A172" s="93">
        <v>2701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54"/>
      <c r="L172" s="202"/>
      <c r="M172" s="85"/>
      <c r="N172" s="203"/>
      <c r="O172" s="21" t="str">
        <f>IF(G172=0,"",G172/F171)</f>
        <v/>
      </c>
      <c r="P172" s="22"/>
      <c r="Q172" s="96" t="str">
        <f t="shared" si="14"/>
        <v/>
      </c>
      <c r="R172" s="96" t="str">
        <f t="shared" si="15"/>
        <v/>
      </c>
      <c r="S172" s="86"/>
    </row>
    <row r="173" spans="1:19" ht="15.75" x14ac:dyDescent="0.2">
      <c r="A173" s="93">
        <v>2702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54"/>
      <c r="L173" s="202"/>
      <c r="M173" s="85"/>
      <c r="N173" s="203"/>
      <c r="O173" s="21" t="str">
        <f>IF(H173=0,"",H173/G172)</f>
        <v/>
      </c>
      <c r="P173" s="22"/>
      <c r="Q173" s="96" t="str">
        <f t="shared" si="14"/>
        <v/>
      </c>
      <c r="R173" s="96" t="str">
        <f t="shared" si="15"/>
        <v/>
      </c>
      <c r="S173" s="86"/>
    </row>
    <row r="174" spans="1:19" ht="15.75" x14ac:dyDescent="0.2">
      <c r="A174" s="93">
        <v>2801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54"/>
      <c r="L174" s="202"/>
      <c r="M174" s="85"/>
      <c r="N174" s="203"/>
      <c r="O174" s="21" t="str">
        <f>IF(I174=0,"",I174/H173)</f>
        <v/>
      </c>
      <c r="P174" s="22"/>
      <c r="Q174" s="96" t="str">
        <f t="shared" si="14"/>
        <v/>
      </c>
      <c r="R174" s="96" t="str">
        <f t="shared" si="15"/>
        <v/>
      </c>
      <c r="S174" s="86"/>
    </row>
    <row r="175" spans="1:19" ht="15.75" x14ac:dyDescent="0.2">
      <c r="A175" s="93">
        <v>2802</v>
      </c>
      <c r="B175" s="17"/>
      <c r="C175" s="17"/>
      <c r="D175" s="17"/>
      <c r="E175" s="17"/>
      <c r="F175" s="17"/>
      <c r="G175" s="17"/>
      <c r="H175" s="17"/>
      <c r="I175" s="17"/>
      <c r="J175" s="17"/>
      <c r="K175" s="54"/>
      <c r="L175" s="202"/>
      <c r="M175" s="85"/>
      <c r="N175" s="203"/>
      <c r="O175" s="24" t="str">
        <f>IF(J175=0,"",J175/I174)</f>
        <v/>
      </c>
      <c r="P175" s="22"/>
      <c r="Q175" s="24" t="str">
        <f t="shared" si="14"/>
        <v/>
      </c>
      <c r="R175" s="24" t="str">
        <f t="shared" si="15"/>
        <v/>
      </c>
      <c r="S175" s="86"/>
    </row>
    <row r="176" spans="1:19" ht="15.75" x14ac:dyDescent="0.2">
      <c r="A176" s="93">
        <v>2901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54"/>
      <c r="L176" s="202"/>
      <c r="M176" s="85"/>
      <c r="N176" s="81"/>
      <c r="O176" s="26"/>
      <c r="P176" s="27"/>
      <c r="Q176" s="26"/>
      <c r="R176" s="195"/>
      <c r="S176" s="86"/>
    </row>
    <row r="177" spans="1:19" ht="15.75" x14ac:dyDescent="0.2">
      <c r="A177" s="93">
        <v>2902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54"/>
      <c r="L177" s="202"/>
      <c r="M177" s="85"/>
      <c r="N177" s="81"/>
      <c r="O177" s="204"/>
      <c r="P177" s="28"/>
      <c r="Q177" s="205"/>
      <c r="R177" s="204"/>
      <c r="S177" s="86"/>
    </row>
    <row r="178" spans="1:19" ht="15.75" x14ac:dyDescent="0.2">
      <c r="A178" s="93">
        <v>3001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54"/>
      <c r="L178" s="202"/>
      <c r="M178" s="85"/>
      <c r="N178" s="81"/>
      <c r="O178" s="204"/>
      <c r="P178" s="28"/>
      <c r="Q178" s="205"/>
      <c r="R178" s="204"/>
      <c r="S178" s="86"/>
    </row>
    <row r="179" spans="1:19" ht="15.75" x14ac:dyDescent="0.2">
      <c r="A179" s="93">
        <v>3002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54"/>
      <c r="L179" s="202"/>
      <c r="M179" s="85"/>
      <c r="N179" s="81"/>
      <c r="O179" s="204"/>
      <c r="P179" s="28"/>
      <c r="Q179" s="205"/>
      <c r="R179" s="204"/>
      <c r="S179" s="86"/>
    </row>
    <row r="180" spans="1:19" ht="15.75" x14ac:dyDescent="0.2">
      <c r="A180" s="93">
        <v>3101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54"/>
      <c r="L180" s="202"/>
      <c r="M180" s="85"/>
      <c r="N180" s="81"/>
      <c r="O180" s="206"/>
      <c r="P180" s="207"/>
      <c r="Q180" s="208"/>
      <c r="R180" s="209"/>
      <c r="S180" s="86"/>
    </row>
    <row r="181" spans="1:19" ht="15.75" x14ac:dyDescent="0.2">
      <c r="A181" s="93">
        <v>3102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54"/>
      <c r="L181" s="202"/>
      <c r="M181" s="85"/>
      <c r="N181" s="81"/>
      <c r="O181" s="98" t="s">
        <v>81</v>
      </c>
      <c r="P181" s="99"/>
      <c r="Q181" s="100" t="str">
        <f>IF(SUM(K173:K180)=0,"",SUM(K173:K180))</f>
        <v/>
      </c>
      <c r="R181" s="101" t="s">
        <v>10</v>
      </c>
      <c r="S181" s="86"/>
    </row>
    <row r="182" spans="1:19" ht="15.75" x14ac:dyDescent="0.2">
      <c r="A182" s="93">
        <v>3201</v>
      </c>
      <c r="B182" s="29"/>
      <c r="C182" s="29"/>
      <c r="D182" s="29"/>
      <c r="E182" s="29"/>
      <c r="F182" s="29"/>
      <c r="G182" s="29"/>
      <c r="H182" s="29"/>
      <c r="I182" s="29"/>
      <c r="J182" s="29"/>
      <c r="K182" s="39"/>
      <c r="L182" s="202"/>
      <c r="M182" s="85"/>
      <c r="N182" s="81"/>
      <c r="O182" s="102" t="s">
        <v>83</v>
      </c>
      <c r="P182" s="32">
        <f>P181/B167</f>
        <v>0</v>
      </c>
      <c r="Q182" s="103" t="e">
        <f>P181/Q181</f>
        <v>#VALUE!</v>
      </c>
      <c r="R182" s="104" t="s">
        <v>84</v>
      </c>
      <c r="S182" s="86"/>
    </row>
    <row r="183" spans="1:19" ht="15.75" x14ac:dyDescent="0.2">
      <c r="A183" s="93">
        <v>3202</v>
      </c>
      <c r="B183" s="29"/>
      <c r="C183" s="29"/>
      <c r="D183" s="29"/>
      <c r="E183" s="29"/>
      <c r="F183" s="29"/>
      <c r="G183" s="29"/>
      <c r="H183" s="29"/>
      <c r="I183" s="29"/>
      <c r="J183" s="29"/>
      <c r="K183" s="39"/>
      <c r="L183" s="194"/>
      <c r="M183" s="149"/>
      <c r="N183" s="150"/>
      <c r="O183" s="149"/>
      <c r="P183" s="150"/>
      <c r="Q183" s="150"/>
      <c r="R183" s="151"/>
      <c r="S183" s="86"/>
    </row>
    <row r="184" spans="1:19" ht="18" customHeight="1" x14ac:dyDescent="0.2">
      <c r="A184" s="109"/>
      <c r="B184" s="216" t="s">
        <v>106</v>
      </c>
      <c r="C184" s="216"/>
      <c r="D184" s="216"/>
      <c r="E184" s="216"/>
      <c r="F184" s="216"/>
      <c r="G184" s="216"/>
      <c r="H184" s="216"/>
      <c r="I184" s="216"/>
      <c r="J184" s="216"/>
      <c r="K184" s="37">
        <f>SUM(K167:K180)</f>
        <v>0</v>
      </c>
      <c r="L184" s="105" t="str">
        <f>IF(K175=0,"",K175/B167)</f>
        <v/>
      </c>
      <c r="M184" s="105" t="str">
        <f>IF(K184=0,"",K184/B167)</f>
        <v/>
      </c>
      <c r="N184" s="105" t="str">
        <f>IF(K175=0,"",M184-L184)</f>
        <v/>
      </c>
      <c r="O184" s="85"/>
      <c r="P184" s="81"/>
      <c r="Q184" s="129"/>
      <c r="R184" s="85"/>
      <c r="S184" s="86"/>
    </row>
    <row r="185" spans="1:19" ht="12.75" customHeight="1" x14ac:dyDescent="0.2"/>
    <row r="186" spans="1:19" ht="12.75" customHeight="1" x14ac:dyDescent="0.2"/>
    <row r="187" spans="1:19" ht="12.75" customHeight="1" x14ac:dyDescent="0.2"/>
    <row r="188" spans="1:19" ht="12.75" customHeight="1" x14ac:dyDescent="0.2"/>
    <row r="189" spans="1:19" ht="12.75" customHeight="1" x14ac:dyDescent="0.2"/>
    <row r="190" spans="1:19" ht="12.75" customHeight="1" x14ac:dyDescent="0.2"/>
    <row r="191" spans="1:19" ht="12.75" customHeight="1" x14ac:dyDescent="0.2"/>
    <row r="192" spans="1:19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</sheetData>
  <mergeCells count="96">
    <mergeCell ref="B184:J184"/>
    <mergeCell ref="R165:R166"/>
    <mergeCell ref="A165:A166"/>
    <mergeCell ref="B165:J165"/>
    <mergeCell ref="K165:K166"/>
    <mergeCell ref="L165:L166"/>
    <mergeCell ref="M165:M166"/>
    <mergeCell ref="N165:N166"/>
    <mergeCell ref="O165:O166"/>
    <mergeCell ref="P165:P166"/>
    <mergeCell ref="Q165:Q166"/>
    <mergeCell ref="R142:R143"/>
    <mergeCell ref="A142:A143"/>
    <mergeCell ref="B142:J142"/>
    <mergeCell ref="K142:K143"/>
    <mergeCell ref="L142:L143"/>
    <mergeCell ref="M142:M143"/>
    <mergeCell ref="N142:N143"/>
    <mergeCell ref="O142:O143"/>
    <mergeCell ref="P142:P143"/>
    <mergeCell ref="Q142:Q143"/>
    <mergeCell ref="A119:A120"/>
    <mergeCell ref="B119:J119"/>
    <mergeCell ref="K119:K120"/>
    <mergeCell ref="N119:N120"/>
    <mergeCell ref="O119:O120"/>
    <mergeCell ref="L119:L120"/>
    <mergeCell ref="M119:M120"/>
    <mergeCell ref="P119:P120"/>
    <mergeCell ref="Q119:Q120"/>
    <mergeCell ref="R119:R120"/>
    <mergeCell ref="Q50:Q51"/>
    <mergeCell ref="R50:R51"/>
    <mergeCell ref="Q96:Q97"/>
    <mergeCell ref="R96:R97"/>
    <mergeCell ref="Q73:Q74"/>
    <mergeCell ref="R73:R74"/>
    <mergeCell ref="N50:N51"/>
    <mergeCell ref="O50:O51"/>
    <mergeCell ref="P50:P51"/>
    <mergeCell ref="A27:A28"/>
    <mergeCell ref="B27:J27"/>
    <mergeCell ref="K27:K28"/>
    <mergeCell ref="N27:N28"/>
    <mergeCell ref="O27:O28"/>
    <mergeCell ref="P27:P28"/>
    <mergeCell ref="A50:A51"/>
    <mergeCell ref="B50:J50"/>
    <mergeCell ref="K50:K51"/>
    <mergeCell ref="L50:L51"/>
    <mergeCell ref="M50:M51"/>
    <mergeCell ref="L27:L28"/>
    <mergeCell ref="M27:M28"/>
    <mergeCell ref="Q27:Q28"/>
    <mergeCell ref="R27:R28"/>
    <mergeCell ref="A4:A5"/>
    <mergeCell ref="B4:J4"/>
    <mergeCell ref="K4:K5"/>
    <mergeCell ref="L4:L5"/>
    <mergeCell ref="M4:M5"/>
    <mergeCell ref="O4:O5"/>
    <mergeCell ref="P4:P5"/>
    <mergeCell ref="Q4:Q5"/>
    <mergeCell ref="R4:R5"/>
    <mergeCell ref="N4:N5"/>
    <mergeCell ref="N96:N97"/>
    <mergeCell ref="O96:O97"/>
    <mergeCell ref="P96:P97"/>
    <mergeCell ref="A73:A74"/>
    <mergeCell ref="B73:J73"/>
    <mergeCell ref="K73:K74"/>
    <mergeCell ref="N73:N74"/>
    <mergeCell ref="O73:O74"/>
    <mergeCell ref="P73:P74"/>
    <mergeCell ref="A96:A97"/>
    <mergeCell ref="B96:J96"/>
    <mergeCell ref="K96:K97"/>
    <mergeCell ref="L96:L97"/>
    <mergeCell ref="M96:M97"/>
    <mergeCell ref="L73:L74"/>
    <mergeCell ref="M73:M74"/>
    <mergeCell ref="B3:J3"/>
    <mergeCell ref="B26:J26"/>
    <mergeCell ref="B49:J49"/>
    <mergeCell ref="B72:J72"/>
    <mergeCell ref="B95:J95"/>
    <mergeCell ref="B141:J141"/>
    <mergeCell ref="B164:J164"/>
    <mergeCell ref="B23:J23"/>
    <mergeCell ref="B46:J46"/>
    <mergeCell ref="B69:J69"/>
    <mergeCell ref="B92:J92"/>
    <mergeCell ref="B115:J115"/>
    <mergeCell ref="B138:J138"/>
    <mergeCell ref="B161:J161"/>
    <mergeCell ref="B118:J11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Agroindustrial</vt:lpstr>
      <vt:lpstr>Forestales</vt:lpstr>
      <vt:lpstr>Forestal</vt:lpstr>
      <vt:lpstr>Alimentos</vt:lpstr>
      <vt:lpstr>Alim Sust</vt:lpstr>
      <vt:lpstr>Veterinaria</vt:lpstr>
      <vt:lpstr>Prod. Sustentable</vt:lpstr>
      <vt:lpstr>Agronegocios</vt:lpstr>
      <vt:lpstr>Neg agropec</vt:lpstr>
      <vt:lpstr>Biotecnología</vt:lpstr>
      <vt:lpstr>Esp. Frutas</vt:lpstr>
      <vt:lpstr>Esp LECHE</vt:lpstr>
      <vt:lpstr>Mtria ALIMENTOS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LuisRodolfo</dc:creator>
  <cp:lastModifiedBy>Luis Rodolfo Samperio Llano</cp:lastModifiedBy>
  <dcterms:created xsi:type="dcterms:W3CDTF">2021-01-20T16:36:37Z</dcterms:created>
  <dcterms:modified xsi:type="dcterms:W3CDTF">2025-10-27T14:31:19Z</dcterms:modified>
</cp:coreProperties>
</file>