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laretDGP\Downloads\Trayectorias escolares\Terminado\"/>
    </mc:Choice>
  </mc:AlternateContent>
  <xr:revisionPtr revIDLastSave="0" documentId="13_ncr:1_{03D0B78A-729C-4CD3-9E6C-13F15BB4C210}" xr6:coauthVersionLast="44" xr6:coauthVersionMax="44" xr10:uidLastSave="{00000000-0000-0000-0000-000000000000}"/>
  <bookViews>
    <workbookView xWindow="11310" yWindow="105" windowWidth="18315" windowHeight="20400" activeTab="2" xr2:uid="{00000000-000D-0000-FFFF-FFFF00000000}"/>
  </bookViews>
  <sheets>
    <sheet name="CONTADURIA" sheetId="1" r:id="rId1"/>
    <sheet name="DERECHO" sheetId="2" r:id="rId2"/>
    <sheet name="Proc Rec Min" sheetId="3" r:id="rId3"/>
    <sheet name="Bachillerato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8" roundtripDataSignature="AMtx7mgyPUXkIWusE0cS/gHdPwLL7GZyxA=="/>
    </ext>
  </extLst>
</workbook>
</file>

<file path=xl/calcChain.xml><?xml version="1.0" encoding="utf-8"?>
<calcChain xmlns="http://schemas.openxmlformats.org/spreadsheetml/2006/main">
  <c r="K657" i="2" l="1"/>
  <c r="L657" i="2"/>
  <c r="I160" i="4" l="1"/>
  <c r="H160" i="4"/>
  <c r="J160" i="4" s="1"/>
  <c r="K160" i="4" s="1"/>
  <c r="N155" i="4"/>
  <c r="O155" i="4" s="1"/>
  <c r="L155" i="4"/>
  <c r="N154" i="4"/>
  <c r="O154" i="4" s="1"/>
  <c r="L154" i="4"/>
  <c r="N153" i="4"/>
  <c r="O153" i="4" s="1"/>
  <c r="L153" i="4"/>
  <c r="N152" i="4"/>
  <c r="O152" i="4" s="1"/>
  <c r="L152" i="4"/>
  <c r="L151" i="4"/>
  <c r="M150" i="4"/>
  <c r="N151" i="4" s="1"/>
  <c r="O151" i="4" s="1"/>
  <c r="N360" i="3"/>
  <c r="L360" i="3"/>
  <c r="K360" i="3"/>
  <c r="M360" i="3" s="1"/>
  <c r="Q358" i="3"/>
  <c r="P358" i="3"/>
  <c r="Q357" i="3"/>
  <c r="R353" i="3"/>
  <c r="Q353" i="3"/>
  <c r="R352" i="3"/>
  <c r="Q352" i="3"/>
  <c r="O352" i="3"/>
  <c r="R351" i="3"/>
  <c r="Q351" i="3"/>
  <c r="O351" i="3"/>
  <c r="R350" i="3"/>
  <c r="Q350" i="3"/>
  <c r="O350" i="3"/>
  <c r="R349" i="3"/>
  <c r="Q349" i="3"/>
  <c r="O349" i="3"/>
  <c r="R348" i="3"/>
  <c r="Q348" i="3"/>
  <c r="O348" i="3"/>
  <c r="R347" i="3"/>
  <c r="Q347" i="3"/>
  <c r="O347" i="3"/>
  <c r="S346" i="3"/>
  <c r="R346" i="3"/>
  <c r="Q346" i="3"/>
  <c r="O346" i="3"/>
  <c r="Q345" i="3"/>
  <c r="R345" i="3" s="1"/>
  <c r="O345" i="3"/>
  <c r="P344" i="3"/>
  <c r="N836" i="2"/>
  <c r="L836" i="2"/>
  <c r="K836" i="2"/>
  <c r="M836" i="2" s="1"/>
  <c r="P834" i="2"/>
  <c r="Q833" i="2"/>
  <c r="Q834" i="2" s="1"/>
  <c r="R829" i="2"/>
  <c r="Q829" i="2"/>
  <c r="O829" i="2"/>
  <c r="R828" i="2"/>
  <c r="Q828" i="2"/>
  <c r="O828" i="2"/>
  <c r="R827" i="2"/>
  <c r="Q827" i="2"/>
  <c r="O827" i="2"/>
  <c r="R826" i="2"/>
  <c r="Q826" i="2"/>
  <c r="O826" i="2"/>
  <c r="R825" i="2"/>
  <c r="Q825" i="2"/>
  <c r="O825" i="2"/>
  <c r="R824" i="2"/>
  <c r="Q824" i="2"/>
  <c r="O824" i="2"/>
  <c r="R823" i="2"/>
  <c r="Q823" i="2"/>
  <c r="O823" i="2"/>
  <c r="R822" i="2"/>
  <c r="Q822" i="2"/>
  <c r="O822" i="2"/>
  <c r="O821" i="2"/>
  <c r="P820" i="2"/>
  <c r="S822" i="2" s="1"/>
  <c r="W782" i="1"/>
  <c r="U798" i="1"/>
  <c r="T798" i="1"/>
  <c r="S798" i="1"/>
  <c r="R798" i="1"/>
  <c r="X796" i="1"/>
  <c r="W796" i="1"/>
  <c r="X795" i="1"/>
  <c r="Y790" i="1"/>
  <c r="X790" i="1"/>
  <c r="V790" i="1"/>
  <c r="Y789" i="1"/>
  <c r="X789" i="1"/>
  <c r="V789" i="1"/>
  <c r="Y788" i="1"/>
  <c r="X788" i="1"/>
  <c r="V788" i="1"/>
  <c r="Y787" i="1"/>
  <c r="X787" i="1"/>
  <c r="V787" i="1"/>
  <c r="Y786" i="1"/>
  <c r="X786" i="1"/>
  <c r="V786" i="1"/>
  <c r="Y785" i="1"/>
  <c r="X785" i="1"/>
  <c r="V785" i="1"/>
  <c r="Z784" i="1"/>
  <c r="Y784" i="1"/>
  <c r="X784" i="1"/>
  <c r="V784" i="1"/>
  <c r="Y783" i="1"/>
  <c r="X783" i="1"/>
  <c r="V783" i="1"/>
  <c r="P152" i="4" l="1"/>
  <c r="Q821" i="2"/>
  <c r="R821" i="2" s="1"/>
  <c r="Q135" i="3" l="1"/>
  <c r="K635" i="2"/>
  <c r="L635" i="2"/>
  <c r="I95" i="4"/>
  <c r="N814" i="2" l="1"/>
  <c r="L814" i="2"/>
  <c r="K814" i="2"/>
  <c r="M814" i="2" s="1"/>
  <c r="P812" i="2"/>
  <c r="Q811" i="2"/>
  <c r="Q812" i="2" s="1"/>
  <c r="R807" i="2"/>
  <c r="Q807" i="2"/>
  <c r="O807" i="2"/>
  <c r="R806" i="2"/>
  <c r="Q806" i="2"/>
  <c r="O806" i="2"/>
  <c r="R805" i="2"/>
  <c r="Q805" i="2"/>
  <c r="O805" i="2"/>
  <c r="R804" i="2"/>
  <c r="Q804" i="2"/>
  <c r="O804" i="2"/>
  <c r="R803" i="2"/>
  <c r="Q803" i="2"/>
  <c r="O803" i="2"/>
  <c r="R802" i="2"/>
  <c r="Q802" i="2"/>
  <c r="O802" i="2"/>
  <c r="R801" i="2"/>
  <c r="Q801" i="2"/>
  <c r="O801" i="2"/>
  <c r="R800" i="2"/>
  <c r="Q800" i="2"/>
  <c r="O800" i="2"/>
  <c r="Q799" i="2"/>
  <c r="R799" i="2" s="1"/>
  <c r="O799" i="2"/>
  <c r="P798" i="2"/>
  <c r="S800" i="2" s="1"/>
  <c r="U776" i="1"/>
  <c r="T776" i="1"/>
  <c r="S776" i="1"/>
  <c r="R776" i="1"/>
  <c r="W774" i="1"/>
  <c r="X773" i="1"/>
  <c r="X774" i="1" s="1"/>
  <c r="Y768" i="1"/>
  <c r="X768" i="1"/>
  <c r="V768" i="1"/>
  <c r="Y767" i="1"/>
  <c r="X767" i="1"/>
  <c r="V767" i="1"/>
  <c r="Y766" i="1"/>
  <c r="X766" i="1"/>
  <c r="V766" i="1"/>
  <c r="Y765" i="1"/>
  <c r="X765" i="1"/>
  <c r="V765" i="1"/>
  <c r="Y764" i="1"/>
  <c r="X764" i="1"/>
  <c r="V764" i="1"/>
  <c r="Y763" i="1"/>
  <c r="X763" i="1"/>
  <c r="V763" i="1"/>
  <c r="Z762" i="1"/>
  <c r="Y762" i="1"/>
  <c r="X762" i="1"/>
  <c r="V762" i="1"/>
  <c r="X761" i="1"/>
  <c r="Y761" i="1" s="1"/>
  <c r="V761" i="1"/>
  <c r="L455" i="2" l="1"/>
  <c r="L613" i="2" l="1"/>
  <c r="K613" i="2"/>
  <c r="M134" i="4" l="1"/>
  <c r="P136" i="4" s="1"/>
  <c r="I144" i="4"/>
  <c r="H144" i="4"/>
  <c r="J144" i="4" s="1"/>
  <c r="K144" i="4" s="1"/>
  <c r="N139" i="4"/>
  <c r="O139" i="4" s="1"/>
  <c r="L139" i="4"/>
  <c r="N138" i="4"/>
  <c r="O138" i="4" s="1"/>
  <c r="L138" i="4"/>
  <c r="N137" i="4"/>
  <c r="O137" i="4" s="1"/>
  <c r="L137" i="4"/>
  <c r="N136" i="4"/>
  <c r="O136" i="4" s="1"/>
  <c r="L136" i="4"/>
  <c r="L135" i="4"/>
  <c r="P120" i="4"/>
  <c r="N135" i="4" l="1"/>
  <c r="O135" i="4" s="1"/>
  <c r="P322" i="3"/>
  <c r="S324" i="3" s="1"/>
  <c r="N338" i="3"/>
  <c r="L338" i="3"/>
  <c r="K338" i="3"/>
  <c r="M338" i="3" s="1"/>
  <c r="P336" i="3"/>
  <c r="Q335" i="3"/>
  <c r="Q336" i="3" s="1"/>
  <c r="R331" i="3"/>
  <c r="Q331" i="3"/>
  <c r="R330" i="3"/>
  <c r="Q330" i="3"/>
  <c r="O330" i="3"/>
  <c r="R329" i="3"/>
  <c r="Q329" i="3"/>
  <c r="O329" i="3"/>
  <c r="R328" i="3"/>
  <c r="Q328" i="3"/>
  <c r="O328" i="3"/>
  <c r="R327" i="3"/>
  <c r="Q327" i="3"/>
  <c r="O327" i="3"/>
  <c r="R326" i="3"/>
  <c r="Q326" i="3"/>
  <c r="O326" i="3"/>
  <c r="R325" i="3"/>
  <c r="Q325" i="3"/>
  <c r="O325" i="3"/>
  <c r="Q324" i="3"/>
  <c r="R324" i="3" s="1"/>
  <c r="O324" i="3"/>
  <c r="Q323" i="3"/>
  <c r="R323" i="3" s="1"/>
  <c r="O323" i="3"/>
  <c r="N792" i="2"/>
  <c r="L792" i="2"/>
  <c r="K792" i="2"/>
  <c r="M792" i="2" s="1"/>
  <c r="P790" i="2"/>
  <c r="Q789" i="2"/>
  <c r="Q790" i="2" s="1"/>
  <c r="R785" i="2"/>
  <c r="Q785" i="2"/>
  <c r="O785" i="2"/>
  <c r="R784" i="2"/>
  <c r="Q784" i="2"/>
  <c r="O784" i="2"/>
  <c r="R783" i="2"/>
  <c r="Q783" i="2"/>
  <c r="O783" i="2"/>
  <c r="R782" i="2"/>
  <c r="Q782" i="2"/>
  <c r="O782" i="2"/>
  <c r="R781" i="2"/>
  <c r="Q781" i="2"/>
  <c r="O781" i="2"/>
  <c r="R780" i="2"/>
  <c r="Q780" i="2"/>
  <c r="O780" i="2"/>
  <c r="R779" i="2"/>
  <c r="Q779" i="2"/>
  <c r="O779" i="2"/>
  <c r="Q778" i="2"/>
  <c r="R778" i="2" s="1"/>
  <c r="O778" i="2"/>
  <c r="Q777" i="2"/>
  <c r="R777" i="2" s="1"/>
  <c r="O777" i="2"/>
  <c r="P776" i="2"/>
  <c r="S778" i="2" s="1"/>
  <c r="U753" i="1"/>
  <c r="S753" i="1"/>
  <c r="R753" i="1"/>
  <c r="T753" i="1" s="1"/>
  <c r="W751" i="1"/>
  <c r="X750" i="1"/>
  <c r="X751" i="1" s="1"/>
  <c r="Y745" i="1"/>
  <c r="X745" i="1"/>
  <c r="V745" i="1"/>
  <c r="Y744" i="1"/>
  <c r="X744" i="1"/>
  <c r="V744" i="1"/>
  <c r="Y743" i="1"/>
  <c r="X743" i="1"/>
  <c r="V743" i="1"/>
  <c r="Y742" i="1"/>
  <c r="X742" i="1"/>
  <c r="V742" i="1"/>
  <c r="Y741" i="1"/>
  <c r="X741" i="1"/>
  <c r="V741" i="1"/>
  <c r="Y740" i="1"/>
  <c r="X740" i="1"/>
  <c r="V740" i="1"/>
  <c r="Z739" i="1"/>
  <c r="X739" i="1"/>
  <c r="Y739" i="1" s="1"/>
  <c r="V739" i="1"/>
  <c r="X738" i="1"/>
  <c r="Y738" i="1" s="1"/>
  <c r="V738" i="1"/>
  <c r="L591" i="2" l="1"/>
  <c r="K591" i="2"/>
  <c r="I78" i="4"/>
  <c r="S302" i="3" l="1"/>
  <c r="S280" i="3"/>
  <c r="P754" i="2"/>
  <c r="S756" i="2" s="1"/>
  <c r="O741" i="2"/>
  <c r="O719" i="2"/>
  <c r="N770" i="2"/>
  <c r="L770" i="2"/>
  <c r="K770" i="2"/>
  <c r="M770" i="2" s="1"/>
  <c r="P768" i="2"/>
  <c r="Q767" i="2"/>
  <c r="Q768" i="2" s="1"/>
  <c r="R763" i="2"/>
  <c r="Q763" i="2"/>
  <c r="O763" i="2"/>
  <c r="R762" i="2"/>
  <c r="Q762" i="2"/>
  <c r="O762" i="2"/>
  <c r="R761" i="2"/>
  <c r="Q761" i="2"/>
  <c r="O761" i="2"/>
  <c r="R760" i="2"/>
  <c r="Q760" i="2"/>
  <c r="O760" i="2"/>
  <c r="R759" i="2"/>
  <c r="Q759" i="2"/>
  <c r="O759" i="2"/>
  <c r="R758" i="2"/>
  <c r="Q758" i="2"/>
  <c r="O758" i="2"/>
  <c r="Q757" i="2"/>
  <c r="R757" i="2" s="1"/>
  <c r="O757" i="2"/>
  <c r="Q756" i="2"/>
  <c r="R756" i="2" s="1"/>
  <c r="O756" i="2"/>
  <c r="Q755" i="2"/>
  <c r="R755" i="2" s="1"/>
  <c r="O755" i="2"/>
  <c r="S734" i="2"/>
  <c r="S712" i="2"/>
  <c r="O605" i="2"/>
  <c r="O606" i="2"/>
  <c r="O604" i="2"/>
  <c r="Z717" i="1" l="1"/>
  <c r="Z695" i="1"/>
  <c r="AC530" i="1" l="1"/>
  <c r="AD660" i="1" l="1"/>
  <c r="L569" i="2" l="1"/>
  <c r="K569" i="2"/>
  <c r="J128" i="4" l="1"/>
  <c r="K128" i="4" s="1"/>
  <c r="I128" i="4"/>
  <c r="H128" i="4"/>
  <c r="N123" i="4"/>
  <c r="O123" i="4" s="1"/>
  <c r="L123" i="4"/>
  <c r="N122" i="4"/>
  <c r="O122" i="4" s="1"/>
  <c r="L122" i="4"/>
  <c r="N121" i="4"/>
  <c r="O121" i="4" s="1"/>
  <c r="L121" i="4"/>
  <c r="N120" i="4"/>
  <c r="O120" i="4" s="1"/>
  <c r="L120" i="4"/>
  <c r="N119" i="4"/>
  <c r="O119" i="4" s="1"/>
  <c r="L119" i="4"/>
  <c r="I112" i="4"/>
  <c r="H112" i="4"/>
  <c r="J112" i="4" s="1"/>
  <c r="K112" i="4" s="1"/>
  <c r="O107" i="4"/>
  <c r="N107" i="4"/>
  <c r="L107" i="4"/>
  <c r="N106" i="4"/>
  <c r="O106" i="4" s="1"/>
  <c r="L106" i="4"/>
  <c r="N105" i="4"/>
  <c r="O105" i="4" s="1"/>
  <c r="L105" i="4"/>
  <c r="N104" i="4"/>
  <c r="O104" i="4" s="1"/>
  <c r="L104" i="4"/>
  <c r="O103" i="4"/>
  <c r="N103" i="4"/>
  <c r="L103" i="4"/>
  <c r="H95" i="4"/>
  <c r="J95" i="4" s="1"/>
  <c r="K95" i="4" s="1"/>
  <c r="N90" i="4"/>
  <c r="O90" i="4" s="1"/>
  <c r="L90" i="4"/>
  <c r="O89" i="4"/>
  <c r="N89" i="4"/>
  <c r="L89" i="4"/>
  <c r="N88" i="4"/>
  <c r="O88" i="4" s="1"/>
  <c r="L88" i="4"/>
  <c r="N87" i="4"/>
  <c r="O87" i="4" s="1"/>
  <c r="L87" i="4"/>
  <c r="L86" i="4"/>
  <c r="M85" i="4"/>
  <c r="P87" i="4" s="1"/>
  <c r="H78" i="4"/>
  <c r="J78" i="4" s="1"/>
  <c r="K78" i="4" s="1"/>
  <c r="N73" i="4"/>
  <c r="O73" i="4" s="1"/>
  <c r="L73" i="4"/>
  <c r="N72" i="4"/>
  <c r="O72" i="4" s="1"/>
  <c r="L72" i="4"/>
  <c r="O71" i="4"/>
  <c r="N71" i="4"/>
  <c r="L71" i="4"/>
  <c r="O70" i="4"/>
  <c r="N70" i="4"/>
  <c r="L70" i="4"/>
  <c r="L69" i="4"/>
  <c r="M68" i="4"/>
  <c r="P70" i="4" s="1"/>
  <c r="I46" i="4"/>
  <c r="H46" i="4"/>
  <c r="J46" i="4" s="1"/>
  <c r="K46" i="4" s="1"/>
  <c r="N41" i="4"/>
  <c r="O41" i="4" s="1"/>
  <c r="L41" i="4"/>
  <c r="N40" i="4"/>
  <c r="O40" i="4" s="1"/>
  <c r="L40" i="4"/>
  <c r="N39" i="4"/>
  <c r="O39" i="4" s="1"/>
  <c r="L39" i="4"/>
  <c r="P38" i="4"/>
  <c r="N38" i="4"/>
  <c r="O38" i="4" s="1"/>
  <c r="L38" i="4"/>
  <c r="L37" i="4"/>
  <c r="M36" i="4"/>
  <c r="N37" i="4" s="1"/>
  <c r="O37" i="4" s="1"/>
  <c r="I14" i="4"/>
  <c r="H14" i="4"/>
  <c r="J14" i="4" s="1"/>
  <c r="K14" i="4" s="1"/>
  <c r="O9" i="4"/>
  <c r="N9" i="4"/>
  <c r="L9" i="4"/>
  <c r="N8" i="4"/>
  <c r="O8" i="4" s="1"/>
  <c r="L8" i="4"/>
  <c r="N7" i="4"/>
  <c r="O7" i="4" s="1"/>
  <c r="L7" i="4"/>
  <c r="O6" i="4"/>
  <c r="N6" i="4"/>
  <c r="L6" i="4"/>
  <c r="N5" i="4"/>
  <c r="O5" i="4" s="1"/>
  <c r="L5" i="4"/>
  <c r="M4" i="4"/>
  <c r="P6" i="4" s="1"/>
  <c r="N316" i="3"/>
  <c r="L316" i="3"/>
  <c r="K316" i="3"/>
  <c r="M316" i="3" s="1"/>
  <c r="P314" i="3"/>
  <c r="Q313" i="3"/>
  <c r="Q314" i="3" s="1"/>
  <c r="R309" i="3"/>
  <c r="Q309" i="3"/>
  <c r="R308" i="3"/>
  <c r="Q308" i="3"/>
  <c r="O308" i="3"/>
  <c r="R307" i="3"/>
  <c r="Q307" i="3"/>
  <c r="O307" i="3"/>
  <c r="R306" i="3"/>
  <c r="Q306" i="3"/>
  <c r="O306" i="3"/>
  <c r="R305" i="3"/>
  <c r="Q305" i="3"/>
  <c r="O305" i="3"/>
  <c r="Q304" i="3"/>
  <c r="R304" i="3" s="1"/>
  <c r="O304" i="3"/>
  <c r="R303" i="3"/>
  <c r="Q303" i="3"/>
  <c r="O303" i="3"/>
  <c r="Q302" i="3"/>
  <c r="R302" i="3" s="1"/>
  <c r="O302" i="3"/>
  <c r="Q301" i="3"/>
  <c r="R301" i="3" s="1"/>
  <c r="O301" i="3"/>
  <c r="N294" i="3"/>
  <c r="L294" i="3"/>
  <c r="K294" i="3"/>
  <c r="M294" i="3" s="1"/>
  <c r="P292" i="3"/>
  <c r="Q291" i="3"/>
  <c r="Q292" i="3" s="1"/>
  <c r="R287" i="3"/>
  <c r="Q287" i="3"/>
  <c r="R286" i="3"/>
  <c r="Q286" i="3"/>
  <c r="O286" i="3"/>
  <c r="R285" i="3"/>
  <c r="Q285" i="3"/>
  <c r="O285" i="3"/>
  <c r="R284" i="3"/>
  <c r="Q284" i="3"/>
  <c r="O284" i="3"/>
  <c r="Q283" i="3"/>
  <c r="R283" i="3" s="1"/>
  <c r="O283" i="3"/>
  <c r="Q282" i="3"/>
  <c r="R282" i="3" s="1"/>
  <c r="O282" i="3"/>
  <c r="R281" i="3"/>
  <c r="Q281" i="3"/>
  <c r="O281" i="3"/>
  <c r="Q280" i="3"/>
  <c r="R280" i="3" s="1"/>
  <c r="O280" i="3"/>
  <c r="Q279" i="3"/>
  <c r="R279" i="3" s="1"/>
  <c r="O279" i="3"/>
  <c r="N271" i="3"/>
  <c r="L271" i="3"/>
  <c r="K271" i="3"/>
  <c r="M271" i="3" s="1"/>
  <c r="P269" i="3"/>
  <c r="Q268" i="3"/>
  <c r="Q269" i="3" s="1"/>
  <c r="R264" i="3"/>
  <c r="Q264" i="3"/>
  <c r="R263" i="3"/>
  <c r="Q263" i="3"/>
  <c r="O263" i="3"/>
  <c r="R262" i="3"/>
  <c r="Q262" i="3"/>
  <c r="O262" i="3"/>
  <c r="R261" i="3"/>
  <c r="Q261" i="3"/>
  <c r="O261" i="3"/>
  <c r="R260" i="3"/>
  <c r="Q260" i="3"/>
  <c r="O260" i="3"/>
  <c r="Q259" i="3"/>
  <c r="R259" i="3" s="1"/>
  <c r="O259" i="3"/>
  <c r="Q258" i="3"/>
  <c r="R258" i="3" s="1"/>
  <c r="O258" i="3"/>
  <c r="Q257" i="3"/>
  <c r="R257" i="3" s="1"/>
  <c r="O257" i="3"/>
  <c r="O256" i="3"/>
  <c r="P255" i="3"/>
  <c r="Q256" i="3" s="1"/>
  <c r="R256" i="3" s="1"/>
  <c r="N248" i="3"/>
  <c r="L248" i="3"/>
  <c r="K248" i="3"/>
  <c r="M248" i="3" s="1"/>
  <c r="P246" i="3"/>
  <c r="Q245" i="3"/>
  <c r="Q246" i="3" s="1"/>
  <c r="R241" i="3"/>
  <c r="Q241" i="3"/>
  <c r="R240" i="3"/>
  <c r="Q240" i="3"/>
  <c r="O240" i="3"/>
  <c r="Q239" i="3"/>
  <c r="R239" i="3" s="1"/>
  <c r="O239" i="3"/>
  <c r="Q238" i="3"/>
  <c r="R238" i="3" s="1"/>
  <c r="O238" i="3"/>
  <c r="Q237" i="3"/>
  <c r="R237" i="3" s="1"/>
  <c r="O237" i="3"/>
  <c r="Q236" i="3"/>
  <c r="R236" i="3" s="1"/>
  <c r="O236" i="3"/>
  <c r="Q235" i="3"/>
  <c r="R235" i="3" s="1"/>
  <c r="O235" i="3"/>
  <c r="R234" i="3"/>
  <c r="Q234" i="3"/>
  <c r="O234" i="3"/>
  <c r="O233" i="3"/>
  <c r="P232" i="3"/>
  <c r="Q233" i="3" s="1"/>
  <c r="R233" i="3" s="1"/>
  <c r="L226" i="3"/>
  <c r="K226" i="3"/>
  <c r="M226" i="3" s="1"/>
  <c r="N226" i="3" s="1"/>
  <c r="P224" i="3"/>
  <c r="Q223" i="3"/>
  <c r="Q224" i="3" s="1"/>
  <c r="R219" i="3"/>
  <c r="Q219" i="3"/>
  <c r="Q218" i="3"/>
  <c r="R218" i="3" s="1"/>
  <c r="O218" i="3"/>
  <c r="Q217" i="3"/>
  <c r="R217" i="3" s="1"/>
  <c r="O217" i="3"/>
  <c r="Q216" i="3"/>
  <c r="R216" i="3" s="1"/>
  <c r="O216" i="3"/>
  <c r="Q215" i="3"/>
  <c r="R215" i="3" s="1"/>
  <c r="O215" i="3"/>
  <c r="Q214" i="3"/>
  <c r="R214" i="3" s="1"/>
  <c r="O214" i="3"/>
  <c r="R213" i="3"/>
  <c r="Q213" i="3"/>
  <c r="O213" i="3"/>
  <c r="S212" i="3"/>
  <c r="Q212" i="3"/>
  <c r="R212" i="3" s="1"/>
  <c r="O212" i="3"/>
  <c r="R211" i="3"/>
  <c r="Q211" i="3"/>
  <c r="O211" i="3"/>
  <c r="P210" i="3"/>
  <c r="M204" i="3"/>
  <c r="N204" i="3" s="1"/>
  <c r="L204" i="3"/>
  <c r="K204" i="3"/>
  <c r="P202" i="3"/>
  <c r="Q201" i="3"/>
  <c r="Q202" i="3" s="1"/>
  <c r="R196" i="3"/>
  <c r="Q196" i="3"/>
  <c r="O196" i="3"/>
  <c r="Q195" i="3"/>
  <c r="R195" i="3" s="1"/>
  <c r="O195" i="3"/>
  <c r="Q194" i="3"/>
  <c r="R194" i="3" s="1"/>
  <c r="O194" i="3"/>
  <c r="R193" i="3"/>
  <c r="Q193" i="3"/>
  <c r="O193" i="3"/>
  <c r="Q192" i="3"/>
  <c r="R192" i="3" s="1"/>
  <c r="O192" i="3"/>
  <c r="Q191" i="3"/>
  <c r="R191" i="3" s="1"/>
  <c r="O191" i="3"/>
  <c r="S190" i="3"/>
  <c r="Q190" i="3"/>
  <c r="R190" i="3" s="1"/>
  <c r="O190" i="3"/>
  <c r="O189" i="3"/>
  <c r="P188" i="3"/>
  <c r="Q189" i="3" s="1"/>
  <c r="R189" i="3" s="1"/>
  <c r="L182" i="3"/>
  <c r="K182" i="3"/>
  <c r="M182" i="3" s="1"/>
  <c r="N182" i="3" s="1"/>
  <c r="P180" i="3"/>
  <c r="Q179" i="3"/>
  <c r="Q180" i="3" s="1"/>
  <c r="Q174" i="3"/>
  <c r="R174" i="3" s="1"/>
  <c r="O174" i="3"/>
  <c r="Q173" i="3"/>
  <c r="R173" i="3" s="1"/>
  <c r="O173" i="3"/>
  <c r="R172" i="3"/>
  <c r="Q172" i="3"/>
  <c r="O172" i="3"/>
  <c r="Q171" i="3"/>
  <c r="R171" i="3" s="1"/>
  <c r="O171" i="3"/>
  <c r="R170" i="3"/>
  <c r="Q170" i="3"/>
  <c r="O170" i="3"/>
  <c r="R169" i="3"/>
  <c r="Q169" i="3"/>
  <c r="O169" i="3"/>
  <c r="S168" i="3"/>
  <c r="Q168" i="3"/>
  <c r="R168" i="3" s="1"/>
  <c r="O168" i="3"/>
  <c r="Q167" i="3"/>
  <c r="R167" i="3" s="1"/>
  <c r="O167" i="3"/>
  <c r="P166" i="3"/>
  <c r="L160" i="3"/>
  <c r="K160" i="3"/>
  <c r="M160" i="3" s="1"/>
  <c r="N160" i="3" s="1"/>
  <c r="Q158" i="3"/>
  <c r="P158" i="3"/>
  <c r="Q157" i="3"/>
  <c r="R153" i="3"/>
  <c r="Q153" i="3"/>
  <c r="Q152" i="3"/>
  <c r="R152" i="3" s="1"/>
  <c r="O152" i="3"/>
  <c r="Q151" i="3"/>
  <c r="R151" i="3" s="1"/>
  <c r="O151" i="3"/>
  <c r="Q150" i="3"/>
  <c r="R150" i="3" s="1"/>
  <c r="O150" i="3"/>
  <c r="R149" i="3"/>
  <c r="Q149" i="3"/>
  <c r="O149" i="3"/>
  <c r="Q148" i="3"/>
  <c r="R148" i="3" s="1"/>
  <c r="O148" i="3"/>
  <c r="Q147" i="3"/>
  <c r="R147" i="3" s="1"/>
  <c r="O147" i="3"/>
  <c r="Q146" i="3"/>
  <c r="R146" i="3" s="1"/>
  <c r="O146" i="3"/>
  <c r="Q145" i="3"/>
  <c r="R145" i="3" s="1"/>
  <c r="O145" i="3"/>
  <c r="P144" i="3"/>
  <c r="S146" i="3" s="1"/>
  <c r="L138" i="3"/>
  <c r="K138" i="3"/>
  <c r="M138" i="3" s="1"/>
  <c r="P136" i="3"/>
  <c r="Q136" i="3"/>
  <c r="R130" i="3"/>
  <c r="Q130" i="3"/>
  <c r="O130" i="3"/>
  <c r="Q129" i="3"/>
  <c r="R129" i="3" s="1"/>
  <c r="O129" i="3"/>
  <c r="Q128" i="3"/>
  <c r="R128" i="3" s="1"/>
  <c r="O128" i="3"/>
  <c r="Q127" i="3"/>
  <c r="R127" i="3" s="1"/>
  <c r="O127" i="3"/>
  <c r="R126" i="3"/>
  <c r="Q126" i="3"/>
  <c r="O126" i="3"/>
  <c r="Q125" i="3"/>
  <c r="R125" i="3" s="1"/>
  <c r="O125" i="3"/>
  <c r="Q124" i="3"/>
  <c r="R124" i="3" s="1"/>
  <c r="O124" i="3"/>
  <c r="Q123" i="3"/>
  <c r="R123" i="3" s="1"/>
  <c r="O123" i="3"/>
  <c r="P122" i="3"/>
  <c r="S124" i="3" s="1"/>
  <c r="K116" i="3"/>
  <c r="M116" i="3" s="1"/>
  <c r="N116" i="3" s="1"/>
  <c r="P114" i="3"/>
  <c r="Q113" i="3"/>
  <c r="Q114" i="3" s="1"/>
  <c r="Q108" i="3"/>
  <c r="R108" i="3" s="1"/>
  <c r="Q107" i="3"/>
  <c r="R107" i="3" s="1"/>
  <c r="O107" i="3"/>
  <c r="Q106" i="3"/>
  <c r="R106" i="3" s="1"/>
  <c r="O106" i="3"/>
  <c r="Q105" i="3"/>
  <c r="R105" i="3" s="1"/>
  <c r="O105" i="3"/>
  <c r="R104" i="3"/>
  <c r="Q104" i="3"/>
  <c r="O104" i="3"/>
  <c r="Q103" i="3"/>
  <c r="R103" i="3" s="1"/>
  <c r="O103" i="3"/>
  <c r="R102" i="3"/>
  <c r="Q102" i="3"/>
  <c r="O102" i="3"/>
  <c r="Q101" i="3"/>
  <c r="R101" i="3" s="1"/>
  <c r="O101" i="3"/>
  <c r="O100" i="3"/>
  <c r="P99" i="3"/>
  <c r="M93" i="3"/>
  <c r="N93" i="3" s="1"/>
  <c r="L93" i="3"/>
  <c r="K93" i="3"/>
  <c r="P91" i="3"/>
  <c r="Q90" i="3"/>
  <c r="Q91" i="3" s="1"/>
  <c r="R85" i="3"/>
  <c r="Q85" i="3"/>
  <c r="Q84" i="3"/>
  <c r="R84" i="3" s="1"/>
  <c r="O84" i="3"/>
  <c r="Q83" i="3"/>
  <c r="R83" i="3" s="1"/>
  <c r="O83" i="3"/>
  <c r="Q82" i="3"/>
  <c r="R82" i="3" s="1"/>
  <c r="O82" i="3"/>
  <c r="R81" i="3"/>
  <c r="Q81" i="3"/>
  <c r="O81" i="3"/>
  <c r="Q80" i="3"/>
  <c r="R80" i="3" s="1"/>
  <c r="O80" i="3"/>
  <c r="Q79" i="3"/>
  <c r="R79" i="3" s="1"/>
  <c r="O79" i="3"/>
  <c r="Q78" i="3"/>
  <c r="R78" i="3" s="1"/>
  <c r="O78" i="3"/>
  <c r="O77" i="3"/>
  <c r="P76" i="3"/>
  <c r="S78" i="3" s="1"/>
  <c r="L70" i="3"/>
  <c r="K70" i="3"/>
  <c r="M70" i="3" s="1"/>
  <c r="N70" i="3" s="1"/>
  <c r="P68" i="3"/>
  <c r="Q67" i="3"/>
  <c r="Q68" i="3" s="1"/>
  <c r="Q62" i="3"/>
  <c r="R62" i="3" s="1"/>
  <c r="Q61" i="3"/>
  <c r="R61" i="3" s="1"/>
  <c r="O61" i="3"/>
  <c r="R60" i="3"/>
  <c r="Q60" i="3"/>
  <c r="O60" i="3"/>
  <c r="Q59" i="3"/>
  <c r="R59" i="3" s="1"/>
  <c r="O59" i="3"/>
  <c r="Q58" i="3"/>
  <c r="R58" i="3" s="1"/>
  <c r="O58" i="3"/>
  <c r="Q57" i="3"/>
  <c r="R57" i="3" s="1"/>
  <c r="O57" i="3"/>
  <c r="Q56" i="3"/>
  <c r="R56" i="3" s="1"/>
  <c r="O56" i="3"/>
  <c r="Q55" i="3"/>
  <c r="R55" i="3" s="1"/>
  <c r="O55" i="3"/>
  <c r="O54" i="3"/>
  <c r="P53" i="3"/>
  <c r="S55" i="3" s="1"/>
  <c r="M47" i="3"/>
  <c r="N47" i="3" s="1"/>
  <c r="L47" i="3"/>
  <c r="K47" i="3"/>
  <c r="Q44" i="3" s="1"/>
  <c r="Q45" i="3" s="1"/>
  <c r="P45" i="3"/>
  <c r="Q38" i="3"/>
  <c r="R38" i="3" s="1"/>
  <c r="O38" i="3"/>
  <c r="Q37" i="3"/>
  <c r="R37" i="3" s="1"/>
  <c r="O37" i="3"/>
  <c r="R36" i="3"/>
  <c r="Q36" i="3"/>
  <c r="O36" i="3"/>
  <c r="Q35" i="3"/>
  <c r="R35" i="3" s="1"/>
  <c r="O35" i="3"/>
  <c r="Q34" i="3"/>
  <c r="R34" i="3" s="1"/>
  <c r="O34" i="3"/>
  <c r="Q33" i="3"/>
  <c r="R33" i="3" s="1"/>
  <c r="O33" i="3"/>
  <c r="S32" i="3"/>
  <c r="Q32" i="3"/>
  <c r="R32" i="3" s="1"/>
  <c r="O32" i="3"/>
  <c r="O31" i="3"/>
  <c r="P30" i="3"/>
  <c r="Q31" i="3" s="1"/>
  <c r="R31" i="3" s="1"/>
  <c r="L24" i="3"/>
  <c r="K24" i="3"/>
  <c r="P22" i="3"/>
  <c r="Q15" i="3"/>
  <c r="R15" i="3" s="1"/>
  <c r="O15" i="3"/>
  <c r="Q14" i="3"/>
  <c r="R14" i="3" s="1"/>
  <c r="O14" i="3"/>
  <c r="Q13" i="3"/>
  <c r="R13" i="3" s="1"/>
  <c r="O13" i="3"/>
  <c r="R12" i="3"/>
  <c r="Q12" i="3"/>
  <c r="O12" i="3"/>
  <c r="Q11" i="3"/>
  <c r="R11" i="3" s="1"/>
  <c r="O11" i="3"/>
  <c r="Q10" i="3"/>
  <c r="R10" i="3" s="1"/>
  <c r="O10" i="3"/>
  <c r="Q9" i="3"/>
  <c r="R9" i="3" s="1"/>
  <c r="O9" i="3"/>
  <c r="Q8" i="3"/>
  <c r="R8" i="3" s="1"/>
  <c r="O8" i="3"/>
  <c r="P7" i="3"/>
  <c r="S9" i="3" s="1"/>
  <c r="N748" i="2"/>
  <c r="L748" i="2"/>
  <c r="K748" i="2"/>
  <c r="M748" i="2" s="1"/>
  <c r="P746" i="2"/>
  <c r="Q745" i="2"/>
  <c r="Q746" i="2" s="1"/>
  <c r="R741" i="2"/>
  <c r="Q741" i="2"/>
  <c r="R740" i="2"/>
  <c r="Q740" i="2"/>
  <c r="O740" i="2"/>
  <c r="R739" i="2"/>
  <c r="Q739" i="2"/>
  <c r="O739" i="2"/>
  <c r="R738" i="2"/>
  <c r="Q738" i="2"/>
  <c r="O738" i="2"/>
  <c r="R737" i="2"/>
  <c r="Q737" i="2"/>
  <c r="O737" i="2"/>
  <c r="Q736" i="2"/>
  <c r="R736" i="2" s="1"/>
  <c r="O736" i="2"/>
  <c r="Q735" i="2"/>
  <c r="R735" i="2" s="1"/>
  <c r="O735" i="2"/>
  <c r="Q734" i="2"/>
  <c r="R734" i="2" s="1"/>
  <c r="O734" i="2"/>
  <c r="Q733" i="2"/>
  <c r="R733" i="2" s="1"/>
  <c r="O733" i="2"/>
  <c r="N726" i="2"/>
  <c r="M726" i="2"/>
  <c r="L726" i="2"/>
  <c r="K726" i="2"/>
  <c r="P724" i="2"/>
  <c r="Q723" i="2"/>
  <c r="Q724" i="2" s="1"/>
  <c r="R719" i="2"/>
  <c r="Q719" i="2"/>
  <c r="R718" i="2"/>
  <c r="Q718" i="2"/>
  <c r="O718" i="2"/>
  <c r="R717" i="2"/>
  <c r="Q717" i="2"/>
  <c r="O717" i="2"/>
  <c r="R716" i="2"/>
  <c r="Q716" i="2"/>
  <c r="O716" i="2"/>
  <c r="Q715" i="2"/>
  <c r="R715" i="2" s="1"/>
  <c r="O715" i="2"/>
  <c r="R714" i="2"/>
  <c r="Q714" i="2"/>
  <c r="O714" i="2"/>
  <c r="Q713" i="2"/>
  <c r="R713" i="2" s="1"/>
  <c r="O713" i="2"/>
  <c r="Q712" i="2"/>
  <c r="R712" i="2" s="1"/>
  <c r="O712" i="2"/>
  <c r="Q711" i="2"/>
  <c r="R711" i="2" s="1"/>
  <c r="O711" i="2"/>
  <c r="N701" i="2"/>
  <c r="M701" i="2"/>
  <c r="L701" i="2"/>
  <c r="K701" i="2"/>
  <c r="P699" i="2"/>
  <c r="Q698" i="2"/>
  <c r="Q699" i="2" s="1"/>
  <c r="R694" i="2"/>
  <c r="Q694" i="2"/>
  <c r="R693" i="2"/>
  <c r="Q693" i="2"/>
  <c r="O693" i="2"/>
  <c r="R692" i="2"/>
  <c r="Q692" i="2"/>
  <c r="O692" i="2"/>
  <c r="R691" i="2"/>
  <c r="Q691" i="2"/>
  <c r="O691" i="2"/>
  <c r="Q690" i="2"/>
  <c r="R690" i="2" s="1"/>
  <c r="O690" i="2"/>
  <c r="R689" i="2"/>
  <c r="Q689" i="2"/>
  <c r="O689" i="2"/>
  <c r="Q688" i="2"/>
  <c r="R688" i="2" s="1"/>
  <c r="O688" i="2"/>
  <c r="Q687" i="2"/>
  <c r="R687" i="2" s="1"/>
  <c r="O687" i="2"/>
  <c r="O686" i="2"/>
  <c r="P685" i="2"/>
  <c r="N679" i="2"/>
  <c r="M679" i="2"/>
  <c r="L679" i="2"/>
  <c r="K679" i="2"/>
  <c r="P677" i="2"/>
  <c r="Q676" i="2"/>
  <c r="Q677" i="2" s="1"/>
  <c r="R672" i="2"/>
  <c r="Q672" i="2"/>
  <c r="O672" i="2"/>
  <c r="R671" i="2"/>
  <c r="Q671" i="2"/>
  <c r="O671" i="2"/>
  <c r="R670" i="2"/>
  <c r="Q670" i="2"/>
  <c r="O670" i="2"/>
  <c r="Q669" i="2"/>
  <c r="R669" i="2" s="1"/>
  <c r="O669" i="2"/>
  <c r="R668" i="2"/>
  <c r="Q668" i="2"/>
  <c r="O668" i="2"/>
  <c r="Q667" i="2"/>
  <c r="R667" i="2" s="1"/>
  <c r="O667" i="2"/>
  <c r="Q666" i="2"/>
  <c r="R666" i="2" s="1"/>
  <c r="O666" i="2"/>
  <c r="Q665" i="2"/>
  <c r="R665" i="2" s="1"/>
  <c r="O665" i="2"/>
  <c r="O664" i="2"/>
  <c r="P663" i="2"/>
  <c r="N657" i="2"/>
  <c r="M657" i="2"/>
  <c r="P655" i="2"/>
  <c r="Q654" i="2"/>
  <c r="Q655" i="2" s="1"/>
  <c r="R650" i="2"/>
  <c r="Q650" i="2"/>
  <c r="Q649" i="2"/>
  <c r="R649" i="2" s="1"/>
  <c r="O649" i="2"/>
  <c r="Q648" i="2"/>
  <c r="R648" i="2" s="1"/>
  <c r="O648" i="2"/>
  <c r="Q647" i="2"/>
  <c r="R647" i="2" s="1"/>
  <c r="O647" i="2"/>
  <c r="Q646" i="2"/>
  <c r="R646" i="2" s="1"/>
  <c r="O646" i="2"/>
  <c r="Q645" i="2"/>
  <c r="R645" i="2" s="1"/>
  <c r="O645" i="2"/>
  <c r="R644" i="2"/>
  <c r="Q644" i="2"/>
  <c r="O644" i="2"/>
  <c r="Q643" i="2"/>
  <c r="R643" i="2" s="1"/>
  <c r="O643" i="2"/>
  <c r="O642" i="2"/>
  <c r="P641" i="2"/>
  <c r="M635" i="2"/>
  <c r="N635" i="2" s="1"/>
  <c r="P633" i="2"/>
  <c r="Q632" i="2"/>
  <c r="Q633" i="2" s="1"/>
  <c r="Q627" i="2"/>
  <c r="R627" i="2" s="1"/>
  <c r="O627" i="2"/>
  <c r="Q626" i="2"/>
  <c r="R626" i="2" s="1"/>
  <c r="O626" i="2"/>
  <c r="Q625" i="2"/>
  <c r="R625" i="2" s="1"/>
  <c r="O625" i="2"/>
  <c r="Q624" i="2"/>
  <c r="R624" i="2" s="1"/>
  <c r="O624" i="2"/>
  <c r="Q623" i="2"/>
  <c r="R623" i="2" s="1"/>
  <c r="O623" i="2"/>
  <c r="Q622" i="2"/>
  <c r="R622" i="2" s="1"/>
  <c r="O622" i="2"/>
  <c r="Q621" i="2"/>
  <c r="R621" i="2" s="1"/>
  <c r="O621" i="2"/>
  <c r="O620" i="2"/>
  <c r="P619" i="2"/>
  <c r="M613" i="2"/>
  <c r="N613" i="2" s="1"/>
  <c r="P611" i="2"/>
  <c r="Q610" i="2"/>
  <c r="Q611" i="2" s="1"/>
  <c r="Q605" i="2"/>
  <c r="R605" i="2" s="1"/>
  <c r="Q604" i="2"/>
  <c r="R604" i="2" s="1"/>
  <c r="Q603" i="2"/>
  <c r="R603" i="2" s="1"/>
  <c r="O603" i="2"/>
  <c r="Q602" i="2"/>
  <c r="R602" i="2" s="1"/>
  <c r="O602" i="2"/>
  <c r="Q601" i="2"/>
  <c r="R601" i="2" s="1"/>
  <c r="O601" i="2"/>
  <c r="Q600" i="2"/>
  <c r="R600" i="2" s="1"/>
  <c r="O600" i="2"/>
  <c r="Q599" i="2"/>
  <c r="R599" i="2" s="1"/>
  <c r="O599" i="2"/>
  <c r="O598" i="2"/>
  <c r="P597" i="2"/>
  <c r="M591" i="2"/>
  <c r="N591" i="2" s="1"/>
  <c r="P589" i="2"/>
  <c r="Q588" i="2"/>
  <c r="Q589" i="2" s="1"/>
  <c r="R583" i="2"/>
  <c r="Q583" i="2"/>
  <c r="O583" i="2"/>
  <c r="R582" i="2"/>
  <c r="Q582" i="2"/>
  <c r="O582" i="2"/>
  <c r="Q581" i="2"/>
  <c r="R581" i="2" s="1"/>
  <c r="O581" i="2"/>
  <c r="Q580" i="2"/>
  <c r="R580" i="2" s="1"/>
  <c r="O580" i="2"/>
  <c r="Q579" i="2"/>
  <c r="R579" i="2" s="1"/>
  <c r="O579" i="2"/>
  <c r="Q578" i="2"/>
  <c r="R578" i="2" s="1"/>
  <c r="O578" i="2"/>
  <c r="Q577" i="2"/>
  <c r="R577" i="2" s="1"/>
  <c r="O577" i="2"/>
  <c r="O576" i="2"/>
  <c r="P575" i="2"/>
  <c r="M569" i="2"/>
  <c r="N569" i="2" s="1"/>
  <c r="P567" i="2"/>
  <c r="Q566" i="2"/>
  <c r="Q567" i="2" s="1"/>
  <c r="Q561" i="2"/>
  <c r="R561" i="2" s="1"/>
  <c r="O561" i="2"/>
  <c r="Q560" i="2"/>
  <c r="R560" i="2" s="1"/>
  <c r="O560" i="2"/>
  <c r="Q559" i="2"/>
  <c r="R559" i="2" s="1"/>
  <c r="O559" i="2"/>
  <c r="Q558" i="2"/>
  <c r="R558" i="2" s="1"/>
  <c r="O558" i="2"/>
  <c r="Q557" i="2"/>
  <c r="R557" i="2" s="1"/>
  <c r="O557" i="2"/>
  <c r="R556" i="2"/>
  <c r="Q556" i="2"/>
  <c r="O556" i="2"/>
  <c r="Q555" i="2"/>
  <c r="R555" i="2" s="1"/>
  <c r="O555" i="2"/>
  <c r="O554" i="2"/>
  <c r="P553" i="2"/>
  <c r="L547" i="2"/>
  <c r="V550" i="2" s="1"/>
  <c r="K547" i="2"/>
  <c r="M547" i="2" s="1"/>
  <c r="N547" i="2" s="1"/>
  <c r="P545" i="2"/>
  <c r="Q544" i="2"/>
  <c r="Q545" i="2" s="1"/>
  <c r="Q538" i="2"/>
  <c r="R538" i="2" s="1"/>
  <c r="O538" i="2"/>
  <c r="Q537" i="2"/>
  <c r="R537" i="2" s="1"/>
  <c r="O537" i="2"/>
  <c r="Q536" i="2"/>
  <c r="R536" i="2" s="1"/>
  <c r="O536" i="2"/>
  <c r="Q535" i="2"/>
  <c r="R535" i="2" s="1"/>
  <c r="O535" i="2"/>
  <c r="Q534" i="2"/>
  <c r="R534" i="2" s="1"/>
  <c r="O534" i="2"/>
  <c r="R533" i="2"/>
  <c r="Q533" i="2"/>
  <c r="O533" i="2"/>
  <c r="Q532" i="2"/>
  <c r="R532" i="2" s="1"/>
  <c r="O532" i="2"/>
  <c r="O531" i="2"/>
  <c r="P530" i="2"/>
  <c r="L524" i="2"/>
  <c r="K524" i="2"/>
  <c r="M524" i="2" s="1"/>
  <c r="N524" i="2" s="1"/>
  <c r="P522" i="2"/>
  <c r="Q521" i="2"/>
  <c r="Q522" i="2" s="1"/>
  <c r="Q515" i="2"/>
  <c r="R515" i="2" s="1"/>
  <c r="O515" i="2"/>
  <c r="Q514" i="2"/>
  <c r="R514" i="2" s="1"/>
  <c r="O514" i="2"/>
  <c r="Q513" i="2"/>
  <c r="R513" i="2" s="1"/>
  <c r="O513" i="2"/>
  <c r="Q512" i="2"/>
  <c r="R512" i="2" s="1"/>
  <c r="O512" i="2"/>
  <c r="Q511" i="2"/>
  <c r="R511" i="2" s="1"/>
  <c r="O511" i="2"/>
  <c r="R510" i="2"/>
  <c r="Q510" i="2"/>
  <c r="O510" i="2"/>
  <c r="Q509" i="2"/>
  <c r="R509" i="2" s="1"/>
  <c r="O509" i="2"/>
  <c r="O508" i="2"/>
  <c r="P507" i="2"/>
  <c r="L501" i="2"/>
  <c r="K501" i="2"/>
  <c r="Q498" i="2" s="1"/>
  <c r="P499" i="2"/>
  <c r="W504" i="2" s="1"/>
  <c r="Q499" i="2"/>
  <c r="Q492" i="2"/>
  <c r="R492" i="2" s="1"/>
  <c r="O492" i="2"/>
  <c r="Q491" i="2"/>
  <c r="R491" i="2" s="1"/>
  <c r="O491" i="2"/>
  <c r="Q490" i="2"/>
  <c r="R490" i="2" s="1"/>
  <c r="O490" i="2"/>
  <c r="Q489" i="2"/>
  <c r="R489" i="2" s="1"/>
  <c r="O489" i="2"/>
  <c r="Q488" i="2"/>
  <c r="R488" i="2" s="1"/>
  <c r="O488" i="2"/>
  <c r="R487" i="2"/>
  <c r="Q487" i="2"/>
  <c r="O487" i="2"/>
  <c r="Q486" i="2"/>
  <c r="R486" i="2" s="1"/>
  <c r="O486" i="2"/>
  <c r="O485" i="2"/>
  <c r="P484" i="2"/>
  <c r="L478" i="2"/>
  <c r="K478" i="2"/>
  <c r="M478" i="2" s="1"/>
  <c r="N478" i="2" s="1"/>
  <c r="P476" i="2"/>
  <c r="Q475" i="2"/>
  <c r="Q476" i="2" s="1"/>
  <c r="Q469" i="2"/>
  <c r="R469" i="2" s="1"/>
  <c r="O469" i="2"/>
  <c r="Q468" i="2"/>
  <c r="R468" i="2" s="1"/>
  <c r="O468" i="2"/>
  <c r="Q467" i="2"/>
  <c r="R467" i="2" s="1"/>
  <c r="O467" i="2"/>
  <c r="Q466" i="2"/>
  <c r="R466" i="2" s="1"/>
  <c r="O466" i="2"/>
  <c r="Q465" i="2"/>
  <c r="R465" i="2" s="1"/>
  <c r="O465" i="2"/>
  <c r="R464" i="2"/>
  <c r="Q464" i="2"/>
  <c r="O464" i="2"/>
  <c r="Q463" i="2"/>
  <c r="R463" i="2" s="1"/>
  <c r="O463" i="2"/>
  <c r="R462" i="2"/>
  <c r="Q462" i="2"/>
  <c r="O462" i="2"/>
  <c r="P461" i="2"/>
  <c r="S463" i="2" s="1"/>
  <c r="M455" i="2"/>
  <c r="N455" i="2" s="1"/>
  <c r="K455" i="2"/>
  <c r="P453" i="2"/>
  <c r="Q452" i="2"/>
  <c r="Q453" i="2" s="1"/>
  <c r="R446" i="2"/>
  <c r="Q446" i="2"/>
  <c r="O446" i="2"/>
  <c r="Q445" i="2"/>
  <c r="R445" i="2" s="1"/>
  <c r="O445" i="2"/>
  <c r="Q444" i="2"/>
  <c r="R444" i="2" s="1"/>
  <c r="O444" i="2"/>
  <c r="Q443" i="2"/>
  <c r="R443" i="2" s="1"/>
  <c r="O443" i="2"/>
  <c r="Q442" i="2"/>
  <c r="R442" i="2" s="1"/>
  <c r="O442" i="2"/>
  <c r="Q441" i="2"/>
  <c r="R441" i="2" s="1"/>
  <c r="O441" i="2"/>
  <c r="Q440" i="2"/>
  <c r="R440" i="2" s="1"/>
  <c r="O440" i="2"/>
  <c r="O439" i="2"/>
  <c r="P438" i="2"/>
  <c r="S440" i="2" s="1"/>
  <c r="L433" i="2"/>
  <c r="K433" i="2"/>
  <c r="M433" i="2" s="1"/>
  <c r="N433" i="2" s="1"/>
  <c r="P431" i="2"/>
  <c r="Q430" i="2"/>
  <c r="Q431" i="2" s="1"/>
  <c r="Q425" i="2"/>
  <c r="R425" i="2" s="1"/>
  <c r="O425" i="2"/>
  <c r="Q424" i="2"/>
  <c r="R424" i="2" s="1"/>
  <c r="O424" i="2"/>
  <c r="Q423" i="2"/>
  <c r="R423" i="2" s="1"/>
  <c r="O423" i="2"/>
  <c r="Q422" i="2"/>
  <c r="R422" i="2" s="1"/>
  <c r="O422" i="2"/>
  <c r="Q421" i="2"/>
  <c r="R421" i="2" s="1"/>
  <c r="O421" i="2"/>
  <c r="R420" i="2"/>
  <c r="Q420" i="2"/>
  <c r="O420" i="2"/>
  <c r="Q419" i="2"/>
  <c r="R419" i="2" s="1"/>
  <c r="O419" i="2"/>
  <c r="R418" i="2"/>
  <c r="Q418" i="2"/>
  <c r="O418" i="2"/>
  <c r="O417" i="2"/>
  <c r="P416" i="2"/>
  <c r="T418" i="2" s="1"/>
  <c r="M411" i="2"/>
  <c r="L411" i="2"/>
  <c r="N411" i="2" s="1"/>
  <c r="O411" i="2" s="1"/>
  <c r="R409" i="2"/>
  <c r="Q409" i="2"/>
  <c r="R408" i="2"/>
  <c r="R403" i="2"/>
  <c r="S403" i="2" s="1"/>
  <c r="P403" i="2"/>
  <c r="S402" i="2"/>
  <c r="R402" i="2"/>
  <c r="P402" i="2"/>
  <c r="R401" i="2"/>
  <c r="S401" i="2" s="1"/>
  <c r="P401" i="2"/>
  <c r="R400" i="2"/>
  <c r="S400" i="2" s="1"/>
  <c r="P400" i="2"/>
  <c r="R399" i="2"/>
  <c r="S399" i="2" s="1"/>
  <c r="P399" i="2"/>
  <c r="R398" i="2"/>
  <c r="S398" i="2" s="1"/>
  <c r="P398" i="2"/>
  <c r="R397" i="2"/>
  <c r="S397" i="2" s="1"/>
  <c r="P397" i="2"/>
  <c r="S396" i="2"/>
  <c r="R396" i="2"/>
  <c r="P396" i="2"/>
  <c r="P395" i="2"/>
  <c r="Q394" i="2"/>
  <c r="U396" i="2" s="1"/>
  <c r="M389" i="2"/>
  <c r="L389" i="2"/>
  <c r="N389" i="2" s="1"/>
  <c r="Q387" i="2"/>
  <c r="R386" i="2"/>
  <c r="R387" i="2" s="1"/>
  <c r="R381" i="2"/>
  <c r="S381" i="2" s="1"/>
  <c r="P381" i="2"/>
  <c r="S380" i="2"/>
  <c r="R380" i="2"/>
  <c r="P380" i="2"/>
  <c r="R379" i="2"/>
  <c r="S379" i="2" s="1"/>
  <c r="P379" i="2"/>
  <c r="R378" i="2"/>
  <c r="S378" i="2" s="1"/>
  <c r="P378" i="2"/>
  <c r="R377" i="2"/>
  <c r="S377" i="2" s="1"/>
  <c r="P377" i="2"/>
  <c r="R376" i="2"/>
  <c r="S376" i="2" s="1"/>
  <c r="P376" i="2"/>
  <c r="R375" i="2"/>
  <c r="S375" i="2" s="1"/>
  <c r="P375" i="2"/>
  <c r="R374" i="2"/>
  <c r="S374" i="2" s="1"/>
  <c r="P374" i="2"/>
  <c r="P373" i="2"/>
  <c r="Q372" i="2"/>
  <c r="U374" i="2" s="1"/>
  <c r="M366" i="2"/>
  <c r="L366" i="2"/>
  <c r="N366" i="2" s="1"/>
  <c r="O366" i="2" s="1"/>
  <c r="Q364" i="2"/>
  <c r="R363" i="2"/>
  <c r="R364" i="2" s="1"/>
  <c r="R358" i="2"/>
  <c r="S358" i="2" s="1"/>
  <c r="P358" i="2"/>
  <c r="R357" i="2"/>
  <c r="S357" i="2" s="1"/>
  <c r="P357" i="2"/>
  <c r="R356" i="2"/>
  <c r="S356" i="2" s="1"/>
  <c r="P356" i="2"/>
  <c r="R355" i="2"/>
  <c r="S355" i="2" s="1"/>
  <c r="P355" i="2"/>
  <c r="R354" i="2"/>
  <c r="S354" i="2" s="1"/>
  <c r="P354" i="2"/>
  <c r="R353" i="2"/>
  <c r="S353" i="2" s="1"/>
  <c r="P353" i="2"/>
  <c r="R352" i="2"/>
  <c r="S352" i="2" s="1"/>
  <c r="P352" i="2"/>
  <c r="R351" i="2"/>
  <c r="S351" i="2" s="1"/>
  <c r="P351" i="2"/>
  <c r="P350" i="2"/>
  <c r="Q349" i="2"/>
  <c r="U351" i="2" s="1"/>
  <c r="M343" i="2"/>
  <c r="L343" i="2"/>
  <c r="N343" i="2" s="1"/>
  <c r="O343" i="2" s="1"/>
  <c r="R341" i="2"/>
  <c r="Q341" i="2"/>
  <c r="R340" i="2"/>
  <c r="R335" i="2"/>
  <c r="S335" i="2" s="1"/>
  <c r="P335" i="2"/>
  <c r="R334" i="2"/>
  <c r="S334" i="2" s="1"/>
  <c r="P334" i="2"/>
  <c r="R333" i="2"/>
  <c r="S333" i="2" s="1"/>
  <c r="P333" i="2"/>
  <c r="R332" i="2"/>
  <c r="S332" i="2" s="1"/>
  <c r="P332" i="2"/>
  <c r="R331" i="2"/>
  <c r="S331" i="2" s="1"/>
  <c r="P331" i="2"/>
  <c r="R330" i="2"/>
  <c r="S330" i="2" s="1"/>
  <c r="P330" i="2"/>
  <c r="R329" i="2"/>
  <c r="S329" i="2" s="1"/>
  <c r="P329" i="2"/>
  <c r="R328" i="2"/>
  <c r="S328" i="2" s="1"/>
  <c r="P328" i="2"/>
  <c r="P327" i="2"/>
  <c r="Q326" i="2"/>
  <c r="T328" i="2" s="1"/>
  <c r="M320" i="2"/>
  <c r="L320" i="2"/>
  <c r="N320" i="2" s="1"/>
  <c r="O320" i="2" s="1"/>
  <c r="Q318" i="2"/>
  <c r="R317" i="2"/>
  <c r="R318" i="2" s="1"/>
  <c r="R312" i="2"/>
  <c r="S312" i="2" s="1"/>
  <c r="P312" i="2"/>
  <c r="R311" i="2"/>
  <c r="S311" i="2" s="1"/>
  <c r="P311" i="2"/>
  <c r="R310" i="2"/>
  <c r="S310" i="2" s="1"/>
  <c r="P310" i="2"/>
  <c r="R309" i="2"/>
  <c r="S309" i="2" s="1"/>
  <c r="P309" i="2"/>
  <c r="R308" i="2"/>
  <c r="S308" i="2" s="1"/>
  <c r="P308" i="2"/>
  <c r="R307" i="2"/>
  <c r="S307" i="2" s="1"/>
  <c r="P307" i="2"/>
  <c r="R306" i="2"/>
  <c r="S306" i="2" s="1"/>
  <c r="P306" i="2"/>
  <c r="R305" i="2"/>
  <c r="S305" i="2" s="1"/>
  <c r="P305" i="2"/>
  <c r="P304" i="2"/>
  <c r="Q303" i="2"/>
  <c r="U305" i="2" s="1"/>
  <c r="M297" i="2"/>
  <c r="L297" i="2"/>
  <c r="N297" i="2" s="1"/>
  <c r="O297" i="2" s="1"/>
  <c r="Q295" i="2"/>
  <c r="R294" i="2"/>
  <c r="R295" i="2" s="1"/>
  <c r="R289" i="2"/>
  <c r="S289" i="2" s="1"/>
  <c r="P289" i="2"/>
  <c r="R288" i="2"/>
  <c r="S288" i="2" s="1"/>
  <c r="P288" i="2"/>
  <c r="R287" i="2"/>
  <c r="S287" i="2" s="1"/>
  <c r="P287" i="2"/>
  <c r="R286" i="2"/>
  <c r="S286" i="2" s="1"/>
  <c r="P286" i="2"/>
  <c r="R285" i="2"/>
  <c r="S285" i="2" s="1"/>
  <c r="P285" i="2"/>
  <c r="S284" i="2"/>
  <c r="R284" i="2"/>
  <c r="P284" i="2"/>
  <c r="R283" i="2"/>
  <c r="S283" i="2" s="1"/>
  <c r="P283" i="2"/>
  <c r="S282" i="2"/>
  <c r="R282" i="2"/>
  <c r="P282" i="2"/>
  <c r="P281" i="2"/>
  <c r="Q280" i="2"/>
  <c r="U282" i="2" s="1"/>
  <c r="M274" i="2"/>
  <c r="L274" i="2"/>
  <c r="N274" i="2" s="1"/>
  <c r="O274" i="2" s="1"/>
  <c r="R272" i="2"/>
  <c r="Q272" i="2"/>
  <c r="R271" i="2"/>
  <c r="R266" i="2"/>
  <c r="S266" i="2" s="1"/>
  <c r="P266" i="2"/>
  <c r="R265" i="2"/>
  <c r="S265" i="2" s="1"/>
  <c r="P265" i="2"/>
  <c r="R264" i="2"/>
  <c r="S264" i="2" s="1"/>
  <c r="P264" i="2"/>
  <c r="R263" i="2"/>
  <c r="S263" i="2" s="1"/>
  <c r="P263" i="2"/>
  <c r="S262" i="2"/>
  <c r="R262" i="2"/>
  <c r="P262" i="2"/>
  <c r="S261" i="2"/>
  <c r="R261" i="2"/>
  <c r="P261" i="2"/>
  <c r="R260" i="2"/>
  <c r="S260" i="2" s="1"/>
  <c r="P260" i="2"/>
  <c r="A260" i="2"/>
  <c r="A262" i="2" s="1"/>
  <c r="A264" i="2" s="1"/>
  <c r="A266" i="2" s="1"/>
  <c r="A268" i="2" s="1"/>
  <c r="A270" i="2" s="1"/>
  <c r="A272" i="2" s="1"/>
  <c r="R259" i="2"/>
  <c r="S259" i="2" s="1"/>
  <c r="P259" i="2"/>
  <c r="A259" i="2"/>
  <c r="A261" i="2" s="1"/>
  <c r="A263" i="2" s="1"/>
  <c r="A265" i="2" s="1"/>
  <c r="A267" i="2" s="1"/>
  <c r="A269" i="2" s="1"/>
  <c r="A271" i="2" s="1"/>
  <c r="A273" i="2" s="1"/>
  <c r="P258" i="2"/>
  <c r="Q257" i="2"/>
  <c r="U259" i="2" s="1"/>
  <c r="N251" i="2"/>
  <c r="O251" i="2" s="1"/>
  <c r="M251" i="2"/>
  <c r="L251" i="2"/>
  <c r="Q249" i="2"/>
  <c r="R248" i="2"/>
  <c r="R249" i="2" s="1"/>
  <c r="R243" i="2"/>
  <c r="S243" i="2" s="1"/>
  <c r="P243" i="2"/>
  <c r="R242" i="2"/>
  <c r="S242" i="2" s="1"/>
  <c r="P242" i="2"/>
  <c r="R241" i="2"/>
  <c r="S241" i="2" s="1"/>
  <c r="P241" i="2"/>
  <c r="S240" i="2"/>
  <c r="R240" i="2"/>
  <c r="P240" i="2"/>
  <c r="R239" i="2"/>
  <c r="S239" i="2" s="1"/>
  <c r="P239" i="2"/>
  <c r="R238" i="2"/>
  <c r="S238" i="2" s="1"/>
  <c r="P238" i="2"/>
  <c r="A238" i="2"/>
  <c r="A240" i="2" s="1"/>
  <c r="A242" i="2" s="1"/>
  <c r="A244" i="2" s="1"/>
  <c r="A246" i="2" s="1"/>
  <c r="A248" i="2" s="1"/>
  <c r="A250" i="2" s="1"/>
  <c r="R237" i="2"/>
  <c r="S237" i="2" s="1"/>
  <c r="P237" i="2"/>
  <c r="A237" i="2"/>
  <c r="A239" i="2" s="1"/>
  <c r="A241" i="2" s="1"/>
  <c r="A243" i="2" s="1"/>
  <c r="A245" i="2" s="1"/>
  <c r="A247" i="2" s="1"/>
  <c r="A249" i="2" s="1"/>
  <c r="S236" i="2"/>
  <c r="R236" i="2"/>
  <c r="P236" i="2"/>
  <c r="P235" i="2"/>
  <c r="Q234" i="2"/>
  <c r="U236" i="2" s="1"/>
  <c r="M228" i="2"/>
  <c r="L228" i="2"/>
  <c r="N228" i="2" s="1"/>
  <c r="O228" i="2" s="1"/>
  <c r="R226" i="2"/>
  <c r="Q226" i="2"/>
  <c r="R225" i="2"/>
  <c r="S220" i="2"/>
  <c r="R220" i="2"/>
  <c r="P220" i="2"/>
  <c r="R219" i="2"/>
  <c r="S219" i="2" s="1"/>
  <c r="P219" i="2"/>
  <c r="S218" i="2"/>
  <c r="R218" i="2"/>
  <c r="P218" i="2"/>
  <c r="R217" i="2"/>
  <c r="S217" i="2" s="1"/>
  <c r="P217" i="2"/>
  <c r="A217" i="2"/>
  <c r="A219" i="2" s="1"/>
  <c r="A221" i="2" s="1"/>
  <c r="A223" i="2" s="1"/>
  <c r="A225" i="2" s="1"/>
  <c r="A227" i="2" s="1"/>
  <c r="R216" i="2"/>
  <c r="S216" i="2" s="1"/>
  <c r="P216" i="2"/>
  <c r="A216" i="2"/>
  <c r="A218" i="2" s="1"/>
  <c r="A220" i="2" s="1"/>
  <c r="A222" i="2" s="1"/>
  <c r="A224" i="2" s="1"/>
  <c r="A226" i="2" s="1"/>
  <c r="S215" i="2"/>
  <c r="R215" i="2"/>
  <c r="P215" i="2"/>
  <c r="A215" i="2"/>
  <c r="R214" i="2"/>
  <c r="S214" i="2" s="1"/>
  <c r="P214" i="2"/>
  <c r="R213" i="2"/>
  <c r="S213" i="2" s="1"/>
  <c r="P213" i="2"/>
  <c r="R212" i="2"/>
  <c r="S212" i="2" s="1"/>
  <c r="P212" i="2"/>
  <c r="Q211" i="2"/>
  <c r="T213" i="2" s="1"/>
  <c r="M205" i="2"/>
  <c r="L205" i="2"/>
  <c r="N205" i="2" s="1"/>
  <c r="Q203" i="2"/>
  <c r="P196" i="2"/>
  <c r="R195" i="2"/>
  <c r="S195" i="2" s="1"/>
  <c r="P195" i="2"/>
  <c r="R194" i="2"/>
  <c r="S194" i="2" s="1"/>
  <c r="P194" i="2"/>
  <c r="R193" i="2"/>
  <c r="S193" i="2" s="1"/>
  <c r="P193" i="2"/>
  <c r="R192" i="2"/>
  <c r="S192" i="2" s="1"/>
  <c r="P192" i="2"/>
  <c r="R191" i="2"/>
  <c r="S191" i="2" s="1"/>
  <c r="P191" i="2"/>
  <c r="R190" i="2"/>
  <c r="S190" i="2" s="1"/>
  <c r="P190" i="2"/>
  <c r="P189" i="2"/>
  <c r="Q188" i="2"/>
  <c r="T190" i="2" s="1"/>
  <c r="M182" i="2"/>
  <c r="L182" i="2"/>
  <c r="N182" i="2" s="1"/>
  <c r="R180" i="2"/>
  <c r="Q180" i="2"/>
  <c r="R179" i="2"/>
  <c r="R174" i="2"/>
  <c r="S174" i="2" s="1"/>
  <c r="P174" i="2"/>
  <c r="S173" i="2"/>
  <c r="R173" i="2"/>
  <c r="P173" i="2"/>
  <c r="R172" i="2"/>
  <c r="S172" i="2" s="1"/>
  <c r="P172" i="2"/>
  <c r="S171" i="2"/>
  <c r="R171" i="2"/>
  <c r="P171" i="2"/>
  <c r="R170" i="2"/>
  <c r="S170" i="2" s="1"/>
  <c r="P170" i="2"/>
  <c r="S169" i="2"/>
  <c r="R169" i="2"/>
  <c r="P169" i="2"/>
  <c r="R168" i="2"/>
  <c r="S168" i="2" s="1"/>
  <c r="P168" i="2"/>
  <c r="R167" i="2"/>
  <c r="S167" i="2" s="1"/>
  <c r="P167" i="2"/>
  <c r="R166" i="2"/>
  <c r="S166" i="2" s="1"/>
  <c r="P166" i="2"/>
  <c r="Q165" i="2"/>
  <c r="T167" i="2" s="1"/>
  <c r="U159" i="2"/>
  <c r="M159" i="2"/>
  <c r="L159" i="2"/>
  <c r="N159" i="2" s="1"/>
  <c r="V158" i="2"/>
  <c r="V159" i="2" s="1"/>
  <c r="R157" i="2"/>
  <c r="S157" i="2" s="1"/>
  <c r="P157" i="2"/>
  <c r="R156" i="2"/>
  <c r="S156" i="2" s="1"/>
  <c r="P156" i="2"/>
  <c r="R155" i="2"/>
  <c r="S155" i="2" s="1"/>
  <c r="P155" i="2"/>
  <c r="R154" i="2"/>
  <c r="S154" i="2" s="1"/>
  <c r="P154" i="2"/>
  <c r="R153" i="2"/>
  <c r="S153" i="2" s="1"/>
  <c r="P153" i="2"/>
  <c r="S152" i="2"/>
  <c r="R152" i="2"/>
  <c r="P152" i="2"/>
  <c r="R151" i="2"/>
  <c r="S151" i="2" s="1"/>
  <c r="P151" i="2"/>
  <c r="R150" i="2"/>
  <c r="S150" i="2" s="1"/>
  <c r="P150" i="2"/>
  <c r="P149" i="2"/>
  <c r="Q148" i="2"/>
  <c r="R149" i="2" s="1"/>
  <c r="S149" i="2" s="1"/>
  <c r="U144" i="2"/>
  <c r="N144" i="2"/>
  <c r="O144" i="2" s="1"/>
  <c r="M144" i="2"/>
  <c r="L144" i="2"/>
  <c r="V143" i="2"/>
  <c r="V144" i="2" s="1"/>
  <c r="R142" i="2"/>
  <c r="S142" i="2" s="1"/>
  <c r="P142" i="2"/>
  <c r="R141" i="2"/>
  <c r="S141" i="2" s="1"/>
  <c r="P141" i="2"/>
  <c r="R140" i="2"/>
  <c r="S140" i="2" s="1"/>
  <c r="P140" i="2"/>
  <c r="R139" i="2"/>
  <c r="S139" i="2" s="1"/>
  <c r="P139" i="2"/>
  <c r="R138" i="2"/>
  <c r="S138" i="2" s="1"/>
  <c r="P138" i="2"/>
  <c r="R137" i="2"/>
  <c r="S137" i="2" s="1"/>
  <c r="P137" i="2"/>
  <c r="R136" i="2"/>
  <c r="S136" i="2" s="1"/>
  <c r="P136" i="2"/>
  <c r="R135" i="2"/>
  <c r="S135" i="2" s="1"/>
  <c r="P135" i="2"/>
  <c r="P134" i="2"/>
  <c r="Q133" i="2"/>
  <c r="U129" i="2"/>
  <c r="M129" i="2"/>
  <c r="L129" i="2"/>
  <c r="N129" i="2" s="1"/>
  <c r="V128" i="2"/>
  <c r="V129" i="2" s="1"/>
  <c r="R125" i="2"/>
  <c r="S125" i="2" s="1"/>
  <c r="P125" i="2"/>
  <c r="R124" i="2"/>
  <c r="S124" i="2" s="1"/>
  <c r="P124" i="2"/>
  <c r="R123" i="2"/>
  <c r="S123" i="2" s="1"/>
  <c r="P123" i="2"/>
  <c r="R122" i="2"/>
  <c r="S122" i="2" s="1"/>
  <c r="P122" i="2"/>
  <c r="R121" i="2"/>
  <c r="S121" i="2" s="1"/>
  <c r="P121" i="2"/>
  <c r="R120" i="2"/>
  <c r="S120" i="2" s="1"/>
  <c r="P120" i="2"/>
  <c r="R119" i="2"/>
  <c r="S119" i="2" s="1"/>
  <c r="P119" i="2"/>
  <c r="R118" i="2"/>
  <c r="S118" i="2" s="1"/>
  <c r="P118" i="2"/>
  <c r="P117" i="2"/>
  <c r="Q116" i="2"/>
  <c r="R117" i="2" s="1"/>
  <c r="S117" i="2" s="1"/>
  <c r="M112" i="2"/>
  <c r="L112" i="2"/>
  <c r="N112" i="2" s="1"/>
  <c r="O112" i="2" s="1"/>
  <c r="U111" i="2"/>
  <c r="V110" i="2"/>
  <c r="V111" i="2" s="1"/>
  <c r="S109" i="2"/>
  <c r="R109" i="2"/>
  <c r="P109" i="2"/>
  <c r="R108" i="2"/>
  <c r="S108" i="2" s="1"/>
  <c r="P108" i="2"/>
  <c r="S107" i="2"/>
  <c r="R107" i="2"/>
  <c r="P107" i="2"/>
  <c r="R106" i="2"/>
  <c r="S106" i="2" s="1"/>
  <c r="P106" i="2"/>
  <c r="S105" i="2"/>
  <c r="R105" i="2"/>
  <c r="P105" i="2"/>
  <c r="R104" i="2"/>
  <c r="S104" i="2" s="1"/>
  <c r="P104" i="2"/>
  <c r="S103" i="2"/>
  <c r="R103" i="2"/>
  <c r="P103" i="2"/>
  <c r="P102" i="2"/>
  <c r="Q101" i="2"/>
  <c r="AB96" i="2" s="1"/>
  <c r="AC96" i="2"/>
  <c r="V96" i="2"/>
  <c r="P95" i="2"/>
  <c r="Q94" i="2"/>
  <c r="R95" i="2" s="1"/>
  <c r="S95" i="2" s="1"/>
  <c r="M90" i="2"/>
  <c r="L90" i="2"/>
  <c r="N90" i="2" s="1"/>
  <c r="R87" i="2"/>
  <c r="S87" i="2" s="1"/>
  <c r="P87" i="2"/>
  <c r="R86" i="2"/>
  <c r="S86" i="2" s="1"/>
  <c r="P86" i="2"/>
  <c r="R85" i="2"/>
  <c r="S85" i="2" s="1"/>
  <c r="P85" i="2"/>
  <c r="R84" i="2"/>
  <c r="S84" i="2" s="1"/>
  <c r="P84" i="2"/>
  <c r="R83" i="2"/>
  <c r="S83" i="2" s="1"/>
  <c r="P83" i="2"/>
  <c r="R82" i="2"/>
  <c r="S82" i="2" s="1"/>
  <c r="P82" i="2"/>
  <c r="R81" i="2"/>
  <c r="S81" i="2" s="1"/>
  <c r="P81" i="2"/>
  <c r="R80" i="2"/>
  <c r="S80" i="2" s="1"/>
  <c r="P80" i="2"/>
  <c r="P79" i="2"/>
  <c r="Q78" i="2"/>
  <c r="R79" i="2" s="1"/>
  <c r="S79" i="2" s="1"/>
  <c r="N74" i="2"/>
  <c r="O74" i="2" s="1"/>
  <c r="M74" i="2"/>
  <c r="L74" i="2"/>
  <c r="R72" i="2"/>
  <c r="S72" i="2" s="1"/>
  <c r="P72" i="2"/>
  <c r="R71" i="2"/>
  <c r="S71" i="2" s="1"/>
  <c r="P71" i="2"/>
  <c r="R70" i="2"/>
  <c r="S70" i="2" s="1"/>
  <c r="P70" i="2"/>
  <c r="R69" i="2"/>
  <c r="S69" i="2" s="1"/>
  <c r="P69" i="2"/>
  <c r="R68" i="2"/>
  <c r="S68" i="2" s="1"/>
  <c r="P68" i="2"/>
  <c r="R67" i="2"/>
  <c r="S67" i="2" s="1"/>
  <c r="P67" i="2"/>
  <c r="R66" i="2"/>
  <c r="S66" i="2" s="1"/>
  <c r="P66" i="2"/>
  <c r="R65" i="2"/>
  <c r="S65" i="2" s="1"/>
  <c r="P65" i="2"/>
  <c r="P64" i="2"/>
  <c r="Q63" i="2"/>
  <c r="R64" i="2" s="1"/>
  <c r="S64" i="2" s="1"/>
  <c r="M59" i="2"/>
  <c r="L59" i="2"/>
  <c r="N59" i="2" s="1"/>
  <c r="O59" i="2" s="1"/>
  <c r="S58" i="2"/>
  <c r="R58" i="2"/>
  <c r="P58" i="2"/>
  <c r="R57" i="2"/>
  <c r="S57" i="2" s="1"/>
  <c r="P57" i="2"/>
  <c r="R56" i="2"/>
  <c r="S56" i="2" s="1"/>
  <c r="P56" i="2"/>
  <c r="R55" i="2"/>
  <c r="S55" i="2" s="1"/>
  <c r="P55" i="2"/>
  <c r="R54" i="2"/>
  <c r="S54" i="2" s="1"/>
  <c r="P54" i="2"/>
  <c r="R53" i="2"/>
  <c r="S53" i="2" s="1"/>
  <c r="P53" i="2"/>
  <c r="S52" i="2"/>
  <c r="R52" i="2"/>
  <c r="P52" i="2"/>
  <c r="R51" i="2"/>
  <c r="S51" i="2" s="1"/>
  <c r="P51" i="2"/>
  <c r="P50" i="2"/>
  <c r="Q49" i="2"/>
  <c r="R50" i="2" s="1"/>
  <c r="S50" i="2" s="1"/>
  <c r="M45" i="2"/>
  <c r="L45" i="2"/>
  <c r="N45" i="2" s="1"/>
  <c r="O45" i="2" s="1"/>
  <c r="R44" i="2"/>
  <c r="S44" i="2" s="1"/>
  <c r="P44" i="2"/>
  <c r="S43" i="2"/>
  <c r="R43" i="2"/>
  <c r="P43" i="2"/>
  <c r="R42" i="2"/>
  <c r="S42" i="2" s="1"/>
  <c r="P42" i="2"/>
  <c r="R41" i="2"/>
  <c r="S41" i="2" s="1"/>
  <c r="P41" i="2"/>
  <c r="R40" i="2"/>
  <c r="S40" i="2" s="1"/>
  <c r="P40" i="2"/>
  <c r="S39" i="2"/>
  <c r="R39" i="2"/>
  <c r="P39" i="2"/>
  <c r="R38" i="2"/>
  <c r="S38" i="2" s="1"/>
  <c r="P38" i="2"/>
  <c r="R37" i="2"/>
  <c r="S37" i="2" s="1"/>
  <c r="P37" i="2"/>
  <c r="P36" i="2"/>
  <c r="Q35" i="2"/>
  <c r="M31" i="2"/>
  <c r="L31" i="2"/>
  <c r="N31" i="2" s="1"/>
  <c r="R29" i="2"/>
  <c r="S29" i="2" s="1"/>
  <c r="P29" i="2"/>
  <c r="R28" i="2"/>
  <c r="S28" i="2" s="1"/>
  <c r="P28" i="2"/>
  <c r="R27" i="2"/>
  <c r="S27" i="2" s="1"/>
  <c r="P27" i="2"/>
  <c r="R26" i="2"/>
  <c r="S26" i="2" s="1"/>
  <c r="P26" i="2"/>
  <c r="R25" i="2"/>
  <c r="S25" i="2" s="1"/>
  <c r="P25" i="2"/>
  <c r="R24" i="2"/>
  <c r="S24" i="2" s="1"/>
  <c r="P24" i="2"/>
  <c r="R23" i="2"/>
  <c r="S23" i="2" s="1"/>
  <c r="P23" i="2"/>
  <c r="R22" i="2"/>
  <c r="S22" i="2" s="1"/>
  <c r="P22" i="2"/>
  <c r="R21" i="2"/>
  <c r="S21" i="2" s="1"/>
  <c r="P21" i="2"/>
  <c r="Q20" i="2"/>
  <c r="W96" i="2" s="1"/>
  <c r="M16" i="2"/>
  <c r="L16" i="2"/>
  <c r="N16" i="2" s="1"/>
  <c r="O16" i="2" s="1"/>
  <c r="R14" i="2"/>
  <c r="S14" i="2" s="1"/>
  <c r="P14" i="2"/>
  <c r="S13" i="2"/>
  <c r="R13" i="2"/>
  <c r="P13" i="2"/>
  <c r="R12" i="2"/>
  <c r="S12" i="2" s="1"/>
  <c r="P12" i="2"/>
  <c r="R11" i="2"/>
  <c r="S11" i="2" s="1"/>
  <c r="P11" i="2"/>
  <c r="R10" i="2"/>
  <c r="S10" i="2" s="1"/>
  <c r="P10" i="2"/>
  <c r="R9" i="2"/>
  <c r="S9" i="2" s="1"/>
  <c r="P9" i="2"/>
  <c r="R8" i="2"/>
  <c r="S8" i="2" s="1"/>
  <c r="P8" i="2"/>
  <c r="R7" i="2"/>
  <c r="S7" i="2" s="1"/>
  <c r="P7" i="2"/>
  <c r="R6" i="2"/>
  <c r="S6" i="2" s="1"/>
  <c r="P6" i="2"/>
  <c r="Q5" i="2"/>
  <c r="U731" i="1"/>
  <c r="S731" i="1"/>
  <c r="R731" i="1"/>
  <c r="T731" i="1" s="1"/>
  <c r="W729" i="1"/>
  <c r="X728" i="1"/>
  <c r="X729" i="1" s="1"/>
  <c r="Y723" i="1"/>
  <c r="X723" i="1"/>
  <c r="V723" i="1"/>
  <c r="Y722" i="1"/>
  <c r="X722" i="1"/>
  <c r="V722" i="1"/>
  <c r="Y721" i="1"/>
  <c r="X721" i="1"/>
  <c r="V721" i="1"/>
  <c r="Y720" i="1"/>
  <c r="X720" i="1"/>
  <c r="V720" i="1"/>
  <c r="Y719" i="1"/>
  <c r="X719" i="1"/>
  <c r="V719" i="1"/>
  <c r="Y718" i="1"/>
  <c r="X718" i="1"/>
  <c r="V718" i="1"/>
  <c r="Y717" i="1"/>
  <c r="X717" i="1"/>
  <c r="V717" i="1"/>
  <c r="X716" i="1"/>
  <c r="Y716" i="1" s="1"/>
  <c r="V716" i="1"/>
  <c r="U709" i="1"/>
  <c r="T709" i="1"/>
  <c r="S709" i="1"/>
  <c r="R709" i="1"/>
  <c r="W707" i="1"/>
  <c r="X706" i="1"/>
  <c r="X707" i="1" s="1"/>
  <c r="Y701" i="1"/>
  <c r="X701" i="1"/>
  <c r="V701" i="1"/>
  <c r="Y700" i="1"/>
  <c r="X700" i="1"/>
  <c r="V700" i="1"/>
  <c r="Y699" i="1"/>
  <c r="X699" i="1"/>
  <c r="V699" i="1"/>
  <c r="Y698" i="1"/>
  <c r="X698" i="1"/>
  <c r="V698" i="1"/>
  <c r="Y697" i="1"/>
  <c r="X697" i="1"/>
  <c r="V697" i="1"/>
  <c r="X696" i="1"/>
  <c r="Y696" i="1" s="1"/>
  <c r="V696" i="1"/>
  <c r="X695" i="1"/>
  <c r="Y695" i="1" s="1"/>
  <c r="V695" i="1"/>
  <c r="X694" i="1"/>
  <c r="Y694" i="1" s="1"/>
  <c r="V694" i="1"/>
  <c r="U685" i="1"/>
  <c r="S685" i="1"/>
  <c r="R685" i="1"/>
  <c r="T685" i="1" s="1"/>
  <c r="W683" i="1"/>
  <c r="X682" i="1"/>
  <c r="X683" i="1" s="1"/>
  <c r="Y677" i="1"/>
  <c r="X677" i="1"/>
  <c r="V677" i="1"/>
  <c r="Y676" i="1"/>
  <c r="X676" i="1"/>
  <c r="V676" i="1"/>
  <c r="Y675" i="1"/>
  <c r="X675" i="1"/>
  <c r="V675" i="1"/>
  <c r="X674" i="1"/>
  <c r="Y674" i="1" s="1"/>
  <c r="V674" i="1"/>
  <c r="X673" i="1"/>
  <c r="Y673" i="1" s="1"/>
  <c r="V673" i="1"/>
  <c r="Y672" i="1"/>
  <c r="X672" i="1"/>
  <c r="V672" i="1"/>
  <c r="X671" i="1"/>
  <c r="Y671" i="1" s="1"/>
  <c r="V671" i="1"/>
  <c r="Y670" i="1"/>
  <c r="X670" i="1"/>
  <c r="V670" i="1"/>
  <c r="W669" i="1"/>
  <c r="Z671" i="1" s="1"/>
  <c r="U660" i="1"/>
  <c r="S660" i="1"/>
  <c r="R660" i="1"/>
  <c r="T660" i="1" s="1"/>
  <c r="W658" i="1"/>
  <c r="X657" i="1"/>
  <c r="X658" i="1" s="1"/>
  <c r="Y652" i="1"/>
  <c r="X652" i="1"/>
  <c r="V652" i="1"/>
  <c r="X651" i="1"/>
  <c r="Y651" i="1" s="1"/>
  <c r="V651" i="1"/>
  <c r="Y650" i="1"/>
  <c r="X650" i="1"/>
  <c r="V650" i="1"/>
  <c r="Y649" i="1"/>
  <c r="X649" i="1"/>
  <c r="V649" i="1"/>
  <c r="X648" i="1"/>
  <c r="Y648" i="1" s="1"/>
  <c r="V648" i="1"/>
  <c r="X647" i="1"/>
  <c r="Y647" i="1" s="1"/>
  <c r="V647" i="1"/>
  <c r="X646" i="1"/>
  <c r="Y646" i="1" s="1"/>
  <c r="V646" i="1"/>
  <c r="V645" i="1"/>
  <c r="W644" i="1"/>
  <c r="S638" i="1"/>
  <c r="R638" i="1"/>
  <c r="T638" i="1" s="1"/>
  <c r="U638" i="1" s="1"/>
  <c r="W636" i="1"/>
  <c r="X635" i="1"/>
  <c r="X636" i="1" s="1"/>
  <c r="Y630" i="1"/>
  <c r="X630" i="1"/>
  <c r="V630" i="1"/>
  <c r="X629" i="1"/>
  <c r="Y629" i="1" s="1"/>
  <c r="V629" i="1"/>
  <c r="X628" i="1"/>
  <c r="Y628" i="1" s="1"/>
  <c r="V628" i="1"/>
  <c r="X627" i="1"/>
  <c r="Y627" i="1" s="1"/>
  <c r="V627" i="1"/>
  <c r="X626" i="1"/>
  <c r="Y626" i="1" s="1"/>
  <c r="V626" i="1"/>
  <c r="X625" i="1"/>
  <c r="Y625" i="1" s="1"/>
  <c r="V625" i="1"/>
  <c r="X624" i="1"/>
  <c r="Y624" i="1" s="1"/>
  <c r="V624" i="1"/>
  <c r="X623" i="1"/>
  <c r="Y623" i="1" s="1"/>
  <c r="V623" i="1"/>
  <c r="W622" i="1"/>
  <c r="Z624" i="1" s="1"/>
  <c r="U616" i="1"/>
  <c r="S616" i="1"/>
  <c r="R616" i="1"/>
  <c r="T616" i="1" s="1"/>
  <c r="W614" i="1"/>
  <c r="X613" i="1"/>
  <c r="X614" i="1" s="1"/>
  <c r="X608" i="1"/>
  <c r="Y608" i="1" s="1"/>
  <c r="V608" i="1"/>
  <c r="X607" i="1"/>
  <c r="Y607" i="1" s="1"/>
  <c r="V607" i="1"/>
  <c r="Y606" i="1"/>
  <c r="X606" i="1"/>
  <c r="V606" i="1"/>
  <c r="X605" i="1"/>
  <c r="Y605" i="1" s="1"/>
  <c r="V605" i="1"/>
  <c r="X604" i="1"/>
  <c r="Y604" i="1" s="1"/>
  <c r="V604" i="1"/>
  <c r="X603" i="1"/>
  <c r="Y603" i="1" s="1"/>
  <c r="V603" i="1"/>
  <c r="Y602" i="1"/>
  <c r="X602" i="1"/>
  <c r="V602" i="1"/>
  <c r="V601" i="1"/>
  <c r="W600" i="1"/>
  <c r="X601" i="1" s="1"/>
  <c r="Y601" i="1" s="1"/>
  <c r="U594" i="1"/>
  <c r="S594" i="1"/>
  <c r="R594" i="1"/>
  <c r="T594" i="1" s="1"/>
  <c r="W592" i="1"/>
  <c r="X591" i="1"/>
  <c r="X592" i="1" s="1"/>
  <c r="X586" i="1"/>
  <c r="Y586" i="1" s="1"/>
  <c r="V586" i="1"/>
  <c r="Y585" i="1"/>
  <c r="X585" i="1"/>
  <c r="V585" i="1"/>
  <c r="X584" i="1"/>
  <c r="Y584" i="1" s="1"/>
  <c r="V584" i="1"/>
  <c r="X583" i="1"/>
  <c r="Y583" i="1" s="1"/>
  <c r="V583" i="1"/>
  <c r="X582" i="1"/>
  <c r="Y582" i="1" s="1"/>
  <c r="V582" i="1"/>
  <c r="X581" i="1"/>
  <c r="Y581" i="1" s="1"/>
  <c r="V581" i="1"/>
  <c r="X580" i="1"/>
  <c r="Y580" i="1" s="1"/>
  <c r="V580" i="1"/>
  <c r="Y579" i="1"/>
  <c r="X579" i="1"/>
  <c r="V579" i="1"/>
  <c r="W578" i="1"/>
  <c r="Z580" i="1" s="1"/>
  <c r="S572" i="1"/>
  <c r="R572" i="1"/>
  <c r="T572" i="1" s="1"/>
  <c r="U572" i="1" s="1"/>
  <c r="W570" i="1"/>
  <c r="X569" i="1"/>
  <c r="X570" i="1" s="1"/>
  <c r="X564" i="1"/>
  <c r="Y564" i="1" s="1"/>
  <c r="V564" i="1"/>
  <c r="X563" i="1"/>
  <c r="Y563" i="1" s="1"/>
  <c r="V563" i="1"/>
  <c r="X562" i="1"/>
  <c r="Y562" i="1" s="1"/>
  <c r="V562" i="1"/>
  <c r="X561" i="1"/>
  <c r="Y561" i="1" s="1"/>
  <c r="V561" i="1"/>
  <c r="X560" i="1"/>
  <c r="Y560" i="1" s="1"/>
  <c r="V560" i="1"/>
  <c r="X559" i="1"/>
  <c r="Y559" i="1" s="1"/>
  <c r="V559" i="1"/>
  <c r="X558" i="1"/>
  <c r="Y558" i="1" s="1"/>
  <c r="V558" i="1"/>
  <c r="V557" i="1"/>
  <c r="W556" i="1"/>
  <c r="S549" i="1"/>
  <c r="R549" i="1"/>
  <c r="T549" i="1" s="1"/>
  <c r="U549" i="1" s="1"/>
  <c r="W547" i="1"/>
  <c r="X546" i="1"/>
  <c r="X547" i="1" s="1"/>
  <c r="X541" i="1"/>
  <c r="Y541" i="1" s="1"/>
  <c r="V541" i="1"/>
  <c r="X540" i="1"/>
  <c r="Y540" i="1" s="1"/>
  <c r="V540" i="1"/>
  <c r="X539" i="1"/>
  <c r="Y539" i="1" s="1"/>
  <c r="V539" i="1"/>
  <c r="X538" i="1"/>
  <c r="Y538" i="1" s="1"/>
  <c r="V538" i="1"/>
  <c r="X537" i="1"/>
  <c r="Y537" i="1" s="1"/>
  <c r="V537" i="1"/>
  <c r="X536" i="1"/>
  <c r="Y536" i="1" s="1"/>
  <c r="V536" i="1"/>
  <c r="X535" i="1"/>
  <c r="Y535" i="1" s="1"/>
  <c r="V535" i="1"/>
  <c r="X534" i="1"/>
  <c r="Y534" i="1" s="1"/>
  <c r="V534" i="1"/>
  <c r="W533" i="1"/>
  <c r="Z535" i="1" s="1"/>
  <c r="S527" i="1"/>
  <c r="R527" i="1"/>
  <c r="T527" i="1" s="1"/>
  <c r="U527" i="1" s="1"/>
  <c r="W525" i="1"/>
  <c r="X524" i="1"/>
  <c r="X525" i="1" s="1"/>
  <c r="X518" i="1"/>
  <c r="Y518" i="1" s="1"/>
  <c r="V518" i="1"/>
  <c r="X517" i="1"/>
  <c r="Y517" i="1" s="1"/>
  <c r="V517" i="1"/>
  <c r="X516" i="1"/>
  <c r="Y516" i="1" s="1"/>
  <c r="V516" i="1"/>
  <c r="X515" i="1"/>
  <c r="Y515" i="1" s="1"/>
  <c r="V515" i="1"/>
  <c r="X514" i="1"/>
  <c r="Y514" i="1" s="1"/>
  <c r="V514" i="1"/>
  <c r="X513" i="1"/>
  <c r="Y513" i="1" s="1"/>
  <c r="V513" i="1"/>
  <c r="Z512" i="1"/>
  <c r="Y512" i="1"/>
  <c r="X512" i="1"/>
  <c r="V512" i="1"/>
  <c r="X511" i="1"/>
  <c r="Y511" i="1" s="1"/>
  <c r="V511" i="1"/>
  <c r="W510" i="1"/>
  <c r="S504" i="1"/>
  <c r="R504" i="1"/>
  <c r="T504" i="1" s="1"/>
  <c r="U504" i="1" s="1"/>
  <c r="X502" i="1"/>
  <c r="W502" i="1"/>
  <c r="X501" i="1"/>
  <c r="X495" i="1"/>
  <c r="Y495" i="1" s="1"/>
  <c r="V495" i="1"/>
  <c r="X494" i="1"/>
  <c r="Y494" i="1" s="1"/>
  <c r="V494" i="1"/>
  <c r="X493" i="1"/>
  <c r="Y493" i="1" s="1"/>
  <c r="V493" i="1"/>
  <c r="Y492" i="1"/>
  <c r="X492" i="1"/>
  <c r="V492" i="1"/>
  <c r="X491" i="1"/>
  <c r="Y491" i="1" s="1"/>
  <c r="V491" i="1"/>
  <c r="X490" i="1"/>
  <c r="Y490" i="1" s="1"/>
  <c r="V490" i="1"/>
  <c r="X489" i="1"/>
  <c r="Y489" i="1" s="1"/>
  <c r="V489" i="1"/>
  <c r="Y488" i="1"/>
  <c r="X488" i="1"/>
  <c r="V488" i="1"/>
  <c r="W487" i="1"/>
  <c r="Z489" i="1" s="1"/>
  <c r="U481" i="1"/>
  <c r="S481" i="1"/>
  <c r="R481" i="1"/>
  <c r="T481" i="1" s="1"/>
  <c r="W479" i="1"/>
  <c r="X478" i="1"/>
  <c r="X479" i="1" s="1"/>
  <c r="Y472" i="1"/>
  <c r="X472" i="1"/>
  <c r="V472" i="1"/>
  <c r="Y471" i="1"/>
  <c r="X471" i="1"/>
  <c r="V471" i="1"/>
  <c r="Y470" i="1"/>
  <c r="X470" i="1"/>
  <c r="V470" i="1"/>
  <c r="Y469" i="1"/>
  <c r="X469" i="1"/>
  <c r="V469" i="1"/>
  <c r="Y468" i="1"/>
  <c r="X468" i="1"/>
  <c r="V468" i="1"/>
  <c r="Y467" i="1"/>
  <c r="X467" i="1"/>
  <c r="V467" i="1"/>
  <c r="Y466" i="1"/>
  <c r="X466" i="1"/>
  <c r="V466" i="1"/>
  <c r="Y465" i="1"/>
  <c r="X465" i="1"/>
  <c r="V465" i="1"/>
  <c r="W464" i="1"/>
  <c r="Z466" i="1" s="1"/>
  <c r="S458" i="1"/>
  <c r="R458" i="1"/>
  <c r="T458" i="1" s="1"/>
  <c r="U458" i="1" s="1"/>
  <c r="W456" i="1"/>
  <c r="X455" i="1"/>
  <c r="X456" i="1" s="1"/>
  <c r="X449" i="1"/>
  <c r="Y449" i="1" s="1"/>
  <c r="V449" i="1"/>
  <c r="X448" i="1"/>
  <c r="Y448" i="1" s="1"/>
  <c r="V448" i="1"/>
  <c r="X447" i="1"/>
  <c r="Y447" i="1" s="1"/>
  <c r="V447" i="1"/>
  <c r="X446" i="1"/>
  <c r="Y446" i="1" s="1"/>
  <c r="V446" i="1"/>
  <c r="X445" i="1"/>
  <c r="Y445" i="1" s="1"/>
  <c r="V445" i="1"/>
  <c r="Y444" i="1"/>
  <c r="X444" i="1"/>
  <c r="V444" i="1"/>
  <c r="X443" i="1"/>
  <c r="Y443" i="1" s="1"/>
  <c r="V443" i="1"/>
  <c r="X442" i="1"/>
  <c r="Y442" i="1" s="1"/>
  <c r="V442" i="1"/>
  <c r="W441" i="1"/>
  <c r="Z443" i="1" s="1"/>
  <c r="S435" i="1"/>
  <c r="R435" i="1"/>
  <c r="T435" i="1" s="1"/>
  <c r="U435" i="1" s="1"/>
  <c r="X433" i="1"/>
  <c r="W433" i="1"/>
  <c r="X432" i="1"/>
  <c r="Y426" i="1"/>
  <c r="X426" i="1"/>
  <c r="V426" i="1"/>
  <c r="Y425" i="1"/>
  <c r="X425" i="1"/>
  <c r="V425" i="1"/>
  <c r="Y424" i="1"/>
  <c r="X424" i="1"/>
  <c r="V424" i="1"/>
  <c r="X423" i="1"/>
  <c r="Y423" i="1" s="1"/>
  <c r="V423" i="1"/>
  <c r="Y422" i="1"/>
  <c r="X422" i="1"/>
  <c r="V422" i="1"/>
  <c r="Y421" i="1"/>
  <c r="X421" i="1"/>
  <c r="V421" i="1"/>
  <c r="Z420" i="1"/>
  <c r="X420" i="1"/>
  <c r="Y420" i="1" s="1"/>
  <c r="V420" i="1"/>
  <c r="Y419" i="1"/>
  <c r="X419" i="1"/>
  <c r="V419" i="1"/>
  <c r="W418" i="1"/>
  <c r="T412" i="1"/>
  <c r="U412" i="1" s="1"/>
  <c r="S412" i="1"/>
  <c r="R412" i="1"/>
  <c r="W410" i="1"/>
  <c r="X409" i="1"/>
  <c r="X410" i="1" s="1"/>
  <c r="X403" i="1"/>
  <c r="Y403" i="1" s="1"/>
  <c r="V403" i="1"/>
  <c r="Y402" i="1"/>
  <c r="X402" i="1"/>
  <c r="V402" i="1"/>
  <c r="Y401" i="1"/>
  <c r="X401" i="1"/>
  <c r="V401" i="1"/>
  <c r="Y400" i="1"/>
  <c r="X400" i="1"/>
  <c r="V400" i="1"/>
  <c r="X399" i="1"/>
  <c r="Y399" i="1" s="1"/>
  <c r="V399" i="1"/>
  <c r="Y398" i="1"/>
  <c r="X398" i="1"/>
  <c r="V398" i="1"/>
  <c r="Z397" i="1"/>
  <c r="X397" i="1"/>
  <c r="Y397" i="1" s="1"/>
  <c r="V397" i="1"/>
  <c r="X396" i="1"/>
  <c r="Y396" i="1" s="1"/>
  <c r="V396" i="1"/>
  <c r="W395" i="1"/>
  <c r="S389" i="1"/>
  <c r="R389" i="1"/>
  <c r="T389" i="1" s="1"/>
  <c r="U389" i="1" s="1"/>
  <c r="X387" i="1"/>
  <c r="W387" i="1"/>
  <c r="X386" i="1"/>
  <c r="Y380" i="1"/>
  <c r="X380" i="1"/>
  <c r="V380" i="1"/>
  <c r="Y379" i="1"/>
  <c r="X379" i="1"/>
  <c r="V379" i="1"/>
  <c r="Y378" i="1"/>
  <c r="X378" i="1"/>
  <c r="V378" i="1"/>
  <c r="Y377" i="1"/>
  <c r="X377" i="1"/>
  <c r="V377" i="1"/>
  <c r="Y376" i="1"/>
  <c r="X376" i="1"/>
  <c r="V376" i="1"/>
  <c r="Y375" i="1"/>
  <c r="X375" i="1"/>
  <c r="V375" i="1"/>
  <c r="Z374" i="1"/>
  <c r="X374" i="1"/>
  <c r="Y374" i="1" s="1"/>
  <c r="V374" i="1"/>
  <c r="X373" i="1"/>
  <c r="Y373" i="1" s="1"/>
  <c r="V373" i="1"/>
  <c r="W372" i="1"/>
  <c r="U366" i="1"/>
  <c r="T366" i="1"/>
  <c r="S366" i="1"/>
  <c r="R366" i="1"/>
  <c r="W364" i="1"/>
  <c r="X363" i="1"/>
  <c r="X364" i="1" s="1"/>
  <c r="Y357" i="1"/>
  <c r="X357" i="1"/>
  <c r="V357" i="1"/>
  <c r="Y356" i="1"/>
  <c r="X356" i="1"/>
  <c r="V356" i="1"/>
  <c r="X355" i="1"/>
  <c r="Y355" i="1" s="1"/>
  <c r="V355" i="1"/>
  <c r="Y354" i="1"/>
  <c r="X354" i="1"/>
  <c r="V354" i="1"/>
  <c r="Y353" i="1"/>
  <c r="X353" i="1"/>
  <c r="V353" i="1"/>
  <c r="Y352" i="1"/>
  <c r="X352" i="1"/>
  <c r="V352" i="1"/>
  <c r="Z351" i="1"/>
  <c r="Y351" i="1"/>
  <c r="X351" i="1"/>
  <c r="V351" i="1"/>
  <c r="X350" i="1"/>
  <c r="Y350" i="1" s="1"/>
  <c r="V350" i="1"/>
  <c r="W349" i="1"/>
  <c r="S343" i="1"/>
  <c r="R343" i="1"/>
  <c r="T343" i="1" s="1"/>
  <c r="U343" i="1" s="1"/>
  <c r="X341" i="1"/>
  <c r="W341" i="1"/>
  <c r="X340" i="1"/>
  <c r="Y334" i="1"/>
  <c r="X334" i="1"/>
  <c r="V334" i="1"/>
  <c r="Y333" i="1"/>
  <c r="X333" i="1"/>
  <c r="V333" i="1"/>
  <c r="Y332" i="1"/>
  <c r="X332" i="1"/>
  <c r="V332" i="1"/>
  <c r="X331" i="1"/>
  <c r="Y331" i="1" s="1"/>
  <c r="V331" i="1"/>
  <c r="Y330" i="1"/>
  <c r="X330" i="1"/>
  <c r="V330" i="1"/>
  <c r="Y329" i="1"/>
  <c r="X329" i="1"/>
  <c r="V329" i="1"/>
  <c r="Z328" i="1"/>
  <c r="X328" i="1"/>
  <c r="Y328" i="1" s="1"/>
  <c r="V328" i="1"/>
  <c r="Y327" i="1"/>
  <c r="X327" i="1"/>
  <c r="V327" i="1"/>
  <c r="W326" i="1"/>
  <c r="T320" i="1"/>
  <c r="U320" i="1" s="1"/>
  <c r="S320" i="1"/>
  <c r="R320" i="1"/>
  <c r="W318" i="1"/>
  <c r="X317" i="1"/>
  <c r="X318" i="1" s="1"/>
  <c r="X311" i="1"/>
  <c r="Y311" i="1" s="1"/>
  <c r="V311" i="1"/>
  <c r="Y310" i="1"/>
  <c r="X310" i="1"/>
  <c r="V310" i="1"/>
  <c r="Y309" i="1"/>
  <c r="X309" i="1"/>
  <c r="V309" i="1"/>
  <c r="Y308" i="1"/>
  <c r="X308" i="1"/>
  <c r="V308" i="1"/>
  <c r="Y307" i="1"/>
  <c r="X307" i="1"/>
  <c r="V307" i="1"/>
  <c r="Y306" i="1"/>
  <c r="X306" i="1"/>
  <c r="V306" i="1"/>
  <c r="Z305" i="1"/>
  <c r="X305" i="1"/>
  <c r="Y305" i="1" s="1"/>
  <c r="V305" i="1"/>
  <c r="X304" i="1"/>
  <c r="Y304" i="1" s="1"/>
  <c r="V304" i="1"/>
  <c r="W303" i="1"/>
  <c r="S297" i="1"/>
  <c r="R297" i="1"/>
  <c r="T297" i="1" s="1"/>
  <c r="U297" i="1" s="1"/>
  <c r="X295" i="1"/>
  <c r="W295" i="1"/>
  <c r="X294" i="1"/>
  <c r="Y288" i="1"/>
  <c r="X288" i="1"/>
  <c r="V288" i="1"/>
  <c r="Y287" i="1"/>
  <c r="X287" i="1"/>
  <c r="V287" i="1"/>
  <c r="Y286" i="1"/>
  <c r="X286" i="1"/>
  <c r="V286" i="1"/>
  <c r="Y285" i="1"/>
  <c r="X285" i="1"/>
  <c r="V285" i="1"/>
  <c r="Y284" i="1"/>
  <c r="X284" i="1"/>
  <c r="V284" i="1"/>
  <c r="Y283" i="1"/>
  <c r="X283" i="1"/>
  <c r="V283" i="1"/>
  <c r="Z282" i="1"/>
  <c r="X282" i="1"/>
  <c r="Y282" i="1" s="1"/>
  <c r="V282" i="1"/>
  <c r="X281" i="1"/>
  <c r="Y281" i="1" s="1"/>
  <c r="V281" i="1"/>
  <c r="W280" i="1"/>
  <c r="U274" i="1"/>
  <c r="T274" i="1"/>
  <c r="S274" i="1"/>
  <c r="R274" i="1"/>
  <c r="W272" i="1"/>
  <c r="X271" i="1"/>
  <c r="X272" i="1" s="1"/>
  <c r="Y265" i="1"/>
  <c r="X265" i="1"/>
  <c r="V265" i="1"/>
  <c r="Y264" i="1"/>
  <c r="X264" i="1"/>
  <c r="V264" i="1"/>
  <c r="X263" i="1"/>
  <c r="Y263" i="1" s="1"/>
  <c r="V263" i="1"/>
  <c r="Y262" i="1"/>
  <c r="X262" i="1"/>
  <c r="V262" i="1"/>
  <c r="Y261" i="1"/>
  <c r="X261" i="1"/>
  <c r="V261" i="1"/>
  <c r="Y260" i="1"/>
  <c r="X260" i="1"/>
  <c r="V260" i="1"/>
  <c r="Z259" i="1"/>
  <c r="Y259" i="1"/>
  <c r="X259" i="1"/>
  <c r="V259" i="1"/>
  <c r="X258" i="1"/>
  <c r="Y258" i="1" s="1"/>
  <c r="V258" i="1"/>
  <c r="W257" i="1"/>
  <c r="S251" i="1"/>
  <c r="R251" i="1"/>
  <c r="T251" i="1" s="1"/>
  <c r="U251" i="1" s="1"/>
  <c r="X249" i="1"/>
  <c r="W249" i="1"/>
  <c r="X248" i="1"/>
  <c r="Y242" i="1"/>
  <c r="X242" i="1"/>
  <c r="V242" i="1"/>
  <c r="Y241" i="1"/>
  <c r="X241" i="1"/>
  <c r="V241" i="1"/>
  <c r="Y240" i="1"/>
  <c r="X240" i="1"/>
  <c r="V240" i="1"/>
  <c r="X239" i="1"/>
  <c r="Y239" i="1" s="1"/>
  <c r="V239" i="1"/>
  <c r="Y238" i="1"/>
  <c r="X238" i="1"/>
  <c r="V238" i="1"/>
  <c r="Y237" i="1"/>
  <c r="X237" i="1"/>
  <c r="V237" i="1"/>
  <c r="Z236" i="1"/>
  <c r="X236" i="1"/>
  <c r="Y236" i="1" s="1"/>
  <c r="V236" i="1"/>
  <c r="Y235" i="1"/>
  <c r="X235" i="1"/>
  <c r="V235" i="1"/>
  <c r="W234" i="1"/>
  <c r="T228" i="1"/>
  <c r="U228" i="1" s="1"/>
  <c r="S228" i="1"/>
  <c r="R228" i="1"/>
  <c r="W226" i="1"/>
  <c r="X225" i="1"/>
  <c r="X226" i="1" s="1"/>
  <c r="Y219" i="1"/>
  <c r="X219" i="1"/>
  <c r="V219" i="1"/>
  <c r="X218" i="1"/>
  <c r="Y218" i="1" s="1"/>
  <c r="V218" i="1"/>
  <c r="X217" i="1"/>
  <c r="Y217" i="1" s="1"/>
  <c r="V217" i="1"/>
  <c r="Y216" i="1"/>
  <c r="X216" i="1"/>
  <c r="V216" i="1"/>
  <c r="A216" i="1"/>
  <c r="A218" i="1" s="1"/>
  <c r="A220" i="1" s="1"/>
  <c r="A222" i="1" s="1"/>
  <c r="A224" i="1" s="1"/>
  <c r="A226" i="1" s="1"/>
  <c r="X215" i="1"/>
  <c r="Y215" i="1" s="1"/>
  <c r="V215" i="1"/>
  <c r="A215" i="1"/>
  <c r="A217" i="1" s="1"/>
  <c r="A219" i="1" s="1"/>
  <c r="A221" i="1" s="1"/>
  <c r="A223" i="1" s="1"/>
  <c r="A225" i="1" s="1"/>
  <c r="A227" i="1" s="1"/>
  <c r="X214" i="1"/>
  <c r="Y214" i="1" s="1"/>
  <c r="V214" i="1"/>
  <c r="A214" i="1"/>
  <c r="Z213" i="1"/>
  <c r="Y213" i="1"/>
  <c r="X213" i="1"/>
  <c r="V213" i="1"/>
  <c r="X212" i="1"/>
  <c r="Y212" i="1" s="1"/>
  <c r="V212" i="1"/>
  <c r="W211" i="1"/>
  <c r="T205" i="1"/>
  <c r="U205" i="1" s="1"/>
  <c r="S205" i="1"/>
  <c r="R205" i="1"/>
  <c r="X203" i="1"/>
  <c r="W203" i="1"/>
  <c r="X202" i="1"/>
  <c r="V196" i="1"/>
  <c r="X195" i="1"/>
  <c r="Y195" i="1" s="1"/>
  <c r="V195" i="1"/>
  <c r="Y194" i="1"/>
  <c r="X194" i="1"/>
  <c r="V194" i="1"/>
  <c r="Y193" i="1"/>
  <c r="X193" i="1"/>
  <c r="V193" i="1"/>
  <c r="Y192" i="1"/>
  <c r="X192" i="1"/>
  <c r="V192" i="1"/>
  <c r="X191" i="1"/>
  <c r="Y191" i="1" s="1"/>
  <c r="V191" i="1"/>
  <c r="Z190" i="1"/>
  <c r="X190" i="1"/>
  <c r="Y190" i="1" s="1"/>
  <c r="V190" i="1"/>
  <c r="X189" i="1"/>
  <c r="Y189" i="1" s="1"/>
  <c r="V189" i="1"/>
  <c r="W188" i="1"/>
  <c r="U182" i="1"/>
  <c r="T182" i="1"/>
  <c r="S182" i="1"/>
  <c r="R182" i="1"/>
  <c r="W180" i="1"/>
  <c r="X179" i="1"/>
  <c r="X180" i="1" s="1"/>
  <c r="Y173" i="1"/>
  <c r="X173" i="1"/>
  <c r="V173" i="1"/>
  <c r="Y172" i="1"/>
  <c r="X172" i="1"/>
  <c r="V172" i="1"/>
  <c r="X171" i="1"/>
  <c r="Y171" i="1" s="1"/>
  <c r="V171" i="1"/>
  <c r="Y170" i="1"/>
  <c r="X170" i="1"/>
  <c r="V170" i="1"/>
  <c r="Y169" i="1"/>
  <c r="X169" i="1"/>
  <c r="V169" i="1"/>
  <c r="Y168" i="1"/>
  <c r="X168" i="1"/>
  <c r="V168" i="1"/>
  <c r="Z167" i="1"/>
  <c r="Y167" i="1"/>
  <c r="X167" i="1"/>
  <c r="V167" i="1"/>
  <c r="X166" i="1"/>
  <c r="Y166" i="1" s="1"/>
  <c r="V166" i="1"/>
  <c r="W165" i="1"/>
  <c r="AB159" i="1"/>
  <c r="AA159" i="1"/>
  <c r="R158" i="1"/>
  <c r="R157" i="1"/>
  <c r="X156" i="1"/>
  <c r="Y156" i="1" s="1"/>
  <c r="R156" i="1"/>
  <c r="S159" i="1" s="1"/>
  <c r="X155" i="1"/>
  <c r="Y155" i="1" s="1"/>
  <c r="V155" i="1"/>
  <c r="X154" i="1"/>
  <c r="Y154" i="1" s="1"/>
  <c r="V154" i="1"/>
  <c r="Y153" i="1"/>
  <c r="X153" i="1"/>
  <c r="V153" i="1"/>
  <c r="X152" i="1"/>
  <c r="Y152" i="1" s="1"/>
  <c r="V152" i="1"/>
  <c r="X151" i="1"/>
  <c r="Y151" i="1" s="1"/>
  <c r="V151" i="1"/>
  <c r="X150" i="1"/>
  <c r="Y150" i="1" s="1"/>
  <c r="V150" i="1"/>
  <c r="Y149" i="1"/>
  <c r="X149" i="1"/>
  <c r="V149" i="1"/>
  <c r="W148" i="1"/>
  <c r="AB144" i="1"/>
  <c r="AA144" i="1"/>
  <c r="AB143" i="1"/>
  <c r="R142" i="1"/>
  <c r="S144" i="1" s="1"/>
  <c r="Y141" i="1"/>
  <c r="X141" i="1"/>
  <c r="V141" i="1"/>
  <c r="X140" i="1"/>
  <c r="Y140" i="1" s="1"/>
  <c r="V140" i="1"/>
  <c r="X139" i="1"/>
  <c r="Y139" i="1" s="1"/>
  <c r="V139" i="1"/>
  <c r="X138" i="1"/>
  <c r="Y138" i="1" s="1"/>
  <c r="V138" i="1"/>
  <c r="Y137" i="1"/>
  <c r="X137" i="1"/>
  <c r="V137" i="1"/>
  <c r="X136" i="1"/>
  <c r="Y136" i="1" s="1"/>
  <c r="V136" i="1"/>
  <c r="X135" i="1"/>
  <c r="Y135" i="1" s="1"/>
  <c r="V135" i="1"/>
  <c r="W134" i="1"/>
  <c r="AA130" i="1"/>
  <c r="U130" i="1"/>
  <c r="T130" i="1"/>
  <c r="S130" i="1"/>
  <c r="R130" i="1"/>
  <c r="AB129" i="1"/>
  <c r="AB130" i="1" s="1"/>
  <c r="Y128" i="1"/>
  <c r="X128" i="1"/>
  <c r="V128" i="1"/>
  <c r="Y127" i="1"/>
  <c r="X127" i="1"/>
  <c r="V127" i="1"/>
  <c r="X126" i="1"/>
  <c r="Y126" i="1" s="1"/>
  <c r="V126" i="1"/>
  <c r="Y125" i="1"/>
  <c r="X125" i="1"/>
  <c r="V125" i="1"/>
  <c r="Y124" i="1"/>
  <c r="X124" i="1"/>
  <c r="V124" i="1"/>
  <c r="Y123" i="1"/>
  <c r="X123" i="1"/>
  <c r="V123" i="1"/>
  <c r="X122" i="1"/>
  <c r="Y122" i="1" s="1"/>
  <c r="V122" i="1"/>
  <c r="W121" i="1"/>
  <c r="T117" i="1"/>
  <c r="U117" i="1" s="1"/>
  <c r="S117" i="1"/>
  <c r="R117" i="1"/>
  <c r="AB116" i="1"/>
  <c r="AA116" i="1"/>
  <c r="AB115" i="1"/>
  <c r="Y114" i="1"/>
  <c r="X114" i="1"/>
  <c r="V114" i="1"/>
  <c r="X113" i="1"/>
  <c r="Y113" i="1" s="1"/>
  <c r="V113" i="1"/>
  <c r="X112" i="1"/>
  <c r="Y112" i="1" s="1"/>
  <c r="V112" i="1"/>
  <c r="Y111" i="1"/>
  <c r="X111" i="1"/>
  <c r="V111" i="1"/>
  <c r="Y110" i="1"/>
  <c r="X110" i="1"/>
  <c r="V110" i="1"/>
  <c r="X109" i="1"/>
  <c r="Y109" i="1" s="1"/>
  <c r="V109" i="1"/>
  <c r="X108" i="1"/>
  <c r="Y108" i="1" s="1"/>
  <c r="V108" i="1"/>
  <c r="W107" i="1"/>
  <c r="AI81" i="1" s="1"/>
  <c r="AA103" i="1"/>
  <c r="R102" i="1"/>
  <c r="R101" i="1"/>
  <c r="S103" i="1" s="1"/>
  <c r="Y100" i="1"/>
  <c r="X100" i="1"/>
  <c r="V100" i="1"/>
  <c r="Y99" i="1"/>
  <c r="X99" i="1"/>
  <c r="V99" i="1"/>
  <c r="X98" i="1"/>
  <c r="Y98" i="1" s="1"/>
  <c r="V98" i="1"/>
  <c r="Y97" i="1"/>
  <c r="X97" i="1"/>
  <c r="V97" i="1"/>
  <c r="Y96" i="1"/>
  <c r="X96" i="1"/>
  <c r="V96" i="1"/>
  <c r="Y95" i="1"/>
  <c r="X95" i="1"/>
  <c r="V95" i="1"/>
  <c r="X94" i="1"/>
  <c r="Y94" i="1" s="1"/>
  <c r="V94" i="1"/>
  <c r="W93" i="1"/>
  <c r="AA89" i="1"/>
  <c r="S89" i="1"/>
  <c r="R88" i="1"/>
  <c r="R87" i="1"/>
  <c r="R89" i="1" s="1"/>
  <c r="T89" i="1" s="1"/>
  <c r="U89" i="1" s="1"/>
  <c r="Y86" i="1"/>
  <c r="X86" i="1"/>
  <c r="V86" i="1"/>
  <c r="X85" i="1"/>
  <c r="Y85" i="1" s="1"/>
  <c r="V85" i="1"/>
  <c r="X84" i="1"/>
  <c r="Y84" i="1" s="1"/>
  <c r="V84" i="1"/>
  <c r="X83" i="1"/>
  <c r="Y83" i="1" s="1"/>
  <c r="V83" i="1"/>
  <c r="Y82" i="1"/>
  <c r="X82" i="1"/>
  <c r="V82" i="1"/>
  <c r="AL81" i="1"/>
  <c r="AK81" i="1"/>
  <c r="AJ81" i="1"/>
  <c r="AH81" i="1"/>
  <c r="AE81" i="1"/>
  <c r="Y81" i="1"/>
  <c r="X81" i="1"/>
  <c r="V81" i="1"/>
  <c r="V80" i="1"/>
  <c r="W79" i="1"/>
  <c r="X80" i="1" s="1"/>
  <c r="Y80" i="1" s="1"/>
  <c r="T75" i="1"/>
  <c r="U75" i="1" s="1"/>
  <c r="S75" i="1"/>
  <c r="R75" i="1"/>
  <c r="R73" i="1"/>
  <c r="Y71" i="1"/>
  <c r="X71" i="1"/>
  <c r="V71" i="1"/>
  <c r="Y70" i="1"/>
  <c r="X70" i="1"/>
  <c r="V70" i="1"/>
  <c r="Y69" i="1"/>
  <c r="X69" i="1"/>
  <c r="V69" i="1"/>
  <c r="X68" i="1"/>
  <c r="Y68" i="1" s="1"/>
  <c r="V68" i="1"/>
  <c r="Y67" i="1"/>
  <c r="X67" i="1"/>
  <c r="V67" i="1"/>
  <c r="V66" i="1"/>
  <c r="W65" i="1"/>
  <c r="X66" i="1" s="1"/>
  <c r="Y66" i="1" s="1"/>
  <c r="AB63" i="1"/>
  <c r="S61" i="1"/>
  <c r="R59" i="1"/>
  <c r="R61" i="1" s="1"/>
  <c r="T61" i="1" s="1"/>
  <c r="U61" i="1" s="1"/>
  <c r="X58" i="1"/>
  <c r="Y58" i="1" s="1"/>
  <c r="V58" i="1"/>
  <c r="X57" i="1"/>
  <c r="Y57" i="1" s="1"/>
  <c r="V57" i="1"/>
  <c r="X56" i="1"/>
  <c r="Y56" i="1" s="1"/>
  <c r="V56" i="1"/>
  <c r="Y55" i="1"/>
  <c r="X55" i="1"/>
  <c r="V55" i="1"/>
  <c r="X54" i="1"/>
  <c r="Y54" i="1" s="1"/>
  <c r="V54" i="1"/>
  <c r="X53" i="1"/>
  <c r="Y53" i="1" s="1"/>
  <c r="V53" i="1"/>
  <c r="X52" i="1"/>
  <c r="Y52" i="1" s="1"/>
  <c r="V52" i="1"/>
  <c r="W51" i="1"/>
  <c r="R45" i="1"/>
  <c r="R47" i="1" s="1"/>
  <c r="T47" i="1" s="1"/>
  <c r="R44" i="1"/>
  <c r="Y43" i="1"/>
  <c r="X43" i="1"/>
  <c r="V43" i="1"/>
  <c r="R43" i="1"/>
  <c r="S47" i="1" s="1"/>
  <c r="X42" i="1"/>
  <c r="Y42" i="1" s="1"/>
  <c r="V42" i="1"/>
  <c r="X41" i="1"/>
  <c r="Y41" i="1" s="1"/>
  <c r="V41" i="1"/>
  <c r="Y40" i="1"/>
  <c r="X40" i="1"/>
  <c r="V40" i="1"/>
  <c r="X39" i="1"/>
  <c r="Y39" i="1" s="1"/>
  <c r="V39" i="1"/>
  <c r="X38" i="1"/>
  <c r="Y38" i="1" s="1"/>
  <c r="V38" i="1"/>
  <c r="V37" i="1"/>
  <c r="W36" i="1"/>
  <c r="AD81" i="1" s="1"/>
  <c r="AB32" i="1"/>
  <c r="S32" i="1"/>
  <c r="R32" i="1"/>
  <c r="T32" i="1" s="1"/>
  <c r="U32" i="1" s="1"/>
  <c r="R31" i="1"/>
  <c r="R30" i="1"/>
  <c r="X23" i="1"/>
  <c r="Y23" i="1" s="1"/>
  <c r="V23" i="1"/>
  <c r="X22" i="1"/>
  <c r="Y22" i="1" s="1"/>
  <c r="V22" i="1"/>
  <c r="V21" i="1"/>
  <c r="W20" i="1"/>
  <c r="X21" i="1" s="1"/>
  <c r="Y21" i="1" s="1"/>
  <c r="R14" i="1"/>
  <c r="R13" i="1"/>
  <c r="S16" i="1" s="1"/>
  <c r="Y12" i="1"/>
  <c r="X12" i="1"/>
  <c r="V12" i="1"/>
  <c r="X11" i="1"/>
  <c r="Y11" i="1" s="1"/>
  <c r="V11" i="1"/>
  <c r="X10" i="1"/>
  <c r="Y10" i="1" s="1"/>
  <c r="V10" i="1"/>
  <c r="X9" i="1"/>
  <c r="Y9" i="1" s="1"/>
  <c r="V9" i="1"/>
  <c r="Y8" i="1"/>
  <c r="X8" i="1"/>
  <c r="V8" i="1"/>
  <c r="X7" i="1"/>
  <c r="Y7" i="1" s="1"/>
  <c r="V7" i="1"/>
  <c r="X6" i="1"/>
  <c r="Y6" i="1" s="1"/>
  <c r="V6" i="1"/>
  <c r="W5" i="1"/>
  <c r="AB81" i="1" s="1"/>
  <c r="V73" i="3" l="1"/>
  <c r="Q54" i="3"/>
  <c r="R54" i="3" s="1"/>
  <c r="N138" i="3"/>
  <c r="M24" i="3"/>
  <c r="N24" i="3" s="1"/>
  <c r="Q21" i="3"/>
  <c r="Q22" i="3" s="1"/>
  <c r="Q77" i="3"/>
  <c r="R77" i="3" s="1"/>
  <c r="S257" i="3"/>
  <c r="AA96" i="2"/>
  <c r="O182" i="2"/>
  <c r="O389" i="2"/>
  <c r="AE96" i="2"/>
  <c r="R189" i="2"/>
  <c r="S189" i="2" s="1"/>
  <c r="R102" i="2"/>
  <c r="S102" i="2" s="1"/>
  <c r="M501" i="2"/>
  <c r="N501" i="2" s="1"/>
  <c r="O90" i="2"/>
  <c r="O159" i="2"/>
  <c r="O31" i="2"/>
  <c r="O205" i="2"/>
  <c r="U47" i="1"/>
  <c r="X37" i="1"/>
  <c r="Y37" i="1" s="1"/>
  <c r="Z558" i="1"/>
  <c r="X557" i="1"/>
  <c r="Y557" i="1" s="1"/>
  <c r="S486" i="2"/>
  <c r="Q485" i="2"/>
  <c r="R485" i="2" s="1"/>
  <c r="S101" i="3"/>
  <c r="Q100" i="3"/>
  <c r="R100" i="3" s="1"/>
  <c r="R16" i="1"/>
  <c r="AB102" i="1"/>
  <c r="AB103" i="1" s="1"/>
  <c r="S577" i="2"/>
  <c r="Q576" i="2"/>
  <c r="R576" i="2" s="1"/>
  <c r="S621" i="2"/>
  <c r="Q620" i="2"/>
  <c r="R620" i="2" s="1"/>
  <c r="S665" i="2"/>
  <c r="Q664" i="2"/>
  <c r="R664" i="2" s="1"/>
  <c r="R103" i="1"/>
  <c r="T103" i="1" s="1"/>
  <c r="U103" i="1" s="1"/>
  <c r="Z646" i="1"/>
  <c r="X645" i="1"/>
  <c r="Y645" i="1" s="1"/>
  <c r="O129" i="2"/>
  <c r="AC81" i="1"/>
  <c r="R159" i="1"/>
  <c r="T159" i="1" s="1"/>
  <c r="U159" i="1" s="1"/>
  <c r="S509" i="2"/>
  <c r="Q508" i="2"/>
  <c r="R508" i="2" s="1"/>
  <c r="AD96" i="2"/>
  <c r="R134" i="2"/>
  <c r="S134" i="2" s="1"/>
  <c r="S643" i="2"/>
  <c r="Q642" i="2"/>
  <c r="R642" i="2" s="1"/>
  <c r="X96" i="2"/>
  <c r="R36" i="2"/>
  <c r="S36" i="2" s="1"/>
  <c r="AF81" i="1"/>
  <c r="AB88" i="1"/>
  <c r="AB89" i="1" s="1"/>
  <c r="R144" i="1"/>
  <c r="T144" i="1" s="1"/>
  <c r="U144" i="1" s="1"/>
  <c r="S532" i="2"/>
  <c r="Q531" i="2"/>
  <c r="R531" i="2" s="1"/>
  <c r="S599" i="2"/>
  <c r="Q598" i="2"/>
  <c r="R598" i="2" s="1"/>
  <c r="S687" i="2"/>
  <c r="Q686" i="2"/>
  <c r="R686" i="2" s="1"/>
  <c r="AG81" i="1"/>
  <c r="S555" i="2"/>
  <c r="Q554" i="2"/>
  <c r="R554" i="2" s="1"/>
  <c r="Z602" i="1"/>
  <c r="R235" i="2"/>
  <c r="S235" i="2" s="1"/>
  <c r="S234" i="3"/>
  <c r="Y96" i="2"/>
  <c r="R202" i="2"/>
  <c r="R203" i="2" s="1"/>
  <c r="R258" i="2"/>
  <c r="S258" i="2" s="1"/>
  <c r="N86" i="4"/>
  <c r="O86" i="4" s="1"/>
  <c r="Z96" i="2"/>
  <c r="R281" i="2"/>
  <c r="S281" i="2" s="1"/>
  <c r="R304" i="2"/>
  <c r="S304" i="2" s="1"/>
  <c r="R327" i="2"/>
  <c r="S327" i="2" s="1"/>
  <c r="R350" i="2"/>
  <c r="S350" i="2" s="1"/>
  <c r="R373" i="2"/>
  <c r="S373" i="2" s="1"/>
  <c r="R395" i="2"/>
  <c r="S395" i="2" s="1"/>
  <c r="Q417" i="2"/>
  <c r="R417" i="2" s="1"/>
  <c r="Q439" i="2"/>
  <c r="R439" i="2" s="1"/>
  <c r="N69" i="4"/>
  <c r="O69" i="4" s="1"/>
  <c r="X248" i="3" l="1"/>
  <c r="W677" i="2"/>
  <c r="U16" i="1"/>
  <c r="T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U208" authorId="0" shapeId="0" xr:uid="{00000000-0006-0000-0100-000001000000}">
      <text>
        <r>
          <rPr>
            <sz val="10"/>
            <color rgb="FF000000"/>
            <rFont val="Arial"/>
            <family val="2"/>
            <scheme val="minor"/>
          </rPr>
          <t>======
ID#AAAAnsXwq_w
BAEZ    (2023-01-20 19:49:35)
Obtenido de "titulados todos"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hrVY22X4fWllvrVEhYbMctkOkaw=="/>
    </ext>
  </extLst>
</comments>
</file>

<file path=xl/sharedStrings.xml><?xml version="1.0" encoding="utf-8"?>
<sst xmlns="http://schemas.openxmlformats.org/spreadsheetml/2006/main" count="2767" uniqueCount="109">
  <si>
    <t>4 a 5</t>
  </si>
  <si>
    <t>Generación 0402</t>
  </si>
  <si>
    <t>5 a 6</t>
  </si>
  <si>
    <t>Semestres</t>
  </si>
  <si>
    <t>AUDITORIA</t>
  </si>
  <si>
    <t>FINANZAS</t>
  </si>
  <si>
    <t>IMPUESTOS</t>
  </si>
  <si>
    <t>Total</t>
  </si>
  <si>
    <t>Eficiencia Terminal</t>
  </si>
  <si>
    <t>Eficiencia de Egreso</t>
  </si>
  <si>
    <t>Rezago Educativo</t>
  </si>
  <si>
    <t>Tasa de Promoción</t>
  </si>
  <si>
    <t>Población</t>
  </si>
  <si>
    <t>Índice de retención</t>
  </si>
  <si>
    <t>Índice de deserción</t>
  </si>
  <si>
    <t>6 a 7</t>
  </si>
  <si>
    <t>Ciclo</t>
  </si>
  <si>
    <t>Egresados</t>
  </si>
  <si>
    <t>7 a 8</t>
  </si>
  <si>
    <t>0402</t>
  </si>
  <si>
    <t>8 a 9</t>
  </si>
  <si>
    <t>0501</t>
  </si>
  <si>
    <t>0502</t>
  </si>
  <si>
    <t>0601</t>
  </si>
  <si>
    <t>0602</t>
  </si>
  <si>
    <t>0701</t>
  </si>
  <si>
    <t>0702</t>
  </si>
  <si>
    <t>0801</t>
  </si>
  <si>
    <t>0802</t>
  </si>
  <si>
    <t>0901</t>
  </si>
  <si>
    <t>0902</t>
  </si>
  <si>
    <t>Generación 0501</t>
  </si>
  <si>
    <t>Índice de Retención</t>
  </si>
  <si>
    <t>Ciclos</t>
  </si>
  <si>
    <t>0301</t>
  </si>
  <si>
    <t>1001</t>
  </si>
  <si>
    <t>1002</t>
  </si>
  <si>
    <t>1 a 2</t>
  </si>
  <si>
    <t>Generación 0502</t>
  </si>
  <si>
    <t>2 a 3</t>
  </si>
  <si>
    <t>3 a 4</t>
  </si>
  <si>
    <t>Generación 0601</t>
  </si>
  <si>
    <t>Índice de Deserción</t>
  </si>
  <si>
    <t>Generación 0602</t>
  </si>
  <si>
    <t>Generación 0701</t>
  </si>
  <si>
    <t>Índice de retencion del 1º al 2º Ciclo (Año)</t>
  </si>
  <si>
    <t>1101</t>
  </si>
  <si>
    <t>1102</t>
  </si>
  <si>
    <t>Titulados</t>
  </si>
  <si>
    <t>Tit. Terminal</t>
  </si>
  <si>
    <t>Tit. Egreso</t>
  </si>
  <si>
    <t>Generación 0702</t>
  </si>
  <si>
    <t>1201</t>
  </si>
  <si>
    <t>Generación 0801</t>
  </si>
  <si>
    <t>1202</t>
  </si>
  <si>
    <t>Generación 0802</t>
  </si>
  <si>
    <t>Generación 0901</t>
  </si>
  <si>
    <t>1301</t>
  </si>
  <si>
    <t>1302</t>
  </si>
  <si>
    <t>Generación 0902</t>
  </si>
  <si>
    <t>9 sem</t>
  </si>
  <si>
    <t>1401</t>
  </si>
  <si>
    <t>1402</t>
  </si>
  <si>
    <t>Cohorte Generacional:</t>
  </si>
  <si>
    <t>Semestre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</si>
  <si>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</si>
  <si>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</si>
  <si>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</si>
  <si>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</si>
  <si>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</si>
  <si>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</si>
  <si>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</si>
  <si>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</si>
  <si>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</si>
  <si>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Total de Egresados</t>
  </si>
  <si>
    <t>1501</t>
  </si>
  <si>
    <t>1502</t>
  </si>
  <si>
    <t>Generación</t>
  </si>
  <si>
    <t>1601</t>
  </si>
  <si>
    <t>1602</t>
  </si>
  <si>
    <t>1701</t>
  </si>
  <si>
    <t>No hubo ingresos</t>
  </si>
  <si>
    <t>1702</t>
  </si>
  <si>
    <t>1801</t>
  </si>
  <si>
    <t>1802</t>
  </si>
  <si>
    <t>1901</t>
  </si>
  <si>
    <t>1902</t>
  </si>
  <si>
    <t>2001</t>
  </si>
  <si>
    <t>2002</t>
  </si>
  <si>
    <t>2101</t>
  </si>
  <si>
    <t>2102</t>
  </si>
  <si>
    <t>2201</t>
  </si>
  <si>
    <t>2202</t>
  </si>
  <si>
    <t>10 sem</t>
  </si>
  <si>
    <t>no hay titulados</t>
  </si>
  <si>
    <t>10º</t>
  </si>
  <si>
    <t>NO HUBO INGRESOS</t>
  </si>
  <si>
    <t/>
  </si>
  <si>
    <t>2402</t>
  </si>
  <si>
    <t>2501</t>
  </si>
  <si>
    <t>2502</t>
  </si>
  <si>
    <t>2601</t>
  </si>
  <si>
    <t>2602</t>
  </si>
  <si>
    <t>2301</t>
  </si>
  <si>
    <t>2302</t>
  </si>
  <si>
    <t>2701</t>
  </si>
  <si>
    <t>2401</t>
  </si>
  <si>
    <t>2702</t>
  </si>
  <si>
    <t>2801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</si>
</sst>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7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Open Sans"/>
    </font>
    <font>
      <b/>
      <sz val="10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Open Sans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14"/>
      <color rgb="FFFF0000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4"/>
      <color rgb="FFFF0000"/>
      <name val="Arial"/>
      <family val="2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FABF8F"/>
        <bgColor rgb="FFFABF8F"/>
      </patternFill>
    </fill>
    <fill>
      <patternFill patternType="solid">
        <fgColor rgb="FF99CC00"/>
        <bgColor rgb="FF99CC00"/>
      </patternFill>
    </fill>
    <fill>
      <patternFill patternType="solid">
        <fgColor rgb="FFBFBFBF"/>
        <bgColor rgb="FFBFBFBF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90">
    <xf numFmtId="0" fontId="0" fillId="0" borderId="0" xfId="0" applyFont="1" applyAlignment="1"/>
    <xf numFmtId="10" fontId="1" fillId="0" borderId="0" xfId="0" applyNumberFormat="1" applyFont="1"/>
    <xf numFmtId="0" fontId="1" fillId="0" borderId="1" xfId="0" applyFont="1" applyBorder="1" applyAlignment="1">
      <alignment horizontal="right"/>
    </xf>
    <xf numFmtId="0" fontId="2" fillId="0" borderId="0" xfId="0" applyFont="1"/>
    <xf numFmtId="0" fontId="5" fillId="0" borderId="0" xfId="0" applyFont="1" applyAlignment="1">
      <alignment textRotation="255"/>
    </xf>
    <xf numFmtId="0" fontId="5" fillId="2" borderId="3" xfId="0" applyFont="1" applyFill="1" applyBorder="1" applyAlignment="1">
      <alignment textRotation="255"/>
    </xf>
    <xf numFmtId="10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1" fontId="3" fillId="0" borderId="0" xfId="0" applyNumberFormat="1" applyFont="1" applyAlignment="1">
      <alignment wrapText="1"/>
    </xf>
    <xf numFmtId="10" fontId="3" fillId="0" borderId="0" xfId="0" applyNumberFormat="1" applyFont="1" applyAlignment="1">
      <alignment wrapText="1"/>
    </xf>
    <xf numFmtId="49" fontId="1" fillId="0" borderId="1" xfId="0" applyNumberFormat="1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/>
    <xf numFmtId="0" fontId="3" fillId="2" borderId="5" xfId="0" applyFont="1" applyFill="1" applyBorder="1"/>
    <xf numFmtId="0" fontId="3" fillId="2" borderId="3" xfId="0" applyFont="1" applyFill="1" applyBorder="1"/>
    <xf numFmtId="10" fontId="1" fillId="0" borderId="6" xfId="0" applyNumberFormat="1" applyFont="1" applyBorder="1"/>
    <xf numFmtId="0" fontId="1" fillId="0" borderId="6" xfId="0" applyFont="1" applyBorder="1"/>
    <xf numFmtId="10" fontId="1" fillId="0" borderId="7" xfId="0" applyNumberFormat="1" applyFont="1" applyBorder="1"/>
    <xf numFmtId="1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1" fillId="0" borderId="1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1" fontId="3" fillId="3" borderId="3" xfId="0" applyNumberFormat="1" applyFont="1" applyFill="1" applyBorder="1"/>
    <xf numFmtId="0" fontId="1" fillId="0" borderId="0" xfId="0" applyFont="1"/>
    <xf numFmtId="0" fontId="1" fillId="2" borderId="3" xfId="0" applyFont="1" applyFill="1" applyBorder="1"/>
    <xf numFmtId="0" fontId="1" fillId="3" borderId="3" xfId="0" applyFont="1" applyFill="1" applyBorder="1"/>
    <xf numFmtId="164" fontId="1" fillId="0" borderId="0" xfId="0" applyNumberFormat="1" applyFont="1"/>
    <xf numFmtId="10" fontId="1" fillId="0" borderId="9" xfId="0" applyNumberFormat="1" applyFont="1" applyBorder="1"/>
    <xf numFmtId="0" fontId="3" fillId="0" borderId="0" xfId="0" applyFont="1"/>
    <xf numFmtId="9" fontId="3" fillId="0" borderId="0" xfId="0" applyNumberFormat="1" applyFont="1"/>
    <xf numFmtId="9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1" fillId="0" borderId="10" xfId="0" applyNumberFormat="1" applyFont="1" applyBorder="1" applyAlignment="1">
      <alignment horizontal="right"/>
    </xf>
    <xf numFmtId="9" fontId="1" fillId="0" borderId="0" xfId="0" applyNumberFormat="1" applyFont="1" applyAlignment="1">
      <alignment horizontal="right"/>
    </xf>
    <xf numFmtId="9" fontId="1" fillId="0" borderId="0" xfId="0" applyNumberFormat="1" applyFont="1"/>
    <xf numFmtId="0" fontId="6" fillId="0" borderId="1" xfId="0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0" xfId="0" applyFont="1"/>
    <xf numFmtId="9" fontId="6" fillId="0" borderId="0" xfId="0" applyNumberFormat="1" applyFont="1"/>
    <xf numFmtId="0" fontId="1" fillId="4" borderId="3" xfId="0" applyFont="1" applyFill="1" applyBorder="1"/>
    <xf numFmtId="164" fontId="1" fillId="4" borderId="3" xfId="0" applyNumberFormat="1" applyFont="1" applyFill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5" borderId="3" xfId="0" applyFont="1" applyFill="1" applyBorder="1"/>
    <xf numFmtId="164" fontId="1" fillId="5" borderId="3" xfId="0" applyNumberFormat="1" applyFont="1" applyFill="1" applyBorder="1"/>
    <xf numFmtId="164" fontId="1" fillId="2" borderId="3" xfId="0" applyNumberFormat="1" applyFont="1" applyFill="1" applyBorder="1"/>
    <xf numFmtId="49" fontId="8" fillId="0" borderId="11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13" fillId="2" borderId="1" xfId="0" applyFont="1" applyFill="1" applyBorder="1" applyAlignment="1">
      <alignment horizontal="center" vertical="center"/>
    </xf>
    <xf numFmtId="10" fontId="1" fillId="0" borderId="14" xfId="0" applyNumberFormat="1" applyFont="1" applyBorder="1"/>
    <xf numFmtId="10" fontId="1" fillId="0" borderId="15" xfId="0" applyNumberFormat="1" applyFont="1" applyBorder="1"/>
    <xf numFmtId="0" fontId="1" fillId="0" borderId="15" xfId="0" applyFont="1" applyBorder="1"/>
    <xf numFmtId="10" fontId="12" fillId="0" borderId="7" xfId="0" applyNumberFormat="1" applyFont="1" applyBorder="1" applyAlignment="1">
      <alignment horizontal="center"/>
    </xf>
    <xf numFmtId="1" fontId="13" fillId="6" borderId="8" xfId="0" applyNumberFormat="1" applyFont="1" applyFill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/>
    </xf>
    <xf numFmtId="10" fontId="1" fillId="0" borderId="16" xfId="0" applyNumberFormat="1" applyFont="1" applyBorder="1"/>
    <xf numFmtId="0" fontId="1" fillId="0" borderId="17" xfId="0" applyFont="1" applyBorder="1"/>
    <xf numFmtId="10" fontId="12" fillId="0" borderId="18" xfId="0" applyNumberFormat="1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10" fontId="12" fillId="0" borderId="13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/>
    </xf>
    <xf numFmtId="10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/>
    </xf>
    <xf numFmtId="10" fontId="12" fillId="0" borderId="9" xfId="0" applyNumberFormat="1" applyFont="1" applyBorder="1" applyAlignment="1">
      <alignment horizontal="center"/>
    </xf>
    <xf numFmtId="10" fontId="12" fillId="0" borderId="17" xfId="0" applyNumberFormat="1" applyFont="1" applyBorder="1"/>
    <xf numFmtId="0" fontId="12" fillId="6" borderId="8" xfId="0" applyFont="1" applyFill="1" applyBorder="1" applyAlignment="1">
      <alignment horizontal="center" vertical="center"/>
    </xf>
    <xf numFmtId="164" fontId="12" fillId="0" borderId="16" xfId="0" applyNumberFormat="1" applyFont="1" applyBorder="1"/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0" fontId="12" fillId="0" borderId="0" xfId="0" applyNumberFormat="1" applyFont="1"/>
    <xf numFmtId="164" fontId="12" fillId="0" borderId="0" xfId="0" applyNumberFormat="1" applyFont="1"/>
    <xf numFmtId="10" fontId="3" fillId="0" borderId="14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10" fontId="3" fillId="0" borderId="9" xfId="0" applyNumberFormat="1" applyFont="1" applyBorder="1" applyAlignment="1">
      <alignment horizontal="center"/>
    </xf>
    <xf numFmtId="10" fontId="3" fillId="0" borderId="19" xfId="0" applyNumberFormat="1" applyFont="1" applyBorder="1" applyAlignment="1">
      <alignment horizontal="center"/>
    </xf>
    <xf numFmtId="164" fontId="12" fillId="0" borderId="18" xfId="0" applyNumberFormat="1" applyFont="1" applyBorder="1" applyAlignment="1">
      <alignment horizontal="center" vertical="center"/>
    </xf>
    <xf numFmtId="164" fontId="12" fillId="0" borderId="19" xfId="0" applyNumberFormat="1" applyFont="1" applyBorder="1" applyAlignment="1">
      <alignment horizontal="center"/>
    </xf>
    <xf numFmtId="10" fontId="3" fillId="0" borderId="18" xfId="0" applyNumberFormat="1" applyFont="1" applyBorder="1" applyAlignment="1">
      <alignment horizontal="center"/>
    </xf>
    <xf numFmtId="10" fontId="1" fillId="0" borderId="19" xfId="0" applyNumberFormat="1" applyFont="1" applyBorder="1"/>
    <xf numFmtId="10" fontId="1" fillId="0" borderId="11" xfId="0" applyNumberFormat="1" applyFont="1" applyBorder="1"/>
    <xf numFmtId="0" fontId="1" fillId="0" borderId="11" xfId="0" applyFont="1" applyBorder="1"/>
    <xf numFmtId="0" fontId="1" fillId="0" borderId="18" xfId="0" applyFont="1" applyBorder="1"/>
    <xf numFmtId="0" fontId="10" fillId="0" borderId="1" xfId="0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/>
    </xf>
    <xf numFmtId="10" fontId="12" fillId="0" borderId="14" xfId="0" applyNumberFormat="1" applyFont="1" applyBorder="1"/>
    <xf numFmtId="10" fontId="12" fillId="0" borderId="15" xfId="0" applyNumberFormat="1" applyFont="1" applyBorder="1"/>
    <xf numFmtId="0" fontId="12" fillId="0" borderId="15" xfId="0" applyFont="1" applyBorder="1"/>
    <xf numFmtId="10" fontId="12" fillId="0" borderId="16" xfId="0" applyNumberFormat="1" applyFont="1" applyBorder="1"/>
    <xf numFmtId="0" fontId="12" fillId="0" borderId="17" xfId="0" applyFont="1" applyBorder="1"/>
    <xf numFmtId="10" fontId="14" fillId="0" borderId="0" xfId="0" applyNumberFormat="1" applyFont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0" fontId="14" fillId="0" borderId="0" xfId="0" applyNumberFormat="1" applyFont="1" applyAlignment="1">
      <alignment horizontal="center"/>
    </xf>
    <xf numFmtId="10" fontId="14" fillId="0" borderId="9" xfId="0" applyNumberFormat="1" applyFont="1" applyBorder="1" applyAlignment="1">
      <alignment horizontal="center"/>
    </xf>
    <xf numFmtId="10" fontId="1" fillId="0" borderId="17" xfId="0" applyNumberFormat="1" applyFont="1" applyBorder="1"/>
    <xf numFmtId="0" fontId="1" fillId="6" borderId="8" xfId="0" applyFont="1" applyFill="1" applyBorder="1" applyAlignment="1">
      <alignment horizontal="center" vertical="center"/>
    </xf>
    <xf numFmtId="164" fontId="1" fillId="0" borderId="16" xfId="0" applyNumberFormat="1" applyFont="1" applyBorder="1"/>
    <xf numFmtId="1" fontId="3" fillId="0" borderId="0" xfId="0" applyNumberFormat="1" applyFont="1"/>
    <xf numFmtId="49" fontId="8" fillId="0" borderId="11" xfId="0" applyNumberFormat="1" applyFont="1" applyBorder="1" applyAlignment="1">
      <alignment horizontal="center" vertical="center"/>
    </xf>
    <xf numFmtId="0" fontId="15" fillId="0" borderId="0" xfId="0" applyFont="1"/>
    <xf numFmtId="10" fontId="16" fillId="0" borderId="18" xfId="0" applyNumberFormat="1" applyFont="1" applyBorder="1" applyAlignment="1">
      <alignment horizontal="center" vertical="center"/>
    </xf>
    <xf numFmtId="10" fontId="16" fillId="0" borderId="13" xfId="0" applyNumberFormat="1" applyFont="1" applyBorder="1" applyAlignment="1">
      <alignment horizontal="center"/>
    </xf>
    <xf numFmtId="10" fontId="16" fillId="0" borderId="1" xfId="0" applyNumberFormat="1" applyFont="1" applyBorder="1" applyAlignment="1">
      <alignment horizontal="center" vertical="center"/>
    </xf>
    <xf numFmtId="10" fontId="16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10" fontId="10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9" fontId="3" fillId="0" borderId="16" xfId="0" applyNumberFormat="1" applyFont="1" applyBorder="1" applyAlignment="1">
      <alignment horizontal="center"/>
    </xf>
    <xf numFmtId="0" fontId="8" fillId="0" borderId="11" xfId="0" applyFont="1" applyBorder="1"/>
    <xf numFmtId="10" fontId="12" fillId="0" borderId="7" xfId="0" applyNumberFormat="1" applyFont="1" applyBorder="1"/>
    <xf numFmtId="1" fontId="12" fillId="0" borderId="12" xfId="0" applyNumberFormat="1" applyFont="1" applyBorder="1"/>
    <xf numFmtId="9" fontId="13" fillId="0" borderId="0" xfId="0" applyNumberFormat="1" applyFont="1"/>
    <xf numFmtId="10" fontId="12" fillId="0" borderId="9" xfId="0" applyNumberFormat="1" applyFont="1" applyBorder="1"/>
    <xf numFmtId="164" fontId="12" fillId="0" borderId="14" xfId="0" applyNumberFormat="1" applyFont="1" applyBorder="1"/>
    <xf numFmtId="10" fontId="12" fillId="0" borderId="19" xfId="0" applyNumberFormat="1" applyFont="1" applyBorder="1"/>
    <xf numFmtId="10" fontId="12" fillId="0" borderId="11" xfId="0" applyNumberFormat="1" applyFont="1" applyBorder="1"/>
    <xf numFmtId="0" fontId="12" fillId="0" borderId="11" xfId="0" applyFont="1" applyBorder="1"/>
    <xf numFmtId="9" fontId="12" fillId="0" borderId="0" xfId="0" applyNumberFormat="1" applyFont="1"/>
    <xf numFmtId="164" fontId="17" fillId="0" borderId="0" xfId="0" applyNumberFormat="1" applyFont="1"/>
    <xf numFmtId="0" fontId="13" fillId="0" borderId="0" xfId="0" applyFont="1"/>
    <xf numFmtId="0" fontId="13" fillId="2" borderId="1" xfId="0" applyFont="1" applyFill="1" applyBorder="1" applyAlignment="1">
      <alignment horizontal="center" vertical="center"/>
    </xf>
    <xf numFmtId="10" fontId="18" fillId="0" borderId="11" xfId="0" applyNumberFormat="1" applyFont="1" applyBorder="1"/>
    <xf numFmtId="0" fontId="18" fillId="0" borderId="11" xfId="0" applyFont="1" applyBorder="1"/>
    <xf numFmtId="0" fontId="18" fillId="0" borderId="18" xfId="0" applyFont="1" applyBorder="1"/>
    <xf numFmtId="9" fontId="10" fillId="0" borderId="1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18" fillId="0" borderId="0" xfId="0" applyFont="1"/>
    <xf numFmtId="1" fontId="3" fillId="6" borderId="8" xfId="0" applyNumberFormat="1" applyFont="1" applyFill="1" applyBorder="1" applyAlignment="1">
      <alignment horizontal="center" vertical="center"/>
    </xf>
    <xf numFmtId="1" fontId="1" fillId="0" borderId="12" xfId="0" applyNumberFormat="1" applyFont="1" applyBorder="1"/>
    <xf numFmtId="10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/>
    </xf>
    <xf numFmtId="10" fontId="1" fillId="0" borderId="13" xfId="0" applyNumberFormat="1" applyFont="1" applyBorder="1" applyAlignment="1">
      <alignment horizontal="center" vertical="center"/>
    </xf>
    <xf numFmtId="10" fontId="1" fillId="0" borderId="13" xfId="0" applyNumberFormat="1" applyFont="1" applyBorder="1" applyAlignment="1">
      <alignment horizontal="center"/>
    </xf>
    <xf numFmtId="0" fontId="1" fillId="6" borderId="2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10" fontId="1" fillId="0" borderId="17" xfId="0" applyNumberFormat="1" applyFont="1" applyBorder="1" applyAlignment="1">
      <alignment horizontal="center"/>
    </xf>
    <xf numFmtId="10" fontId="1" fillId="0" borderId="11" xfId="0" applyNumberFormat="1" applyFont="1" applyBorder="1" applyAlignment="1">
      <alignment horizontal="center" vertical="center"/>
    </xf>
    <xf numFmtId="10" fontId="1" fillId="0" borderId="11" xfId="0" applyNumberFormat="1" applyFont="1" applyBorder="1" applyAlignment="1">
      <alignment horizontal="center"/>
    </xf>
    <xf numFmtId="10" fontId="1" fillId="0" borderId="18" xfId="0" applyNumberFormat="1" applyFont="1" applyBorder="1" applyAlignment="1">
      <alignment horizontal="center"/>
    </xf>
    <xf numFmtId="10" fontId="10" fillId="0" borderId="13" xfId="0" applyNumberFormat="1" applyFont="1" applyBorder="1" applyAlignment="1">
      <alignment horizontal="center"/>
    </xf>
    <xf numFmtId="0" fontId="19" fillId="0" borderId="11" xfId="0" applyFont="1" applyBorder="1"/>
    <xf numFmtId="0" fontId="1" fillId="0" borderId="1" xfId="0" applyFont="1" applyFill="1" applyBorder="1" applyAlignment="1">
      <alignment horizontal="center" vertical="center"/>
    </xf>
    <xf numFmtId="9" fontId="0" fillId="0" borderId="0" xfId="0" applyNumberFormat="1" applyFont="1" applyAlignment="1"/>
    <xf numFmtId="10" fontId="0" fillId="0" borderId="0" xfId="0" applyNumberFormat="1" applyFont="1" applyAlignment="1"/>
    <xf numFmtId="49" fontId="8" fillId="0" borderId="11" xfId="0" applyNumberFormat="1" applyFont="1" applyBorder="1" applyAlignment="1">
      <alignment horizontal="center" vertical="center"/>
    </xf>
    <xf numFmtId="164" fontId="0" fillId="0" borderId="0" xfId="0" applyNumberFormat="1" applyFont="1" applyAlignment="1"/>
    <xf numFmtId="9" fontId="22" fillId="0" borderId="0" xfId="1" applyFont="1" applyAlignment="1"/>
    <xf numFmtId="9" fontId="23" fillId="0" borderId="0" xfId="1" applyFont="1" applyAlignment="1"/>
    <xf numFmtId="49" fontId="8" fillId="0" borderId="11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/>
    </xf>
    <xf numFmtId="164" fontId="24" fillId="0" borderId="19" xfId="0" applyNumberFormat="1" applyFont="1" applyBorder="1" applyAlignment="1">
      <alignment horizont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10" fontId="25" fillId="0" borderId="16" xfId="0" applyNumberFormat="1" applyFont="1" applyBorder="1"/>
    <xf numFmtId="10" fontId="25" fillId="0" borderId="0" xfId="0" applyNumberFormat="1" applyFont="1"/>
    <xf numFmtId="0" fontId="25" fillId="0" borderId="17" xfId="0" applyFont="1" applyBorder="1"/>
    <xf numFmtId="10" fontId="25" fillId="0" borderId="18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 wrapText="1"/>
    </xf>
    <xf numFmtId="0" fontId="4" fillId="0" borderId="13" xfId="0" applyFont="1" applyBorder="1"/>
    <xf numFmtId="10" fontId="3" fillId="0" borderId="10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0" fontId="4" fillId="0" borderId="6" xfId="0" applyFont="1" applyBorder="1"/>
    <xf numFmtId="0" fontId="4" fillId="0" borderId="7" xfId="0" applyFont="1" applyBorder="1"/>
    <xf numFmtId="0" fontId="8" fillId="0" borderId="11" xfId="0" applyFont="1" applyBorder="1" applyAlignment="1">
      <alignment horizontal="center"/>
    </xf>
    <xf numFmtId="0" fontId="4" fillId="0" borderId="11" xfId="0" applyFont="1" applyBorder="1"/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10" fillId="0" borderId="14" xfId="0" applyFont="1" applyBorder="1" applyAlignment="1">
      <alignment horizontal="center" wrapText="1"/>
    </xf>
    <xf numFmtId="0" fontId="4" fillId="0" borderId="15" xfId="0" applyFont="1" applyBorder="1"/>
    <xf numFmtId="0" fontId="4" fillId="0" borderId="9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80"/>
  </sheetPr>
  <dimension ref="A1:AL809"/>
  <sheetViews>
    <sheetView workbookViewId="0">
      <pane ySplit="2" topLeftCell="A562" activePane="bottomLeft" state="frozen"/>
      <selection pane="bottomLeft" activeCell="W570" sqref="W570"/>
    </sheetView>
  </sheetViews>
  <sheetFormatPr baseColWidth="10" defaultColWidth="12.5703125" defaultRowHeight="15" customHeight="1"/>
  <cols>
    <col min="1" max="1" width="10" customWidth="1"/>
    <col min="2" max="10" width="4.5703125" customWidth="1"/>
    <col min="11" max="11" width="10" customWidth="1"/>
    <col min="12" max="12" width="1.5703125" hidden="1" customWidth="1"/>
    <col min="13" max="17" width="0.85546875" customWidth="1"/>
    <col min="18" max="18" width="15.7109375" customWidth="1"/>
    <col min="19" max="20" width="11.42578125" customWidth="1"/>
    <col min="21" max="21" width="11.5703125" customWidth="1"/>
    <col min="22" max="22" width="15" customWidth="1"/>
    <col min="23" max="23" width="10" customWidth="1"/>
    <col min="24" max="24" width="11.5703125" customWidth="1"/>
    <col min="25" max="25" width="12.85546875" customWidth="1"/>
    <col min="26" max="38" width="10" customWidth="1"/>
  </cols>
  <sheetData>
    <row r="1" spans="1:27" ht="12.75" customHeight="1">
      <c r="S1" s="1"/>
      <c r="T1" s="1"/>
      <c r="V1" s="1"/>
      <c r="AA1" s="2" t="s">
        <v>0</v>
      </c>
    </row>
    <row r="2" spans="1:27" ht="12.75" customHeight="1">
      <c r="A2" s="3" t="s">
        <v>1</v>
      </c>
      <c r="S2" s="1"/>
      <c r="T2" s="1"/>
      <c r="V2" s="1"/>
      <c r="AA2" s="2" t="s">
        <v>2</v>
      </c>
    </row>
    <row r="3" spans="1:27" ht="102.75" customHeight="1">
      <c r="B3" s="185" t="s">
        <v>3</v>
      </c>
      <c r="C3" s="186"/>
      <c r="D3" s="186"/>
      <c r="E3" s="186"/>
      <c r="F3" s="186"/>
      <c r="G3" s="186"/>
      <c r="H3" s="186"/>
      <c r="I3" s="186"/>
      <c r="J3" s="186"/>
      <c r="L3" s="4" t="s">
        <v>4</v>
      </c>
      <c r="M3" s="4" t="s">
        <v>5</v>
      </c>
      <c r="N3" s="4" t="s">
        <v>6</v>
      </c>
      <c r="O3" s="5" t="s">
        <v>4</v>
      </c>
      <c r="P3" s="5" t="s">
        <v>5</v>
      </c>
      <c r="Q3" s="5" t="s">
        <v>6</v>
      </c>
      <c r="R3" s="5" t="s">
        <v>7</v>
      </c>
      <c r="S3" s="6" t="s">
        <v>8</v>
      </c>
      <c r="T3" s="6" t="s">
        <v>9</v>
      </c>
      <c r="U3" s="7" t="s">
        <v>10</v>
      </c>
      <c r="V3" s="6" t="s">
        <v>11</v>
      </c>
      <c r="W3" s="8" t="s">
        <v>12</v>
      </c>
      <c r="X3" s="8" t="s">
        <v>13</v>
      </c>
      <c r="Y3" s="9" t="s">
        <v>14</v>
      </c>
      <c r="AA3" s="10" t="s">
        <v>15</v>
      </c>
    </row>
    <row r="4" spans="1:27" ht="12.75" customHeight="1">
      <c r="A4" s="11" t="s">
        <v>16</v>
      </c>
      <c r="B4" s="12">
        <v>1</v>
      </c>
      <c r="C4" s="12">
        <v>2</v>
      </c>
      <c r="D4" s="12">
        <v>3</v>
      </c>
      <c r="E4" s="12">
        <v>4</v>
      </c>
      <c r="F4" s="12">
        <v>5</v>
      </c>
      <c r="G4" s="12">
        <v>6</v>
      </c>
      <c r="H4" s="12">
        <v>7</v>
      </c>
      <c r="I4" s="12">
        <v>8</v>
      </c>
      <c r="J4" s="12">
        <v>9</v>
      </c>
      <c r="K4" s="13" t="s">
        <v>17</v>
      </c>
      <c r="L4" s="1"/>
      <c r="M4" s="1"/>
      <c r="N4" s="1"/>
      <c r="O4" s="14"/>
      <c r="P4" s="14"/>
      <c r="Q4" s="14"/>
      <c r="R4" s="14"/>
      <c r="S4" s="15"/>
      <c r="T4" s="15"/>
      <c r="U4" s="16"/>
      <c r="V4" s="17"/>
      <c r="W4" s="18"/>
      <c r="X4" s="18"/>
      <c r="Y4" s="1"/>
      <c r="AA4" s="10" t="s">
        <v>18</v>
      </c>
    </row>
    <row r="5" spans="1:27" ht="12.75" customHeight="1">
      <c r="A5" s="19" t="s">
        <v>19</v>
      </c>
      <c r="B5" s="20">
        <v>40</v>
      </c>
      <c r="C5" s="20"/>
      <c r="D5" s="20"/>
      <c r="E5" s="20"/>
      <c r="F5" s="20"/>
      <c r="G5" s="20"/>
      <c r="H5" s="20"/>
      <c r="I5" s="20"/>
      <c r="J5" s="20"/>
      <c r="K5" s="21"/>
      <c r="L5" s="1"/>
      <c r="M5" s="1"/>
      <c r="N5" s="1"/>
      <c r="O5" s="22"/>
      <c r="P5" s="22"/>
      <c r="Q5" s="22"/>
      <c r="R5" s="22"/>
      <c r="S5" s="15"/>
      <c r="T5" s="15"/>
      <c r="U5" s="16"/>
      <c r="V5" s="17"/>
      <c r="W5" s="23">
        <f>B5</f>
        <v>40</v>
      </c>
      <c r="X5" s="18"/>
      <c r="Y5" s="1"/>
      <c r="AA5" s="10" t="s">
        <v>20</v>
      </c>
    </row>
    <row r="6" spans="1:27" ht="12.75" customHeight="1">
      <c r="A6" s="19" t="s">
        <v>21</v>
      </c>
      <c r="C6" s="24">
        <v>22</v>
      </c>
      <c r="K6" s="24"/>
      <c r="L6" s="24"/>
      <c r="M6" s="24"/>
      <c r="N6" s="24"/>
      <c r="O6" s="25"/>
      <c r="P6" s="25"/>
      <c r="Q6" s="25"/>
      <c r="R6" s="25"/>
      <c r="S6" s="1"/>
      <c r="T6" s="1"/>
      <c r="V6" s="17">
        <f>C6/B5</f>
        <v>0.55000000000000004</v>
      </c>
      <c r="W6" s="26">
        <v>22</v>
      </c>
      <c r="X6" s="27">
        <f t="shared" ref="X6:X12" si="0">W6/W5</f>
        <v>0.55000000000000004</v>
      </c>
      <c r="Y6" s="1">
        <f t="shared" ref="Y6:Y12" si="1">100%-X6</f>
        <v>0.44999999999999996</v>
      </c>
    </row>
    <row r="7" spans="1:27" ht="12.75" customHeight="1">
      <c r="A7" s="19" t="s">
        <v>22</v>
      </c>
      <c r="D7" s="24">
        <v>16</v>
      </c>
      <c r="O7" s="25"/>
      <c r="P7" s="25"/>
      <c r="Q7" s="25"/>
      <c r="R7" s="25"/>
      <c r="S7" s="1"/>
      <c r="T7" s="1"/>
      <c r="V7" s="28">
        <f>D7/C6</f>
        <v>0.72727272727272729</v>
      </c>
      <c r="W7" s="26">
        <v>21</v>
      </c>
      <c r="X7" s="27">
        <f t="shared" si="0"/>
        <v>0.95454545454545459</v>
      </c>
      <c r="Y7" s="1">
        <f t="shared" si="1"/>
        <v>4.5454545454545414E-2</v>
      </c>
    </row>
    <row r="8" spans="1:27" ht="12.75" customHeight="1">
      <c r="A8" s="19" t="s">
        <v>23</v>
      </c>
      <c r="B8" s="24"/>
      <c r="C8" s="24"/>
      <c r="D8" s="24"/>
      <c r="E8" s="24">
        <v>13</v>
      </c>
      <c r="F8" s="24"/>
      <c r="G8" s="24"/>
      <c r="H8" s="24"/>
      <c r="I8" s="24"/>
      <c r="J8" s="24"/>
      <c r="K8" s="24"/>
      <c r="L8" s="24"/>
      <c r="M8" s="24"/>
      <c r="N8" s="24"/>
      <c r="O8" s="25"/>
      <c r="P8" s="25"/>
      <c r="Q8" s="25"/>
      <c r="R8" s="25"/>
      <c r="S8" s="1"/>
      <c r="T8" s="1"/>
      <c r="U8" s="24"/>
      <c r="V8" s="1">
        <f>E8/D7</f>
        <v>0.8125</v>
      </c>
      <c r="W8" s="26">
        <v>17</v>
      </c>
      <c r="X8" s="27">
        <f t="shared" si="0"/>
        <v>0.80952380952380953</v>
      </c>
      <c r="Y8" s="1">
        <f t="shared" si="1"/>
        <v>0.19047619047619047</v>
      </c>
    </row>
    <row r="9" spans="1:27" ht="12.75" customHeight="1">
      <c r="A9" s="19" t="s">
        <v>24</v>
      </c>
      <c r="B9" s="24"/>
      <c r="C9" s="24"/>
      <c r="D9" s="24"/>
      <c r="E9" s="24"/>
      <c r="F9" s="24">
        <v>12</v>
      </c>
      <c r="G9" s="24"/>
      <c r="H9" s="24"/>
      <c r="I9" s="24"/>
      <c r="J9" s="24"/>
      <c r="K9" s="24"/>
      <c r="L9" s="24"/>
      <c r="M9" s="24"/>
      <c r="N9" s="24"/>
      <c r="O9" s="25"/>
      <c r="P9" s="25"/>
      <c r="Q9" s="25"/>
      <c r="R9" s="25"/>
      <c r="S9" s="1"/>
      <c r="T9" s="1"/>
      <c r="U9" s="24"/>
      <c r="V9" s="1">
        <f>F9/E8</f>
        <v>0.92307692307692313</v>
      </c>
      <c r="W9" s="26">
        <v>16</v>
      </c>
      <c r="X9" s="27">
        <f t="shared" si="0"/>
        <v>0.94117647058823528</v>
      </c>
      <c r="Y9" s="1">
        <f t="shared" si="1"/>
        <v>5.8823529411764719E-2</v>
      </c>
    </row>
    <row r="10" spans="1:27" ht="12.75" customHeight="1">
      <c r="A10" s="19" t="s">
        <v>25</v>
      </c>
      <c r="B10" s="24"/>
      <c r="C10" s="24"/>
      <c r="D10" s="24"/>
      <c r="E10" s="24"/>
      <c r="F10" s="24"/>
      <c r="G10" s="24">
        <v>12</v>
      </c>
      <c r="H10" s="24"/>
      <c r="I10" s="24"/>
      <c r="J10" s="24"/>
      <c r="K10" s="24"/>
      <c r="L10" s="24"/>
      <c r="M10" s="24"/>
      <c r="N10" s="24"/>
      <c r="O10" s="25"/>
      <c r="P10" s="25"/>
      <c r="Q10" s="25"/>
      <c r="R10" s="25"/>
      <c r="S10" s="1"/>
      <c r="T10" s="1"/>
      <c r="U10" s="24"/>
      <c r="V10" s="1">
        <f>G10/F9</f>
        <v>1</v>
      </c>
      <c r="W10" s="26">
        <v>17</v>
      </c>
      <c r="X10" s="27">
        <f t="shared" si="0"/>
        <v>1.0625</v>
      </c>
      <c r="Y10" s="1">
        <f t="shared" si="1"/>
        <v>-6.25E-2</v>
      </c>
    </row>
    <row r="11" spans="1:27" ht="12.75" customHeight="1">
      <c r="A11" s="19" t="s">
        <v>26</v>
      </c>
      <c r="B11" s="24"/>
      <c r="C11" s="24"/>
      <c r="D11" s="24"/>
      <c r="E11" s="24"/>
      <c r="F11" s="24"/>
      <c r="G11" s="24"/>
      <c r="H11" s="24">
        <v>12</v>
      </c>
      <c r="I11" s="24"/>
      <c r="J11" s="24"/>
      <c r="K11" s="24"/>
      <c r="L11" s="24"/>
      <c r="M11" s="24"/>
      <c r="N11" s="24"/>
      <c r="O11" s="25"/>
      <c r="P11" s="25"/>
      <c r="Q11" s="25"/>
      <c r="R11" s="25"/>
      <c r="S11" s="1"/>
      <c r="T11" s="1"/>
      <c r="U11" s="24"/>
      <c r="V11" s="1">
        <f>H11/G10</f>
        <v>1</v>
      </c>
      <c r="W11" s="26">
        <v>16</v>
      </c>
      <c r="X11" s="27">
        <f t="shared" si="0"/>
        <v>0.94117647058823528</v>
      </c>
      <c r="Y11" s="1">
        <f t="shared" si="1"/>
        <v>5.8823529411764719E-2</v>
      </c>
    </row>
    <row r="12" spans="1:27" ht="12.75" customHeight="1">
      <c r="A12" s="19" t="s">
        <v>27</v>
      </c>
      <c r="B12" s="24"/>
      <c r="C12" s="24"/>
      <c r="D12" s="24"/>
      <c r="E12" s="24"/>
      <c r="F12" s="24"/>
      <c r="G12" s="24"/>
      <c r="H12" s="24"/>
      <c r="I12" s="24">
        <v>11</v>
      </c>
      <c r="J12" s="24"/>
      <c r="K12" s="24"/>
      <c r="L12" s="24"/>
      <c r="M12" s="24"/>
      <c r="N12" s="24"/>
      <c r="O12" s="25"/>
      <c r="P12" s="25"/>
      <c r="Q12" s="25"/>
      <c r="R12" s="25"/>
      <c r="S12" s="1"/>
      <c r="T12" s="1"/>
      <c r="U12" s="24"/>
      <c r="V12" s="1">
        <f>I12/H11</f>
        <v>0.91666666666666663</v>
      </c>
      <c r="W12" s="26">
        <v>16</v>
      </c>
      <c r="X12" s="27">
        <f t="shared" si="0"/>
        <v>1</v>
      </c>
      <c r="Y12" s="1">
        <f t="shared" si="1"/>
        <v>0</v>
      </c>
    </row>
    <row r="13" spans="1:27" ht="12.75" customHeight="1">
      <c r="A13" s="19" t="s">
        <v>28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>
        <v>11</v>
      </c>
      <c r="N13" s="24"/>
      <c r="O13" s="25"/>
      <c r="P13" s="25">
        <v>11</v>
      </c>
      <c r="Q13" s="25"/>
      <c r="R13" s="25">
        <f t="shared" ref="R13:R14" si="2">SUM(O13:Q13)</f>
        <v>11</v>
      </c>
      <c r="S13" s="1"/>
      <c r="T13" s="1"/>
      <c r="U13" s="24"/>
      <c r="V13" s="1"/>
      <c r="W13" s="26"/>
      <c r="X13" s="27"/>
      <c r="Y13" s="1"/>
    </row>
    <row r="14" spans="1:27" ht="12" customHeight="1">
      <c r="A14" s="19" t="s">
        <v>29</v>
      </c>
      <c r="B14" s="24"/>
      <c r="C14" s="24"/>
      <c r="D14" s="24"/>
      <c r="E14" s="24"/>
      <c r="F14" s="24"/>
      <c r="G14" s="24"/>
      <c r="H14" s="24"/>
      <c r="I14" s="24">
        <v>2</v>
      </c>
      <c r="J14" s="24"/>
      <c r="K14" s="24"/>
      <c r="L14" s="24"/>
      <c r="M14" s="24"/>
      <c r="N14" s="24">
        <v>4</v>
      </c>
      <c r="O14" s="25"/>
      <c r="P14" s="25"/>
      <c r="Q14" s="25">
        <v>4</v>
      </c>
      <c r="R14" s="25">
        <f t="shared" si="2"/>
        <v>4</v>
      </c>
      <c r="S14" s="1"/>
      <c r="T14" s="1"/>
      <c r="U14" s="24"/>
      <c r="V14" s="1"/>
      <c r="W14" s="26"/>
      <c r="X14" s="27"/>
      <c r="Y14" s="1"/>
    </row>
    <row r="15" spans="1:27" ht="12" customHeight="1">
      <c r="A15" s="19" t="s">
        <v>30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>
        <v>1</v>
      </c>
      <c r="N15" s="24"/>
      <c r="O15" s="25"/>
      <c r="P15" s="25"/>
      <c r="Q15" s="25"/>
      <c r="R15" s="25"/>
      <c r="S15" s="1"/>
      <c r="T15" s="1"/>
      <c r="U15" s="24"/>
      <c r="V15" s="1"/>
      <c r="W15" s="26"/>
      <c r="X15" s="27"/>
      <c r="Y15" s="1"/>
    </row>
    <row r="16" spans="1:27" ht="12.75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>
        <f>SUM(R13:R14)</f>
        <v>15</v>
      </c>
      <c r="S16" s="1">
        <f>R13/B5</f>
        <v>0.27500000000000002</v>
      </c>
      <c r="T16" s="1">
        <f>R16/B5</f>
        <v>0.375</v>
      </c>
      <c r="U16" s="24">
        <f>R16</f>
        <v>15</v>
      </c>
      <c r="V16" s="1"/>
      <c r="W16" s="24"/>
      <c r="X16" s="24"/>
    </row>
    <row r="17" spans="1:30" ht="12.75" customHeight="1">
      <c r="A17" s="3" t="s">
        <v>31</v>
      </c>
      <c r="S17" s="1"/>
      <c r="T17" s="1"/>
      <c r="V17" s="1"/>
    </row>
    <row r="18" spans="1:30" ht="25.5" customHeight="1">
      <c r="B18" s="185" t="s">
        <v>3</v>
      </c>
      <c r="C18" s="186"/>
      <c r="D18" s="186"/>
      <c r="E18" s="186"/>
      <c r="F18" s="186"/>
      <c r="G18" s="186"/>
      <c r="H18" s="186"/>
      <c r="I18" s="186"/>
      <c r="J18" s="186"/>
      <c r="S18" s="6" t="s">
        <v>8</v>
      </c>
      <c r="T18" s="6" t="s">
        <v>9</v>
      </c>
      <c r="U18" s="7" t="s">
        <v>10</v>
      </c>
      <c r="V18" s="6" t="s">
        <v>11</v>
      </c>
      <c r="W18" s="8" t="s">
        <v>12</v>
      </c>
      <c r="X18" s="8" t="s">
        <v>13</v>
      </c>
      <c r="Y18" s="9" t="s">
        <v>14</v>
      </c>
    </row>
    <row r="19" spans="1:30" ht="12.75" customHeight="1">
      <c r="A19" s="11" t="s">
        <v>16</v>
      </c>
      <c r="B19" s="12">
        <v>1</v>
      </c>
      <c r="C19" s="12">
        <v>2</v>
      </c>
      <c r="D19" s="12">
        <v>3</v>
      </c>
      <c r="E19" s="12">
        <v>4</v>
      </c>
      <c r="F19" s="12">
        <v>5</v>
      </c>
      <c r="G19" s="12">
        <v>6</v>
      </c>
      <c r="H19" s="12">
        <v>7</v>
      </c>
      <c r="I19" s="12">
        <v>8</v>
      </c>
      <c r="J19" s="12">
        <v>9</v>
      </c>
      <c r="K19" s="13" t="s">
        <v>17</v>
      </c>
      <c r="L19" s="14"/>
      <c r="M19" s="14"/>
      <c r="N19" s="14"/>
      <c r="O19" s="14"/>
      <c r="P19" s="14"/>
      <c r="Q19" s="14"/>
      <c r="R19" s="14"/>
      <c r="S19" s="15"/>
      <c r="T19" s="15"/>
      <c r="U19" s="16"/>
      <c r="V19" s="17"/>
      <c r="W19" s="18"/>
      <c r="X19" s="18"/>
      <c r="Y19" s="1"/>
    </row>
    <row r="20" spans="1:30" ht="12.75" customHeight="1">
      <c r="A20" s="19" t="s">
        <v>21</v>
      </c>
      <c r="B20" s="20">
        <v>8</v>
      </c>
      <c r="C20" s="20"/>
      <c r="D20" s="20"/>
      <c r="E20" s="20"/>
      <c r="F20" s="20"/>
      <c r="G20" s="20"/>
      <c r="H20" s="20"/>
      <c r="I20" s="20"/>
      <c r="J20" s="20"/>
      <c r="K20" s="21"/>
      <c r="L20" s="22"/>
      <c r="M20" s="22"/>
      <c r="N20" s="22"/>
      <c r="O20" s="22"/>
      <c r="P20" s="22"/>
      <c r="Q20" s="22"/>
      <c r="R20" s="22"/>
      <c r="S20" s="15"/>
      <c r="T20" s="15"/>
      <c r="U20" s="16"/>
      <c r="V20" s="17"/>
      <c r="W20" s="23">
        <f>B20</f>
        <v>8</v>
      </c>
      <c r="X20" s="18"/>
      <c r="Y20" s="1"/>
      <c r="AA20" s="29"/>
      <c r="AB20" s="30" t="s">
        <v>32</v>
      </c>
      <c r="AC20" s="30"/>
      <c r="AD20" s="30"/>
    </row>
    <row r="21" spans="1:30" ht="12.75" customHeight="1">
      <c r="A21" s="19" t="s">
        <v>22</v>
      </c>
      <c r="C21" s="24">
        <v>4</v>
      </c>
      <c r="K21" s="24"/>
      <c r="L21" s="25"/>
      <c r="M21" s="25"/>
      <c r="N21" s="25"/>
      <c r="O21" s="25"/>
      <c r="P21" s="25"/>
      <c r="Q21" s="25"/>
      <c r="R21" s="25"/>
      <c r="S21" s="1"/>
      <c r="T21" s="1"/>
      <c r="V21" s="17">
        <f>C21/B20</f>
        <v>0.5</v>
      </c>
      <c r="W21" s="26">
        <v>4</v>
      </c>
      <c r="X21" s="27">
        <f t="shared" ref="X21:X23" si="3">W21/W20</f>
        <v>0.5</v>
      </c>
      <c r="Y21" s="1">
        <f t="shared" ref="Y21:Y23" si="4">100%-X21</f>
        <v>0.5</v>
      </c>
      <c r="AB21" s="31"/>
      <c r="AC21" s="31"/>
      <c r="AD21" s="31"/>
    </row>
    <row r="22" spans="1:30" ht="12.75" customHeight="1">
      <c r="A22" s="19" t="s">
        <v>23</v>
      </c>
      <c r="D22" s="24">
        <v>3</v>
      </c>
      <c r="L22" s="25"/>
      <c r="M22" s="25"/>
      <c r="N22" s="25"/>
      <c r="O22" s="25"/>
      <c r="P22" s="25"/>
      <c r="Q22" s="25"/>
      <c r="R22" s="25"/>
      <c r="S22" s="1"/>
      <c r="T22" s="1"/>
      <c r="V22" s="28">
        <f>D22/C21</f>
        <v>0.75</v>
      </c>
      <c r="W22" s="26">
        <v>3</v>
      </c>
      <c r="X22" s="27">
        <f t="shared" si="3"/>
        <v>0.75</v>
      </c>
      <c r="Y22" s="1">
        <f t="shared" si="4"/>
        <v>0.25</v>
      </c>
      <c r="AA22" s="32" t="s">
        <v>33</v>
      </c>
      <c r="AB22" s="33" t="s">
        <v>34</v>
      </c>
    </row>
    <row r="23" spans="1:30" ht="12.75" customHeight="1">
      <c r="A23" s="19" t="s">
        <v>24</v>
      </c>
      <c r="E23" s="24">
        <v>3</v>
      </c>
      <c r="L23" s="25"/>
      <c r="M23" s="25"/>
      <c r="N23" s="25"/>
      <c r="O23" s="25"/>
      <c r="P23" s="25"/>
      <c r="Q23" s="25"/>
      <c r="R23" s="25"/>
      <c r="S23" s="1"/>
      <c r="T23" s="1"/>
      <c r="V23" s="1">
        <f>E23/D22</f>
        <v>1</v>
      </c>
      <c r="W23" s="26">
        <v>3</v>
      </c>
      <c r="X23" s="27">
        <f t="shared" si="3"/>
        <v>1</v>
      </c>
      <c r="Y23" s="1">
        <f t="shared" si="4"/>
        <v>0</v>
      </c>
      <c r="AA23" s="32"/>
      <c r="AB23" s="33"/>
    </row>
    <row r="24" spans="1:30" ht="12.75" customHeight="1">
      <c r="A24" s="19" t="s">
        <v>25</v>
      </c>
      <c r="D24" s="24">
        <v>1</v>
      </c>
      <c r="L24" s="25"/>
      <c r="M24" s="25"/>
      <c r="N24" s="25"/>
      <c r="O24" s="25"/>
      <c r="P24" s="25"/>
      <c r="Q24" s="25"/>
      <c r="R24" s="25"/>
      <c r="S24" s="1"/>
      <c r="T24" s="1"/>
      <c r="V24" s="1"/>
      <c r="W24" s="26">
        <v>3</v>
      </c>
      <c r="X24" s="27"/>
      <c r="Y24" s="1"/>
      <c r="AA24" s="32"/>
      <c r="AB24" s="33"/>
    </row>
    <row r="25" spans="1:30" ht="12.75" customHeight="1">
      <c r="A25" s="19" t="s">
        <v>26</v>
      </c>
      <c r="E25" s="24">
        <v>1</v>
      </c>
      <c r="L25" s="25"/>
      <c r="M25" s="25"/>
      <c r="N25" s="25"/>
      <c r="O25" s="25"/>
      <c r="P25" s="25"/>
      <c r="Q25" s="25"/>
      <c r="R25" s="25"/>
      <c r="S25" s="1"/>
      <c r="T25" s="1"/>
      <c r="V25" s="1"/>
      <c r="W25" s="26">
        <v>3</v>
      </c>
      <c r="X25" s="27"/>
      <c r="Y25" s="1"/>
      <c r="AA25" s="32"/>
      <c r="AB25" s="33"/>
    </row>
    <row r="26" spans="1:30" ht="12.75" customHeight="1">
      <c r="A26" s="19" t="s">
        <v>27</v>
      </c>
      <c r="F26" s="24">
        <v>2</v>
      </c>
      <c r="L26" s="25"/>
      <c r="M26" s="25"/>
      <c r="N26" s="25"/>
      <c r="O26" s="25"/>
      <c r="P26" s="25"/>
      <c r="Q26" s="25"/>
      <c r="R26" s="25"/>
      <c r="S26" s="1"/>
      <c r="T26" s="1"/>
      <c r="V26" s="1"/>
      <c r="W26" s="26">
        <v>2</v>
      </c>
      <c r="X26" s="27"/>
      <c r="Y26" s="1"/>
      <c r="AA26" s="32"/>
      <c r="AB26" s="33"/>
    </row>
    <row r="27" spans="1:30" ht="12.75" customHeight="1">
      <c r="A27" s="19" t="s">
        <v>28</v>
      </c>
      <c r="G27" s="24">
        <v>2</v>
      </c>
      <c r="L27" s="25"/>
      <c r="M27" s="25"/>
      <c r="N27" s="25"/>
      <c r="O27" s="25"/>
      <c r="P27" s="25"/>
      <c r="Q27" s="25"/>
      <c r="R27" s="25"/>
      <c r="S27" s="1"/>
      <c r="T27" s="1"/>
      <c r="V27" s="1"/>
      <c r="W27" s="26">
        <v>2</v>
      </c>
      <c r="X27" s="27"/>
      <c r="Y27" s="1"/>
      <c r="AA27" s="32"/>
      <c r="AB27" s="33"/>
    </row>
    <row r="28" spans="1:30" ht="12.75" customHeight="1">
      <c r="A28" s="19" t="s">
        <v>29</v>
      </c>
      <c r="G28" s="24">
        <v>2</v>
      </c>
      <c r="L28" s="25"/>
      <c r="M28" s="25"/>
      <c r="N28" s="25"/>
      <c r="O28" s="25"/>
      <c r="P28" s="25"/>
      <c r="Q28" s="25"/>
      <c r="R28" s="25"/>
      <c r="S28" s="1"/>
      <c r="T28" s="1"/>
      <c r="V28" s="1"/>
      <c r="W28" s="26"/>
      <c r="X28" s="27"/>
      <c r="Y28" s="1"/>
      <c r="AA28" s="32"/>
      <c r="AB28" s="33"/>
    </row>
    <row r="29" spans="1:30" ht="12.75" customHeight="1">
      <c r="A29" s="19" t="s">
        <v>30</v>
      </c>
      <c r="G29" s="24">
        <v>2</v>
      </c>
      <c r="L29" s="25"/>
      <c r="M29" s="25"/>
      <c r="N29" s="25"/>
      <c r="O29" s="25"/>
      <c r="P29" s="25"/>
      <c r="Q29" s="25"/>
      <c r="R29" s="25"/>
      <c r="S29" s="1"/>
      <c r="T29" s="1"/>
      <c r="V29" s="1"/>
      <c r="W29" s="26"/>
      <c r="X29" s="27"/>
      <c r="Y29" s="1"/>
      <c r="AA29" s="32"/>
      <c r="AB29" s="33"/>
    </row>
    <row r="30" spans="1:30" ht="12.75" customHeight="1">
      <c r="A30" s="19" t="s">
        <v>35</v>
      </c>
      <c r="G30" s="24">
        <v>1</v>
      </c>
      <c r="L30" s="25"/>
      <c r="M30" s="25"/>
      <c r="N30" s="25">
        <v>1</v>
      </c>
      <c r="O30" s="25"/>
      <c r="P30" s="25"/>
      <c r="Q30" s="25">
        <v>1</v>
      </c>
      <c r="R30" s="25">
        <f t="shared" ref="R30:R31" si="5">SUM(O30:Q30)</f>
        <v>1</v>
      </c>
      <c r="S30" s="1"/>
      <c r="T30" s="1"/>
      <c r="V30" s="1"/>
      <c r="W30" s="26"/>
      <c r="X30" s="27"/>
      <c r="Y30" s="1"/>
      <c r="AA30" s="32"/>
      <c r="AB30" s="33"/>
    </row>
    <row r="31" spans="1:30" ht="12.75" customHeight="1">
      <c r="A31" s="19" t="s">
        <v>36</v>
      </c>
      <c r="G31" s="24">
        <v>1</v>
      </c>
      <c r="L31" s="25"/>
      <c r="M31" s="25"/>
      <c r="N31" s="25">
        <v>1</v>
      </c>
      <c r="O31" s="25"/>
      <c r="P31" s="25"/>
      <c r="Q31" s="25">
        <v>1</v>
      </c>
      <c r="R31" s="25">
        <f t="shared" si="5"/>
        <v>1</v>
      </c>
      <c r="S31" s="1"/>
      <c r="T31" s="1"/>
      <c r="V31" s="1"/>
      <c r="W31" s="26"/>
      <c r="X31" s="27"/>
      <c r="Y31" s="1"/>
      <c r="AA31" s="32"/>
      <c r="AB31" s="33"/>
    </row>
    <row r="32" spans="1:30" ht="12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>
        <f>SUM(R30:R31)</f>
        <v>2</v>
      </c>
      <c r="S32" s="1">
        <f>R29/B20</f>
        <v>0</v>
      </c>
      <c r="T32" s="1">
        <f>R32/B20</f>
        <v>0.25</v>
      </c>
      <c r="U32" s="1">
        <f>T32-S32</f>
        <v>0.25</v>
      </c>
      <c r="V32" s="1"/>
      <c r="W32" s="24"/>
      <c r="X32" s="24"/>
      <c r="AA32" s="2" t="s">
        <v>37</v>
      </c>
      <c r="AB32" s="27" t="e">
        <f>#REF!</f>
        <v>#REF!</v>
      </c>
    </row>
    <row r="33" spans="1:27" ht="12.75" customHeight="1">
      <c r="A33" s="3" t="s">
        <v>38</v>
      </c>
      <c r="S33" s="1"/>
      <c r="T33" s="1"/>
      <c r="V33" s="1"/>
      <c r="AA33" s="2" t="s">
        <v>39</v>
      </c>
    </row>
    <row r="34" spans="1:27" ht="25.5" customHeight="1">
      <c r="B34" s="185" t="s">
        <v>3</v>
      </c>
      <c r="C34" s="186"/>
      <c r="D34" s="186"/>
      <c r="E34" s="186"/>
      <c r="F34" s="186"/>
      <c r="G34" s="186"/>
      <c r="H34" s="186"/>
      <c r="I34" s="186"/>
      <c r="J34" s="186"/>
      <c r="S34" s="6" t="s">
        <v>8</v>
      </c>
      <c r="T34" s="6" t="s">
        <v>9</v>
      </c>
      <c r="U34" s="7" t="s">
        <v>10</v>
      </c>
      <c r="V34" s="6" t="s">
        <v>11</v>
      </c>
      <c r="W34" s="8" t="s">
        <v>12</v>
      </c>
      <c r="X34" s="8" t="s">
        <v>13</v>
      </c>
      <c r="Y34" s="9" t="s">
        <v>14</v>
      </c>
      <c r="AA34" s="2" t="s">
        <v>40</v>
      </c>
    </row>
    <row r="35" spans="1:27" ht="12.75" customHeight="1">
      <c r="A35" s="11" t="s">
        <v>16</v>
      </c>
      <c r="B35" s="12">
        <v>1</v>
      </c>
      <c r="C35" s="12">
        <v>2</v>
      </c>
      <c r="D35" s="12">
        <v>3</v>
      </c>
      <c r="E35" s="12">
        <v>4</v>
      </c>
      <c r="F35" s="12">
        <v>5</v>
      </c>
      <c r="G35" s="12">
        <v>6</v>
      </c>
      <c r="H35" s="12">
        <v>7</v>
      </c>
      <c r="I35" s="12">
        <v>8</v>
      </c>
      <c r="J35" s="12">
        <v>9</v>
      </c>
      <c r="K35" s="13" t="s">
        <v>17</v>
      </c>
      <c r="L35" s="14"/>
      <c r="M35" s="14"/>
      <c r="N35" s="14"/>
      <c r="O35" s="14"/>
      <c r="P35" s="14"/>
      <c r="Q35" s="14"/>
      <c r="R35" s="14"/>
      <c r="S35" s="15"/>
      <c r="T35" s="15"/>
      <c r="U35" s="16"/>
      <c r="V35" s="17"/>
      <c r="W35" s="18"/>
      <c r="X35" s="18"/>
      <c r="Y35" s="1"/>
      <c r="AA35" s="2" t="s">
        <v>0</v>
      </c>
    </row>
    <row r="36" spans="1:27" ht="12.75" customHeight="1">
      <c r="A36" s="19" t="s">
        <v>22</v>
      </c>
      <c r="B36" s="20">
        <v>21</v>
      </c>
      <c r="C36" s="20"/>
      <c r="D36" s="20"/>
      <c r="E36" s="20"/>
      <c r="F36" s="20"/>
      <c r="G36" s="20"/>
      <c r="H36" s="20"/>
      <c r="I36" s="20"/>
      <c r="J36" s="20"/>
      <c r="K36" s="21"/>
      <c r="L36" s="25"/>
      <c r="M36" s="25"/>
      <c r="N36" s="25"/>
      <c r="O36" s="25"/>
      <c r="P36" s="25"/>
      <c r="Q36" s="25"/>
      <c r="R36" s="25"/>
      <c r="S36" s="15"/>
      <c r="T36" s="15"/>
      <c r="U36" s="16"/>
      <c r="V36" s="17"/>
      <c r="W36" s="23">
        <f>B36</f>
        <v>21</v>
      </c>
      <c r="X36" s="18"/>
      <c r="Y36" s="1"/>
      <c r="AA36" s="2" t="s">
        <v>2</v>
      </c>
    </row>
    <row r="37" spans="1:27" ht="12.75" customHeight="1">
      <c r="A37" s="19" t="s">
        <v>23</v>
      </c>
      <c r="C37" s="24">
        <v>9</v>
      </c>
      <c r="K37" s="24"/>
      <c r="L37" s="25"/>
      <c r="M37" s="25"/>
      <c r="N37" s="25"/>
      <c r="O37" s="25"/>
      <c r="P37" s="25"/>
      <c r="Q37" s="25"/>
      <c r="R37" s="25"/>
      <c r="S37" s="1"/>
      <c r="T37" s="1"/>
      <c r="V37" s="17">
        <f>C37/B36</f>
        <v>0.42857142857142855</v>
      </c>
      <c r="W37" s="26">
        <v>11</v>
      </c>
      <c r="X37" s="27">
        <f t="shared" ref="X37:X43" si="6">W37/W36</f>
        <v>0.52380952380952384</v>
      </c>
      <c r="Y37" s="1">
        <f t="shared" ref="Y37:Y43" si="7">100%-X37</f>
        <v>0.47619047619047616</v>
      </c>
      <c r="AA37" s="10" t="s">
        <v>15</v>
      </c>
    </row>
    <row r="38" spans="1:27" ht="12.75" customHeight="1">
      <c r="A38" s="19" t="s">
        <v>24</v>
      </c>
      <c r="D38" s="24">
        <v>8</v>
      </c>
      <c r="L38" s="25"/>
      <c r="M38" s="25"/>
      <c r="N38" s="25"/>
      <c r="O38" s="25"/>
      <c r="P38" s="25"/>
      <c r="Q38" s="25"/>
      <c r="R38" s="25"/>
      <c r="S38" s="1"/>
      <c r="T38" s="1"/>
      <c r="V38" s="28">
        <f>D38/C37</f>
        <v>0.88888888888888884</v>
      </c>
      <c r="W38" s="26">
        <v>10</v>
      </c>
      <c r="X38" s="27">
        <f t="shared" si="6"/>
        <v>0.90909090909090906</v>
      </c>
      <c r="Y38" s="1">
        <f t="shared" si="7"/>
        <v>9.0909090909090939E-2</v>
      </c>
      <c r="AA38" s="10" t="s">
        <v>18</v>
      </c>
    </row>
    <row r="39" spans="1:27" ht="12.75" customHeight="1">
      <c r="A39" s="19" t="s">
        <v>25</v>
      </c>
      <c r="B39" s="24"/>
      <c r="C39" s="24"/>
      <c r="D39" s="24"/>
      <c r="E39" s="24">
        <v>8</v>
      </c>
      <c r="F39" s="24"/>
      <c r="G39" s="24"/>
      <c r="H39" s="24"/>
      <c r="I39" s="24"/>
      <c r="J39" s="24"/>
      <c r="K39" s="24"/>
      <c r="L39" s="25"/>
      <c r="M39" s="25"/>
      <c r="N39" s="25"/>
      <c r="O39" s="25"/>
      <c r="P39" s="25"/>
      <c r="Q39" s="25"/>
      <c r="R39" s="25"/>
      <c r="S39" s="1"/>
      <c r="T39" s="1"/>
      <c r="U39" s="24"/>
      <c r="V39" s="1">
        <f>E39/D38</f>
        <v>1</v>
      </c>
      <c r="W39" s="26">
        <v>10</v>
      </c>
      <c r="X39" s="27">
        <f t="shared" si="6"/>
        <v>1</v>
      </c>
      <c r="Y39" s="1">
        <f t="shared" si="7"/>
        <v>0</v>
      </c>
      <c r="AA39" s="10" t="s">
        <v>20</v>
      </c>
    </row>
    <row r="40" spans="1:27" ht="12.75" customHeight="1">
      <c r="A40" s="19" t="s">
        <v>26</v>
      </c>
      <c r="B40" s="24"/>
      <c r="C40" s="24"/>
      <c r="D40" s="24"/>
      <c r="E40" s="24"/>
      <c r="F40" s="24">
        <v>7</v>
      </c>
      <c r="G40" s="24"/>
      <c r="H40" s="24"/>
      <c r="I40" s="24"/>
      <c r="J40" s="24"/>
      <c r="K40" s="24"/>
      <c r="L40" s="25"/>
      <c r="M40" s="25"/>
      <c r="N40" s="25"/>
      <c r="O40" s="25"/>
      <c r="P40" s="25"/>
      <c r="Q40" s="25"/>
      <c r="R40" s="25"/>
      <c r="S40" s="1"/>
      <c r="T40" s="1"/>
      <c r="U40" s="24"/>
      <c r="V40" s="1">
        <f>F40/E39</f>
        <v>0.875</v>
      </c>
      <c r="W40" s="26">
        <v>9</v>
      </c>
      <c r="X40" s="27">
        <f t="shared" si="6"/>
        <v>0.9</v>
      </c>
      <c r="Y40" s="1">
        <f t="shared" si="7"/>
        <v>9.9999999999999978E-2</v>
      </c>
      <c r="AA40" s="19"/>
    </row>
    <row r="41" spans="1:27" ht="12.75" customHeight="1">
      <c r="A41" s="19" t="s">
        <v>27</v>
      </c>
      <c r="B41" s="24"/>
      <c r="C41" s="24"/>
      <c r="D41" s="24"/>
      <c r="E41" s="24"/>
      <c r="F41" s="24"/>
      <c r="G41" s="24">
        <v>7</v>
      </c>
      <c r="H41" s="24"/>
      <c r="I41" s="24"/>
      <c r="J41" s="24"/>
      <c r="K41" s="24"/>
      <c r="L41" s="25"/>
      <c r="M41" s="25"/>
      <c r="N41" s="25"/>
      <c r="O41" s="25"/>
      <c r="P41" s="25"/>
      <c r="Q41" s="25"/>
      <c r="R41" s="25"/>
      <c r="S41" s="1"/>
      <c r="T41" s="1"/>
      <c r="U41" s="24"/>
      <c r="V41" s="1">
        <f>G41/F40</f>
        <v>1</v>
      </c>
      <c r="W41" s="26">
        <v>9</v>
      </c>
      <c r="X41" s="27">
        <f t="shared" si="6"/>
        <v>1</v>
      </c>
      <c r="Y41" s="1">
        <f t="shared" si="7"/>
        <v>0</v>
      </c>
      <c r="AA41" s="19"/>
    </row>
    <row r="42" spans="1:27" ht="12.75" customHeight="1">
      <c r="A42" s="19" t="s">
        <v>28</v>
      </c>
      <c r="B42" s="24"/>
      <c r="C42" s="24"/>
      <c r="D42" s="24"/>
      <c r="E42" s="24"/>
      <c r="F42" s="24"/>
      <c r="G42" s="24"/>
      <c r="H42" s="24">
        <v>6</v>
      </c>
      <c r="I42" s="24"/>
      <c r="J42" s="24"/>
      <c r="K42" s="24"/>
      <c r="L42" s="25"/>
      <c r="M42" s="25"/>
      <c r="N42" s="25"/>
      <c r="O42" s="25"/>
      <c r="P42" s="25"/>
      <c r="Q42" s="25"/>
      <c r="R42" s="25"/>
      <c r="S42" s="1"/>
      <c r="T42" s="1"/>
      <c r="U42" s="24"/>
      <c r="V42" s="1">
        <f>H42/G41</f>
        <v>0.8571428571428571</v>
      </c>
      <c r="W42" s="26">
        <v>9</v>
      </c>
      <c r="X42" s="27">
        <f t="shared" si="6"/>
        <v>1</v>
      </c>
      <c r="Y42" s="1">
        <f t="shared" si="7"/>
        <v>0</v>
      </c>
      <c r="AA42" s="19"/>
    </row>
    <row r="43" spans="1:27" ht="12.75" customHeight="1">
      <c r="A43" s="19" t="s">
        <v>29</v>
      </c>
      <c r="B43" s="24"/>
      <c r="C43" s="24"/>
      <c r="D43" s="24"/>
      <c r="E43" s="24"/>
      <c r="F43" s="24"/>
      <c r="G43" s="24"/>
      <c r="H43" s="24"/>
      <c r="I43" s="24">
        <v>6</v>
      </c>
      <c r="J43" s="24"/>
      <c r="K43" s="24"/>
      <c r="L43" s="25"/>
      <c r="M43" s="25"/>
      <c r="N43" s="25"/>
      <c r="O43" s="25"/>
      <c r="P43" s="25"/>
      <c r="Q43" s="25">
        <v>1</v>
      </c>
      <c r="R43" s="25">
        <f t="shared" ref="R43:R45" si="8">SUM(O43:Q43)</f>
        <v>1</v>
      </c>
      <c r="S43" s="1"/>
      <c r="T43" s="1"/>
      <c r="U43" s="24"/>
      <c r="V43" s="1">
        <f>I43/H42</f>
        <v>1</v>
      </c>
      <c r="W43" s="26">
        <v>8</v>
      </c>
      <c r="X43" s="27">
        <f t="shared" si="6"/>
        <v>0.88888888888888884</v>
      </c>
      <c r="Y43" s="1">
        <f t="shared" si="7"/>
        <v>0.11111111111111116</v>
      </c>
      <c r="AA43" s="19"/>
    </row>
    <row r="44" spans="1:27" ht="12.75" customHeight="1">
      <c r="A44" s="19" t="s">
        <v>30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5"/>
      <c r="M44" s="25">
        <v>6</v>
      </c>
      <c r="N44" s="25"/>
      <c r="O44" s="25"/>
      <c r="P44" s="25">
        <v>6</v>
      </c>
      <c r="Q44" s="25"/>
      <c r="R44" s="25">
        <f t="shared" si="8"/>
        <v>6</v>
      </c>
      <c r="S44" s="1"/>
      <c r="T44" s="1"/>
      <c r="U44" s="24"/>
      <c r="V44" s="1"/>
      <c r="W44" s="26"/>
      <c r="X44" s="27"/>
      <c r="Y44" s="1"/>
      <c r="AA44" s="19"/>
    </row>
    <row r="45" spans="1:27" ht="12.75" customHeight="1">
      <c r="A45" s="19" t="s">
        <v>35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5"/>
      <c r="M45" s="25"/>
      <c r="N45" s="25">
        <v>2</v>
      </c>
      <c r="O45" s="25"/>
      <c r="P45" s="25"/>
      <c r="Q45" s="25">
        <v>2</v>
      </c>
      <c r="R45" s="25">
        <f t="shared" si="8"/>
        <v>2</v>
      </c>
      <c r="S45" s="1"/>
      <c r="T45" s="1"/>
      <c r="U45" s="24"/>
      <c r="V45" s="1"/>
      <c r="W45" s="26"/>
      <c r="X45" s="27"/>
      <c r="Y45" s="1"/>
      <c r="AA45" s="19"/>
    </row>
    <row r="46" spans="1:27" ht="12.75" customHeight="1">
      <c r="A46" s="19" t="s">
        <v>36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5"/>
      <c r="M46" s="25"/>
      <c r="N46" s="25"/>
      <c r="O46" s="25"/>
      <c r="P46" s="25"/>
      <c r="Q46" s="25"/>
      <c r="R46" s="25"/>
      <c r="S46" s="1"/>
      <c r="T46" s="1"/>
      <c r="U46" s="24"/>
      <c r="V46" s="1"/>
      <c r="W46" s="26"/>
      <c r="X46" s="27"/>
      <c r="Y46" s="1"/>
      <c r="AA46" s="19"/>
    </row>
    <row r="47" spans="1:27" ht="12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>
        <f>SUM(R43:R45)</f>
        <v>9</v>
      </c>
      <c r="S47" s="1">
        <f>(R43+R44)/B36</f>
        <v>0.33333333333333331</v>
      </c>
      <c r="T47" s="1">
        <f>R47/B36</f>
        <v>0.42857142857142855</v>
      </c>
      <c r="U47" s="1">
        <f>T47-S47</f>
        <v>9.5238095238095233E-2</v>
      </c>
      <c r="V47" s="1"/>
      <c r="W47" s="24"/>
      <c r="X47" s="24"/>
      <c r="Y47" s="24"/>
    </row>
    <row r="48" spans="1:27" ht="12.75" customHeight="1">
      <c r="A48" s="3" t="s">
        <v>41</v>
      </c>
      <c r="S48" s="1"/>
      <c r="T48" s="1"/>
      <c r="V48" s="1"/>
    </row>
    <row r="49" spans="1:30" ht="25.5" customHeight="1">
      <c r="B49" s="185" t="s">
        <v>3</v>
      </c>
      <c r="C49" s="186"/>
      <c r="D49" s="186"/>
      <c r="E49" s="186"/>
      <c r="F49" s="186"/>
      <c r="G49" s="186"/>
      <c r="H49" s="186"/>
      <c r="I49" s="186"/>
      <c r="J49" s="186"/>
      <c r="S49" s="6" t="s">
        <v>8</v>
      </c>
      <c r="T49" s="6" t="s">
        <v>9</v>
      </c>
      <c r="U49" s="7" t="s">
        <v>10</v>
      </c>
      <c r="V49" s="6" t="s">
        <v>11</v>
      </c>
      <c r="W49" s="8" t="s">
        <v>12</v>
      </c>
      <c r="X49" s="8" t="s">
        <v>13</v>
      </c>
      <c r="Y49" s="9" t="s">
        <v>14</v>
      </c>
    </row>
    <row r="50" spans="1:30" ht="12.75" customHeight="1">
      <c r="A50" s="11" t="s">
        <v>16</v>
      </c>
      <c r="B50" s="12">
        <v>1</v>
      </c>
      <c r="C50" s="12">
        <v>2</v>
      </c>
      <c r="D50" s="12">
        <v>3</v>
      </c>
      <c r="E50" s="12">
        <v>4</v>
      </c>
      <c r="F50" s="12">
        <v>5</v>
      </c>
      <c r="G50" s="12">
        <v>6</v>
      </c>
      <c r="H50" s="12">
        <v>7</v>
      </c>
      <c r="I50" s="12">
        <v>8</v>
      </c>
      <c r="J50" s="12">
        <v>9</v>
      </c>
      <c r="K50" s="13" t="s">
        <v>17</v>
      </c>
      <c r="L50" s="14"/>
      <c r="M50" s="14"/>
      <c r="N50" s="14"/>
      <c r="O50" s="14"/>
      <c r="P50" s="14"/>
      <c r="Q50" s="14"/>
      <c r="R50" s="14"/>
      <c r="S50" s="15"/>
      <c r="T50" s="15"/>
      <c r="U50" s="16"/>
      <c r="V50" s="17"/>
      <c r="W50" s="18"/>
      <c r="X50" s="18"/>
      <c r="Y50" s="1"/>
    </row>
    <row r="51" spans="1:30" ht="12.75" customHeight="1">
      <c r="A51" s="19" t="s">
        <v>23</v>
      </c>
      <c r="B51" s="20">
        <v>9</v>
      </c>
      <c r="C51" s="20"/>
      <c r="D51" s="20"/>
      <c r="E51" s="20"/>
      <c r="F51" s="20"/>
      <c r="G51" s="20"/>
      <c r="H51" s="20"/>
      <c r="I51" s="20"/>
      <c r="J51" s="20"/>
      <c r="K51" s="21"/>
      <c r="L51" s="22"/>
      <c r="M51" s="22"/>
      <c r="N51" s="22"/>
      <c r="O51" s="22"/>
      <c r="P51" s="22"/>
      <c r="Q51" s="22"/>
      <c r="R51" s="22"/>
      <c r="S51" s="15"/>
      <c r="T51" s="15"/>
      <c r="U51" s="16"/>
      <c r="V51" s="17"/>
      <c r="W51" s="23">
        <f>B51</f>
        <v>9</v>
      </c>
      <c r="X51" s="18"/>
      <c r="Y51" s="1"/>
    </row>
    <row r="52" spans="1:30" ht="12.75" customHeight="1">
      <c r="A52" s="19" t="s">
        <v>24</v>
      </c>
      <c r="C52" s="24">
        <v>3</v>
      </c>
      <c r="K52" s="24"/>
      <c r="L52" s="24"/>
      <c r="M52" s="24"/>
      <c r="N52" s="24"/>
      <c r="O52" s="25"/>
      <c r="P52" s="25"/>
      <c r="Q52" s="25"/>
      <c r="R52" s="25"/>
      <c r="S52" s="1"/>
      <c r="T52" s="1"/>
      <c r="V52" s="17">
        <f>C52/B51</f>
        <v>0.33333333333333331</v>
      </c>
      <c r="W52" s="26">
        <v>3</v>
      </c>
      <c r="X52" s="27">
        <f t="shared" ref="X52:X58" si="9">W52/W51</f>
        <v>0.33333333333333331</v>
      </c>
      <c r="Y52" s="1">
        <f t="shared" ref="Y52:Y58" si="10">100%-X52</f>
        <v>0.66666666666666674</v>
      </c>
    </row>
    <row r="53" spans="1:30" ht="12.75" customHeight="1">
      <c r="A53" s="19" t="s">
        <v>25</v>
      </c>
      <c r="D53" s="24">
        <v>3</v>
      </c>
      <c r="O53" s="25"/>
      <c r="P53" s="25"/>
      <c r="Q53" s="25"/>
      <c r="R53" s="25"/>
      <c r="S53" s="1"/>
      <c r="T53" s="1"/>
      <c r="V53" s="28">
        <f>D53/C52</f>
        <v>1</v>
      </c>
      <c r="W53" s="26">
        <v>3</v>
      </c>
      <c r="X53" s="27">
        <f t="shared" si="9"/>
        <v>1</v>
      </c>
      <c r="Y53" s="1">
        <f t="shared" si="10"/>
        <v>0</v>
      </c>
    </row>
    <row r="54" spans="1:30" ht="12.75" customHeight="1">
      <c r="A54" s="19" t="s">
        <v>26</v>
      </c>
      <c r="E54" s="24">
        <v>2</v>
      </c>
      <c r="O54" s="25"/>
      <c r="P54" s="25"/>
      <c r="Q54" s="25"/>
      <c r="R54" s="25"/>
      <c r="S54" s="1"/>
      <c r="T54" s="1"/>
      <c r="V54" s="1">
        <f>E54/D53</f>
        <v>0.66666666666666663</v>
      </c>
      <c r="W54" s="26">
        <v>3</v>
      </c>
      <c r="X54" s="27">
        <f t="shared" si="9"/>
        <v>1</v>
      </c>
      <c r="Y54" s="1">
        <f t="shared" si="10"/>
        <v>0</v>
      </c>
      <c r="AA54" s="29"/>
      <c r="AB54" s="30" t="s">
        <v>42</v>
      </c>
      <c r="AC54" s="30"/>
      <c r="AD54" s="30"/>
    </row>
    <row r="55" spans="1:30" ht="12.75" customHeight="1">
      <c r="A55" s="19" t="s">
        <v>27</v>
      </c>
      <c r="F55" s="24">
        <v>2</v>
      </c>
      <c r="O55" s="25"/>
      <c r="P55" s="25"/>
      <c r="Q55" s="25"/>
      <c r="R55" s="25"/>
      <c r="S55" s="1"/>
      <c r="T55" s="1"/>
      <c r="V55" s="1">
        <f>F55/E54</f>
        <v>1</v>
      </c>
      <c r="W55" s="26">
        <v>3</v>
      </c>
      <c r="X55" s="27">
        <f t="shared" si="9"/>
        <v>1</v>
      </c>
      <c r="Y55" s="1">
        <f t="shared" si="10"/>
        <v>0</v>
      </c>
      <c r="AA55" s="29"/>
      <c r="AB55" s="30"/>
      <c r="AC55" s="30"/>
      <c r="AD55" s="30"/>
    </row>
    <row r="56" spans="1:30" ht="12.75" customHeight="1">
      <c r="A56" s="19" t="s">
        <v>28</v>
      </c>
      <c r="G56" s="24">
        <v>2</v>
      </c>
      <c r="O56" s="25"/>
      <c r="P56" s="25"/>
      <c r="Q56" s="25"/>
      <c r="R56" s="25"/>
      <c r="S56" s="1"/>
      <c r="T56" s="1"/>
      <c r="V56" s="1">
        <f>G56/F55</f>
        <v>1</v>
      </c>
      <c r="W56" s="26">
        <v>2</v>
      </c>
      <c r="X56" s="27">
        <f t="shared" si="9"/>
        <v>0.66666666666666663</v>
      </c>
      <c r="Y56" s="1">
        <f t="shared" si="10"/>
        <v>0.33333333333333337</v>
      </c>
      <c r="AA56" s="29"/>
      <c r="AB56" s="30"/>
      <c r="AC56" s="30"/>
      <c r="AD56" s="30"/>
    </row>
    <row r="57" spans="1:30" ht="12.75" customHeight="1">
      <c r="A57" s="19" t="s">
        <v>29</v>
      </c>
      <c r="H57" s="24">
        <v>2</v>
      </c>
      <c r="O57" s="25"/>
      <c r="P57" s="25"/>
      <c r="Q57" s="25"/>
      <c r="R57" s="25"/>
      <c r="S57" s="1"/>
      <c r="T57" s="1"/>
      <c r="V57" s="1">
        <f>H57/G56</f>
        <v>1</v>
      </c>
      <c r="W57" s="26">
        <v>2</v>
      </c>
      <c r="X57" s="27">
        <f t="shared" si="9"/>
        <v>1</v>
      </c>
      <c r="Y57" s="1">
        <f t="shared" si="10"/>
        <v>0</v>
      </c>
      <c r="AA57" s="29"/>
      <c r="AB57" s="30"/>
      <c r="AC57" s="30"/>
      <c r="AD57" s="30"/>
    </row>
    <row r="58" spans="1:30" ht="12.75" customHeight="1">
      <c r="A58" s="19" t="s">
        <v>30</v>
      </c>
      <c r="I58" s="24">
        <v>2</v>
      </c>
      <c r="O58" s="25"/>
      <c r="P58" s="25"/>
      <c r="Q58" s="25"/>
      <c r="R58" s="25"/>
      <c r="S58" s="1"/>
      <c r="T58" s="1"/>
      <c r="V58" s="1">
        <f>I58/H57</f>
        <v>1</v>
      </c>
      <c r="W58" s="26">
        <v>2</v>
      </c>
      <c r="X58" s="27">
        <f t="shared" si="9"/>
        <v>1</v>
      </c>
      <c r="Y58" s="1">
        <f t="shared" si="10"/>
        <v>0</v>
      </c>
      <c r="AA58" s="29"/>
      <c r="AB58" s="30"/>
      <c r="AC58" s="30"/>
      <c r="AD58" s="30"/>
    </row>
    <row r="59" spans="1:30" ht="12.75" customHeight="1">
      <c r="A59" s="19" t="s">
        <v>35</v>
      </c>
      <c r="N59" s="24">
        <v>2</v>
      </c>
      <c r="O59" s="25"/>
      <c r="P59" s="25"/>
      <c r="Q59" s="25">
        <v>2</v>
      </c>
      <c r="R59" s="25">
        <f>SUM(O59:Q59)</f>
        <v>2</v>
      </c>
      <c r="S59" s="1"/>
      <c r="T59" s="1"/>
      <c r="V59" s="1"/>
      <c r="W59" s="26"/>
      <c r="X59" s="27"/>
      <c r="Y59" s="1"/>
      <c r="AA59" s="29"/>
      <c r="AB59" s="30"/>
      <c r="AC59" s="30"/>
      <c r="AD59" s="30"/>
    </row>
    <row r="60" spans="1:30" ht="12.75" customHeight="1">
      <c r="A60" s="19"/>
      <c r="O60" s="25"/>
      <c r="P60" s="25"/>
      <c r="Q60" s="25"/>
      <c r="R60" s="25"/>
      <c r="S60" s="1"/>
      <c r="T60" s="1"/>
      <c r="V60" s="1"/>
      <c r="W60" s="26"/>
      <c r="X60" s="27"/>
      <c r="Y60" s="1"/>
      <c r="AA60" s="29"/>
      <c r="AB60" s="30"/>
      <c r="AC60" s="30"/>
      <c r="AD60" s="30"/>
    </row>
    <row r="61" spans="1:30" ht="12.75" customHeight="1">
      <c r="R61" s="24">
        <f>SUM(R59)</f>
        <v>2</v>
      </c>
      <c r="S61" s="1">
        <f>R59/B51</f>
        <v>0.22222222222222221</v>
      </c>
      <c r="T61" s="1">
        <f>R61/B51</f>
        <v>0.22222222222222221</v>
      </c>
      <c r="U61" s="1">
        <f>T61-S61</f>
        <v>0</v>
      </c>
      <c r="V61" s="1"/>
      <c r="AB61" s="31"/>
      <c r="AC61" s="31"/>
      <c r="AD61" s="31"/>
    </row>
    <row r="62" spans="1:30" ht="12.75" customHeight="1">
      <c r="A62" s="3" t="s">
        <v>43</v>
      </c>
      <c r="S62" s="1"/>
      <c r="T62" s="1"/>
      <c r="V62" s="1"/>
      <c r="AA62" s="32" t="s">
        <v>33</v>
      </c>
      <c r="AB62" s="33" t="s">
        <v>34</v>
      </c>
    </row>
    <row r="63" spans="1:30" ht="25.5" customHeight="1">
      <c r="B63" s="185" t="s">
        <v>3</v>
      </c>
      <c r="C63" s="186"/>
      <c r="D63" s="186"/>
      <c r="E63" s="186"/>
      <c r="F63" s="186"/>
      <c r="G63" s="186"/>
      <c r="H63" s="186"/>
      <c r="I63" s="186"/>
      <c r="J63" s="186"/>
      <c r="S63" s="6" t="s">
        <v>8</v>
      </c>
      <c r="T63" s="6" t="s">
        <v>9</v>
      </c>
      <c r="U63" s="7" t="s">
        <v>10</v>
      </c>
      <c r="V63" s="6" t="s">
        <v>11</v>
      </c>
      <c r="W63" s="8" t="s">
        <v>12</v>
      </c>
      <c r="X63" s="8" t="s">
        <v>13</v>
      </c>
      <c r="Y63" s="9" t="s">
        <v>14</v>
      </c>
      <c r="AA63" s="2" t="s">
        <v>37</v>
      </c>
      <c r="AB63" s="1" t="e">
        <f>#REF!</f>
        <v>#REF!</v>
      </c>
    </row>
    <row r="64" spans="1:30" ht="12.75" customHeight="1">
      <c r="A64" s="11" t="s">
        <v>16</v>
      </c>
      <c r="B64" s="12">
        <v>1</v>
      </c>
      <c r="C64" s="12">
        <v>2</v>
      </c>
      <c r="D64" s="12">
        <v>3</v>
      </c>
      <c r="E64" s="12">
        <v>4</v>
      </c>
      <c r="F64" s="12">
        <v>5</v>
      </c>
      <c r="G64" s="12">
        <v>6</v>
      </c>
      <c r="H64" s="12">
        <v>7</v>
      </c>
      <c r="I64" s="12">
        <v>8</v>
      </c>
      <c r="J64" s="12">
        <v>9</v>
      </c>
      <c r="K64" s="13" t="s">
        <v>17</v>
      </c>
      <c r="L64" s="14"/>
      <c r="M64" s="14"/>
      <c r="N64" s="14"/>
      <c r="O64" s="14"/>
      <c r="P64" s="14"/>
      <c r="Q64" s="14"/>
      <c r="R64" s="14"/>
      <c r="S64" s="15"/>
      <c r="T64" s="15"/>
      <c r="U64" s="16"/>
      <c r="V64" s="17"/>
      <c r="W64" s="18"/>
      <c r="X64" s="18"/>
      <c r="Y64" s="1"/>
      <c r="AA64" s="2" t="s">
        <v>39</v>
      </c>
    </row>
    <row r="65" spans="1:38" ht="12.75" customHeight="1">
      <c r="A65" s="19" t="s">
        <v>24</v>
      </c>
      <c r="B65" s="20">
        <v>22</v>
      </c>
      <c r="C65" s="20"/>
      <c r="D65" s="20"/>
      <c r="E65" s="20"/>
      <c r="F65" s="20"/>
      <c r="G65" s="20"/>
      <c r="H65" s="20"/>
      <c r="I65" s="20"/>
      <c r="J65" s="20"/>
      <c r="K65" s="21"/>
      <c r="L65" s="22"/>
      <c r="M65" s="22"/>
      <c r="N65" s="22"/>
      <c r="O65" s="22"/>
      <c r="P65" s="22"/>
      <c r="Q65" s="22"/>
      <c r="R65" s="22"/>
      <c r="S65" s="15"/>
      <c r="T65" s="15"/>
      <c r="U65" s="16"/>
      <c r="V65" s="17"/>
      <c r="W65" s="23">
        <f>B65</f>
        <v>22</v>
      </c>
      <c r="X65" s="18"/>
      <c r="Y65" s="1"/>
      <c r="AA65" s="2" t="s">
        <v>40</v>
      </c>
    </row>
    <row r="66" spans="1:38" ht="12.75" customHeight="1">
      <c r="A66" s="19" t="s">
        <v>25</v>
      </c>
      <c r="C66" s="24">
        <v>13</v>
      </c>
      <c r="K66" s="24"/>
      <c r="L66" s="24"/>
      <c r="M66" s="24"/>
      <c r="N66" s="24"/>
      <c r="O66" s="25"/>
      <c r="P66" s="25"/>
      <c r="Q66" s="25"/>
      <c r="R66" s="25"/>
      <c r="S66" s="1"/>
      <c r="T66" s="1"/>
      <c r="V66" s="17">
        <f>C66/B65</f>
        <v>0.59090909090909094</v>
      </c>
      <c r="W66" s="26">
        <v>13</v>
      </c>
      <c r="X66" s="27">
        <f t="shared" ref="X66:X71" si="11">W66/W65</f>
        <v>0.59090909090909094</v>
      </c>
      <c r="Y66" s="1">
        <f t="shared" ref="Y66:Y71" si="12">100%-X66</f>
        <v>0.40909090909090906</v>
      </c>
      <c r="AA66" s="2" t="s">
        <v>0</v>
      </c>
    </row>
    <row r="67" spans="1:38" ht="12.75" customHeight="1">
      <c r="A67" s="19" t="s">
        <v>26</v>
      </c>
      <c r="D67" s="24">
        <v>12</v>
      </c>
      <c r="O67" s="25"/>
      <c r="P67" s="25"/>
      <c r="Q67" s="25"/>
      <c r="R67" s="25"/>
      <c r="S67" s="1"/>
      <c r="T67" s="1"/>
      <c r="V67" s="28">
        <f>D67/C66</f>
        <v>0.92307692307692313</v>
      </c>
      <c r="W67" s="26">
        <v>12</v>
      </c>
      <c r="X67" s="27">
        <f t="shared" si="11"/>
        <v>0.92307692307692313</v>
      </c>
      <c r="Y67" s="1">
        <f t="shared" si="12"/>
        <v>7.6923076923076872E-2</v>
      </c>
      <c r="AA67" s="2" t="s">
        <v>2</v>
      </c>
    </row>
    <row r="68" spans="1:38" ht="12.75" customHeight="1">
      <c r="A68" s="19" t="s">
        <v>27</v>
      </c>
      <c r="E68" s="24">
        <v>11</v>
      </c>
      <c r="O68" s="25"/>
      <c r="P68" s="25"/>
      <c r="Q68" s="25"/>
      <c r="R68" s="25"/>
      <c r="S68" s="1"/>
      <c r="T68" s="1"/>
      <c r="V68" s="1">
        <f>E68/D67</f>
        <v>0.91666666666666663</v>
      </c>
      <c r="W68" s="26">
        <v>11</v>
      </c>
      <c r="X68" s="27">
        <f t="shared" si="11"/>
        <v>0.91666666666666663</v>
      </c>
      <c r="Y68" s="1">
        <f t="shared" si="12"/>
        <v>8.333333333333337E-2</v>
      </c>
      <c r="AA68" s="10" t="s">
        <v>15</v>
      </c>
    </row>
    <row r="69" spans="1:38" ht="12.75" customHeight="1">
      <c r="A69" s="19" t="s">
        <v>28</v>
      </c>
      <c r="F69" s="24">
        <v>10</v>
      </c>
      <c r="O69" s="25"/>
      <c r="P69" s="25"/>
      <c r="Q69" s="25"/>
      <c r="R69" s="25"/>
      <c r="S69" s="1"/>
      <c r="T69" s="1"/>
      <c r="V69" s="1">
        <f>F69/E68</f>
        <v>0.90909090909090906</v>
      </c>
      <c r="W69" s="26">
        <v>10</v>
      </c>
      <c r="X69" s="27">
        <f t="shared" si="11"/>
        <v>0.90909090909090906</v>
      </c>
      <c r="Y69" s="1">
        <f t="shared" si="12"/>
        <v>9.0909090909090939E-2</v>
      </c>
      <c r="AA69" s="10"/>
    </row>
    <row r="70" spans="1:38" ht="12.75" customHeight="1">
      <c r="A70" s="19" t="s">
        <v>29</v>
      </c>
      <c r="G70" s="24">
        <v>10</v>
      </c>
      <c r="O70" s="25"/>
      <c r="P70" s="25"/>
      <c r="Q70" s="25"/>
      <c r="R70" s="25"/>
      <c r="S70" s="1"/>
      <c r="T70" s="1"/>
      <c r="V70" s="1">
        <f>G70/F69</f>
        <v>1</v>
      </c>
      <c r="W70" s="26">
        <v>10</v>
      </c>
      <c r="X70" s="27">
        <f t="shared" si="11"/>
        <v>1</v>
      </c>
      <c r="Y70" s="1">
        <f t="shared" si="12"/>
        <v>0</v>
      </c>
      <c r="AA70" s="10"/>
    </row>
    <row r="71" spans="1:38" ht="12.75" customHeight="1">
      <c r="A71" s="19" t="s">
        <v>30</v>
      </c>
      <c r="H71" s="24">
        <v>9</v>
      </c>
      <c r="O71" s="25"/>
      <c r="P71" s="25"/>
      <c r="Q71" s="25"/>
      <c r="R71" s="25"/>
      <c r="S71" s="1"/>
      <c r="T71" s="1"/>
      <c r="V71" s="1">
        <f>H71/G70</f>
        <v>0.9</v>
      </c>
      <c r="W71" s="26">
        <v>9</v>
      </c>
      <c r="X71" s="27">
        <f t="shared" si="11"/>
        <v>0.9</v>
      </c>
      <c r="Y71" s="1">
        <f t="shared" si="12"/>
        <v>9.9999999999999978E-2</v>
      </c>
      <c r="AA71" s="10" t="s">
        <v>18</v>
      </c>
    </row>
    <row r="72" spans="1:38" ht="12.75" customHeight="1">
      <c r="A72" s="19" t="s">
        <v>35</v>
      </c>
      <c r="I72" s="24">
        <v>9</v>
      </c>
      <c r="O72" s="25"/>
      <c r="P72" s="25"/>
      <c r="Q72" s="25"/>
      <c r="R72" s="25"/>
      <c r="S72" s="1"/>
      <c r="T72" s="1"/>
      <c r="V72" s="1"/>
      <c r="W72" s="26"/>
      <c r="X72" s="27"/>
      <c r="Y72" s="1"/>
      <c r="AA72" s="10"/>
    </row>
    <row r="73" spans="1:38" ht="12.75" customHeight="1">
      <c r="A73" s="19" t="s">
        <v>36</v>
      </c>
      <c r="N73" s="24">
        <v>9</v>
      </c>
      <c r="O73" s="25"/>
      <c r="P73" s="25"/>
      <c r="Q73" s="25">
        <v>9</v>
      </c>
      <c r="R73" s="25">
        <f>SUM(O73:Q73)</f>
        <v>9</v>
      </c>
      <c r="S73" s="1"/>
      <c r="T73" s="1"/>
      <c r="V73" s="1"/>
      <c r="W73" s="26"/>
      <c r="X73" s="27"/>
      <c r="Y73" s="1"/>
      <c r="AA73" s="10"/>
    </row>
    <row r="74" spans="1:38" ht="12.75" customHeight="1">
      <c r="A74" s="19"/>
      <c r="O74" s="25"/>
      <c r="P74" s="25"/>
      <c r="Q74" s="25"/>
      <c r="R74" s="25"/>
      <c r="S74" s="1"/>
      <c r="T74" s="1"/>
      <c r="V74" s="1"/>
      <c r="W74" s="26"/>
      <c r="X74" s="27"/>
      <c r="Y74" s="1"/>
      <c r="AA74" s="10"/>
    </row>
    <row r="75" spans="1:38" ht="12.75" customHeight="1">
      <c r="R75" s="24">
        <f>SUM(R73)</f>
        <v>9</v>
      </c>
      <c r="S75" s="1">
        <f>R73/B65</f>
        <v>0.40909090909090912</v>
      </c>
      <c r="T75" s="1">
        <f>R75/B65</f>
        <v>0.40909090909090912</v>
      </c>
      <c r="U75" s="1">
        <f>T75-S75</f>
        <v>0</v>
      </c>
      <c r="V75" s="1"/>
      <c r="AA75" s="10" t="s">
        <v>20</v>
      </c>
      <c r="AB75" s="34"/>
      <c r="AC75" s="34"/>
      <c r="AD75" s="34"/>
    </row>
    <row r="76" spans="1:38" ht="12.75" customHeight="1">
      <c r="A76" s="3" t="s">
        <v>44</v>
      </c>
      <c r="S76" s="1"/>
      <c r="T76" s="1"/>
      <c r="V76" s="1"/>
      <c r="AA76" s="35"/>
      <c r="AB76" s="36"/>
      <c r="AC76" s="36"/>
      <c r="AD76" s="36"/>
    </row>
    <row r="77" spans="1:38" ht="25.5" customHeight="1">
      <c r="B77" s="185" t="s">
        <v>3</v>
      </c>
      <c r="C77" s="186"/>
      <c r="D77" s="186"/>
      <c r="E77" s="186"/>
      <c r="F77" s="186"/>
      <c r="G77" s="186"/>
      <c r="H77" s="186"/>
      <c r="I77" s="186"/>
      <c r="J77" s="186"/>
      <c r="S77" s="6" t="s">
        <v>8</v>
      </c>
      <c r="T77" s="6" t="s">
        <v>9</v>
      </c>
      <c r="U77" s="7" t="s">
        <v>10</v>
      </c>
      <c r="V77" s="6" t="s">
        <v>11</v>
      </c>
      <c r="W77" s="8" t="s">
        <v>12</v>
      </c>
      <c r="X77" s="8" t="s">
        <v>13</v>
      </c>
      <c r="Y77" s="9" t="s">
        <v>14</v>
      </c>
      <c r="AA77" s="19"/>
      <c r="AB77" s="36"/>
      <c r="AC77" s="36"/>
      <c r="AD77" s="36"/>
    </row>
    <row r="78" spans="1:38" ht="12.75" customHeight="1">
      <c r="A78" s="11" t="s">
        <v>16</v>
      </c>
      <c r="B78" s="12">
        <v>1</v>
      </c>
      <c r="C78" s="12">
        <v>2</v>
      </c>
      <c r="D78" s="12">
        <v>3</v>
      </c>
      <c r="E78" s="12">
        <v>4</v>
      </c>
      <c r="F78" s="12">
        <v>5</v>
      </c>
      <c r="G78" s="12">
        <v>6</v>
      </c>
      <c r="H78" s="12">
        <v>7</v>
      </c>
      <c r="I78" s="12">
        <v>8</v>
      </c>
      <c r="J78" s="12">
        <v>9</v>
      </c>
      <c r="K78" s="13" t="s">
        <v>17</v>
      </c>
      <c r="L78" s="14"/>
      <c r="M78" s="14"/>
      <c r="N78" s="14"/>
      <c r="O78" s="14"/>
      <c r="P78" s="14"/>
      <c r="Q78" s="14"/>
      <c r="R78" s="14"/>
      <c r="S78" s="15"/>
      <c r="T78" s="15"/>
      <c r="U78" s="16"/>
      <c r="V78" s="17"/>
      <c r="W78" s="18"/>
      <c r="X78" s="18"/>
      <c r="Y78" s="1"/>
      <c r="AA78" s="19"/>
      <c r="AB78" s="36"/>
      <c r="AC78" s="36"/>
      <c r="AD78" s="36"/>
    </row>
    <row r="79" spans="1:38" ht="12.75" customHeight="1">
      <c r="A79" s="19" t="s">
        <v>25</v>
      </c>
      <c r="B79" s="20">
        <v>14</v>
      </c>
      <c r="C79" s="20"/>
      <c r="D79" s="20"/>
      <c r="E79" s="20"/>
      <c r="F79" s="20"/>
      <c r="G79" s="20"/>
      <c r="H79" s="20"/>
      <c r="I79" s="20"/>
      <c r="J79" s="20"/>
      <c r="K79" s="21"/>
      <c r="L79" s="22"/>
      <c r="M79" s="22"/>
      <c r="N79" s="22"/>
      <c r="O79" s="25"/>
      <c r="P79" s="25"/>
      <c r="Q79" s="25"/>
      <c r="R79" s="25"/>
      <c r="S79" s="15"/>
      <c r="T79" s="15"/>
      <c r="U79" s="16"/>
      <c r="V79" s="17"/>
      <c r="W79" s="23">
        <f>B79</f>
        <v>14</v>
      </c>
      <c r="X79" s="18"/>
      <c r="Y79" s="1"/>
      <c r="AA79" s="24"/>
      <c r="AB79" s="30" t="s">
        <v>45</v>
      </c>
      <c r="AC79" s="37"/>
      <c r="AD79" s="37"/>
    </row>
    <row r="80" spans="1:38" ht="12.75" customHeight="1">
      <c r="A80" s="19" t="s">
        <v>26</v>
      </c>
      <c r="C80" s="24">
        <v>6</v>
      </c>
      <c r="K80" s="24"/>
      <c r="L80" s="24"/>
      <c r="M80" s="24"/>
      <c r="N80" s="24"/>
      <c r="O80" s="25"/>
      <c r="P80" s="25"/>
      <c r="Q80" s="25"/>
      <c r="R80" s="25"/>
      <c r="S80" s="1"/>
      <c r="T80" s="1"/>
      <c r="V80" s="17">
        <f>C80/B79</f>
        <v>0.42857142857142855</v>
      </c>
      <c r="W80" s="26">
        <v>6</v>
      </c>
      <c r="X80" s="27">
        <f t="shared" ref="X80:X86" si="13">W80/W79</f>
        <v>0.42857142857142855</v>
      </c>
      <c r="Y80" s="1">
        <f t="shared" ref="Y80:Y86" si="14">100%-X80</f>
        <v>0.5714285714285714</v>
      </c>
      <c r="AA80" s="38" t="s">
        <v>33</v>
      </c>
      <c r="AB80" s="39" t="s">
        <v>19</v>
      </c>
      <c r="AC80" s="39" t="s">
        <v>21</v>
      </c>
      <c r="AD80" s="39" t="s">
        <v>22</v>
      </c>
      <c r="AE80" s="39" t="s">
        <v>23</v>
      </c>
      <c r="AF80" s="39" t="s">
        <v>24</v>
      </c>
      <c r="AG80" s="39" t="s">
        <v>25</v>
      </c>
      <c r="AH80" s="39" t="s">
        <v>26</v>
      </c>
      <c r="AI80" s="39" t="s">
        <v>27</v>
      </c>
      <c r="AJ80" s="39" t="s">
        <v>28</v>
      </c>
      <c r="AK80" s="39" t="s">
        <v>29</v>
      </c>
      <c r="AL80" s="39" t="s">
        <v>30</v>
      </c>
    </row>
    <row r="81" spans="1:38" ht="12.75" customHeight="1">
      <c r="A81" s="19" t="s">
        <v>27</v>
      </c>
      <c r="D81" s="24">
        <v>4</v>
      </c>
      <c r="O81" s="25"/>
      <c r="P81" s="25"/>
      <c r="Q81" s="25"/>
      <c r="R81" s="25"/>
      <c r="S81" s="1"/>
      <c r="T81" s="1"/>
      <c r="V81" s="28">
        <f>D81/C80</f>
        <v>0.66666666666666663</v>
      </c>
      <c r="W81" s="26">
        <v>4</v>
      </c>
      <c r="X81" s="27">
        <f t="shared" si="13"/>
        <v>0.66666666666666663</v>
      </c>
      <c r="Y81" s="1">
        <f t="shared" si="14"/>
        <v>0.33333333333333337</v>
      </c>
      <c r="AA81" s="40" t="s">
        <v>37</v>
      </c>
      <c r="AB81" s="41">
        <f>W7/W5</f>
        <v>0.52500000000000002</v>
      </c>
      <c r="AC81" s="41">
        <f>W22/W20</f>
        <v>0.375</v>
      </c>
      <c r="AD81" s="41">
        <f>W38/W36</f>
        <v>0.47619047619047616</v>
      </c>
      <c r="AE81" s="41">
        <f>W53/W51</f>
        <v>0.33333333333333331</v>
      </c>
      <c r="AF81" s="41">
        <f>W67/W65</f>
        <v>0.54545454545454541</v>
      </c>
      <c r="AG81" s="41">
        <f>W81/W79</f>
        <v>0.2857142857142857</v>
      </c>
      <c r="AH81" s="41">
        <f>W95/W93</f>
        <v>0.47619047619047616</v>
      </c>
      <c r="AI81" s="41">
        <f>W109/W107</f>
        <v>0.42857142857142855</v>
      </c>
      <c r="AJ81" s="41">
        <f>W123/W121</f>
        <v>0.875</v>
      </c>
      <c r="AK81" s="41">
        <f>W136/W134</f>
        <v>0.66666666666666663</v>
      </c>
      <c r="AL81" s="41">
        <f>W150/W148</f>
        <v>0.65</v>
      </c>
    </row>
    <row r="82" spans="1:38" ht="12.75" customHeight="1">
      <c r="A82" s="19" t="s">
        <v>28</v>
      </c>
      <c r="E82" s="24">
        <v>4</v>
      </c>
      <c r="O82" s="25"/>
      <c r="P82" s="25"/>
      <c r="Q82" s="25"/>
      <c r="R82" s="25"/>
      <c r="S82" s="1"/>
      <c r="T82" s="1"/>
      <c r="V82" s="1">
        <f>E82/D81</f>
        <v>1</v>
      </c>
      <c r="W82" s="26">
        <v>4</v>
      </c>
      <c r="X82" s="27">
        <f t="shared" si="13"/>
        <v>1</v>
      </c>
      <c r="Y82" s="1">
        <f t="shared" si="14"/>
        <v>0</v>
      </c>
    </row>
    <row r="83" spans="1:38" ht="12.75" customHeight="1">
      <c r="A83" s="19" t="s">
        <v>29</v>
      </c>
      <c r="F83" s="24">
        <v>4</v>
      </c>
      <c r="O83" s="25"/>
      <c r="P83" s="25"/>
      <c r="Q83" s="25"/>
      <c r="R83" s="25"/>
      <c r="S83" s="1"/>
      <c r="T83" s="1"/>
      <c r="V83" s="1">
        <f>F83/E82</f>
        <v>1</v>
      </c>
      <c r="W83" s="26">
        <v>4</v>
      </c>
      <c r="X83" s="27">
        <f t="shared" si="13"/>
        <v>1</v>
      </c>
      <c r="Y83" s="1">
        <f t="shared" si="14"/>
        <v>0</v>
      </c>
    </row>
    <row r="84" spans="1:38" ht="12.75" customHeight="1">
      <c r="A84" s="19" t="s">
        <v>30</v>
      </c>
      <c r="G84" s="24">
        <v>4</v>
      </c>
      <c r="O84" s="25"/>
      <c r="P84" s="25"/>
      <c r="Q84" s="25"/>
      <c r="R84" s="25"/>
      <c r="S84" s="1"/>
      <c r="T84" s="1"/>
      <c r="V84" s="1">
        <f>G84/F83</f>
        <v>1</v>
      </c>
      <c r="W84" s="26">
        <v>4</v>
      </c>
      <c r="X84" s="27">
        <f t="shared" si="13"/>
        <v>1</v>
      </c>
      <c r="Y84" s="1">
        <f t="shared" si="14"/>
        <v>0</v>
      </c>
    </row>
    <row r="85" spans="1:38" ht="12.75" customHeight="1">
      <c r="A85" s="19" t="s">
        <v>35</v>
      </c>
      <c r="H85" s="24">
        <v>4</v>
      </c>
      <c r="O85" s="25"/>
      <c r="P85" s="25"/>
      <c r="Q85" s="25"/>
      <c r="R85" s="25"/>
      <c r="S85" s="1"/>
      <c r="T85" s="1"/>
      <c r="V85" s="1">
        <f>H85/G84</f>
        <v>1</v>
      </c>
      <c r="W85" s="26">
        <v>4</v>
      </c>
      <c r="X85" s="27">
        <f t="shared" si="13"/>
        <v>1</v>
      </c>
      <c r="Y85" s="1">
        <f t="shared" si="14"/>
        <v>0</v>
      </c>
    </row>
    <row r="86" spans="1:38" ht="12.75" customHeight="1">
      <c r="A86" s="19" t="s">
        <v>36</v>
      </c>
      <c r="I86" s="24">
        <v>4</v>
      </c>
      <c r="O86" s="25"/>
      <c r="P86" s="25"/>
      <c r="Q86" s="25"/>
      <c r="R86" s="25"/>
      <c r="S86" s="1"/>
      <c r="T86" s="1"/>
      <c r="V86" s="1">
        <f>I86/H85</f>
        <v>1</v>
      </c>
      <c r="W86" s="26">
        <v>4</v>
      </c>
      <c r="X86" s="27">
        <f t="shared" si="13"/>
        <v>1</v>
      </c>
      <c r="Y86" s="1">
        <f t="shared" si="14"/>
        <v>0</v>
      </c>
    </row>
    <row r="87" spans="1:38" ht="12.75" customHeight="1">
      <c r="A87" s="19" t="s">
        <v>46</v>
      </c>
      <c r="I87" s="24">
        <v>1</v>
      </c>
      <c r="N87" s="24">
        <v>3</v>
      </c>
      <c r="O87" s="25"/>
      <c r="P87" s="25"/>
      <c r="Q87" s="25">
        <v>3</v>
      </c>
      <c r="R87" s="25">
        <f t="shared" ref="R87:R88" si="15">SUM(O87:Q87)</f>
        <v>3</v>
      </c>
      <c r="S87" s="1"/>
      <c r="T87" s="1"/>
      <c r="V87" s="1"/>
      <c r="W87" s="26"/>
      <c r="X87" s="27"/>
      <c r="Y87" s="1"/>
    </row>
    <row r="88" spans="1:38" ht="12.75" customHeight="1">
      <c r="A88" s="19" t="s">
        <v>47</v>
      </c>
      <c r="N88" s="24">
        <v>1</v>
      </c>
      <c r="O88" s="25"/>
      <c r="P88" s="25"/>
      <c r="Q88" s="25">
        <v>1</v>
      </c>
      <c r="R88" s="25">
        <f t="shared" si="15"/>
        <v>1</v>
      </c>
      <c r="S88" s="1"/>
      <c r="T88" s="1"/>
      <c r="V88" s="1"/>
      <c r="W88" s="26"/>
      <c r="X88" s="27"/>
      <c r="Y88" s="1"/>
      <c r="Z88" s="24" t="s">
        <v>48</v>
      </c>
      <c r="AA88" s="24">
        <v>4</v>
      </c>
      <c r="AB88" s="24">
        <f>SUM(R87:R88)</f>
        <v>4</v>
      </c>
      <c r="AC88" s="24" t="s">
        <v>17</v>
      </c>
    </row>
    <row r="89" spans="1:38" ht="12.75" customHeight="1">
      <c r="R89" s="24">
        <f>SUM(R87:R88)</f>
        <v>4</v>
      </c>
      <c r="S89" s="1">
        <f>R87/B79</f>
        <v>0.21428571428571427</v>
      </c>
      <c r="T89" s="1">
        <f>R89/B79</f>
        <v>0.2857142857142857</v>
      </c>
      <c r="U89" s="1">
        <f>T89-S89</f>
        <v>7.1428571428571425E-2</v>
      </c>
      <c r="V89" s="1"/>
      <c r="Z89" s="24" t="s">
        <v>49</v>
      </c>
      <c r="AA89" s="27">
        <f>AA88/B79</f>
        <v>0.2857142857142857</v>
      </c>
      <c r="AB89" s="27">
        <f>AA88/AB88</f>
        <v>1</v>
      </c>
      <c r="AC89" s="24" t="s">
        <v>50</v>
      </c>
    </row>
    <row r="90" spans="1:38" ht="12.75" customHeight="1">
      <c r="A90" s="3" t="s">
        <v>51</v>
      </c>
      <c r="S90" s="1"/>
      <c r="T90" s="1"/>
      <c r="V90" s="1"/>
    </row>
    <row r="91" spans="1:38" ht="25.5" customHeight="1">
      <c r="B91" s="185" t="s">
        <v>3</v>
      </c>
      <c r="C91" s="186"/>
      <c r="D91" s="186"/>
      <c r="E91" s="186"/>
      <c r="F91" s="186"/>
      <c r="G91" s="186"/>
      <c r="H91" s="186"/>
      <c r="I91" s="186"/>
      <c r="J91" s="186"/>
      <c r="S91" s="6" t="s">
        <v>8</v>
      </c>
      <c r="T91" s="6" t="s">
        <v>9</v>
      </c>
      <c r="U91" s="7" t="s">
        <v>10</v>
      </c>
      <c r="V91" s="6" t="s">
        <v>11</v>
      </c>
      <c r="W91" s="8" t="s">
        <v>12</v>
      </c>
      <c r="X91" s="8" t="s">
        <v>13</v>
      </c>
      <c r="Y91" s="9" t="s">
        <v>14</v>
      </c>
    </row>
    <row r="92" spans="1:38" ht="12.75" customHeight="1">
      <c r="A92" s="11" t="s">
        <v>16</v>
      </c>
      <c r="B92" s="12">
        <v>1</v>
      </c>
      <c r="C92" s="12">
        <v>2</v>
      </c>
      <c r="D92" s="12">
        <v>3</v>
      </c>
      <c r="E92" s="12">
        <v>4</v>
      </c>
      <c r="F92" s="12">
        <v>5</v>
      </c>
      <c r="G92" s="12">
        <v>6</v>
      </c>
      <c r="H92" s="12">
        <v>7</v>
      </c>
      <c r="I92" s="12">
        <v>8</v>
      </c>
      <c r="J92" s="12">
        <v>9</v>
      </c>
      <c r="K92" s="13" t="s">
        <v>17</v>
      </c>
      <c r="L92" s="14"/>
      <c r="M92" s="14"/>
      <c r="N92" s="14"/>
      <c r="O92" s="14"/>
      <c r="P92" s="14"/>
      <c r="Q92" s="14"/>
      <c r="R92" s="14"/>
      <c r="S92" s="15"/>
      <c r="T92" s="15"/>
      <c r="U92" s="16"/>
      <c r="V92" s="17"/>
      <c r="W92" s="18"/>
      <c r="X92" s="18"/>
      <c r="Y92" s="1"/>
    </row>
    <row r="93" spans="1:38" ht="12.75" customHeight="1">
      <c r="A93" s="19" t="s">
        <v>26</v>
      </c>
      <c r="B93" s="20">
        <v>21</v>
      </c>
      <c r="C93" s="20"/>
      <c r="D93" s="20"/>
      <c r="E93" s="20"/>
      <c r="F93" s="20"/>
      <c r="G93" s="20"/>
      <c r="H93" s="20"/>
      <c r="I93" s="20"/>
      <c r="J93" s="20"/>
      <c r="K93" s="21"/>
      <c r="L93" s="22"/>
      <c r="M93" s="22"/>
      <c r="N93" s="22"/>
      <c r="O93" s="22"/>
      <c r="P93" s="22"/>
      <c r="Q93" s="22"/>
      <c r="R93" s="22"/>
      <c r="S93" s="15"/>
      <c r="T93" s="15"/>
      <c r="U93" s="16"/>
      <c r="V93" s="17"/>
      <c r="W93" s="23">
        <f>B93</f>
        <v>21</v>
      </c>
      <c r="X93" s="18"/>
      <c r="Y93" s="1"/>
    </row>
    <row r="94" spans="1:38" ht="12.75" customHeight="1">
      <c r="A94" s="19" t="s">
        <v>27</v>
      </c>
      <c r="C94" s="24">
        <v>10</v>
      </c>
      <c r="K94" s="24"/>
      <c r="L94" s="24"/>
      <c r="M94" s="24"/>
      <c r="N94" s="24"/>
      <c r="O94" s="25"/>
      <c r="P94" s="25"/>
      <c r="Q94" s="25"/>
      <c r="R94" s="25"/>
      <c r="S94" s="1"/>
      <c r="T94" s="1"/>
      <c r="V94" s="17">
        <f>C94/B93</f>
        <v>0.47619047619047616</v>
      </c>
      <c r="W94" s="26">
        <v>10</v>
      </c>
      <c r="X94" s="27">
        <f t="shared" ref="X94:X100" si="16">W94/W93</f>
        <v>0.47619047619047616</v>
      </c>
      <c r="Y94" s="1">
        <f t="shared" ref="Y94:Y100" si="17">100%-X94</f>
        <v>0.52380952380952384</v>
      </c>
    </row>
    <row r="95" spans="1:38" ht="12.75" customHeight="1">
      <c r="A95" s="19" t="s">
        <v>28</v>
      </c>
      <c r="D95" s="24">
        <v>10</v>
      </c>
      <c r="O95" s="25"/>
      <c r="P95" s="25"/>
      <c r="Q95" s="25"/>
      <c r="R95" s="25"/>
      <c r="S95" s="1"/>
      <c r="T95" s="1"/>
      <c r="V95" s="28">
        <f>D95/C94</f>
        <v>1</v>
      </c>
      <c r="W95" s="26">
        <v>10</v>
      </c>
      <c r="X95" s="27">
        <f t="shared" si="16"/>
        <v>1</v>
      </c>
      <c r="Y95" s="1">
        <f t="shared" si="17"/>
        <v>0</v>
      </c>
    </row>
    <row r="96" spans="1:38" ht="12.75" customHeight="1">
      <c r="A96" s="19" t="s">
        <v>29</v>
      </c>
      <c r="E96" s="24">
        <v>10</v>
      </c>
      <c r="O96" s="25"/>
      <c r="P96" s="25"/>
      <c r="Q96" s="25"/>
      <c r="R96" s="25"/>
      <c r="S96" s="1"/>
      <c r="T96" s="1"/>
      <c r="V96" s="1">
        <f>E96/D95</f>
        <v>1</v>
      </c>
      <c r="W96" s="26">
        <v>10</v>
      </c>
      <c r="X96" s="27">
        <f t="shared" si="16"/>
        <v>1</v>
      </c>
      <c r="Y96" s="1">
        <f t="shared" si="17"/>
        <v>0</v>
      </c>
    </row>
    <row r="97" spans="1:29" ht="12.75" customHeight="1">
      <c r="A97" s="19" t="s">
        <v>30</v>
      </c>
      <c r="F97" s="24">
        <v>9</v>
      </c>
      <c r="O97" s="25"/>
      <c r="P97" s="25"/>
      <c r="Q97" s="25"/>
      <c r="R97" s="25"/>
      <c r="S97" s="1"/>
      <c r="T97" s="1"/>
      <c r="V97" s="1">
        <f>F97/E96</f>
        <v>0.9</v>
      </c>
      <c r="W97" s="26">
        <v>9</v>
      </c>
      <c r="X97" s="27">
        <f t="shared" si="16"/>
        <v>0.9</v>
      </c>
      <c r="Y97" s="1">
        <f t="shared" si="17"/>
        <v>9.9999999999999978E-2</v>
      </c>
    </row>
    <row r="98" spans="1:29" ht="12.75" customHeight="1">
      <c r="A98" s="24">
        <v>1001</v>
      </c>
      <c r="G98" s="24">
        <v>9</v>
      </c>
      <c r="O98" s="25"/>
      <c r="P98" s="25"/>
      <c r="Q98" s="25"/>
      <c r="R98" s="25"/>
      <c r="S98" s="1"/>
      <c r="T98" s="1"/>
      <c r="V98" s="1">
        <f>G98/F97</f>
        <v>1</v>
      </c>
      <c r="W98" s="26">
        <v>10</v>
      </c>
      <c r="X98" s="27">
        <f t="shared" si="16"/>
        <v>1.1111111111111112</v>
      </c>
      <c r="Y98" s="1">
        <f t="shared" si="17"/>
        <v>-0.11111111111111116</v>
      </c>
    </row>
    <row r="99" spans="1:29" ht="12.75" customHeight="1">
      <c r="A99" s="24">
        <v>1002</v>
      </c>
      <c r="H99" s="24">
        <v>9</v>
      </c>
      <c r="O99" s="25"/>
      <c r="P99" s="25"/>
      <c r="Q99" s="25"/>
      <c r="R99" s="25"/>
      <c r="S99" s="1"/>
      <c r="T99" s="1"/>
      <c r="V99" s="1">
        <f>H99/G98</f>
        <v>1</v>
      </c>
      <c r="W99" s="26">
        <v>10</v>
      </c>
      <c r="X99" s="27">
        <f t="shared" si="16"/>
        <v>1</v>
      </c>
      <c r="Y99" s="1">
        <f t="shared" si="17"/>
        <v>0</v>
      </c>
    </row>
    <row r="100" spans="1:29" ht="12.75" customHeight="1">
      <c r="A100" s="24">
        <v>1101</v>
      </c>
      <c r="I100" s="24">
        <v>9</v>
      </c>
      <c r="O100" s="25"/>
      <c r="P100" s="25"/>
      <c r="Q100" s="25"/>
      <c r="R100" s="25"/>
      <c r="S100" s="1"/>
      <c r="T100" s="1"/>
      <c r="V100" s="1">
        <f>I100/H99</f>
        <v>1</v>
      </c>
      <c r="W100" s="26">
        <v>10</v>
      </c>
      <c r="X100" s="27">
        <f t="shared" si="16"/>
        <v>1</v>
      </c>
      <c r="Y100" s="1">
        <f t="shared" si="17"/>
        <v>0</v>
      </c>
    </row>
    <row r="101" spans="1:29" ht="12.75" customHeight="1">
      <c r="A101" s="19" t="s">
        <v>47</v>
      </c>
      <c r="N101" s="24">
        <v>9</v>
      </c>
      <c r="O101" s="25"/>
      <c r="P101" s="25"/>
      <c r="Q101" s="25">
        <v>9</v>
      </c>
      <c r="R101" s="25">
        <f t="shared" ref="R101:R102" si="18">SUM(Q101)</f>
        <v>9</v>
      </c>
      <c r="S101" s="1"/>
      <c r="T101" s="1"/>
      <c r="V101" s="1"/>
      <c r="W101" s="26"/>
      <c r="X101" s="27"/>
      <c r="Y101" s="1"/>
    </row>
    <row r="102" spans="1:29" ht="12.75" customHeight="1">
      <c r="A102" s="19" t="s">
        <v>52</v>
      </c>
      <c r="N102" s="24">
        <v>1</v>
      </c>
      <c r="O102" s="25"/>
      <c r="P102" s="25"/>
      <c r="Q102" s="25">
        <v>1</v>
      </c>
      <c r="R102" s="25">
        <f t="shared" si="18"/>
        <v>1</v>
      </c>
      <c r="S102" s="1"/>
      <c r="T102" s="1"/>
      <c r="V102" s="1"/>
      <c r="W102" s="26"/>
      <c r="X102" s="27"/>
      <c r="Y102" s="1"/>
      <c r="Z102" s="24" t="s">
        <v>48</v>
      </c>
      <c r="AA102" s="24">
        <v>10</v>
      </c>
      <c r="AB102" s="24">
        <f>SUM(R101:R102)</f>
        <v>10</v>
      </c>
      <c r="AC102" s="24" t="s">
        <v>17</v>
      </c>
    </row>
    <row r="103" spans="1:29" ht="12.75" customHeight="1">
      <c r="R103" s="24">
        <f>SUM(R101:R102)</f>
        <v>10</v>
      </c>
      <c r="S103" s="1">
        <f>R101/B93</f>
        <v>0.42857142857142855</v>
      </c>
      <c r="T103" s="1">
        <f>R103/B93</f>
        <v>0.47619047619047616</v>
      </c>
      <c r="U103" s="1">
        <f>T103-S103</f>
        <v>4.7619047619047616E-2</v>
      </c>
      <c r="V103" s="1"/>
      <c r="Z103" s="24" t="s">
        <v>49</v>
      </c>
      <c r="AA103" s="27">
        <f>AA102/B93</f>
        <v>0.47619047619047616</v>
      </c>
      <c r="AB103" s="27">
        <f>AA102/AB102</f>
        <v>1</v>
      </c>
      <c r="AC103" s="24" t="s">
        <v>50</v>
      </c>
    </row>
    <row r="104" spans="1:29" ht="12.75" customHeight="1">
      <c r="A104" s="3" t="s">
        <v>53</v>
      </c>
      <c r="S104" s="1"/>
      <c r="T104" s="1"/>
      <c r="V104" s="1"/>
    </row>
    <row r="105" spans="1:29" ht="25.5" customHeight="1">
      <c r="B105" s="185" t="s">
        <v>3</v>
      </c>
      <c r="C105" s="186"/>
      <c r="D105" s="186"/>
      <c r="E105" s="186"/>
      <c r="F105" s="186"/>
      <c r="G105" s="186"/>
      <c r="H105" s="186"/>
      <c r="I105" s="186"/>
      <c r="J105" s="186"/>
      <c r="S105" s="6" t="s">
        <v>8</v>
      </c>
      <c r="T105" s="6" t="s">
        <v>9</v>
      </c>
      <c r="U105" s="7" t="s">
        <v>10</v>
      </c>
      <c r="V105" s="6" t="s">
        <v>11</v>
      </c>
      <c r="W105" s="8" t="s">
        <v>12</v>
      </c>
      <c r="X105" s="8" t="s">
        <v>13</v>
      </c>
      <c r="Y105" s="9" t="s">
        <v>14</v>
      </c>
    </row>
    <row r="106" spans="1:29" ht="12.75" customHeight="1">
      <c r="A106" s="11" t="s">
        <v>16</v>
      </c>
      <c r="B106" s="12">
        <v>1</v>
      </c>
      <c r="C106" s="12">
        <v>2</v>
      </c>
      <c r="D106" s="12">
        <v>3</v>
      </c>
      <c r="E106" s="12">
        <v>4</v>
      </c>
      <c r="F106" s="12">
        <v>5</v>
      </c>
      <c r="G106" s="12">
        <v>6</v>
      </c>
      <c r="H106" s="12">
        <v>7</v>
      </c>
      <c r="I106" s="12">
        <v>8</v>
      </c>
      <c r="J106" s="12">
        <v>9</v>
      </c>
      <c r="K106" s="13" t="s">
        <v>17</v>
      </c>
      <c r="L106" s="14"/>
      <c r="M106" s="14"/>
      <c r="N106" s="14"/>
      <c r="O106" s="14"/>
      <c r="P106" s="14"/>
      <c r="Q106" s="14"/>
      <c r="R106" s="14"/>
      <c r="S106" s="15"/>
      <c r="T106" s="15"/>
      <c r="U106" s="16"/>
      <c r="V106" s="17"/>
      <c r="W106" s="18"/>
      <c r="X106" s="18"/>
      <c r="Y106" s="1"/>
    </row>
    <row r="107" spans="1:29" ht="12.75" customHeight="1">
      <c r="A107" s="19" t="s">
        <v>27</v>
      </c>
      <c r="B107" s="20">
        <v>7</v>
      </c>
      <c r="C107" s="20"/>
      <c r="D107" s="20"/>
      <c r="E107" s="20"/>
      <c r="F107" s="20"/>
      <c r="G107" s="20"/>
      <c r="H107" s="20"/>
      <c r="I107" s="20"/>
      <c r="J107" s="20"/>
      <c r="K107" s="21"/>
      <c r="L107" s="22"/>
      <c r="M107" s="22"/>
      <c r="N107" s="22"/>
      <c r="O107" s="22"/>
      <c r="P107" s="22"/>
      <c r="Q107" s="22"/>
      <c r="R107" s="22"/>
      <c r="S107" s="15"/>
      <c r="T107" s="15"/>
      <c r="U107" s="16"/>
      <c r="V107" s="17"/>
      <c r="W107" s="23">
        <f>B107</f>
        <v>7</v>
      </c>
      <c r="X107" s="18"/>
      <c r="Y107" s="1"/>
    </row>
    <row r="108" spans="1:29" ht="12.75" customHeight="1">
      <c r="A108" s="19" t="s">
        <v>28</v>
      </c>
      <c r="C108" s="24">
        <v>3</v>
      </c>
      <c r="K108" s="24"/>
      <c r="L108" s="24"/>
      <c r="M108" s="24"/>
      <c r="N108" s="24"/>
      <c r="O108" s="25"/>
      <c r="P108" s="25"/>
      <c r="Q108" s="25"/>
      <c r="R108" s="25"/>
      <c r="S108" s="1"/>
      <c r="T108" s="1"/>
      <c r="V108" s="17">
        <f>C108/B107</f>
        <v>0.42857142857142855</v>
      </c>
      <c r="W108" s="26">
        <v>3</v>
      </c>
      <c r="X108" s="27">
        <f t="shared" ref="X108:X114" si="19">W108/W107</f>
        <v>0.42857142857142855</v>
      </c>
      <c r="Y108" s="1">
        <f t="shared" ref="Y108:Y114" si="20">100%-X108</f>
        <v>0.5714285714285714</v>
      </c>
    </row>
    <row r="109" spans="1:29" ht="12.75" customHeight="1">
      <c r="A109" s="19" t="s">
        <v>29</v>
      </c>
      <c r="D109" s="24">
        <v>3</v>
      </c>
      <c r="O109" s="25"/>
      <c r="P109" s="25"/>
      <c r="Q109" s="25"/>
      <c r="R109" s="25"/>
      <c r="S109" s="1"/>
      <c r="T109" s="1"/>
      <c r="V109" s="28">
        <f>D109/C108</f>
        <v>1</v>
      </c>
      <c r="W109" s="26">
        <v>3</v>
      </c>
      <c r="X109" s="27">
        <f t="shared" si="19"/>
        <v>1</v>
      </c>
      <c r="Y109" s="1">
        <f t="shared" si="20"/>
        <v>0</v>
      </c>
    </row>
    <row r="110" spans="1:29" ht="12.75" customHeight="1">
      <c r="A110" s="19" t="s">
        <v>30</v>
      </c>
      <c r="E110" s="24">
        <v>3</v>
      </c>
      <c r="O110" s="25"/>
      <c r="P110" s="25"/>
      <c r="Q110" s="25"/>
      <c r="R110" s="25"/>
      <c r="S110" s="1"/>
      <c r="T110" s="1"/>
      <c r="V110" s="1">
        <f>E110/D109</f>
        <v>1</v>
      </c>
      <c r="W110" s="26">
        <v>3</v>
      </c>
      <c r="X110" s="27">
        <f t="shared" si="19"/>
        <v>1</v>
      </c>
      <c r="Y110" s="1">
        <f t="shared" si="20"/>
        <v>0</v>
      </c>
    </row>
    <row r="111" spans="1:29" ht="12.75" customHeight="1">
      <c r="A111" s="24">
        <v>1001</v>
      </c>
      <c r="F111" s="24">
        <v>3</v>
      </c>
      <c r="O111" s="25"/>
      <c r="P111" s="25"/>
      <c r="Q111" s="25"/>
      <c r="R111" s="25"/>
      <c r="S111" s="1"/>
      <c r="T111" s="1"/>
      <c r="V111" s="1">
        <f>F111/E110</f>
        <v>1</v>
      </c>
      <c r="W111" s="26">
        <v>3</v>
      </c>
      <c r="X111" s="27">
        <f t="shared" si="19"/>
        <v>1</v>
      </c>
      <c r="Y111" s="1">
        <f t="shared" si="20"/>
        <v>0</v>
      </c>
    </row>
    <row r="112" spans="1:29" ht="12.75" customHeight="1">
      <c r="A112" s="24">
        <v>1002</v>
      </c>
      <c r="G112" s="24">
        <v>3</v>
      </c>
      <c r="O112" s="25"/>
      <c r="P112" s="25"/>
      <c r="Q112" s="25"/>
      <c r="R112" s="25"/>
      <c r="S112" s="1"/>
      <c r="T112" s="1"/>
      <c r="V112" s="1">
        <f>G112/F111</f>
        <v>1</v>
      </c>
      <c r="W112" s="26">
        <v>3</v>
      </c>
      <c r="X112" s="27">
        <f t="shared" si="19"/>
        <v>1</v>
      </c>
      <c r="Y112" s="1">
        <f t="shared" si="20"/>
        <v>0</v>
      </c>
    </row>
    <row r="113" spans="1:29" ht="12.75" customHeight="1">
      <c r="A113" s="24">
        <v>1101</v>
      </c>
      <c r="H113" s="24">
        <v>3</v>
      </c>
      <c r="O113" s="25"/>
      <c r="P113" s="25"/>
      <c r="Q113" s="25"/>
      <c r="R113" s="25"/>
      <c r="S113" s="1"/>
      <c r="T113" s="1"/>
      <c r="V113" s="1">
        <f>H113/G112</f>
        <v>1</v>
      </c>
      <c r="W113" s="26">
        <v>3</v>
      </c>
      <c r="X113" s="27">
        <f t="shared" si="19"/>
        <v>1</v>
      </c>
      <c r="Y113" s="1">
        <f t="shared" si="20"/>
        <v>0</v>
      </c>
    </row>
    <row r="114" spans="1:29" ht="12.75" customHeight="1">
      <c r="A114" s="19" t="s">
        <v>47</v>
      </c>
      <c r="I114" s="24">
        <v>3</v>
      </c>
      <c r="O114" s="25"/>
      <c r="P114" s="25"/>
      <c r="Q114" s="25"/>
      <c r="R114" s="25"/>
      <c r="S114" s="1"/>
      <c r="T114" s="1"/>
      <c r="V114" s="1">
        <f>I114/H113</f>
        <v>1</v>
      </c>
      <c r="W114" s="26">
        <v>3</v>
      </c>
      <c r="X114" s="27">
        <f t="shared" si="19"/>
        <v>1</v>
      </c>
      <c r="Y114" s="1">
        <f t="shared" si="20"/>
        <v>0</v>
      </c>
    </row>
    <row r="115" spans="1:29" ht="12.75" customHeight="1">
      <c r="A115" s="19" t="s">
        <v>52</v>
      </c>
      <c r="N115" s="24">
        <v>3</v>
      </c>
      <c r="O115" s="25"/>
      <c r="P115" s="25"/>
      <c r="Q115" s="25"/>
      <c r="R115" s="25">
        <v>3</v>
      </c>
      <c r="S115" s="1"/>
      <c r="T115" s="1"/>
      <c r="V115" s="1"/>
      <c r="W115" s="26"/>
      <c r="X115" s="27"/>
      <c r="Y115" s="1"/>
      <c r="Z115" s="24" t="s">
        <v>48</v>
      </c>
      <c r="AA115" s="24">
        <v>3</v>
      </c>
      <c r="AB115" s="24">
        <f>SUM(R115:R116)</f>
        <v>3</v>
      </c>
      <c r="AC115" s="24" t="s">
        <v>17</v>
      </c>
    </row>
    <row r="116" spans="1:29" ht="12.75" customHeight="1">
      <c r="A116" s="19" t="s">
        <v>54</v>
      </c>
      <c r="O116" s="25"/>
      <c r="P116" s="25"/>
      <c r="Q116" s="25"/>
      <c r="R116" s="25"/>
      <c r="S116" s="1"/>
      <c r="T116" s="1"/>
      <c r="V116" s="1"/>
      <c r="W116" s="26"/>
      <c r="X116" s="27"/>
      <c r="Y116" s="1"/>
      <c r="Z116" s="24" t="s">
        <v>49</v>
      </c>
      <c r="AA116" s="27">
        <f>AA115/B107</f>
        <v>0.42857142857142855</v>
      </c>
      <c r="AB116" s="27">
        <f>AA115/AB115</f>
        <v>1</v>
      </c>
      <c r="AC116" s="24" t="s">
        <v>50</v>
      </c>
    </row>
    <row r="117" spans="1:29" ht="12.75" customHeight="1">
      <c r="R117" s="24">
        <f>SUM(R115)</f>
        <v>3</v>
      </c>
      <c r="S117" s="1">
        <f>R115/B107</f>
        <v>0.42857142857142855</v>
      </c>
      <c r="T117" s="1">
        <f>R117/B107</f>
        <v>0.42857142857142855</v>
      </c>
      <c r="U117" s="1">
        <f>T117-S117</f>
        <v>0</v>
      </c>
      <c r="V117" s="1"/>
    </row>
    <row r="118" spans="1:29" ht="12.75" customHeight="1">
      <c r="A118" s="3" t="s">
        <v>55</v>
      </c>
      <c r="S118" s="1"/>
      <c r="T118" s="1"/>
      <c r="V118" s="1"/>
    </row>
    <row r="119" spans="1:29" ht="25.5" customHeight="1">
      <c r="B119" s="185" t="s">
        <v>3</v>
      </c>
      <c r="C119" s="186"/>
      <c r="D119" s="186"/>
      <c r="E119" s="186"/>
      <c r="F119" s="186"/>
      <c r="G119" s="186"/>
      <c r="H119" s="186"/>
      <c r="I119" s="186"/>
      <c r="J119" s="186"/>
      <c r="S119" s="6" t="s">
        <v>8</v>
      </c>
      <c r="T119" s="6" t="s">
        <v>9</v>
      </c>
      <c r="U119" s="7" t="s">
        <v>10</v>
      </c>
      <c r="V119" s="6" t="s">
        <v>11</v>
      </c>
      <c r="W119" s="8" t="s">
        <v>12</v>
      </c>
      <c r="X119" s="8" t="s">
        <v>13</v>
      </c>
      <c r="Y119" s="9" t="s">
        <v>14</v>
      </c>
    </row>
    <row r="120" spans="1:29" ht="12.75" customHeight="1">
      <c r="A120" s="11" t="s">
        <v>16</v>
      </c>
      <c r="B120" s="12">
        <v>1</v>
      </c>
      <c r="C120" s="12">
        <v>2</v>
      </c>
      <c r="D120" s="12">
        <v>3</v>
      </c>
      <c r="E120" s="12">
        <v>4</v>
      </c>
      <c r="F120" s="12">
        <v>5</v>
      </c>
      <c r="G120" s="12">
        <v>6</v>
      </c>
      <c r="H120" s="12">
        <v>7</v>
      </c>
      <c r="I120" s="12">
        <v>8</v>
      </c>
      <c r="J120" s="12">
        <v>9</v>
      </c>
      <c r="K120" s="13" t="s">
        <v>17</v>
      </c>
      <c r="L120" s="14"/>
      <c r="M120" s="14"/>
      <c r="N120" s="14"/>
      <c r="O120" s="14"/>
      <c r="P120" s="14"/>
      <c r="Q120" s="14"/>
      <c r="R120" s="14"/>
      <c r="S120" s="15"/>
      <c r="T120" s="15"/>
      <c r="U120" s="16"/>
      <c r="V120" s="17"/>
      <c r="W120" s="18"/>
      <c r="X120" s="18"/>
      <c r="Y120" s="1"/>
    </row>
    <row r="121" spans="1:29" ht="12.75" customHeight="1">
      <c r="A121" s="19" t="s">
        <v>28</v>
      </c>
      <c r="B121" s="20">
        <v>8</v>
      </c>
      <c r="C121" s="20"/>
      <c r="D121" s="20"/>
      <c r="E121" s="20"/>
      <c r="F121" s="20"/>
      <c r="G121" s="20"/>
      <c r="H121" s="20"/>
      <c r="I121" s="20"/>
      <c r="J121" s="20"/>
      <c r="K121" s="21"/>
      <c r="L121" s="22"/>
      <c r="M121" s="22"/>
      <c r="N121" s="22"/>
      <c r="O121" s="25"/>
      <c r="P121" s="25"/>
      <c r="Q121" s="25"/>
      <c r="R121" s="25"/>
      <c r="S121" s="15"/>
      <c r="T121" s="15"/>
      <c r="U121" s="16"/>
      <c r="V121" s="17"/>
      <c r="W121" s="23">
        <f>B121</f>
        <v>8</v>
      </c>
      <c r="X121" s="18"/>
      <c r="Y121" s="1"/>
    </row>
    <row r="122" spans="1:29" ht="12.75" customHeight="1">
      <c r="A122" s="19" t="s">
        <v>29</v>
      </c>
      <c r="C122" s="24">
        <v>7</v>
      </c>
      <c r="K122" s="24"/>
      <c r="L122" s="24"/>
      <c r="M122" s="24"/>
      <c r="N122" s="24"/>
      <c r="O122" s="25"/>
      <c r="P122" s="25"/>
      <c r="Q122" s="25"/>
      <c r="R122" s="25"/>
      <c r="S122" s="1"/>
      <c r="T122" s="1"/>
      <c r="V122" s="17">
        <f>C122/B121</f>
        <v>0.875</v>
      </c>
      <c r="W122" s="26">
        <v>7</v>
      </c>
      <c r="X122" s="27">
        <f t="shared" ref="X122:X128" si="21">W122/W121</f>
        <v>0.875</v>
      </c>
      <c r="Y122" s="1">
        <f t="shared" ref="Y122:Y128" si="22">100%-X122</f>
        <v>0.125</v>
      </c>
    </row>
    <row r="123" spans="1:29" ht="12.75" customHeight="1">
      <c r="A123" s="19" t="s">
        <v>30</v>
      </c>
      <c r="D123" s="24">
        <v>7</v>
      </c>
      <c r="O123" s="25"/>
      <c r="P123" s="25"/>
      <c r="Q123" s="25"/>
      <c r="R123" s="25"/>
      <c r="S123" s="1"/>
      <c r="T123" s="1"/>
      <c r="V123" s="28">
        <f>D123/C122</f>
        <v>1</v>
      </c>
      <c r="W123" s="26">
        <v>7</v>
      </c>
      <c r="X123" s="27">
        <f t="shared" si="21"/>
        <v>1</v>
      </c>
      <c r="Y123" s="1">
        <f t="shared" si="22"/>
        <v>0</v>
      </c>
    </row>
    <row r="124" spans="1:29" ht="12.75" customHeight="1">
      <c r="A124" s="24">
        <v>1001</v>
      </c>
      <c r="E124" s="24">
        <v>7</v>
      </c>
      <c r="O124" s="25"/>
      <c r="P124" s="25"/>
      <c r="Q124" s="25"/>
      <c r="R124" s="25"/>
      <c r="S124" s="1"/>
      <c r="T124" s="1"/>
      <c r="V124" s="1">
        <f>E124/D123</f>
        <v>1</v>
      </c>
      <c r="W124" s="26">
        <v>7</v>
      </c>
      <c r="X124" s="27">
        <f t="shared" si="21"/>
        <v>1</v>
      </c>
      <c r="Y124" s="1">
        <f t="shared" si="22"/>
        <v>0</v>
      </c>
    </row>
    <row r="125" spans="1:29" ht="12.75" customHeight="1">
      <c r="A125" s="24">
        <v>1002</v>
      </c>
      <c r="F125" s="24">
        <v>7</v>
      </c>
      <c r="O125" s="25"/>
      <c r="P125" s="25"/>
      <c r="Q125" s="25"/>
      <c r="R125" s="25"/>
      <c r="S125" s="1"/>
      <c r="T125" s="1"/>
      <c r="V125" s="1">
        <f>F125/E124</f>
        <v>1</v>
      </c>
      <c r="W125" s="26">
        <v>7</v>
      </c>
      <c r="X125" s="27">
        <f t="shared" si="21"/>
        <v>1</v>
      </c>
      <c r="Y125" s="1">
        <f t="shared" si="22"/>
        <v>0</v>
      </c>
    </row>
    <row r="126" spans="1:29" ht="12.75" customHeight="1">
      <c r="A126" s="24">
        <v>1101</v>
      </c>
      <c r="G126" s="24">
        <v>7</v>
      </c>
      <c r="O126" s="25"/>
      <c r="P126" s="25"/>
      <c r="Q126" s="25"/>
      <c r="R126" s="25"/>
      <c r="S126" s="1"/>
      <c r="T126" s="1"/>
      <c r="V126" s="1">
        <f>G126/F125</f>
        <v>1</v>
      </c>
      <c r="W126" s="26">
        <v>7</v>
      </c>
      <c r="X126" s="27">
        <f t="shared" si="21"/>
        <v>1</v>
      </c>
      <c r="Y126" s="1">
        <f t="shared" si="22"/>
        <v>0</v>
      </c>
    </row>
    <row r="127" spans="1:29" ht="12.75" customHeight="1">
      <c r="A127" s="19" t="s">
        <v>47</v>
      </c>
      <c r="H127" s="24">
        <v>7</v>
      </c>
      <c r="O127" s="25"/>
      <c r="P127" s="25"/>
      <c r="Q127" s="25"/>
      <c r="R127" s="25"/>
      <c r="S127" s="1"/>
      <c r="T127" s="1"/>
      <c r="V127" s="1">
        <f>H127/G126</f>
        <v>1</v>
      </c>
      <c r="W127" s="26">
        <v>7</v>
      </c>
      <c r="X127" s="27">
        <f t="shared" si="21"/>
        <v>1</v>
      </c>
      <c r="Y127" s="1">
        <f t="shared" si="22"/>
        <v>0</v>
      </c>
    </row>
    <row r="128" spans="1:29" ht="12.75" customHeight="1">
      <c r="A128" s="19" t="s">
        <v>52</v>
      </c>
      <c r="I128" s="24">
        <v>7</v>
      </c>
      <c r="O128" s="25"/>
      <c r="P128" s="25"/>
      <c r="Q128" s="25"/>
      <c r="R128" s="25"/>
      <c r="S128" s="1"/>
      <c r="T128" s="1"/>
      <c r="V128" s="1">
        <f>I128/H127</f>
        <v>1</v>
      </c>
      <c r="W128" s="26">
        <v>7</v>
      </c>
      <c r="X128" s="27">
        <f t="shared" si="21"/>
        <v>1</v>
      </c>
      <c r="Y128" s="1">
        <f t="shared" si="22"/>
        <v>0</v>
      </c>
    </row>
    <row r="129" spans="1:29" ht="12.75" customHeight="1">
      <c r="A129" s="19" t="s">
        <v>54</v>
      </c>
      <c r="J129" s="24">
        <v>7</v>
      </c>
      <c r="N129" s="24">
        <v>7</v>
      </c>
      <c r="O129" s="25"/>
      <c r="P129" s="25"/>
      <c r="Q129" s="25">
        <v>6</v>
      </c>
      <c r="R129" s="25">
        <v>7</v>
      </c>
      <c r="S129" s="1"/>
      <c r="T129" s="1"/>
      <c r="V129" s="1"/>
      <c r="W129" s="26">
        <v>7</v>
      </c>
      <c r="X129" s="27"/>
      <c r="Y129" s="1"/>
      <c r="Z129" s="42" t="s">
        <v>48</v>
      </c>
      <c r="AA129" s="42">
        <v>7</v>
      </c>
      <c r="AB129" s="42">
        <f>SUM(R129)</f>
        <v>7</v>
      </c>
      <c r="AC129" s="42" t="s">
        <v>17</v>
      </c>
    </row>
    <row r="130" spans="1:29" ht="12.75" customHeight="1">
      <c r="R130" s="24">
        <f>SUM(R129)</f>
        <v>7</v>
      </c>
      <c r="S130" s="1">
        <f>R129/B121</f>
        <v>0.875</v>
      </c>
      <c r="T130" s="1">
        <f>R130/B121</f>
        <v>0.875</v>
      </c>
      <c r="U130" s="1">
        <f>T130-S130</f>
        <v>0</v>
      </c>
      <c r="V130" s="1"/>
      <c r="Z130" s="42" t="s">
        <v>49</v>
      </c>
      <c r="AA130" s="43">
        <f>AA129/B121</f>
        <v>0.875</v>
      </c>
      <c r="AB130" s="43">
        <f>AA129/AB129</f>
        <v>1</v>
      </c>
      <c r="AC130" s="42" t="s">
        <v>50</v>
      </c>
    </row>
    <row r="131" spans="1:29" ht="12.75" customHeight="1">
      <c r="A131" s="3" t="s">
        <v>56</v>
      </c>
      <c r="S131" s="1"/>
      <c r="T131" s="1"/>
      <c r="V131" s="1"/>
    </row>
    <row r="132" spans="1:29" ht="25.5" customHeight="1">
      <c r="B132" s="185" t="s">
        <v>3</v>
      </c>
      <c r="C132" s="186"/>
      <c r="D132" s="186"/>
      <c r="E132" s="186"/>
      <c r="F132" s="186"/>
      <c r="G132" s="186"/>
      <c r="H132" s="186"/>
      <c r="I132" s="186"/>
      <c r="J132" s="186"/>
      <c r="S132" s="6" t="s">
        <v>8</v>
      </c>
      <c r="T132" s="6" t="s">
        <v>9</v>
      </c>
      <c r="U132" s="7" t="s">
        <v>10</v>
      </c>
      <c r="V132" s="6" t="s">
        <v>11</v>
      </c>
      <c r="W132" s="8" t="s">
        <v>12</v>
      </c>
      <c r="X132" s="8" t="s">
        <v>13</v>
      </c>
      <c r="Y132" s="9" t="s">
        <v>14</v>
      </c>
    </row>
    <row r="133" spans="1:29" ht="12.75" customHeight="1">
      <c r="A133" s="11" t="s">
        <v>16</v>
      </c>
      <c r="B133" s="12">
        <v>1</v>
      </c>
      <c r="C133" s="12">
        <v>2</v>
      </c>
      <c r="D133" s="12">
        <v>3</v>
      </c>
      <c r="E133" s="12">
        <v>4</v>
      </c>
      <c r="F133" s="12">
        <v>5</v>
      </c>
      <c r="G133" s="12">
        <v>6</v>
      </c>
      <c r="H133" s="12">
        <v>7</v>
      </c>
      <c r="I133" s="12">
        <v>8</v>
      </c>
      <c r="J133" s="12">
        <v>9</v>
      </c>
      <c r="K133" s="13" t="s">
        <v>17</v>
      </c>
      <c r="L133" s="14"/>
      <c r="M133" s="14"/>
      <c r="N133" s="14"/>
      <c r="O133" s="14"/>
      <c r="P133" s="14"/>
      <c r="Q133" s="14"/>
      <c r="R133" s="14"/>
      <c r="S133" s="15"/>
      <c r="T133" s="15"/>
      <c r="U133" s="16"/>
      <c r="V133" s="17"/>
      <c r="W133" s="18"/>
      <c r="X133" s="18"/>
      <c r="Y133" s="1"/>
    </row>
    <row r="134" spans="1:29" ht="12.75" customHeight="1">
      <c r="A134" s="19" t="s">
        <v>29</v>
      </c>
      <c r="B134" s="20">
        <v>6</v>
      </c>
      <c r="C134" s="20"/>
      <c r="D134" s="20"/>
      <c r="E134" s="20"/>
      <c r="F134" s="20"/>
      <c r="G134" s="20"/>
      <c r="H134" s="20"/>
      <c r="I134" s="20"/>
      <c r="J134" s="20"/>
      <c r="K134" s="21"/>
      <c r="L134" s="22"/>
      <c r="M134" s="22"/>
      <c r="N134" s="22"/>
      <c r="O134" s="25"/>
      <c r="P134" s="25"/>
      <c r="Q134" s="25"/>
      <c r="R134" s="25"/>
      <c r="S134" s="15"/>
      <c r="T134" s="15"/>
      <c r="U134" s="16"/>
      <c r="V134" s="17"/>
      <c r="W134" s="23">
        <f>B134</f>
        <v>6</v>
      </c>
      <c r="X134" s="18"/>
      <c r="Y134" s="1"/>
    </row>
    <row r="135" spans="1:29" ht="12.75" customHeight="1">
      <c r="A135" s="19" t="s">
        <v>30</v>
      </c>
      <c r="C135" s="24">
        <v>4</v>
      </c>
      <c r="K135" s="24"/>
      <c r="L135" s="24"/>
      <c r="M135" s="24"/>
      <c r="N135" s="24"/>
      <c r="O135" s="25"/>
      <c r="P135" s="25"/>
      <c r="Q135" s="25"/>
      <c r="R135" s="25"/>
      <c r="S135" s="1"/>
      <c r="T135" s="1"/>
      <c r="V135" s="17">
        <f>C135/B134</f>
        <v>0.66666666666666663</v>
      </c>
      <c r="W135" s="26">
        <v>4</v>
      </c>
      <c r="X135" s="27">
        <f t="shared" ref="X135:X141" si="23">W135/W134</f>
        <v>0.66666666666666663</v>
      </c>
      <c r="Y135" s="1">
        <f t="shared" ref="Y135:Y141" si="24">100%-X135</f>
        <v>0.33333333333333337</v>
      </c>
    </row>
    <row r="136" spans="1:29" ht="12.75" customHeight="1">
      <c r="A136" s="24">
        <v>1001</v>
      </c>
      <c r="D136" s="24">
        <v>4</v>
      </c>
      <c r="O136" s="25"/>
      <c r="P136" s="25"/>
      <c r="Q136" s="25"/>
      <c r="R136" s="25"/>
      <c r="S136" s="1"/>
      <c r="T136" s="1"/>
      <c r="V136" s="28">
        <f>D136/C135</f>
        <v>1</v>
      </c>
      <c r="W136" s="26">
        <v>4</v>
      </c>
      <c r="X136" s="27">
        <f t="shared" si="23"/>
        <v>1</v>
      </c>
      <c r="Y136" s="1">
        <f t="shared" si="24"/>
        <v>0</v>
      </c>
    </row>
    <row r="137" spans="1:29" ht="12.75" customHeight="1">
      <c r="A137" s="24">
        <v>1002</v>
      </c>
      <c r="E137" s="24">
        <v>4</v>
      </c>
      <c r="O137" s="25"/>
      <c r="P137" s="25"/>
      <c r="Q137" s="25"/>
      <c r="R137" s="25"/>
      <c r="S137" s="1"/>
      <c r="T137" s="1"/>
      <c r="V137" s="1">
        <f>E137/D136</f>
        <v>1</v>
      </c>
      <c r="W137" s="26">
        <v>4</v>
      </c>
      <c r="X137" s="27">
        <f t="shared" si="23"/>
        <v>1</v>
      </c>
      <c r="Y137" s="1">
        <f t="shared" si="24"/>
        <v>0</v>
      </c>
    </row>
    <row r="138" spans="1:29" ht="12.75" customHeight="1">
      <c r="A138" s="24">
        <v>1101</v>
      </c>
      <c r="F138" s="24">
        <v>4</v>
      </c>
      <c r="O138" s="25"/>
      <c r="P138" s="25"/>
      <c r="Q138" s="25"/>
      <c r="R138" s="25"/>
      <c r="S138" s="1"/>
      <c r="T138" s="1"/>
      <c r="V138" s="1">
        <f>F138/E137</f>
        <v>1</v>
      </c>
      <c r="W138" s="26">
        <v>4</v>
      </c>
      <c r="X138" s="27">
        <f t="shared" si="23"/>
        <v>1</v>
      </c>
      <c r="Y138" s="1">
        <f t="shared" si="24"/>
        <v>0</v>
      </c>
    </row>
    <row r="139" spans="1:29" ht="12.75" customHeight="1">
      <c r="A139" s="19" t="s">
        <v>47</v>
      </c>
      <c r="G139" s="24">
        <v>4</v>
      </c>
      <c r="O139" s="25"/>
      <c r="P139" s="25"/>
      <c r="Q139" s="25"/>
      <c r="R139" s="25"/>
      <c r="S139" s="1"/>
      <c r="T139" s="1"/>
      <c r="V139" s="1">
        <f>G139/F138</f>
        <v>1</v>
      </c>
      <c r="W139" s="26">
        <v>4</v>
      </c>
      <c r="X139" s="27">
        <f t="shared" si="23"/>
        <v>1</v>
      </c>
      <c r="Y139" s="1">
        <f t="shared" si="24"/>
        <v>0</v>
      </c>
    </row>
    <row r="140" spans="1:29" ht="12.75" customHeight="1">
      <c r="A140" s="19" t="s">
        <v>52</v>
      </c>
      <c r="H140" s="24">
        <v>4</v>
      </c>
      <c r="O140" s="25"/>
      <c r="P140" s="25"/>
      <c r="Q140" s="25"/>
      <c r="R140" s="25"/>
      <c r="S140" s="1"/>
      <c r="T140" s="1"/>
      <c r="V140" s="1">
        <f>H140/G139</f>
        <v>1</v>
      </c>
      <c r="W140" s="26">
        <v>4</v>
      </c>
      <c r="X140" s="27">
        <f t="shared" si="23"/>
        <v>1</v>
      </c>
      <c r="Y140" s="1">
        <f t="shared" si="24"/>
        <v>0</v>
      </c>
    </row>
    <row r="141" spans="1:29" ht="12.75" customHeight="1">
      <c r="A141" s="19" t="s">
        <v>54</v>
      </c>
      <c r="I141" s="24">
        <v>4</v>
      </c>
      <c r="O141" s="25"/>
      <c r="P141" s="25"/>
      <c r="Q141" s="25"/>
      <c r="R141" s="25"/>
      <c r="S141" s="1"/>
      <c r="T141" s="1"/>
      <c r="V141" s="1">
        <f>I141/H140</f>
        <v>1</v>
      </c>
      <c r="W141" s="26">
        <v>4</v>
      </c>
      <c r="X141" s="27">
        <f t="shared" si="23"/>
        <v>1</v>
      </c>
      <c r="Y141" s="1">
        <f t="shared" si="24"/>
        <v>0</v>
      </c>
    </row>
    <row r="142" spans="1:29" ht="12.75" customHeight="1">
      <c r="A142" s="19" t="s">
        <v>57</v>
      </c>
      <c r="I142" s="24">
        <v>1</v>
      </c>
      <c r="N142" s="24">
        <v>3</v>
      </c>
      <c r="O142" s="25"/>
      <c r="P142" s="25"/>
      <c r="Q142" s="25">
        <v>3</v>
      </c>
      <c r="R142" s="25">
        <f>SUM(O142:Q142)</f>
        <v>3</v>
      </c>
      <c r="S142" s="1"/>
      <c r="T142" s="1"/>
      <c r="V142" s="1"/>
      <c r="W142" s="26"/>
      <c r="X142" s="27"/>
      <c r="Y142" s="1"/>
    </row>
    <row r="143" spans="1:29" ht="12.75" customHeight="1">
      <c r="A143" s="19" t="s">
        <v>58</v>
      </c>
      <c r="O143" s="25"/>
      <c r="P143" s="25"/>
      <c r="Q143" s="25">
        <v>1</v>
      </c>
      <c r="R143" s="25">
        <v>1</v>
      </c>
      <c r="S143" s="1"/>
      <c r="T143" s="1"/>
      <c r="V143" s="1"/>
      <c r="W143" s="26"/>
      <c r="X143" s="27"/>
      <c r="Y143" s="1"/>
      <c r="Z143" s="42" t="s">
        <v>48</v>
      </c>
      <c r="AA143" s="42">
        <v>4</v>
      </c>
      <c r="AB143" s="42">
        <f>SUM(R142:R143)</f>
        <v>4</v>
      </c>
      <c r="AC143" s="42" t="s">
        <v>17</v>
      </c>
    </row>
    <row r="144" spans="1:29" ht="12.75" customHeight="1">
      <c r="R144" s="24">
        <f>SUM(R142:R143)</f>
        <v>4</v>
      </c>
      <c r="S144" s="1">
        <f>R142/B134</f>
        <v>0.5</v>
      </c>
      <c r="T144" s="1">
        <f>R144/B134</f>
        <v>0.66666666666666663</v>
      </c>
      <c r="U144" s="1">
        <f>T144-S144</f>
        <v>0.16666666666666663</v>
      </c>
      <c r="V144" s="1"/>
      <c r="Z144" s="42" t="s">
        <v>49</v>
      </c>
      <c r="AA144" s="43">
        <f>AA143/B134</f>
        <v>0.66666666666666663</v>
      </c>
      <c r="AB144" s="43">
        <f>AA143/AB143</f>
        <v>1</v>
      </c>
      <c r="AC144" s="42" t="s">
        <v>50</v>
      </c>
    </row>
    <row r="145" spans="1:33" ht="12.75" customHeight="1">
      <c r="A145" s="3" t="s">
        <v>59</v>
      </c>
      <c r="S145" s="1"/>
      <c r="T145" s="1"/>
      <c r="V145" s="1"/>
    </row>
    <row r="146" spans="1:33" ht="25.5" customHeight="1">
      <c r="B146" s="185" t="s">
        <v>3</v>
      </c>
      <c r="C146" s="186"/>
      <c r="D146" s="186"/>
      <c r="E146" s="186"/>
      <c r="F146" s="186"/>
      <c r="G146" s="186"/>
      <c r="H146" s="186"/>
      <c r="I146" s="186"/>
      <c r="J146" s="186"/>
      <c r="S146" s="6" t="s">
        <v>8</v>
      </c>
      <c r="T146" s="6" t="s">
        <v>9</v>
      </c>
      <c r="U146" s="7" t="s">
        <v>10</v>
      </c>
      <c r="V146" s="6" t="s">
        <v>11</v>
      </c>
      <c r="W146" s="8" t="s">
        <v>12</v>
      </c>
      <c r="X146" s="8" t="s">
        <v>13</v>
      </c>
      <c r="Y146" s="9" t="s">
        <v>14</v>
      </c>
    </row>
    <row r="147" spans="1:33" ht="12.75" customHeight="1">
      <c r="A147" s="11" t="s">
        <v>16</v>
      </c>
      <c r="B147" s="12">
        <v>1</v>
      </c>
      <c r="C147" s="12">
        <v>2</v>
      </c>
      <c r="D147" s="12">
        <v>3</v>
      </c>
      <c r="E147" s="12">
        <v>4</v>
      </c>
      <c r="F147" s="12">
        <v>5</v>
      </c>
      <c r="G147" s="12">
        <v>6</v>
      </c>
      <c r="H147" s="12">
        <v>7</v>
      </c>
      <c r="I147" s="12">
        <v>8</v>
      </c>
      <c r="J147" s="12">
        <v>9</v>
      </c>
      <c r="K147" s="13" t="s">
        <v>17</v>
      </c>
      <c r="L147" s="14"/>
      <c r="M147" s="14"/>
      <c r="N147" s="14"/>
      <c r="O147" s="14"/>
      <c r="P147" s="14"/>
      <c r="Q147" s="14"/>
      <c r="R147" s="14"/>
      <c r="S147" s="15"/>
      <c r="T147" s="15"/>
      <c r="U147" s="16"/>
      <c r="V147" s="17"/>
      <c r="W147" s="18"/>
      <c r="X147" s="18"/>
      <c r="Y147" s="1"/>
      <c r="AF147" s="44" t="s">
        <v>28</v>
      </c>
      <c r="AG147" s="24">
        <v>7</v>
      </c>
    </row>
    <row r="148" spans="1:33" ht="12.75" customHeight="1">
      <c r="A148" s="19" t="s">
        <v>30</v>
      </c>
      <c r="B148" s="20">
        <v>20</v>
      </c>
      <c r="C148" s="20"/>
      <c r="D148" s="20"/>
      <c r="E148" s="20"/>
      <c r="F148" s="20"/>
      <c r="G148" s="20"/>
      <c r="H148" s="20"/>
      <c r="I148" s="20"/>
      <c r="J148" s="20"/>
      <c r="K148" s="21"/>
      <c r="L148" s="22"/>
      <c r="M148" s="22"/>
      <c r="N148" s="22"/>
      <c r="O148" s="22"/>
      <c r="P148" s="22"/>
      <c r="Q148" s="22"/>
      <c r="R148" s="22"/>
      <c r="S148" s="15"/>
      <c r="T148" s="15"/>
      <c r="U148" s="16"/>
      <c r="V148" s="17"/>
      <c r="W148" s="23">
        <f>B148</f>
        <v>20</v>
      </c>
      <c r="X148" s="18"/>
      <c r="Y148" s="1"/>
      <c r="AF148" s="44" t="s">
        <v>29</v>
      </c>
      <c r="AG148" s="24">
        <v>3</v>
      </c>
    </row>
    <row r="149" spans="1:33" ht="12.75" customHeight="1">
      <c r="A149" s="19" t="s">
        <v>35</v>
      </c>
      <c r="C149" s="24">
        <v>13</v>
      </c>
      <c r="K149" s="24"/>
      <c r="L149" s="24"/>
      <c r="M149" s="24"/>
      <c r="N149" s="24"/>
      <c r="O149" s="25"/>
      <c r="P149" s="25"/>
      <c r="Q149" s="25"/>
      <c r="R149" s="25"/>
      <c r="S149" s="1"/>
      <c r="T149" s="1"/>
      <c r="V149" s="17">
        <f>C149/B148</f>
        <v>0.65</v>
      </c>
      <c r="W149" s="26">
        <v>13</v>
      </c>
      <c r="X149" s="27">
        <f t="shared" ref="X149:X156" si="25">W149/W148</f>
        <v>0.65</v>
      </c>
      <c r="Y149" s="1">
        <f t="shared" ref="Y149:Y156" si="26">100%-X149</f>
        <v>0.35</v>
      </c>
      <c r="AD149" s="45" t="s">
        <v>60</v>
      </c>
      <c r="AE149" s="46">
        <v>1302</v>
      </c>
      <c r="AF149" s="44" t="s">
        <v>30</v>
      </c>
      <c r="AG149" s="24">
        <v>12</v>
      </c>
    </row>
    <row r="150" spans="1:33" ht="12.75" customHeight="1">
      <c r="A150" s="24">
        <v>1002</v>
      </c>
      <c r="D150" s="24">
        <v>12</v>
      </c>
      <c r="O150" s="25"/>
      <c r="P150" s="25"/>
      <c r="Q150" s="25"/>
      <c r="R150" s="25"/>
      <c r="S150" s="1"/>
      <c r="T150" s="1"/>
      <c r="V150" s="28">
        <f>D150/C149</f>
        <v>0.92307692307692313</v>
      </c>
      <c r="W150" s="26">
        <v>13</v>
      </c>
      <c r="X150" s="27">
        <f t="shared" si="25"/>
        <v>1</v>
      </c>
      <c r="Y150" s="1">
        <f t="shared" si="26"/>
        <v>0</v>
      </c>
    </row>
    <row r="151" spans="1:33" ht="12.75" customHeight="1">
      <c r="A151" s="19" t="s">
        <v>46</v>
      </c>
      <c r="E151" s="24">
        <v>12</v>
      </c>
      <c r="O151" s="25"/>
      <c r="P151" s="25"/>
      <c r="Q151" s="25"/>
      <c r="R151" s="25"/>
      <c r="S151" s="1"/>
      <c r="T151" s="1"/>
      <c r="V151" s="1">
        <f>E151/D150</f>
        <v>1</v>
      </c>
      <c r="W151" s="26">
        <v>13</v>
      </c>
      <c r="X151" s="27">
        <f t="shared" si="25"/>
        <v>1</v>
      </c>
      <c r="Y151" s="1">
        <f t="shared" si="26"/>
        <v>0</v>
      </c>
    </row>
    <row r="152" spans="1:33" ht="12.75" customHeight="1">
      <c r="A152" s="19" t="s">
        <v>47</v>
      </c>
      <c r="F152" s="24">
        <v>11</v>
      </c>
      <c r="O152" s="25"/>
      <c r="P152" s="25"/>
      <c r="Q152" s="25"/>
      <c r="R152" s="25"/>
      <c r="S152" s="1"/>
      <c r="T152" s="1"/>
      <c r="V152" s="1">
        <f>F152/E151</f>
        <v>0.91666666666666663</v>
      </c>
      <c r="W152" s="26">
        <v>13</v>
      </c>
      <c r="X152" s="27">
        <f t="shared" si="25"/>
        <v>1</v>
      </c>
      <c r="Y152" s="1">
        <f t="shared" si="26"/>
        <v>0</v>
      </c>
    </row>
    <row r="153" spans="1:33" ht="12.75" customHeight="1">
      <c r="A153" s="19" t="s">
        <v>52</v>
      </c>
      <c r="G153" s="24">
        <v>11</v>
      </c>
      <c r="O153" s="25"/>
      <c r="P153" s="25"/>
      <c r="Q153" s="25"/>
      <c r="R153" s="25"/>
      <c r="S153" s="1"/>
      <c r="T153" s="1"/>
      <c r="V153" s="1">
        <f>G153/F152</f>
        <v>1</v>
      </c>
      <c r="W153" s="26">
        <v>13</v>
      </c>
      <c r="X153" s="27">
        <f t="shared" si="25"/>
        <v>1</v>
      </c>
      <c r="Y153" s="1">
        <f t="shared" si="26"/>
        <v>0</v>
      </c>
    </row>
    <row r="154" spans="1:33" ht="12.75" customHeight="1">
      <c r="A154" s="19" t="s">
        <v>54</v>
      </c>
      <c r="H154" s="24">
        <v>11</v>
      </c>
      <c r="O154" s="25"/>
      <c r="P154" s="25"/>
      <c r="Q154" s="25"/>
      <c r="R154" s="25"/>
      <c r="S154" s="1"/>
      <c r="T154" s="1"/>
      <c r="V154" s="1">
        <f>H154/G153</f>
        <v>1</v>
      </c>
      <c r="W154" s="26">
        <v>13</v>
      </c>
      <c r="X154" s="27">
        <f t="shared" si="25"/>
        <v>1</v>
      </c>
      <c r="Y154" s="1">
        <f t="shared" si="26"/>
        <v>0</v>
      </c>
    </row>
    <row r="155" spans="1:33" ht="12.75" customHeight="1">
      <c r="A155" s="19" t="s">
        <v>57</v>
      </c>
      <c r="I155" s="24">
        <v>11</v>
      </c>
      <c r="O155" s="25"/>
      <c r="P155" s="25"/>
      <c r="Q155" s="25"/>
      <c r="R155" s="25"/>
      <c r="S155" s="1"/>
      <c r="T155" s="1"/>
      <c r="V155" s="1">
        <f>I155/H154</f>
        <v>1</v>
      </c>
      <c r="W155" s="26">
        <v>12</v>
      </c>
      <c r="X155" s="27">
        <f t="shared" si="25"/>
        <v>0.92307692307692313</v>
      </c>
      <c r="Y155" s="1">
        <f t="shared" si="26"/>
        <v>7.6923076923076872E-2</v>
      </c>
    </row>
    <row r="156" spans="1:33" ht="12.75" customHeight="1">
      <c r="A156" s="19" t="s">
        <v>58</v>
      </c>
      <c r="N156" s="24">
        <v>11</v>
      </c>
      <c r="O156" s="25"/>
      <c r="P156" s="25"/>
      <c r="Q156" s="25">
        <v>11</v>
      </c>
      <c r="R156" s="25">
        <f t="shared" ref="R156:R158" si="27">SUM(Q156)</f>
        <v>11</v>
      </c>
      <c r="S156" s="1"/>
      <c r="T156" s="1"/>
      <c r="V156" s="1"/>
      <c r="W156" s="26">
        <v>12</v>
      </c>
      <c r="X156" s="27">
        <f t="shared" si="25"/>
        <v>1</v>
      </c>
      <c r="Y156" s="1">
        <f t="shared" si="26"/>
        <v>0</v>
      </c>
    </row>
    <row r="157" spans="1:33" ht="12.75" customHeight="1">
      <c r="A157" s="19" t="s">
        <v>61</v>
      </c>
      <c r="I157" s="24">
        <v>1</v>
      </c>
      <c r="O157" s="25"/>
      <c r="P157" s="25"/>
      <c r="Q157" s="25"/>
      <c r="R157" s="25">
        <f t="shared" si="27"/>
        <v>0</v>
      </c>
      <c r="S157" s="1"/>
      <c r="T157" s="1"/>
      <c r="V157" s="1"/>
      <c r="W157" s="26">
        <v>1</v>
      </c>
      <c r="X157" s="27"/>
      <c r="Y157" s="1"/>
    </row>
    <row r="158" spans="1:33" ht="12.75" customHeight="1">
      <c r="A158" s="19" t="s">
        <v>62</v>
      </c>
      <c r="N158" s="24">
        <v>1</v>
      </c>
      <c r="O158" s="25"/>
      <c r="P158" s="25"/>
      <c r="Q158" s="25">
        <v>1</v>
      </c>
      <c r="R158" s="25">
        <f t="shared" si="27"/>
        <v>1</v>
      </c>
      <c r="S158" s="1"/>
      <c r="T158" s="1"/>
      <c r="V158" s="1"/>
      <c r="W158" s="26"/>
      <c r="X158" s="27"/>
      <c r="Y158" s="1"/>
      <c r="Z158" s="47" t="s">
        <v>48</v>
      </c>
      <c r="AA158" s="47">
        <v>12</v>
      </c>
      <c r="AB158" s="25">
        <v>12</v>
      </c>
      <c r="AC158" s="25" t="s">
        <v>17</v>
      </c>
    </row>
    <row r="159" spans="1:33" ht="12.75" customHeight="1">
      <c r="R159" s="24">
        <f>SUM(R156:R158)</f>
        <v>12</v>
      </c>
      <c r="S159" s="1">
        <f>R156/B148</f>
        <v>0.55000000000000004</v>
      </c>
      <c r="T159" s="1">
        <f>R159/B148</f>
        <v>0.6</v>
      </c>
      <c r="U159" s="1">
        <f>T159-S159</f>
        <v>4.9999999999999933E-2</v>
      </c>
      <c r="V159" s="1"/>
      <c r="Z159" s="47" t="s">
        <v>49</v>
      </c>
      <c r="AA159" s="48">
        <f>AA158/B148</f>
        <v>0.6</v>
      </c>
      <c r="AB159" s="49">
        <f>AA158/AB158</f>
        <v>1</v>
      </c>
      <c r="AC159" s="25" t="s">
        <v>50</v>
      </c>
    </row>
    <row r="160" spans="1:33" ht="12.75" customHeight="1">
      <c r="S160" s="1"/>
      <c r="T160" s="1"/>
      <c r="U160" s="1"/>
      <c r="V160" s="1"/>
    </row>
    <row r="161" spans="1:26" ht="12.75" customHeight="1">
      <c r="S161" s="1"/>
      <c r="T161" s="1"/>
      <c r="U161" s="1"/>
      <c r="V161" s="1"/>
    </row>
    <row r="162" spans="1:26" ht="26.25" customHeight="1">
      <c r="B162" s="178" t="s">
        <v>63</v>
      </c>
      <c r="C162" s="179"/>
      <c r="D162" s="179"/>
      <c r="E162" s="179"/>
      <c r="F162" s="179"/>
      <c r="G162" s="179"/>
      <c r="H162" s="179"/>
      <c r="I162" s="179"/>
      <c r="J162" s="179"/>
      <c r="R162" s="50" t="s">
        <v>36</v>
      </c>
      <c r="S162" s="1"/>
      <c r="T162" s="1"/>
      <c r="U162" s="24"/>
      <c r="V162" s="1"/>
      <c r="W162" s="24"/>
      <c r="X162" s="24"/>
      <c r="Y162" s="24"/>
    </row>
    <row r="163" spans="1:26" ht="20.25" customHeight="1">
      <c r="A163" s="180" t="s">
        <v>16</v>
      </c>
      <c r="B163" s="181" t="s">
        <v>64</v>
      </c>
      <c r="C163" s="176"/>
      <c r="D163" s="176"/>
      <c r="E163" s="176"/>
      <c r="F163" s="176"/>
      <c r="G163" s="176"/>
      <c r="H163" s="176"/>
      <c r="I163" s="176"/>
      <c r="J163" s="177"/>
      <c r="R163" s="182" t="s">
        <v>17</v>
      </c>
      <c r="S163" s="174" t="s">
        <v>8</v>
      </c>
      <c r="T163" s="174" t="s">
        <v>9</v>
      </c>
      <c r="U163" s="183" t="s">
        <v>10</v>
      </c>
      <c r="V163" s="174" t="s">
        <v>11</v>
      </c>
      <c r="W163" s="172" t="s">
        <v>12</v>
      </c>
      <c r="X163" s="172" t="s">
        <v>13</v>
      </c>
      <c r="Y163" s="174" t="s">
        <v>14</v>
      </c>
    </row>
    <row r="164" spans="1:26" ht="15.75" customHeight="1">
      <c r="A164" s="173"/>
      <c r="B164" s="51" t="s">
        <v>65</v>
      </c>
      <c r="C164" s="51" t="s">
        <v>66</v>
      </c>
      <c r="D164" s="51" t="s">
        <v>67</v>
      </c>
      <c r="E164" s="51" t="s">
        <v>68</v>
      </c>
      <c r="F164" s="51" t="s">
        <v>69</v>
      </c>
      <c r="G164" s="51" t="s">
        <v>70</v>
      </c>
      <c r="H164" s="51" t="s">
        <v>71</v>
      </c>
      <c r="I164" s="51" t="s">
        <v>72</v>
      </c>
      <c r="J164" s="51" t="s">
        <v>73</v>
      </c>
      <c r="R164" s="173"/>
      <c r="S164" s="173"/>
      <c r="T164" s="173"/>
      <c r="U164" s="173"/>
      <c r="V164" s="173"/>
      <c r="W164" s="173"/>
      <c r="X164" s="173"/>
      <c r="Y164" s="173"/>
    </row>
    <row r="165" spans="1:26" ht="15.75" customHeight="1">
      <c r="A165" s="51">
        <v>1002</v>
      </c>
      <c r="B165" s="52">
        <v>12</v>
      </c>
      <c r="C165" s="52"/>
      <c r="D165" s="52"/>
      <c r="E165" s="52"/>
      <c r="F165" s="52"/>
      <c r="G165" s="52"/>
      <c r="H165" s="52"/>
      <c r="I165" s="52"/>
      <c r="J165" s="52"/>
      <c r="K165" s="53"/>
      <c r="L165" s="53"/>
      <c r="M165" s="53"/>
      <c r="N165" s="53"/>
      <c r="O165" s="53"/>
      <c r="P165" s="53"/>
      <c r="Q165" s="53"/>
      <c r="R165" s="54"/>
      <c r="S165" s="55"/>
      <c r="T165" s="56"/>
      <c r="U165" s="57"/>
      <c r="V165" s="58"/>
      <c r="W165" s="59">
        <f>B165</f>
        <v>12</v>
      </c>
      <c r="X165" s="60"/>
      <c r="Y165" s="58"/>
    </row>
    <row r="166" spans="1:26" ht="15.75" customHeight="1">
      <c r="A166" s="51">
        <v>1101</v>
      </c>
      <c r="B166" s="52"/>
      <c r="C166" s="52">
        <v>11</v>
      </c>
      <c r="D166" s="52"/>
      <c r="E166" s="52"/>
      <c r="F166" s="52"/>
      <c r="G166" s="52"/>
      <c r="H166" s="52"/>
      <c r="I166" s="52"/>
      <c r="J166" s="52"/>
      <c r="K166" s="53"/>
      <c r="L166" s="53"/>
      <c r="M166" s="53"/>
      <c r="N166" s="53"/>
      <c r="O166" s="53"/>
      <c r="P166" s="53"/>
      <c r="Q166" s="53"/>
      <c r="R166" s="54"/>
      <c r="S166" s="61"/>
      <c r="T166" s="1"/>
      <c r="U166" s="62"/>
      <c r="V166" s="63">
        <f>IF(C166=0,"",C166/B165)</f>
        <v>0.91666666666666663</v>
      </c>
      <c r="W166" s="64">
        <v>11</v>
      </c>
      <c r="X166" s="65">
        <f t="shared" ref="X166:X173" si="28">IF(W166=0,"",W166/W165)</f>
        <v>0.91666666666666663</v>
      </c>
      <c r="Y166" s="65">
        <f t="shared" ref="Y166:Y173" si="29">IF(W166=0,"",100%-X166)</f>
        <v>8.333333333333337E-2</v>
      </c>
    </row>
    <row r="167" spans="1:26" ht="15.75" customHeight="1">
      <c r="A167" s="51">
        <v>1102</v>
      </c>
      <c r="B167" s="52"/>
      <c r="C167" s="52"/>
      <c r="D167" s="52">
        <v>7</v>
      </c>
      <c r="E167" s="52"/>
      <c r="F167" s="52"/>
      <c r="G167" s="52"/>
      <c r="H167" s="52"/>
      <c r="I167" s="52"/>
      <c r="J167" s="52"/>
      <c r="K167" s="53"/>
      <c r="L167" s="53"/>
      <c r="M167" s="53"/>
      <c r="N167" s="53"/>
      <c r="O167" s="53"/>
      <c r="P167" s="53"/>
      <c r="Q167" s="53"/>
      <c r="R167" s="54"/>
      <c r="S167" s="61"/>
      <c r="T167" s="1"/>
      <c r="U167" s="62"/>
      <c r="V167" s="63">
        <f>IF(D167=0,"",D167/C166)</f>
        <v>0.63636363636363635</v>
      </c>
      <c r="W167" s="64">
        <v>10</v>
      </c>
      <c r="X167" s="65">
        <f t="shared" si="28"/>
        <v>0.90909090909090906</v>
      </c>
      <c r="Y167" s="65">
        <f t="shared" si="29"/>
        <v>9.0909090909090939E-2</v>
      </c>
      <c r="Z167" s="30">
        <f>W167/W165</f>
        <v>0.83333333333333337</v>
      </c>
    </row>
    <row r="168" spans="1:26" ht="15.75" customHeight="1">
      <c r="A168" s="51">
        <v>1201</v>
      </c>
      <c r="B168" s="52"/>
      <c r="C168" s="52"/>
      <c r="D168" s="52"/>
      <c r="E168" s="52">
        <v>7</v>
      </c>
      <c r="F168" s="52"/>
      <c r="G168" s="52"/>
      <c r="H168" s="52"/>
      <c r="I168" s="52"/>
      <c r="J168" s="52"/>
      <c r="K168" s="53"/>
      <c r="L168" s="53"/>
      <c r="M168" s="53"/>
      <c r="N168" s="53"/>
      <c r="O168" s="53"/>
      <c r="P168" s="53"/>
      <c r="Q168" s="53"/>
      <c r="R168" s="54"/>
      <c r="S168" s="61"/>
      <c r="T168" s="1"/>
      <c r="U168" s="62"/>
      <c r="V168" s="63">
        <f>IF(E168=0,"",E168/D167)</f>
        <v>1</v>
      </c>
      <c r="W168" s="64">
        <v>10</v>
      </c>
      <c r="X168" s="65">
        <f t="shared" si="28"/>
        <v>1</v>
      </c>
      <c r="Y168" s="65">
        <f t="shared" si="29"/>
        <v>0</v>
      </c>
    </row>
    <row r="169" spans="1:26" ht="15.75" customHeight="1">
      <c r="A169" s="51">
        <v>1202</v>
      </c>
      <c r="B169" s="52"/>
      <c r="C169" s="52"/>
      <c r="D169" s="52"/>
      <c r="E169" s="52"/>
      <c r="F169" s="52">
        <v>7</v>
      </c>
      <c r="G169" s="52"/>
      <c r="H169" s="52"/>
      <c r="I169" s="52"/>
      <c r="J169" s="52"/>
      <c r="K169" s="53"/>
      <c r="L169" s="53"/>
      <c r="M169" s="53"/>
      <c r="N169" s="53"/>
      <c r="O169" s="53"/>
      <c r="P169" s="53"/>
      <c r="Q169" s="53"/>
      <c r="R169" s="54"/>
      <c r="S169" s="61"/>
      <c r="T169" s="1"/>
      <c r="U169" s="62"/>
      <c r="V169" s="63">
        <f>IF(F169=0,"",F169/E168)</f>
        <v>1</v>
      </c>
      <c r="W169" s="64">
        <v>10</v>
      </c>
      <c r="X169" s="65">
        <f t="shared" si="28"/>
        <v>1</v>
      </c>
      <c r="Y169" s="65">
        <f t="shared" si="29"/>
        <v>0</v>
      </c>
    </row>
    <row r="170" spans="1:26" ht="15.75" customHeight="1">
      <c r="A170" s="51">
        <v>1301</v>
      </c>
      <c r="B170" s="52"/>
      <c r="C170" s="52"/>
      <c r="D170" s="52"/>
      <c r="E170" s="52"/>
      <c r="F170" s="52"/>
      <c r="G170" s="52">
        <v>7</v>
      </c>
      <c r="H170" s="52"/>
      <c r="I170" s="52"/>
      <c r="J170" s="52"/>
      <c r="K170" s="53"/>
      <c r="L170" s="53"/>
      <c r="M170" s="53"/>
      <c r="N170" s="53"/>
      <c r="O170" s="53"/>
      <c r="P170" s="53"/>
      <c r="Q170" s="53"/>
      <c r="R170" s="54"/>
      <c r="S170" s="61"/>
      <c r="T170" s="1"/>
      <c r="U170" s="62"/>
      <c r="V170" s="63">
        <f>IF(G170=0,"",G170/F169)</f>
        <v>1</v>
      </c>
      <c r="W170" s="64">
        <v>9</v>
      </c>
      <c r="X170" s="65">
        <f t="shared" si="28"/>
        <v>0.9</v>
      </c>
      <c r="Y170" s="65">
        <f t="shared" si="29"/>
        <v>9.9999999999999978E-2</v>
      </c>
    </row>
    <row r="171" spans="1:26" ht="15.75" customHeight="1">
      <c r="A171" s="51">
        <v>1302</v>
      </c>
      <c r="B171" s="52"/>
      <c r="C171" s="52"/>
      <c r="D171" s="52"/>
      <c r="E171" s="52"/>
      <c r="F171" s="52"/>
      <c r="G171" s="52"/>
      <c r="H171" s="52">
        <v>7</v>
      </c>
      <c r="I171" s="52"/>
      <c r="J171" s="52"/>
      <c r="K171" s="53"/>
      <c r="L171" s="53"/>
      <c r="M171" s="53"/>
      <c r="N171" s="53"/>
      <c r="O171" s="53"/>
      <c r="P171" s="53"/>
      <c r="Q171" s="53"/>
      <c r="R171" s="54"/>
      <c r="S171" s="61"/>
      <c r="T171" s="1"/>
      <c r="U171" s="62"/>
      <c r="V171" s="63">
        <f>IF(H171=0,"",H171/G170)</f>
        <v>1</v>
      </c>
      <c r="W171" s="64">
        <v>9</v>
      </c>
      <c r="X171" s="65">
        <f t="shared" si="28"/>
        <v>1</v>
      </c>
      <c r="Y171" s="65">
        <f t="shared" si="29"/>
        <v>0</v>
      </c>
    </row>
    <row r="172" spans="1:26" ht="15.75" customHeight="1">
      <c r="A172" s="51">
        <v>1401</v>
      </c>
      <c r="B172" s="52"/>
      <c r="C172" s="52"/>
      <c r="D172" s="52"/>
      <c r="E172" s="52"/>
      <c r="F172" s="52"/>
      <c r="G172" s="52"/>
      <c r="H172" s="52"/>
      <c r="I172" s="52">
        <v>6</v>
      </c>
      <c r="J172" s="52"/>
      <c r="K172" s="53"/>
      <c r="L172" s="53"/>
      <c r="M172" s="53"/>
      <c r="N172" s="53"/>
      <c r="O172" s="53"/>
      <c r="P172" s="53"/>
      <c r="Q172" s="53"/>
      <c r="R172" s="54"/>
      <c r="S172" s="61"/>
      <c r="T172" s="1"/>
      <c r="U172" s="62"/>
      <c r="V172" s="63">
        <f>IF(I172=0,"",I172/H171)</f>
        <v>0.8571428571428571</v>
      </c>
      <c r="W172" s="64">
        <v>8</v>
      </c>
      <c r="X172" s="65">
        <f t="shared" si="28"/>
        <v>0.88888888888888884</v>
      </c>
      <c r="Y172" s="65">
        <f t="shared" si="29"/>
        <v>0.11111111111111116</v>
      </c>
    </row>
    <row r="173" spans="1:26" ht="15.75" customHeight="1">
      <c r="A173" s="51">
        <v>1402</v>
      </c>
      <c r="B173" s="52"/>
      <c r="C173" s="52"/>
      <c r="D173" s="52"/>
      <c r="E173" s="52"/>
      <c r="F173" s="52"/>
      <c r="G173" s="52"/>
      <c r="H173" s="52"/>
      <c r="I173" s="52"/>
      <c r="J173" s="52"/>
      <c r="K173" s="53"/>
      <c r="L173" s="53"/>
      <c r="M173" s="53"/>
      <c r="N173" s="53">
        <v>6</v>
      </c>
      <c r="O173" s="53"/>
      <c r="P173" s="53"/>
      <c r="Q173" s="53">
        <v>6</v>
      </c>
      <c r="R173" s="54">
        <v>6</v>
      </c>
      <c r="S173" s="61"/>
      <c r="T173" s="1"/>
      <c r="U173" s="62"/>
      <c r="V173" s="66" t="str">
        <f>IF(J173=0,"",J173/I172)</f>
        <v/>
      </c>
      <c r="W173" s="64"/>
      <c r="X173" s="67" t="str">
        <f t="shared" si="28"/>
        <v/>
      </c>
      <c r="Y173" s="67" t="str">
        <f t="shared" si="29"/>
        <v/>
      </c>
    </row>
    <row r="174" spans="1:26" ht="15.75" customHeight="1">
      <c r="A174" s="51">
        <v>1501</v>
      </c>
      <c r="B174" s="52"/>
      <c r="C174" s="52"/>
      <c r="D174" s="52"/>
      <c r="E174" s="52"/>
      <c r="F174" s="52"/>
      <c r="G174" s="52"/>
      <c r="H174" s="52"/>
      <c r="I174" s="52">
        <v>1</v>
      </c>
      <c r="J174" s="52"/>
      <c r="K174" s="53"/>
      <c r="L174" s="53"/>
      <c r="M174" s="53"/>
      <c r="N174" s="53"/>
      <c r="O174" s="53"/>
      <c r="P174" s="53"/>
      <c r="Q174" s="53"/>
      <c r="R174" s="54">
        <v>1</v>
      </c>
      <c r="S174" s="61"/>
      <c r="T174" s="1"/>
      <c r="U174" s="24"/>
      <c r="V174" s="68"/>
      <c r="W174" s="64">
        <v>3</v>
      </c>
      <c r="X174" s="69"/>
      <c r="Y174" s="70"/>
    </row>
    <row r="175" spans="1:26" ht="15.75" customHeight="1">
      <c r="A175" s="51">
        <v>1502</v>
      </c>
      <c r="B175" s="52"/>
      <c r="C175" s="52"/>
      <c r="D175" s="52"/>
      <c r="E175" s="52"/>
      <c r="F175" s="52"/>
      <c r="G175" s="52"/>
      <c r="H175" s="52"/>
      <c r="I175" s="52">
        <v>1</v>
      </c>
      <c r="J175" s="52"/>
      <c r="K175" s="53"/>
      <c r="L175" s="53"/>
      <c r="M175" s="53"/>
      <c r="N175" s="53"/>
      <c r="O175" s="53"/>
      <c r="P175" s="53"/>
      <c r="Q175" s="53"/>
      <c r="R175" s="54"/>
      <c r="S175" s="61"/>
      <c r="T175" s="1"/>
      <c r="U175" s="24"/>
      <c r="V175" s="71"/>
      <c r="W175" s="72">
        <v>2</v>
      </c>
      <c r="X175" s="73"/>
      <c r="Y175" s="71"/>
    </row>
    <row r="176" spans="1:26" ht="15.75" customHeight="1">
      <c r="A176" s="51">
        <v>1601</v>
      </c>
      <c r="B176" s="52"/>
      <c r="C176" s="52"/>
      <c r="D176" s="52"/>
      <c r="E176" s="52"/>
      <c r="F176" s="52"/>
      <c r="G176" s="52"/>
      <c r="H176" s="52"/>
      <c r="I176" s="52">
        <v>1</v>
      </c>
      <c r="J176" s="52"/>
      <c r="K176" s="53"/>
      <c r="L176" s="53"/>
      <c r="M176" s="53"/>
      <c r="N176" s="53"/>
      <c r="O176" s="53"/>
      <c r="P176" s="53"/>
      <c r="Q176" s="53"/>
      <c r="R176" s="54">
        <v>1</v>
      </c>
      <c r="S176" s="61"/>
      <c r="T176" s="1"/>
      <c r="U176" s="24"/>
      <c r="V176" s="71"/>
      <c r="W176" s="72">
        <v>1</v>
      </c>
      <c r="X176" s="73"/>
      <c r="Y176" s="71"/>
    </row>
    <row r="177" spans="1:26" ht="15.75" customHeight="1">
      <c r="A177" s="51">
        <v>1602</v>
      </c>
      <c r="B177" s="74"/>
      <c r="C177" s="74"/>
      <c r="D177" s="74"/>
      <c r="E177" s="74"/>
      <c r="F177" s="74"/>
      <c r="G177" s="74"/>
      <c r="H177" s="74"/>
      <c r="I177" s="74"/>
      <c r="J177" s="74"/>
      <c r="R177" s="75"/>
      <c r="S177" s="61"/>
      <c r="T177" s="1"/>
      <c r="U177" s="24"/>
      <c r="V177" s="71"/>
      <c r="W177" s="72"/>
      <c r="X177" s="73"/>
      <c r="Y177" s="71"/>
    </row>
    <row r="178" spans="1:26" ht="15.75" customHeight="1">
      <c r="A178" s="51">
        <v>1701</v>
      </c>
      <c r="B178" s="74"/>
      <c r="C178" s="74"/>
      <c r="D178" s="74"/>
      <c r="E178" s="74"/>
      <c r="F178" s="74"/>
      <c r="G178" s="74"/>
      <c r="H178" s="74"/>
      <c r="I178" s="74"/>
      <c r="J178" s="74"/>
      <c r="R178" s="75"/>
      <c r="S178" s="61"/>
      <c r="T178" s="1"/>
      <c r="U178" s="24"/>
      <c r="V178" s="76"/>
      <c r="W178" s="53"/>
      <c r="X178" s="77"/>
      <c r="Y178" s="71"/>
    </row>
    <row r="179" spans="1:26" ht="15.75" customHeight="1">
      <c r="A179" s="51">
        <v>1702</v>
      </c>
      <c r="B179" s="74"/>
      <c r="C179" s="74"/>
      <c r="D179" s="74"/>
      <c r="E179" s="74"/>
      <c r="F179" s="74"/>
      <c r="G179" s="74"/>
      <c r="H179" s="74"/>
      <c r="I179" s="74"/>
      <c r="J179" s="74"/>
      <c r="R179" s="75"/>
      <c r="S179" s="61"/>
      <c r="T179" s="1"/>
      <c r="U179" s="24"/>
      <c r="V179" s="78" t="s">
        <v>48</v>
      </c>
      <c r="W179" s="79">
        <v>8</v>
      </c>
      <c r="X179" s="80">
        <f>R182</f>
        <v>8</v>
      </c>
      <c r="Y179" s="81" t="s">
        <v>17</v>
      </c>
    </row>
    <row r="180" spans="1:26" ht="15.75" customHeight="1">
      <c r="A180" s="51">
        <v>1801</v>
      </c>
      <c r="B180" s="74"/>
      <c r="C180" s="74"/>
      <c r="D180" s="74"/>
      <c r="E180" s="74"/>
      <c r="F180" s="74"/>
      <c r="G180" s="74"/>
      <c r="H180" s="74"/>
      <c r="I180" s="74"/>
      <c r="J180" s="74"/>
      <c r="R180" s="75"/>
      <c r="S180" s="61"/>
      <c r="T180" s="1"/>
      <c r="U180" s="24"/>
      <c r="V180" s="82" t="s">
        <v>49</v>
      </c>
      <c r="W180" s="83">
        <f>IF(W179/B165=0,"",W179/B165)</f>
        <v>0.66666666666666663</v>
      </c>
      <c r="X180" s="84">
        <f>IF(W179/X179=0,"",W179/X179)</f>
        <v>1</v>
      </c>
      <c r="Y180" s="85" t="s">
        <v>50</v>
      </c>
    </row>
    <row r="181" spans="1:26" ht="15.75" customHeight="1">
      <c r="A181" s="51">
        <v>1802</v>
      </c>
      <c r="B181" s="74"/>
      <c r="C181" s="74"/>
      <c r="D181" s="74"/>
      <c r="E181" s="74"/>
      <c r="F181" s="74"/>
      <c r="G181" s="74"/>
      <c r="H181" s="74"/>
      <c r="I181" s="74"/>
      <c r="J181" s="74"/>
      <c r="R181" s="75"/>
      <c r="S181" s="86"/>
      <c r="T181" s="87"/>
      <c r="U181" s="88"/>
      <c r="V181" s="87"/>
      <c r="W181" s="88"/>
      <c r="X181" s="88"/>
      <c r="Y181" s="89"/>
    </row>
    <row r="182" spans="1:26" ht="18" customHeight="1">
      <c r="A182" s="19"/>
      <c r="B182" s="24"/>
      <c r="C182" s="24"/>
      <c r="D182" s="175" t="s">
        <v>74</v>
      </c>
      <c r="E182" s="176"/>
      <c r="F182" s="176"/>
      <c r="G182" s="176"/>
      <c r="H182" s="176"/>
      <c r="I182" s="176"/>
      <c r="J182" s="177"/>
      <c r="R182" s="90">
        <f>SUM(R165:R178)</f>
        <v>8</v>
      </c>
      <c r="S182" s="91">
        <f>IF(R173=0,"",R173/B165)</f>
        <v>0.5</v>
      </c>
      <c r="T182" s="91">
        <f>IF(R182=0,"",R182/B165)</f>
        <v>0.66666666666666663</v>
      </c>
      <c r="U182" s="91">
        <f>IF(R173=0,"",T182-S182)</f>
        <v>0.16666666666666663</v>
      </c>
      <c r="V182" s="1"/>
      <c r="W182" s="24"/>
      <c r="X182" s="27"/>
      <c r="Y182" s="1"/>
    </row>
    <row r="183" spans="1:26" ht="12.75" customHeight="1">
      <c r="S183" s="1"/>
      <c r="T183" s="1"/>
      <c r="U183" s="1"/>
      <c r="V183" s="1"/>
    </row>
    <row r="184" spans="1:26" ht="12.75" customHeight="1">
      <c r="S184" s="1"/>
      <c r="T184" s="1"/>
      <c r="V184" s="1"/>
    </row>
    <row r="185" spans="1:26" ht="26.25" customHeight="1">
      <c r="B185" s="178" t="s">
        <v>63</v>
      </c>
      <c r="C185" s="179"/>
      <c r="D185" s="179"/>
      <c r="E185" s="179"/>
      <c r="F185" s="179"/>
      <c r="G185" s="179"/>
      <c r="H185" s="179"/>
      <c r="I185" s="179"/>
      <c r="J185" s="179"/>
      <c r="R185" s="50" t="s">
        <v>46</v>
      </c>
      <c r="S185" s="1"/>
      <c r="T185" s="1"/>
      <c r="U185" s="24"/>
      <c r="V185" s="1"/>
      <c r="W185" s="24"/>
      <c r="X185" s="24"/>
      <c r="Y185" s="24"/>
    </row>
    <row r="186" spans="1:26" ht="20.25" customHeight="1">
      <c r="A186" s="180" t="s">
        <v>16</v>
      </c>
      <c r="B186" s="181" t="s">
        <v>64</v>
      </c>
      <c r="C186" s="176"/>
      <c r="D186" s="176"/>
      <c r="E186" s="176"/>
      <c r="F186" s="176"/>
      <c r="G186" s="176"/>
      <c r="H186" s="176"/>
      <c r="I186" s="176"/>
      <c r="J186" s="177"/>
      <c r="R186" s="182" t="s">
        <v>17</v>
      </c>
      <c r="S186" s="174" t="s">
        <v>8</v>
      </c>
      <c r="T186" s="174" t="s">
        <v>9</v>
      </c>
      <c r="U186" s="183" t="s">
        <v>10</v>
      </c>
      <c r="V186" s="174" t="s">
        <v>11</v>
      </c>
      <c r="W186" s="172" t="s">
        <v>12</v>
      </c>
      <c r="X186" s="172" t="s">
        <v>13</v>
      </c>
      <c r="Y186" s="174" t="s">
        <v>14</v>
      </c>
    </row>
    <row r="187" spans="1:26" ht="15.75" customHeight="1">
      <c r="A187" s="173"/>
      <c r="B187" s="51" t="s">
        <v>65</v>
      </c>
      <c r="C187" s="51" t="s">
        <v>66</v>
      </c>
      <c r="D187" s="51" t="s">
        <v>67</v>
      </c>
      <c r="E187" s="51" t="s">
        <v>68</v>
      </c>
      <c r="F187" s="51" t="s">
        <v>69</v>
      </c>
      <c r="G187" s="51" t="s">
        <v>70</v>
      </c>
      <c r="H187" s="51" t="s">
        <v>71</v>
      </c>
      <c r="I187" s="51" t="s">
        <v>72</v>
      </c>
      <c r="J187" s="51" t="s">
        <v>73</v>
      </c>
      <c r="R187" s="173"/>
      <c r="S187" s="173"/>
      <c r="T187" s="173"/>
      <c r="U187" s="173"/>
      <c r="V187" s="173"/>
      <c r="W187" s="173"/>
      <c r="X187" s="173"/>
      <c r="Y187" s="173"/>
    </row>
    <row r="188" spans="1:26" ht="15.75" customHeight="1">
      <c r="A188" s="51">
        <v>1101</v>
      </c>
      <c r="B188" s="52">
        <v>15</v>
      </c>
      <c r="C188" s="52"/>
      <c r="D188" s="52"/>
      <c r="E188" s="52"/>
      <c r="F188" s="52"/>
      <c r="G188" s="52"/>
      <c r="H188" s="52"/>
      <c r="I188" s="52"/>
      <c r="J188" s="52"/>
      <c r="K188" s="53"/>
      <c r="L188" s="53"/>
      <c r="M188" s="53"/>
      <c r="N188" s="53"/>
      <c r="O188" s="53"/>
      <c r="P188" s="53"/>
      <c r="Q188" s="53"/>
      <c r="R188" s="54"/>
      <c r="S188" s="55"/>
      <c r="T188" s="56"/>
      <c r="U188" s="57"/>
      <c r="V188" s="58"/>
      <c r="W188" s="59">
        <f>B188</f>
        <v>15</v>
      </c>
      <c r="X188" s="60"/>
      <c r="Y188" s="58"/>
    </row>
    <row r="189" spans="1:26" ht="15.75" customHeight="1">
      <c r="A189" s="51">
        <v>1102</v>
      </c>
      <c r="B189" s="52"/>
      <c r="C189" s="52">
        <v>11</v>
      </c>
      <c r="D189" s="52"/>
      <c r="E189" s="52"/>
      <c r="F189" s="52"/>
      <c r="G189" s="52"/>
      <c r="H189" s="52"/>
      <c r="I189" s="52"/>
      <c r="J189" s="52"/>
      <c r="K189" s="53"/>
      <c r="L189" s="53"/>
      <c r="M189" s="53"/>
      <c r="N189" s="53"/>
      <c r="O189" s="53"/>
      <c r="P189" s="53"/>
      <c r="Q189" s="53"/>
      <c r="R189" s="54"/>
      <c r="S189" s="61"/>
      <c r="T189" s="1"/>
      <c r="U189" s="62"/>
      <c r="V189" s="63">
        <f>IF(C189=0,"",C189/B188)</f>
        <v>0.73333333333333328</v>
      </c>
      <c r="W189" s="64">
        <v>11</v>
      </c>
      <c r="X189" s="65">
        <f t="shared" ref="X189:X195" si="30">IF(W189=0,"",W189/W188)</f>
        <v>0.73333333333333328</v>
      </c>
      <c r="Y189" s="65">
        <f t="shared" ref="Y189:Y195" si="31">IF(W189=0,"",100%-X189)</f>
        <v>0.26666666666666672</v>
      </c>
    </row>
    <row r="190" spans="1:26" ht="15.75" customHeight="1">
      <c r="A190" s="51">
        <v>1201</v>
      </c>
      <c r="B190" s="52"/>
      <c r="C190" s="52"/>
      <c r="D190" s="52">
        <v>10</v>
      </c>
      <c r="E190" s="52"/>
      <c r="F190" s="52"/>
      <c r="G190" s="52"/>
      <c r="H190" s="52"/>
      <c r="I190" s="52"/>
      <c r="J190" s="52"/>
      <c r="K190" s="53"/>
      <c r="L190" s="53"/>
      <c r="M190" s="53"/>
      <c r="N190" s="53"/>
      <c r="O190" s="53"/>
      <c r="P190" s="53"/>
      <c r="Q190" s="53"/>
      <c r="R190" s="54"/>
      <c r="S190" s="61"/>
      <c r="T190" s="1"/>
      <c r="U190" s="62"/>
      <c r="V190" s="63">
        <f>IF(D190=0,"",D190/C189)</f>
        <v>0.90909090909090906</v>
      </c>
      <c r="W190" s="64">
        <v>10</v>
      </c>
      <c r="X190" s="65">
        <f t="shared" si="30"/>
        <v>0.90909090909090906</v>
      </c>
      <c r="Y190" s="65">
        <f t="shared" si="31"/>
        <v>9.0909090909090939E-2</v>
      </c>
      <c r="Z190" s="30">
        <f>W190/W188</f>
        <v>0.66666666666666663</v>
      </c>
    </row>
    <row r="191" spans="1:26" ht="15.75" customHeight="1">
      <c r="A191" s="51">
        <v>1202</v>
      </c>
      <c r="B191" s="52"/>
      <c r="C191" s="52"/>
      <c r="D191" s="52"/>
      <c r="E191" s="52">
        <v>9</v>
      </c>
      <c r="F191" s="52"/>
      <c r="G191" s="52"/>
      <c r="H191" s="52"/>
      <c r="I191" s="52"/>
      <c r="J191" s="52"/>
      <c r="K191" s="53"/>
      <c r="L191" s="53"/>
      <c r="M191" s="53"/>
      <c r="N191" s="53"/>
      <c r="O191" s="53"/>
      <c r="P191" s="53"/>
      <c r="Q191" s="53"/>
      <c r="R191" s="54"/>
      <c r="S191" s="61"/>
      <c r="T191" s="1"/>
      <c r="U191" s="62"/>
      <c r="V191" s="63">
        <f>IF(E191=0,"",E191/D190)</f>
        <v>0.9</v>
      </c>
      <c r="W191" s="64">
        <v>10</v>
      </c>
      <c r="X191" s="65">
        <f t="shared" si="30"/>
        <v>1</v>
      </c>
      <c r="Y191" s="65">
        <f t="shared" si="31"/>
        <v>0</v>
      </c>
    </row>
    <row r="192" spans="1:26" ht="15.75" customHeight="1">
      <c r="A192" s="51">
        <v>1301</v>
      </c>
      <c r="B192" s="52"/>
      <c r="C192" s="52"/>
      <c r="D192" s="52"/>
      <c r="E192" s="52"/>
      <c r="F192" s="52">
        <v>9</v>
      </c>
      <c r="G192" s="52"/>
      <c r="H192" s="52"/>
      <c r="I192" s="52"/>
      <c r="J192" s="52"/>
      <c r="K192" s="53"/>
      <c r="L192" s="53"/>
      <c r="M192" s="53"/>
      <c r="N192" s="53"/>
      <c r="O192" s="53"/>
      <c r="P192" s="53"/>
      <c r="Q192" s="53"/>
      <c r="R192" s="54"/>
      <c r="S192" s="61"/>
      <c r="T192" s="1"/>
      <c r="U192" s="62"/>
      <c r="V192" s="63">
        <f>IF(F192=0,"",F192/E191)</f>
        <v>1</v>
      </c>
      <c r="W192" s="64">
        <v>10</v>
      </c>
      <c r="X192" s="65">
        <f t="shared" si="30"/>
        <v>1</v>
      </c>
      <c r="Y192" s="65">
        <f t="shared" si="31"/>
        <v>0</v>
      </c>
    </row>
    <row r="193" spans="1:25" ht="15.75" customHeight="1">
      <c r="A193" s="51">
        <v>1302</v>
      </c>
      <c r="B193" s="52"/>
      <c r="C193" s="52"/>
      <c r="D193" s="52"/>
      <c r="E193" s="52"/>
      <c r="F193" s="52"/>
      <c r="G193" s="52">
        <v>9</v>
      </c>
      <c r="H193" s="52"/>
      <c r="I193" s="52"/>
      <c r="J193" s="52"/>
      <c r="K193" s="53"/>
      <c r="L193" s="53"/>
      <c r="M193" s="53"/>
      <c r="N193" s="53"/>
      <c r="O193" s="53"/>
      <c r="P193" s="53"/>
      <c r="Q193" s="53"/>
      <c r="R193" s="54"/>
      <c r="S193" s="61"/>
      <c r="T193" s="1"/>
      <c r="U193" s="62"/>
      <c r="V193" s="63">
        <f>IF(G193=0,"",G193/F192)</f>
        <v>1</v>
      </c>
      <c r="W193" s="64">
        <v>10</v>
      </c>
      <c r="X193" s="65">
        <f t="shared" si="30"/>
        <v>1</v>
      </c>
      <c r="Y193" s="65">
        <f t="shared" si="31"/>
        <v>0</v>
      </c>
    </row>
    <row r="194" spans="1:25" ht="15.75" customHeight="1">
      <c r="A194" s="51">
        <v>1401</v>
      </c>
      <c r="B194" s="52"/>
      <c r="C194" s="52"/>
      <c r="D194" s="52"/>
      <c r="E194" s="52"/>
      <c r="F194" s="52"/>
      <c r="G194" s="52"/>
      <c r="H194" s="52">
        <v>9</v>
      </c>
      <c r="I194" s="52"/>
      <c r="J194" s="52"/>
      <c r="K194" s="53"/>
      <c r="L194" s="53"/>
      <c r="M194" s="53"/>
      <c r="N194" s="53"/>
      <c r="O194" s="53"/>
      <c r="P194" s="53"/>
      <c r="Q194" s="53"/>
      <c r="R194" s="54"/>
      <c r="S194" s="61"/>
      <c r="T194" s="1"/>
      <c r="U194" s="62"/>
      <c r="V194" s="63">
        <f>IF(H194=0,"",H194/G193)</f>
        <v>1</v>
      </c>
      <c r="W194" s="64">
        <v>10</v>
      </c>
      <c r="X194" s="65">
        <f t="shared" si="30"/>
        <v>1</v>
      </c>
      <c r="Y194" s="65">
        <f t="shared" si="31"/>
        <v>0</v>
      </c>
    </row>
    <row r="195" spans="1:25" ht="15.75" customHeight="1">
      <c r="A195" s="51">
        <v>1402</v>
      </c>
      <c r="B195" s="52"/>
      <c r="C195" s="52"/>
      <c r="D195" s="52"/>
      <c r="E195" s="52"/>
      <c r="F195" s="52"/>
      <c r="G195" s="52"/>
      <c r="H195" s="52"/>
      <c r="I195" s="52">
        <v>8</v>
      </c>
      <c r="J195" s="52"/>
      <c r="K195" s="53"/>
      <c r="L195" s="53"/>
      <c r="M195" s="53"/>
      <c r="N195" s="53"/>
      <c r="O195" s="53"/>
      <c r="P195" s="53"/>
      <c r="Q195" s="53"/>
      <c r="R195" s="54"/>
      <c r="S195" s="61"/>
      <c r="T195" s="1"/>
      <c r="U195" s="62"/>
      <c r="V195" s="63">
        <f>IF(I195=0,"",I195/H194)</f>
        <v>0.88888888888888884</v>
      </c>
      <c r="W195" s="64">
        <v>10</v>
      </c>
      <c r="X195" s="65">
        <f t="shared" si="30"/>
        <v>1</v>
      </c>
      <c r="Y195" s="65">
        <f t="shared" si="31"/>
        <v>0</v>
      </c>
    </row>
    <row r="196" spans="1:25" ht="15.75" customHeight="1">
      <c r="A196" s="51">
        <v>1501</v>
      </c>
      <c r="B196" s="52"/>
      <c r="C196" s="52"/>
      <c r="D196" s="52"/>
      <c r="E196" s="52"/>
      <c r="F196" s="52"/>
      <c r="G196" s="52"/>
      <c r="H196" s="52"/>
      <c r="I196" s="52">
        <v>8</v>
      </c>
      <c r="J196" s="52"/>
      <c r="K196" s="53"/>
      <c r="L196" s="53"/>
      <c r="M196" s="53"/>
      <c r="N196" s="53">
        <v>8</v>
      </c>
      <c r="O196" s="53"/>
      <c r="P196" s="53"/>
      <c r="Q196" s="53">
        <v>8</v>
      </c>
      <c r="R196" s="54">
        <v>8</v>
      </c>
      <c r="S196" s="61"/>
      <c r="T196" s="1"/>
      <c r="U196" s="62"/>
      <c r="V196" s="66" t="str">
        <f>IF(J196=0,"",J196/I195)</f>
        <v/>
      </c>
      <c r="W196" s="64">
        <v>10</v>
      </c>
      <c r="X196" s="67"/>
      <c r="Y196" s="67"/>
    </row>
    <row r="197" spans="1:25" ht="15.75" customHeight="1">
      <c r="A197" s="51">
        <v>1502</v>
      </c>
      <c r="B197" s="52"/>
      <c r="C197" s="52"/>
      <c r="D197" s="52"/>
      <c r="E197" s="52"/>
      <c r="F197" s="52"/>
      <c r="G197" s="52"/>
      <c r="H197" s="52"/>
      <c r="I197" s="52">
        <v>1</v>
      </c>
      <c r="J197" s="52"/>
      <c r="K197" s="53"/>
      <c r="L197" s="53"/>
      <c r="M197" s="53"/>
      <c r="N197" s="53">
        <v>1</v>
      </c>
      <c r="O197" s="53"/>
      <c r="P197" s="53"/>
      <c r="Q197" s="53">
        <v>1</v>
      </c>
      <c r="R197" s="54">
        <v>1</v>
      </c>
      <c r="S197" s="61"/>
      <c r="T197" s="1"/>
      <c r="U197" s="24"/>
      <c r="V197" s="68"/>
      <c r="W197" s="64">
        <v>1</v>
      </c>
      <c r="X197" s="69"/>
      <c r="Y197" s="70"/>
    </row>
    <row r="198" spans="1:25" ht="15.75" customHeight="1">
      <c r="A198" s="51">
        <v>1601</v>
      </c>
      <c r="B198" s="74"/>
      <c r="C198" s="74"/>
      <c r="D198" s="74"/>
      <c r="E198" s="74"/>
      <c r="F198" s="74"/>
      <c r="G198" s="74"/>
      <c r="H198" s="74"/>
      <c r="I198" s="74"/>
      <c r="J198" s="74"/>
      <c r="R198" s="75">
        <v>0</v>
      </c>
      <c r="S198" s="61"/>
      <c r="T198" s="1"/>
      <c r="U198" s="24"/>
      <c r="V198" s="71"/>
      <c r="W198" s="72">
        <v>0</v>
      </c>
      <c r="X198" s="73"/>
      <c r="Y198" s="71"/>
    </row>
    <row r="199" spans="1:25" ht="15.75" customHeight="1">
      <c r="A199" s="51">
        <v>1602</v>
      </c>
      <c r="B199" s="74"/>
      <c r="C199" s="74"/>
      <c r="D199" s="74"/>
      <c r="E199" s="74"/>
      <c r="F199" s="74"/>
      <c r="G199" s="74"/>
      <c r="H199" s="74"/>
      <c r="I199" s="74"/>
      <c r="J199" s="74"/>
      <c r="R199" s="75"/>
      <c r="S199" s="61"/>
      <c r="T199" s="1"/>
      <c r="U199" s="24"/>
      <c r="V199" s="71"/>
      <c r="W199" s="72"/>
      <c r="X199" s="73"/>
      <c r="Y199" s="71"/>
    </row>
    <row r="200" spans="1:25" ht="15.75" customHeight="1">
      <c r="A200" s="51">
        <v>1701</v>
      </c>
      <c r="B200" s="74"/>
      <c r="C200" s="74"/>
      <c r="D200" s="74"/>
      <c r="E200" s="74"/>
      <c r="F200" s="74"/>
      <c r="G200" s="74"/>
      <c r="H200" s="74"/>
      <c r="I200" s="74"/>
      <c r="J200" s="74"/>
      <c r="R200" s="75"/>
      <c r="S200" s="61"/>
      <c r="T200" s="1"/>
      <c r="U200" s="24"/>
      <c r="V200" s="71"/>
      <c r="W200" s="72"/>
      <c r="X200" s="73"/>
      <c r="Y200" s="71"/>
    </row>
    <row r="201" spans="1:25" ht="15.75" customHeight="1">
      <c r="A201" s="51">
        <v>1702</v>
      </c>
      <c r="B201" s="74"/>
      <c r="C201" s="74"/>
      <c r="D201" s="74"/>
      <c r="E201" s="74"/>
      <c r="F201" s="74"/>
      <c r="G201" s="74"/>
      <c r="H201" s="74"/>
      <c r="I201" s="74"/>
      <c r="J201" s="74"/>
      <c r="R201" s="75"/>
      <c r="S201" s="61"/>
      <c r="T201" s="1"/>
      <c r="U201" s="24"/>
      <c r="V201" s="76"/>
      <c r="W201" s="53"/>
      <c r="X201" s="77"/>
      <c r="Y201" s="71"/>
    </row>
    <row r="202" spans="1:25" ht="15.75" customHeight="1">
      <c r="A202" s="51">
        <v>1801</v>
      </c>
      <c r="B202" s="74"/>
      <c r="C202" s="74"/>
      <c r="D202" s="74"/>
      <c r="E202" s="74"/>
      <c r="F202" s="74"/>
      <c r="G202" s="74"/>
      <c r="H202" s="74"/>
      <c r="I202" s="74"/>
      <c r="J202" s="74"/>
      <c r="R202" s="75"/>
      <c r="S202" s="61"/>
      <c r="T202" s="1"/>
      <c r="U202" s="24"/>
      <c r="V202" s="78" t="s">
        <v>48</v>
      </c>
      <c r="W202" s="79">
        <v>9</v>
      </c>
      <c r="X202" s="80">
        <f>IF(SUM(R192:R198)=0,"",SUM(R192:R198))</f>
        <v>9</v>
      </c>
      <c r="Y202" s="81" t="s">
        <v>17</v>
      </c>
    </row>
    <row r="203" spans="1:25" ht="15.75" customHeight="1">
      <c r="A203" s="51">
        <v>1802</v>
      </c>
      <c r="B203" s="74"/>
      <c r="C203" s="74"/>
      <c r="D203" s="74"/>
      <c r="E203" s="74"/>
      <c r="F203" s="74"/>
      <c r="G203" s="74"/>
      <c r="H203" s="74"/>
      <c r="I203" s="74"/>
      <c r="J203" s="74"/>
      <c r="R203" s="75"/>
      <c r="S203" s="61"/>
      <c r="T203" s="1"/>
      <c r="U203" s="24"/>
      <c r="V203" s="82" t="s">
        <v>49</v>
      </c>
      <c r="W203" s="83">
        <f>IF(W202/B188=0,"",W202/B188)</f>
        <v>0.6</v>
      </c>
      <c r="X203" s="84">
        <f>IF(W202/X202=0,"",W202/X202)</f>
        <v>1</v>
      </c>
      <c r="Y203" s="85" t="s">
        <v>50</v>
      </c>
    </row>
    <row r="204" spans="1:25" ht="15.75" customHeight="1">
      <c r="A204" s="51">
        <v>1901</v>
      </c>
      <c r="B204" s="74"/>
      <c r="C204" s="74"/>
      <c r="D204" s="74"/>
      <c r="E204" s="74"/>
      <c r="F204" s="74"/>
      <c r="G204" s="74"/>
      <c r="H204" s="74"/>
      <c r="I204" s="74"/>
      <c r="J204" s="74"/>
      <c r="R204" s="75"/>
      <c r="S204" s="86"/>
      <c r="T204" s="87"/>
      <c r="U204" s="88"/>
      <c r="V204" s="87"/>
      <c r="W204" s="88"/>
      <c r="X204" s="88"/>
      <c r="Y204" s="89"/>
    </row>
    <row r="205" spans="1:25" ht="18" customHeight="1">
      <c r="A205" s="19"/>
      <c r="B205" s="24"/>
      <c r="C205" s="24"/>
      <c r="D205" s="175" t="s">
        <v>74</v>
      </c>
      <c r="E205" s="176"/>
      <c r="F205" s="176"/>
      <c r="G205" s="176"/>
      <c r="H205" s="176"/>
      <c r="I205" s="176"/>
      <c r="J205" s="177"/>
      <c r="R205" s="90">
        <f>SUM(R188:R201)</f>
        <v>9</v>
      </c>
      <c r="S205" s="91">
        <f>IF(R196=0,"",R196/B188)</f>
        <v>0.53333333333333333</v>
      </c>
      <c r="T205" s="91">
        <f>IF(R205=0,"",R205/B188)</f>
        <v>0.6</v>
      </c>
      <c r="U205" s="91">
        <f>IF(R196=0,"",T205-S205)</f>
        <v>6.6666666666666652E-2</v>
      </c>
      <c r="V205" s="1"/>
      <c r="W205" s="24"/>
      <c r="X205" s="27"/>
      <c r="Y205" s="1"/>
    </row>
    <row r="206" spans="1:25" ht="12.75" customHeight="1">
      <c r="S206" s="1"/>
      <c r="T206" s="1"/>
      <c r="V206" s="1"/>
    </row>
    <row r="207" spans="1:25" ht="12.75" customHeight="1">
      <c r="S207" s="1"/>
      <c r="T207" s="1"/>
      <c r="U207" s="1"/>
      <c r="V207" s="1"/>
    </row>
    <row r="208" spans="1:25" ht="26.25" customHeight="1">
      <c r="B208" s="178" t="s">
        <v>63</v>
      </c>
      <c r="C208" s="179"/>
      <c r="D208" s="179"/>
      <c r="E208" s="179"/>
      <c r="F208" s="179"/>
      <c r="G208" s="179"/>
      <c r="H208" s="179"/>
      <c r="I208" s="179"/>
      <c r="J208" s="179"/>
      <c r="R208" s="50" t="s">
        <v>47</v>
      </c>
      <c r="S208" s="1"/>
      <c r="T208" s="1"/>
      <c r="U208" s="24"/>
      <c r="V208" s="1"/>
      <c r="W208" s="24"/>
      <c r="X208" s="24"/>
      <c r="Y208" s="24"/>
    </row>
    <row r="209" spans="1:26" ht="20.25" customHeight="1">
      <c r="A209" s="180" t="s">
        <v>16</v>
      </c>
      <c r="B209" s="181" t="s">
        <v>64</v>
      </c>
      <c r="C209" s="176"/>
      <c r="D209" s="176"/>
      <c r="E209" s="176"/>
      <c r="F209" s="176"/>
      <c r="G209" s="176"/>
      <c r="H209" s="176"/>
      <c r="I209" s="176"/>
      <c r="J209" s="177"/>
      <c r="R209" s="182" t="s">
        <v>17</v>
      </c>
      <c r="S209" s="174" t="s">
        <v>8</v>
      </c>
      <c r="T209" s="174" t="s">
        <v>9</v>
      </c>
      <c r="U209" s="183" t="s">
        <v>10</v>
      </c>
      <c r="V209" s="174" t="s">
        <v>11</v>
      </c>
      <c r="W209" s="172" t="s">
        <v>12</v>
      </c>
      <c r="X209" s="172" t="s">
        <v>13</v>
      </c>
      <c r="Y209" s="174" t="s">
        <v>14</v>
      </c>
    </row>
    <row r="210" spans="1:26" ht="15.75" customHeight="1">
      <c r="A210" s="173"/>
      <c r="B210" s="51" t="s">
        <v>65</v>
      </c>
      <c r="C210" s="51" t="s">
        <v>66</v>
      </c>
      <c r="D210" s="51" t="s">
        <v>67</v>
      </c>
      <c r="E210" s="51" t="s">
        <v>68</v>
      </c>
      <c r="F210" s="51" t="s">
        <v>69</v>
      </c>
      <c r="G210" s="51" t="s">
        <v>70</v>
      </c>
      <c r="H210" s="51" t="s">
        <v>71</v>
      </c>
      <c r="I210" s="51" t="s">
        <v>72</v>
      </c>
      <c r="J210" s="51" t="s">
        <v>73</v>
      </c>
      <c r="R210" s="173"/>
      <c r="S210" s="173"/>
      <c r="T210" s="173"/>
      <c r="U210" s="173"/>
      <c r="V210" s="173"/>
      <c r="W210" s="173"/>
      <c r="X210" s="173"/>
      <c r="Y210" s="173"/>
    </row>
    <row r="211" spans="1:26" ht="15.75" customHeight="1">
      <c r="A211" s="51">
        <v>1102</v>
      </c>
      <c r="B211" s="52">
        <v>21</v>
      </c>
      <c r="C211" s="52"/>
      <c r="D211" s="52"/>
      <c r="E211" s="52"/>
      <c r="F211" s="52"/>
      <c r="G211" s="52"/>
      <c r="H211" s="52"/>
      <c r="I211" s="52"/>
      <c r="J211" s="52"/>
      <c r="K211" s="53"/>
      <c r="L211" s="53"/>
      <c r="M211" s="53"/>
      <c r="N211" s="53"/>
      <c r="O211" s="53"/>
      <c r="P211" s="53"/>
      <c r="Q211" s="53"/>
      <c r="R211" s="54"/>
      <c r="S211" s="55"/>
      <c r="T211" s="56"/>
      <c r="U211" s="57"/>
      <c r="V211" s="58"/>
      <c r="W211" s="59">
        <f>B211</f>
        <v>21</v>
      </c>
      <c r="X211" s="60"/>
      <c r="Y211" s="58"/>
    </row>
    <row r="212" spans="1:26" ht="15.75" customHeight="1">
      <c r="A212" s="51">
        <v>1201</v>
      </c>
      <c r="B212" s="52"/>
      <c r="C212" s="52">
        <v>12</v>
      </c>
      <c r="D212" s="52"/>
      <c r="E212" s="52"/>
      <c r="F212" s="52"/>
      <c r="G212" s="52"/>
      <c r="H212" s="52"/>
      <c r="I212" s="52"/>
      <c r="J212" s="52"/>
      <c r="K212" s="53"/>
      <c r="L212" s="53"/>
      <c r="M212" s="53"/>
      <c r="N212" s="53"/>
      <c r="O212" s="53"/>
      <c r="P212" s="53"/>
      <c r="Q212" s="53"/>
      <c r="R212" s="54"/>
      <c r="S212" s="61"/>
      <c r="T212" s="1"/>
      <c r="U212" s="62"/>
      <c r="V212" s="63">
        <f>IF(C212=0,"",C212/B211)</f>
        <v>0.5714285714285714</v>
      </c>
      <c r="W212" s="64">
        <v>12</v>
      </c>
      <c r="X212" s="65">
        <f t="shared" ref="X212:X219" si="32">IF(W212=0,"",W212/W211)</f>
        <v>0.5714285714285714</v>
      </c>
      <c r="Y212" s="65">
        <f t="shared" ref="Y212:Y219" si="33">IF(W212=0,"",100%-X212)</f>
        <v>0.4285714285714286</v>
      </c>
    </row>
    <row r="213" spans="1:26" ht="15.75" customHeight="1">
      <c r="A213" s="51">
        <v>1202</v>
      </c>
      <c r="B213" s="52"/>
      <c r="C213" s="52"/>
      <c r="D213" s="52">
        <v>10</v>
      </c>
      <c r="E213" s="52"/>
      <c r="F213" s="52"/>
      <c r="G213" s="52"/>
      <c r="H213" s="52"/>
      <c r="I213" s="52"/>
      <c r="J213" s="52"/>
      <c r="K213" s="53"/>
      <c r="L213" s="53"/>
      <c r="M213" s="53"/>
      <c r="N213" s="53"/>
      <c r="O213" s="53"/>
      <c r="P213" s="53"/>
      <c r="Q213" s="53"/>
      <c r="R213" s="54"/>
      <c r="S213" s="61"/>
      <c r="T213" s="1"/>
      <c r="U213" s="62"/>
      <c r="V213" s="63">
        <f>IF(D213=0,"",D213/C212)</f>
        <v>0.83333333333333337</v>
      </c>
      <c r="W213" s="64">
        <v>10</v>
      </c>
      <c r="X213" s="65">
        <f t="shared" si="32"/>
        <v>0.83333333333333337</v>
      </c>
      <c r="Y213" s="65">
        <f t="shared" si="33"/>
        <v>0.16666666666666663</v>
      </c>
      <c r="Z213" s="30">
        <f>W213/W211</f>
        <v>0.47619047619047616</v>
      </c>
    </row>
    <row r="214" spans="1:26" ht="15.75" customHeight="1">
      <c r="A214" s="51">
        <f t="shared" ref="A214:A227" si="34">A212+100</f>
        <v>1301</v>
      </c>
      <c r="B214" s="52"/>
      <c r="C214" s="52"/>
      <c r="D214" s="52"/>
      <c r="E214" s="52">
        <v>10</v>
      </c>
      <c r="F214" s="52"/>
      <c r="G214" s="52"/>
      <c r="H214" s="52"/>
      <c r="I214" s="52"/>
      <c r="J214" s="52"/>
      <c r="K214" s="53"/>
      <c r="L214" s="53"/>
      <c r="M214" s="53"/>
      <c r="N214" s="53"/>
      <c r="O214" s="53"/>
      <c r="P214" s="53"/>
      <c r="Q214" s="53"/>
      <c r="R214" s="54"/>
      <c r="S214" s="61"/>
      <c r="T214" s="1"/>
      <c r="U214" s="62"/>
      <c r="V214" s="63">
        <f>IF(E214=0,"",E214/D213)</f>
        <v>1</v>
      </c>
      <c r="W214" s="64">
        <v>10</v>
      </c>
      <c r="X214" s="65">
        <f t="shared" si="32"/>
        <v>1</v>
      </c>
      <c r="Y214" s="65">
        <f t="shared" si="33"/>
        <v>0</v>
      </c>
    </row>
    <row r="215" spans="1:26" ht="15.75" customHeight="1">
      <c r="A215" s="51">
        <f t="shared" si="34"/>
        <v>1302</v>
      </c>
      <c r="B215" s="52"/>
      <c r="C215" s="52"/>
      <c r="D215" s="52"/>
      <c r="E215" s="52"/>
      <c r="F215" s="52">
        <v>10</v>
      </c>
      <c r="G215" s="52"/>
      <c r="H215" s="52"/>
      <c r="I215" s="52"/>
      <c r="J215" s="52"/>
      <c r="K215" s="53"/>
      <c r="L215" s="53"/>
      <c r="M215" s="53"/>
      <c r="N215" s="53"/>
      <c r="O215" s="53"/>
      <c r="P215" s="53"/>
      <c r="Q215" s="53"/>
      <c r="R215" s="54"/>
      <c r="S215" s="61"/>
      <c r="T215" s="1"/>
      <c r="U215" s="62"/>
      <c r="V215" s="63">
        <f>IF(F215=0,"",F215/E214)</f>
        <v>1</v>
      </c>
      <c r="W215" s="64">
        <v>10</v>
      </c>
      <c r="X215" s="65">
        <f t="shared" si="32"/>
        <v>1</v>
      </c>
      <c r="Y215" s="65">
        <f t="shared" si="33"/>
        <v>0</v>
      </c>
    </row>
    <row r="216" spans="1:26" ht="15.75" customHeight="1">
      <c r="A216" s="51">
        <f t="shared" si="34"/>
        <v>1401</v>
      </c>
      <c r="B216" s="52"/>
      <c r="C216" s="52"/>
      <c r="D216" s="52"/>
      <c r="E216" s="52"/>
      <c r="F216" s="52"/>
      <c r="G216" s="52">
        <v>10</v>
      </c>
      <c r="H216" s="52"/>
      <c r="I216" s="52"/>
      <c r="J216" s="52"/>
      <c r="K216" s="53"/>
      <c r="L216" s="53"/>
      <c r="M216" s="53"/>
      <c r="N216" s="53"/>
      <c r="O216" s="53"/>
      <c r="P216" s="53"/>
      <c r="Q216" s="53"/>
      <c r="R216" s="54"/>
      <c r="S216" s="61"/>
      <c r="T216" s="1"/>
      <c r="U216" s="62"/>
      <c r="V216" s="63">
        <f>IF(G216=0,"",G216/F215)</f>
        <v>1</v>
      </c>
      <c r="W216" s="64">
        <v>10</v>
      </c>
      <c r="X216" s="65">
        <f t="shared" si="32"/>
        <v>1</v>
      </c>
      <c r="Y216" s="65">
        <f t="shared" si="33"/>
        <v>0</v>
      </c>
    </row>
    <row r="217" spans="1:26" ht="15.75" customHeight="1">
      <c r="A217" s="51">
        <f t="shared" si="34"/>
        <v>1402</v>
      </c>
      <c r="B217" s="52"/>
      <c r="C217" s="52"/>
      <c r="D217" s="52"/>
      <c r="E217" s="52"/>
      <c r="F217" s="52"/>
      <c r="G217" s="52"/>
      <c r="H217" s="52">
        <v>10</v>
      </c>
      <c r="I217" s="52"/>
      <c r="J217" s="52"/>
      <c r="K217" s="53"/>
      <c r="L217" s="53"/>
      <c r="M217" s="53"/>
      <c r="N217" s="53"/>
      <c r="O217" s="53"/>
      <c r="P217" s="53"/>
      <c r="Q217" s="53"/>
      <c r="R217" s="54"/>
      <c r="S217" s="61"/>
      <c r="T217" s="1"/>
      <c r="U217" s="62"/>
      <c r="V217" s="63">
        <f>IF(H217=0,"",H217/G216)</f>
        <v>1</v>
      </c>
      <c r="W217" s="64">
        <v>10</v>
      </c>
      <c r="X217" s="65">
        <f t="shared" si="32"/>
        <v>1</v>
      </c>
      <c r="Y217" s="65">
        <f t="shared" si="33"/>
        <v>0</v>
      </c>
    </row>
    <row r="218" spans="1:26" ht="15.75" customHeight="1">
      <c r="A218" s="51">
        <f t="shared" si="34"/>
        <v>1501</v>
      </c>
      <c r="B218" s="52"/>
      <c r="C218" s="52"/>
      <c r="D218" s="52"/>
      <c r="E218" s="52"/>
      <c r="F218" s="52"/>
      <c r="G218" s="52"/>
      <c r="H218" s="52"/>
      <c r="I218" s="52">
        <v>10</v>
      </c>
      <c r="J218" s="52"/>
      <c r="K218" s="53"/>
      <c r="L218" s="53"/>
      <c r="M218" s="53"/>
      <c r="N218" s="53"/>
      <c r="O218" s="53"/>
      <c r="P218" s="53"/>
      <c r="Q218" s="53"/>
      <c r="R218" s="54"/>
      <c r="S218" s="61"/>
      <c r="T218" s="1"/>
      <c r="U218" s="62"/>
      <c r="V218" s="63">
        <f>IF(I218=0,"",I218/H217)</f>
        <v>1</v>
      </c>
      <c r="W218" s="64">
        <v>10</v>
      </c>
      <c r="X218" s="65">
        <f t="shared" si="32"/>
        <v>1</v>
      </c>
      <c r="Y218" s="65">
        <f t="shared" si="33"/>
        <v>0</v>
      </c>
    </row>
    <row r="219" spans="1:26" ht="15.75" customHeight="1">
      <c r="A219" s="51">
        <f t="shared" si="34"/>
        <v>1502</v>
      </c>
      <c r="B219" s="52"/>
      <c r="C219" s="52"/>
      <c r="D219" s="52"/>
      <c r="E219" s="52"/>
      <c r="F219" s="52"/>
      <c r="G219" s="52"/>
      <c r="H219" s="52"/>
      <c r="I219" s="52"/>
      <c r="J219" s="52">
        <v>10</v>
      </c>
      <c r="K219" s="53"/>
      <c r="L219" s="53"/>
      <c r="M219" s="53"/>
      <c r="N219" s="53"/>
      <c r="O219" s="53"/>
      <c r="P219" s="53"/>
      <c r="Q219" s="53"/>
      <c r="R219" s="54">
        <v>10</v>
      </c>
      <c r="S219" s="61"/>
      <c r="T219" s="1"/>
      <c r="U219" s="62"/>
      <c r="V219" s="66">
        <f>IF(J219=0,"",J219/I218)</f>
        <v>1</v>
      </c>
      <c r="W219" s="64">
        <v>10</v>
      </c>
      <c r="X219" s="67">
        <f t="shared" si="32"/>
        <v>1</v>
      </c>
      <c r="Y219" s="67">
        <f t="shared" si="33"/>
        <v>0</v>
      </c>
    </row>
    <row r="220" spans="1:26" ht="15.75" customHeight="1">
      <c r="A220" s="51">
        <f t="shared" si="34"/>
        <v>1601</v>
      </c>
      <c r="B220" s="52"/>
      <c r="C220" s="52"/>
      <c r="D220" s="52"/>
      <c r="E220" s="52"/>
      <c r="F220" s="52"/>
      <c r="G220" s="52"/>
      <c r="H220" s="52"/>
      <c r="I220" s="52"/>
      <c r="J220" s="52"/>
      <c r="K220" s="53"/>
      <c r="L220" s="53"/>
      <c r="M220" s="53"/>
      <c r="N220" s="53"/>
      <c r="O220" s="53"/>
      <c r="P220" s="53"/>
      <c r="Q220" s="53"/>
      <c r="R220" s="54">
        <v>0</v>
      </c>
      <c r="S220" s="61"/>
      <c r="T220" s="1"/>
      <c r="U220" s="24"/>
      <c r="V220" s="68"/>
      <c r="W220" s="64"/>
      <c r="X220" s="69"/>
      <c r="Y220" s="70"/>
    </row>
    <row r="221" spans="1:26" ht="15.75" customHeight="1">
      <c r="A221" s="51">
        <f t="shared" si="34"/>
        <v>1602</v>
      </c>
      <c r="B221" s="74"/>
      <c r="C221" s="74"/>
      <c r="D221" s="74"/>
      <c r="E221" s="74"/>
      <c r="F221" s="74"/>
      <c r="G221" s="74"/>
      <c r="H221" s="74"/>
      <c r="I221" s="74"/>
      <c r="J221" s="74"/>
      <c r="R221" s="75"/>
      <c r="S221" s="61"/>
      <c r="T221" s="1"/>
      <c r="U221" s="24"/>
      <c r="V221" s="71"/>
      <c r="W221" s="72"/>
      <c r="X221" s="73"/>
      <c r="Y221" s="71"/>
    </row>
    <row r="222" spans="1:26" ht="15.75" customHeight="1">
      <c r="A222" s="51">
        <f t="shared" si="34"/>
        <v>1701</v>
      </c>
      <c r="B222" s="74"/>
      <c r="C222" s="74"/>
      <c r="D222" s="74"/>
      <c r="E222" s="74"/>
      <c r="F222" s="74"/>
      <c r="G222" s="74"/>
      <c r="H222" s="74"/>
      <c r="I222" s="74"/>
      <c r="J222" s="74"/>
      <c r="R222" s="75"/>
      <c r="S222" s="61"/>
      <c r="T222" s="1"/>
      <c r="U222" s="24"/>
      <c r="V222" s="71"/>
      <c r="W222" s="72"/>
      <c r="X222" s="73"/>
      <c r="Y222" s="71"/>
    </row>
    <row r="223" spans="1:26" ht="15.75" customHeight="1">
      <c r="A223" s="51">
        <f t="shared" si="34"/>
        <v>1702</v>
      </c>
      <c r="B223" s="74"/>
      <c r="C223" s="74"/>
      <c r="D223" s="74"/>
      <c r="E223" s="74"/>
      <c r="F223" s="74"/>
      <c r="G223" s="74"/>
      <c r="H223" s="74"/>
      <c r="I223" s="74"/>
      <c r="J223" s="74"/>
      <c r="R223" s="75"/>
      <c r="S223" s="61"/>
      <c r="T223" s="1"/>
      <c r="U223" s="24"/>
      <c r="V223" s="71"/>
      <c r="W223" s="72"/>
      <c r="X223" s="73"/>
      <c r="Y223" s="71"/>
    </row>
    <row r="224" spans="1:26" ht="15.75" customHeight="1">
      <c r="A224" s="51">
        <f t="shared" si="34"/>
        <v>1801</v>
      </c>
      <c r="B224" s="74"/>
      <c r="C224" s="74"/>
      <c r="D224" s="74"/>
      <c r="E224" s="74"/>
      <c r="F224" s="74"/>
      <c r="G224" s="74"/>
      <c r="H224" s="74"/>
      <c r="I224" s="74"/>
      <c r="J224" s="74"/>
      <c r="R224" s="75"/>
      <c r="S224" s="61"/>
      <c r="T224" s="1"/>
      <c r="U224" s="24"/>
      <c r="V224" s="76"/>
      <c r="W224" s="53"/>
      <c r="X224" s="77"/>
      <c r="Y224" s="71"/>
    </row>
    <row r="225" spans="1:26" ht="15.75" customHeight="1">
      <c r="A225" s="51">
        <f t="shared" si="34"/>
        <v>1802</v>
      </c>
      <c r="B225" s="74"/>
      <c r="C225" s="74"/>
      <c r="D225" s="74"/>
      <c r="E225" s="74"/>
      <c r="F225" s="74"/>
      <c r="G225" s="74"/>
      <c r="H225" s="74"/>
      <c r="I225" s="74"/>
      <c r="J225" s="74"/>
      <c r="R225" s="75"/>
      <c r="S225" s="61"/>
      <c r="T225" s="1"/>
      <c r="U225" s="24"/>
      <c r="V225" s="78" t="s">
        <v>48</v>
      </c>
      <c r="W225" s="79">
        <v>10</v>
      </c>
      <c r="X225" s="80">
        <f>IF(SUM(R215:R221)=0,"",SUM(R215:R221))</f>
        <v>10</v>
      </c>
      <c r="Y225" s="81" t="s">
        <v>17</v>
      </c>
    </row>
    <row r="226" spans="1:26" ht="15.75" customHeight="1">
      <c r="A226" s="51">
        <f t="shared" si="34"/>
        <v>1901</v>
      </c>
      <c r="B226" s="74"/>
      <c r="C226" s="74"/>
      <c r="D226" s="74"/>
      <c r="E226" s="74"/>
      <c r="F226" s="74"/>
      <c r="G226" s="74"/>
      <c r="H226" s="74"/>
      <c r="I226" s="74"/>
      <c r="J226" s="74"/>
      <c r="R226" s="75"/>
      <c r="S226" s="61"/>
      <c r="T226" s="1"/>
      <c r="U226" s="24"/>
      <c r="V226" s="82" t="s">
        <v>49</v>
      </c>
      <c r="W226" s="83">
        <f>IF(W225/B211=0,"",W225/B211)</f>
        <v>0.47619047619047616</v>
      </c>
      <c r="X226" s="84">
        <f>IF(W225/X225=0,"",W225/X225)</f>
        <v>1</v>
      </c>
      <c r="Y226" s="85" t="s">
        <v>50</v>
      </c>
    </row>
    <row r="227" spans="1:26" ht="15.75" customHeight="1">
      <c r="A227" s="51">
        <f t="shared" si="34"/>
        <v>1902</v>
      </c>
      <c r="B227" s="74"/>
      <c r="C227" s="74"/>
      <c r="D227" s="74"/>
      <c r="E227" s="74"/>
      <c r="F227" s="74"/>
      <c r="G227" s="74"/>
      <c r="H227" s="74"/>
      <c r="I227" s="74"/>
      <c r="J227" s="74"/>
      <c r="R227" s="75"/>
      <c r="S227" s="86"/>
      <c r="T227" s="87"/>
      <c r="U227" s="88"/>
      <c r="V227" s="87"/>
      <c r="W227" s="88"/>
      <c r="X227" s="88"/>
      <c r="Y227" s="89"/>
    </row>
    <row r="228" spans="1:26" ht="18" customHeight="1">
      <c r="A228" s="19"/>
      <c r="B228" s="24"/>
      <c r="C228" s="24"/>
      <c r="D228" s="175" t="s">
        <v>74</v>
      </c>
      <c r="E228" s="176"/>
      <c r="F228" s="176"/>
      <c r="G228" s="176"/>
      <c r="H228" s="176"/>
      <c r="I228" s="176"/>
      <c r="J228" s="177"/>
      <c r="R228" s="90">
        <f>SUM(R211:R224)</f>
        <v>10</v>
      </c>
      <c r="S228" s="91">
        <f>IF(R219=0,"",R219/B211)</f>
        <v>0.47619047619047616</v>
      </c>
      <c r="T228" s="91">
        <f>IF(R228=0,"",R228/B211)</f>
        <v>0.47619047619047616</v>
      </c>
      <c r="U228" s="91">
        <f>IF(R219=0,"",T228-S228)</f>
        <v>0</v>
      </c>
      <c r="V228" s="1"/>
      <c r="W228" s="24"/>
      <c r="X228" s="27"/>
      <c r="Y228" s="1"/>
    </row>
    <row r="229" spans="1:26" ht="12.75" customHeight="1">
      <c r="S229" s="1"/>
      <c r="T229" s="1"/>
      <c r="V229" s="1"/>
    </row>
    <row r="230" spans="1:26" ht="12.75" customHeight="1">
      <c r="S230" s="1"/>
      <c r="T230" s="1"/>
      <c r="V230" s="1"/>
    </row>
    <row r="231" spans="1:26" ht="26.25" customHeight="1">
      <c r="B231" s="178" t="s">
        <v>63</v>
      </c>
      <c r="C231" s="179"/>
      <c r="D231" s="179"/>
      <c r="E231" s="179"/>
      <c r="F231" s="179"/>
      <c r="G231" s="179"/>
      <c r="H231" s="179"/>
      <c r="I231" s="179"/>
      <c r="J231" s="179"/>
      <c r="R231" s="50" t="s">
        <v>52</v>
      </c>
      <c r="S231" s="1"/>
      <c r="T231" s="1"/>
      <c r="U231" s="24"/>
      <c r="V231" s="1"/>
      <c r="W231" s="24"/>
      <c r="X231" s="24"/>
      <c r="Y231" s="24"/>
    </row>
    <row r="232" spans="1:26" ht="20.25" customHeight="1">
      <c r="A232" s="180" t="s">
        <v>16</v>
      </c>
      <c r="B232" s="181" t="s">
        <v>64</v>
      </c>
      <c r="C232" s="176"/>
      <c r="D232" s="176"/>
      <c r="E232" s="176"/>
      <c r="F232" s="176"/>
      <c r="G232" s="176"/>
      <c r="H232" s="176"/>
      <c r="I232" s="176"/>
      <c r="J232" s="177"/>
      <c r="R232" s="182" t="s">
        <v>17</v>
      </c>
      <c r="S232" s="174" t="s">
        <v>8</v>
      </c>
      <c r="T232" s="174" t="s">
        <v>9</v>
      </c>
      <c r="U232" s="183" t="s">
        <v>10</v>
      </c>
      <c r="V232" s="174" t="s">
        <v>11</v>
      </c>
      <c r="W232" s="172" t="s">
        <v>12</v>
      </c>
      <c r="X232" s="172" t="s">
        <v>13</v>
      </c>
      <c r="Y232" s="174" t="s">
        <v>14</v>
      </c>
    </row>
    <row r="233" spans="1:26" ht="15.75" customHeight="1">
      <c r="A233" s="173"/>
      <c r="B233" s="51" t="s">
        <v>65</v>
      </c>
      <c r="C233" s="51" t="s">
        <v>66</v>
      </c>
      <c r="D233" s="51" t="s">
        <v>67</v>
      </c>
      <c r="E233" s="51" t="s">
        <v>68</v>
      </c>
      <c r="F233" s="51" t="s">
        <v>69</v>
      </c>
      <c r="G233" s="51" t="s">
        <v>70</v>
      </c>
      <c r="H233" s="51" t="s">
        <v>71</v>
      </c>
      <c r="I233" s="51" t="s">
        <v>72</v>
      </c>
      <c r="J233" s="51" t="s">
        <v>73</v>
      </c>
      <c r="R233" s="173"/>
      <c r="S233" s="173"/>
      <c r="T233" s="173"/>
      <c r="U233" s="173"/>
      <c r="V233" s="173"/>
      <c r="W233" s="173"/>
      <c r="X233" s="173"/>
      <c r="Y233" s="173"/>
    </row>
    <row r="234" spans="1:26" ht="15.75" customHeight="1">
      <c r="A234" s="51">
        <v>1201</v>
      </c>
      <c r="B234" s="52">
        <v>7</v>
      </c>
      <c r="C234" s="52"/>
      <c r="D234" s="52"/>
      <c r="E234" s="52"/>
      <c r="F234" s="52"/>
      <c r="G234" s="52"/>
      <c r="H234" s="52"/>
      <c r="I234" s="52"/>
      <c r="J234" s="52"/>
      <c r="K234" s="53"/>
      <c r="L234" s="53"/>
      <c r="M234" s="53"/>
      <c r="N234" s="53"/>
      <c r="O234" s="53"/>
      <c r="P234" s="53"/>
      <c r="Q234" s="53"/>
      <c r="R234" s="54"/>
      <c r="S234" s="55"/>
      <c r="T234" s="56"/>
      <c r="U234" s="57"/>
      <c r="V234" s="58"/>
      <c r="W234" s="59">
        <f>B234</f>
        <v>7</v>
      </c>
      <c r="X234" s="60"/>
      <c r="Y234" s="58"/>
    </row>
    <row r="235" spans="1:26" ht="15.75" customHeight="1">
      <c r="A235" s="51">
        <v>1202</v>
      </c>
      <c r="B235" s="52"/>
      <c r="C235" s="52">
        <v>4</v>
      </c>
      <c r="D235" s="52"/>
      <c r="E235" s="52"/>
      <c r="F235" s="52"/>
      <c r="G235" s="52"/>
      <c r="H235" s="52"/>
      <c r="I235" s="52"/>
      <c r="J235" s="52"/>
      <c r="K235" s="53"/>
      <c r="L235" s="53"/>
      <c r="M235" s="53"/>
      <c r="N235" s="53"/>
      <c r="O235" s="53"/>
      <c r="P235" s="53"/>
      <c r="Q235" s="53"/>
      <c r="R235" s="54"/>
      <c r="S235" s="61"/>
      <c r="T235" s="1"/>
      <c r="U235" s="62"/>
      <c r="V235" s="63">
        <f>IF(C235=0,"",C235/B234)</f>
        <v>0.5714285714285714</v>
      </c>
      <c r="W235" s="64">
        <v>6</v>
      </c>
      <c r="X235" s="65">
        <f t="shared" ref="X235:X242" si="35">IF(W235=0,"",W235/W234)</f>
        <v>0.8571428571428571</v>
      </c>
      <c r="Y235" s="65">
        <f t="shared" ref="Y235:Y242" si="36">IF(W235=0,"",100%-X235)</f>
        <v>0.1428571428571429</v>
      </c>
    </row>
    <row r="236" spans="1:26" ht="15.75" customHeight="1">
      <c r="A236" s="51">
        <v>1301</v>
      </c>
      <c r="B236" s="52"/>
      <c r="C236" s="52"/>
      <c r="D236" s="52">
        <v>3</v>
      </c>
      <c r="E236" s="52"/>
      <c r="F236" s="52"/>
      <c r="G236" s="52"/>
      <c r="H236" s="52"/>
      <c r="I236" s="52"/>
      <c r="J236" s="52"/>
      <c r="K236" s="53"/>
      <c r="L236" s="53"/>
      <c r="M236" s="53"/>
      <c r="N236" s="53"/>
      <c r="O236" s="53"/>
      <c r="P236" s="53"/>
      <c r="Q236" s="53"/>
      <c r="R236" s="54"/>
      <c r="S236" s="61"/>
      <c r="T236" s="1"/>
      <c r="U236" s="62"/>
      <c r="V236" s="63">
        <f>IF(D236=0,"",D236/C235)</f>
        <v>0.75</v>
      </c>
      <c r="W236" s="64">
        <v>4</v>
      </c>
      <c r="X236" s="65">
        <f t="shared" si="35"/>
        <v>0.66666666666666663</v>
      </c>
      <c r="Y236" s="65">
        <f t="shared" si="36"/>
        <v>0.33333333333333337</v>
      </c>
      <c r="Z236" s="30">
        <f>W236/W234</f>
        <v>0.5714285714285714</v>
      </c>
    </row>
    <row r="237" spans="1:26" ht="15.75" customHeight="1">
      <c r="A237" s="51">
        <v>1302</v>
      </c>
      <c r="B237" s="52"/>
      <c r="C237" s="52"/>
      <c r="D237" s="52"/>
      <c r="E237" s="52">
        <v>3</v>
      </c>
      <c r="F237" s="52"/>
      <c r="G237" s="52"/>
      <c r="H237" s="52"/>
      <c r="I237" s="52"/>
      <c r="J237" s="52"/>
      <c r="K237" s="53"/>
      <c r="L237" s="53"/>
      <c r="M237" s="53"/>
      <c r="N237" s="53"/>
      <c r="O237" s="53"/>
      <c r="P237" s="53"/>
      <c r="Q237" s="53"/>
      <c r="R237" s="54"/>
      <c r="S237" s="61"/>
      <c r="T237" s="1"/>
      <c r="U237" s="62"/>
      <c r="V237" s="63">
        <f>IF(E237=0,"",E237/D236)</f>
        <v>1</v>
      </c>
      <c r="W237" s="64">
        <v>4</v>
      </c>
      <c r="X237" s="65">
        <f t="shared" si="35"/>
        <v>1</v>
      </c>
      <c r="Y237" s="65">
        <f t="shared" si="36"/>
        <v>0</v>
      </c>
    </row>
    <row r="238" spans="1:26" ht="15.75" customHeight="1">
      <c r="A238" s="51">
        <v>1401</v>
      </c>
      <c r="B238" s="52"/>
      <c r="C238" s="52"/>
      <c r="D238" s="52"/>
      <c r="E238" s="52"/>
      <c r="F238" s="52">
        <v>3</v>
      </c>
      <c r="G238" s="52"/>
      <c r="H238" s="52"/>
      <c r="I238" s="52"/>
      <c r="J238" s="52"/>
      <c r="K238" s="53"/>
      <c r="L238" s="53"/>
      <c r="M238" s="53"/>
      <c r="N238" s="53"/>
      <c r="O238" s="53"/>
      <c r="P238" s="53"/>
      <c r="Q238" s="53"/>
      <c r="R238" s="54"/>
      <c r="S238" s="61"/>
      <c r="T238" s="1"/>
      <c r="U238" s="62"/>
      <c r="V238" s="63">
        <f>IF(F238=0,"",F238/E237)</f>
        <v>1</v>
      </c>
      <c r="W238" s="64">
        <v>4</v>
      </c>
      <c r="X238" s="65">
        <f t="shared" si="35"/>
        <v>1</v>
      </c>
      <c r="Y238" s="65">
        <f t="shared" si="36"/>
        <v>0</v>
      </c>
    </row>
    <row r="239" spans="1:26" ht="15.75" customHeight="1">
      <c r="A239" s="51">
        <v>1402</v>
      </c>
      <c r="B239" s="52"/>
      <c r="C239" s="52"/>
      <c r="D239" s="52"/>
      <c r="E239" s="52"/>
      <c r="F239" s="52"/>
      <c r="G239" s="52">
        <v>3</v>
      </c>
      <c r="H239" s="52"/>
      <c r="I239" s="52"/>
      <c r="J239" s="52"/>
      <c r="K239" s="53"/>
      <c r="L239" s="53"/>
      <c r="M239" s="53"/>
      <c r="N239" s="53"/>
      <c r="O239" s="53"/>
      <c r="P239" s="53"/>
      <c r="Q239" s="53"/>
      <c r="R239" s="54"/>
      <c r="S239" s="61"/>
      <c r="T239" s="1"/>
      <c r="U239" s="62"/>
      <c r="V239" s="63">
        <f>IF(G239=0,"",G239/F238)</f>
        <v>1</v>
      </c>
      <c r="W239" s="64">
        <v>4</v>
      </c>
      <c r="X239" s="65">
        <f t="shared" si="35"/>
        <v>1</v>
      </c>
      <c r="Y239" s="65">
        <f t="shared" si="36"/>
        <v>0</v>
      </c>
    </row>
    <row r="240" spans="1:26" ht="15.75" customHeight="1">
      <c r="A240" s="51">
        <v>1501</v>
      </c>
      <c r="B240" s="52"/>
      <c r="C240" s="52"/>
      <c r="D240" s="52"/>
      <c r="E240" s="52"/>
      <c r="F240" s="52"/>
      <c r="G240" s="52"/>
      <c r="H240" s="52">
        <v>3</v>
      </c>
      <c r="I240" s="52"/>
      <c r="J240" s="52"/>
      <c r="K240" s="53"/>
      <c r="L240" s="53"/>
      <c r="M240" s="53"/>
      <c r="N240" s="53"/>
      <c r="O240" s="53"/>
      <c r="P240" s="53"/>
      <c r="Q240" s="53"/>
      <c r="R240" s="54"/>
      <c r="S240" s="61"/>
      <c r="T240" s="1"/>
      <c r="U240" s="62"/>
      <c r="V240" s="63">
        <f>IF(H240=0,"",H240/G239)</f>
        <v>1</v>
      </c>
      <c r="W240" s="64">
        <v>4</v>
      </c>
      <c r="X240" s="65">
        <f t="shared" si="35"/>
        <v>1</v>
      </c>
      <c r="Y240" s="65">
        <f t="shared" si="36"/>
        <v>0</v>
      </c>
    </row>
    <row r="241" spans="1:25" ht="15.75" customHeight="1">
      <c r="A241" s="51">
        <v>1502</v>
      </c>
      <c r="B241" s="52"/>
      <c r="C241" s="52"/>
      <c r="D241" s="52"/>
      <c r="E241" s="52"/>
      <c r="F241" s="52"/>
      <c r="G241" s="52"/>
      <c r="H241" s="52"/>
      <c r="I241" s="52">
        <v>3</v>
      </c>
      <c r="J241" s="52"/>
      <c r="K241" s="53"/>
      <c r="L241" s="53"/>
      <c r="M241" s="53"/>
      <c r="N241" s="53"/>
      <c r="O241" s="53"/>
      <c r="P241" s="53"/>
      <c r="Q241" s="53"/>
      <c r="R241" s="54"/>
      <c r="S241" s="61"/>
      <c r="T241" s="1"/>
      <c r="U241" s="62"/>
      <c r="V241" s="63">
        <f>IF(I241=0,"",I241/H240)</f>
        <v>1</v>
      </c>
      <c r="W241" s="64">
        <v>4</v>
      </c>
      <c r="X241" s="65">
        <f t="shared" si="35"/>
        <v>1</v>
      </c>
      <c r="Y241" s="65">
        <f t="shared" si="36"/>
        <v>0</v>
      </c>
    </row>
    <row r="242" spans="1:25" ht="15.75" customHeight="1">
      <c r="A242" s="51">
        <v>1601</v>
      </c>
      <c r="B242" s="52"/>
      <c r="C242" s="52"/>
      <c r="D242" s="52"/>
      <c r="E242" s="52"/>
      <c r="F242" s="52"/>
      <c r="G242" s="52"/>
      <c r="H242" s="52"/>
      <c r="I242" s="52"/>
      <c r="J242" s="52">
        <v>3</v>
      </c>
      <c r="K242" s="53"/>
      <c r="L242" s="53"/>
      <c r="M242" s="53"/>
      <c r="N242" s="53"/>
      <c r="O242" s="53"/>
      <c r="P242" s="53"/>
      <c r="Q242" s="53"/>
      <c r="R242" s="54">
        <v>3</v>
      </c>
      <c r="S242" s="61"/>
      <c r="T242" s="1"/>
      <c r="U242" s="62"/>
      <c r="V242" s="66">
        <f>IF(J242=0,"",J242/I241)</f>
        <v>1</v>
      </c>
      <c r="W242" s="64">
        <v>4</v>
      </c>
      <c r="X242" s="67">
        <f t="shared" si="35"/>
        <v>1</v>
      </c>
      <c r="Y242" s="67">
        <f t="shared" si="36"/>
        <v>0</v>
      </c>
    </row>
    <row r="243" spans="1:25" ht="15.75" customHeight="1">
      <c r="A243" s="51">
        <v>1602</v>
      </c>
      <c r="B243" s="52"/>
      <c r="C243" s="52"/>
      <c r="D243" s="52"/>
      <c r="E243" s="52"/>
      <c r="F243" s="52"/>
      <c r="G243" s="52"/>
      <c r="H243" s="52"/>
      <c r="I243" s="52"/>
      <c r="J243" s="52">
        <v>1</v>
      </c>
      <c r="K243" s="53"/>
      <c r="L243" s="53"/>
      <c r="M243" s="53"/>
      <c r="N243" s="53"/>
      <c r="O243" s="53"/>
      <c r="P243" s="53"/>
      <c r="Q243" s="53"/>
      <c r="R243" s="54">
        <v>1</v>
      </c>
      <c r="S243" s="61"/>
      <c r="T243" s="1"/>
      <c r="U243" s="24"/>
      <c r="V243" s="68"/>
      <c r="W243" s="64"/>
      <c r="X243" s="69"/>
      <c r="Y243" s="70"/>
    </row>
    <row r="244" spans="1:25" ht="15.75" customHeight="1">
      <c r="A244" s="51">
        <v>1701</v>
      </c>
      <c r="B244" s="74"/>
      <c r="C244" s="74"/>
      <c r="D244" s="74"/>
      <c r="E244" s="74"/>
      <c r="F244" s="74"/>
      <c r="G244" s="74"/>
      <c r="H244" s="74"/>
      <c r="I244" s="74"/>
      <c r="J244" s="74"/>
      <c r="R244" s="75"/>
      <c r="S244" s="61"/>
      <c r="T244" s="1"/>
      <c r="U244" s="24"/>
      <c r="V244" s="71"/>
      <c r="W244" s="72"/>
      <c r="X244" s="73"/>
      <c r="Y244" s="71"/>
    </row>
    <row r="245" spans="1:25" ht="15.75" customHeight="1">
      <c r="A245" s="51">
        <v>1702</v>
      </c>
      <c r="B245" s="74"/>
      <c r="C245" s="74"/>
      <c r="D245" s="74"/>
      <c r="E245" s="74"/>
      <c r="F245" s="74"/>
      <c r="G245" s="74"/>
      <c r="H245" s="74"/>
      <c r="I245" s="74"/>
      <c r="J245" s="74"/>
      <c r="R245" s="75"/>
      <c r="S245" s="61"/>
      <c r="T245" s="1"/>
      <c r="U245" s="24"/>
      <c r="V245" s="71"/>
      <c r="W245" s="72"/>
      <c r="X245" s="73"/>
      <c r="Y245" s="71"/>
    </row>
    <row r="246" spans="1:25" ht="15.75" customHeight="1">
      <c r="A246" s="51">
        <v>1801</v>
      </c>
      <c r="B246" s="74"/>
      <c r="C246" s="74"/>
      <c r="D246" s="74"/>
      <c r="E246" s="74"/>
      <c r="F246" s="74"/>
      <c r="G246" s="74"/>
      <c r="H246" s="74"/>
      <c r="I246" s="74"/>
      <c r="J246" s="74"/>
      <c r="R246" s="75"/>
      <c r="S246" s="61"/>
      <c r="T246" s="1"/>
      <c r="U246" s="24"/>
      <c r="V246" s="71"/>
      <c r="W246" s="72"/>
      <c r="X246" s="73"/>
      <c r="Y246" s="71"/>
    </row>
    <row r="247" spans="1:25" ht="15.75" customHeight="1">
      <c r="A247" s="51">
        <v>1802</v>
      </c>
      <c r="B247" s="74"/>
      <c r="C247" s="74"/>
      <c r="D247" s="74"/>
      <c r="E247" s="74"/>
      <c r="F247" s="74"/>
      <c r="G247" s="74"/>
      <c r="H247" s="74"/>
      <c r="I247" s="74"/>
      <c r="J247" s="74"/>
      <c r="R247" s="75"/>
      <c r="S247" s="61"/>
      <c r="T247" s="1"/>
      <c r="U247" s="24"/>
      <c r="V247" s="76"/>
      <c r="W247" s="53"/>
      <c r="X247" s="77"/>
      <c r="Y247" s="71"/>
    </row>
    <row r="248" spans="1:25" ht="15.75" customHeight="1">
      <c r="A248" s="51">
        <v>1901</v>
      </c>
      <c r="B248" s="74"/>
      <c r="C248" s="74"/>
      <c r="D248" s="74"/>
      <c r="E248" s="74"/>
      <c r="F248" s="74"/>
      <c r="G248" s="74"/>
      <c r="H248" s="74"/>
      <c r="I248" s="74"/>
      <c r="J248" s="74"/>
      <c r="R248" s="75"/>
      <c r="S248" s="61"/>
      <c r="T248" s="1"/>
      <c r="U248" s="24"/>
      <c r="V248" s="78" t="s">
        <v>48</v>
      </c>
      <c r="W248" s="79">
        <v>4</v>
      </c>
      <c r="X248" s="80">
        <f>IF(SUM(R238:R244)=0,"",SUM(R238:R244))</f>
        <v>4</v>
      </c>
      <c r="Y248" s="81" t="s">
        <v>17</v>
      </c>
    </row>
    <row r="249" spans="1:25" ht="15.75" customHeight="1">
      <c r="A249" s="51">
        <v>1902</v>
      </c>
      <c r="B249" s="74"/>
      <c r="C249" s="74"/>
      <c r="D249" s="74"/>
      <c r="E249" s="74"/>
      <c r="F249" s="74"/>
      <c r="G249" s="74"/>
      <c r="H249" s="74"/>
      <c r="I249" s="74"/>
      <c r="J249" s="74"/>
      <c r="R249" s="75"/>
      <c r="S249" s="61"/>
      <c r="T249" s="1"/>
      <c r="U249" s="24"/>
      <c r="V249" s="82" t="s">
        <v>49</v>
      </c>
      <c r="W249" s="83">
        <f>IF(W248/B234=0,"",W248/B234)</f>
        <v>0.5714285714285714</v>
      </c>
      <c r="X249" s="84">
        <f>IF(W248/X248=0,"",W248/X248)</f>
        <v>1</v>
      </c>
      <c r="Y249" s="85" t="s">
        <v>50</v>
      </c>
    </row>
    <row r="250" spans="1:25" ht="15.75" customHeight="1">
      <c r="A250" s="51">
        <v>2001</v>
      </c>
      <c r="B250" s="74"/>
      <c r="C250" s="74"/>
      <c r="D250" s="74"/>
      <c r="E250" s="74"/>
      <c r="F250" s="74"/>
      <c r="G250" s="74"/>
      <c r="H250" s="74"/>
      <c r="I250" s="74"/>
      <c r="J250" s="74"/>
      <c r="R250" s="75"/>
      <c r="S250" s="86"/>
      <c r="T250" s="87"/>
      <c r="U250" s="88"/>
      <c r="V250" s="87"/>
      <c r="W250" s="88"/>
      <c r="X250" s="88"/>
      <c r="Y250" s="89"/>
    </row>
    <row r="251" spans="1:25" ht="18" customHeight="1">
      <c r="A251" s="19"/>
      <c r="B251" s="24"/>
      <c r="C251" s="24"/>
      <c r="D251" s="175" t="s">
        <v>74</v>
      </c>
      <c r="E251" s="176"/>
      <c r="F251" s="176"/>
      <c r="G251" s="176"/>
      <c r="H251" s="176"/>
      <c r="I251" s="176"/>
      <c r="J251" s="177"/>
      <c r="R251" s="90">
        <f>SUM(R234:R247)</f>
        <v>4</v>
      </c>
      <c r="S251" s="91">
        <f>IF(R242=0,"",R242/B234)</f>
        <v>0.42857142857142855</v>
      </c>
      <c r="T251" s="91">
        <f>IF(R251=0,"",R251/B234)</f>
        <v>0.5714285714285714</v>
      </c>
      <c r="U251" s="91">
        <f>IF(R242=0,"",T251-S251)</f>
        <v>0.14285714285714285</v>
      </c>
      <c r="V251" s="1"/>
      <c r="W251" s="24"/>
      <c r="X251" s="27"/>
      <c r="Y251" s="1"/>
    </row>
    <row r="252" spans="1:25" ht="12.75" customHeight="1">
      <c r="S252" s="1"/>
      <c r="T252" s="1"/>
      <c r="V252" s="1"/>
    </row>
    <row r="253" spans="1:25" ht="12.75" customHeight="1">
      <c r="S253" s="1"/>
      <c r="T253" s="1"/>
      <c r="V253" s="1"/>
    </row>
    <row r="254" spans="1:25" ht="26.25" customHeight="1">
      <c r="B254" s="178" t="s">
        <v>63</v>
      </c>
      <c r="C254" s="179"/>
      <c r="D254" s="179"/>
      <c r="E254" s="179"/>
      <c r="F254" s="179"/>
      <c r="G254" s="179"/>
      <c r="H254" s="179"/>
      <c r="I254" s="179"/>
      <c r="J254" s="179"/>
      <c r="R254" s="50" t="s">
        <v>54</v>
      </c>
      <c r="S254" s="1"/>
      <c r="T254" s="1"/>
      <c r="U254" s="24"/>
      <c r="V254" s="1"/>
      <c r="W254" s="24"/>
      <c r="X254" s="24"/>
      <c r="Y254" s="24"/>
    </row>
    <row r="255" spans="1:25" ht="20.25" customHeight="1">
      <c r="A255" s="180" t="s">
        <v>16</v>
      </c>
      <c r="B255" s="181" t="s">
        <v>64</v>
      </c>
      <c r="C255" s="176"/>
      <c r="D255" s="176"/>
      <c r="E255" s="176"/>
      <c r="F255" s="176"/>
      <c r="G255" s="176"/>
      <c r="H255" s="176"/>
      <c r="I255" s="176"/>
      <c r="J255" s="177"/>
      <c r="R255" s="182" t="s">
        <v>17</v>
      </c>
      <c r="S255" s="174" t="s">
        <v>8</v>
      </c>
      <c r="T255" s="174" t="s">
        <v>9</v>
      </c>
      <c r="U255" s="183" t="s">
        <v>10</v>
      </c>
      <c r="V255" s="174" t="s">
        <v>11</v>
      </c>
      <c r="W255" s="172" t="s">
        <v>12</v>
      </c>
      <c r="X255" s="172" t="s">
        <v>13</v>
      </c>
      <c r="Y255" s="174" t="s">
        <v>14</v>
      </c>
    </row>
    <row r="256" spans="1:25" ht="15.75" customHeight="1">
      <c r="A256" s="173"/>
      <c r="B256" s="51" t="s">
        <v>65</v>
      </c>
      <c r="C256" s="51" t="s">
        <v>66</v>
      </c>
      <c r="D256" s="51" t="s">
        <v>67</v>
      </c>
      <c r="E256" s="51" t="s">
        <v>68</v>
      </c>
      <c r="F256" s="51" t="s">
        <v>69</v>
      </c>
      <c r="G256" s="51" t="s">
        <v>70</v>
      </c>
      <c r="H256" s="51" t="s">
        <v>71</v>
      </c>
      <c r="I256" s="51" t="s">
        <v>72</v>
      </c>
      <c r="J256" s="51" t="s">
        <v>73</v>
      </c>
      <c r="R256" s="173"/>
      <c r="S256" s="173"/>
      <c r="T256" s="173"/>
      <c r="U256" s="173"/>
      <c r="V256" s="173"/>
      <c r="W256" s="173"/>
      <c r="X256" s="173"/>
      <c r="Y256" s="173"/>
    </row>
    <row r="257" spans="1:26" ht="15.75" customHeight="1">
      <c r="A257" s="51">
        <v>1202</v>
      </c>
      <c r="B257" s="52">
        <v>18</v>
      </c>
      <c r="C257" s="52"/>
      <c r="D257" s="52"/>
      <c r="E257" s="52"/>
      <c r="F257" s="52"/>
      <c r="G257" s="52"/>
      <c r="H257" s="52"/>
      <c r="I257" s="52"/>
      <c r="J257" s="52"/>
      <c r="K257" s="53"/>
      <c r="L257" s="53"/>
      <c r="M257" s="53"/>
      <c r="N257" s="53"/>
      <c r="O257" s="53"/>
      <c r="P257" s="53"/>
      <c r="Q257" s="53"/>
      <c r="R257" s="54"/>
      <c r="S257" s="55"/>
      <c r="T257" s="56"/>
      <c r="U257" s="57"/>
      <c r="V257" s="58"/>
      <c r="W257" s="59">
        <f>B257</f>
        <v>18</v>
      </c>
      <c r="X257" s="60"/>
      <c r="Y257" s="58"/>
    </row>
    <row r="258" spans="1:26" ht="15.75" customHeight="1">
      <c r="A258" s="51">
        <v>1301</v>
      </c>
      <c r="B258" s="52"/>
      <c r="C258" s="52">
        <v>14</v>
      </c>
      <c r="D258" s="52"/>
      <c r="E258" s="52"/>
      <c r="F258" s="52"/>
      <c r="G258" s="52"/>
      <c r="H258" s="52"/>
      <c r="I258" s="52"/>
      <c r="J258" s="52"/>
      <c r="K258" s="53"/>
      <c r="L258" s="53"/>
      <c r="M258" s="53"/>
      <c r="N258" s="53"/>
      <c r="O258" s="53"/>
      <c r="P258" s="53"/>
      <c r="Q258" s="53"/>
      <c r="R258" s="54"/>
      <c r="S258" s="61"/>
      <c r="T258" s="1"/>
      <c r="U258" s="62"/>
      <c r="V258" s="63">
        <f>IF(C258=0,"",C258/B257)</f>
        <v>0.77777777777777779</v>
      </c>
      <c r="W258" s="64">
        <v>14</v>
      </c>
      <c r="X258" s="65">
        <f t="shared" ref="X258:X265" si="37">IF(W258=0,"",W258/W257)</f>
        <v>0.77777777777777779</v>
      </c>
      <c r="Y258" s="65">
        <f t="shared" ref="Y258:Y265" si="38">IF(W258=0,"",100%-X258)</f>
        <v>0.22222222222222221</v>
      </c>
    </row>
    <row r="259" spans="1:26" ht="15.75" customHeight="1">
      <c r="A259" s="51">
        <v>1302</v>
      </c>
      <c r="B259" s="52"/>
      <c r="C259" s="52"/>
      <c r="D259" s="52">
        <v>13</v>
      </c>
      <c r="E259" s="52"/>
      <c r="F259" s="52"/>
      <c r="G259" s="52"/>
      <c r="H259" s="52"/>
      <c r="I259" s="52"/>
      <c r="J259" s="52"/>
      <c r="K259" s="53"/>
      <c r="L259" s="53"/>
      <c r="M259" s="53"/>
      <c r="N259" s="53"/>
      <c r="O259" s="53"/>
      <c r="P259" s="53"/>
      <c r="Q259" s="53"/>
      <c r="R259" s="54"/>
      <c r="S259" s="61"/>
      <c r="T259" s="1"/>
      <c r="U259" s="62"/>
      <c r="V259" s="63">
        <f>IF(D259=0,"",D259/C258)</f>
        <v>0.9285714285714286</v>
      </c>
      <c r="W259" s="64">
        <v>13</v>
      </c>
      <c r="X259" s="65">
        <f t="shared" si="37"/>
        <v>0.9285714285714286</v>
      </c>
      <c r="Y259" s="65">
        <f t="shared" si="38"/>
        <v>7.1428571428571397E-2</v>
      </c>
      <c r="Z259" s="30">
        <f>W259/W257</f>
        <v>0.72222222222222221</v>
      </c>
    </row>
    <row r="260" spans="1:26" ht="15.75" customHeight="1">
      <c r="A260" s="51">
        <v>1401</v>
      </c>
      <c r="B260" s="52"/>
      <c r="C260" s="52"/>
      <c r="D260" s="52"/>
      <c r="E260" s="52">
        <v>13</v>
      </c>
      <c r="F260" s="52"/>
      <c r="G260" s="52"/>
      <c r="H260" s="52"/>
      <c r="I260" s="52"/>
      <c r="J260" s="52"/>
      <c r="K260" s="53"/>
      <c r="L260" s="53"/>
      <c r="M260" s="53"/>
      <c r="N260" s="53"/>
      <c r="O260" s="53"/>
      <c r="P260" s="53"/>
      <c r="Q260" s="53"/>
      <c r="R260" s="54"/>
      <c r="S260" s="61"/>
      <c r="T260" s="1"/>
      <c r="U260" s="62"/>
      <c r="V260" s="63">
        <f>IF(E260=0,"",E260/D259)</f>
        <v>1</v>
      </c>
      <c r="W260" s="64">
        <v>13</v>
      </c>
      <c r="X260" s="65">
        <f t="shared" si="37"/>
        <v>1</v>
      </c>
      <c r="Y260" s="65">
        <f t="shared" si="38"/>
        <v>0</v>
      </c>
    </row>
    <row r="261" spans="1:26" ht="15.75" customHeight="1">
      <c r="A261" s="51">
        <v>1402</v>
      </c>
      <c r="B261" s="52"/>
      <c r="C261" s="52"/>
      <c r="D261" s="52"/>
      <c r="E261" s="52"/>
      <c r="F261" s="52">
        <v>13</v>
      </c>
      <c r="G261" s="52"/>
      <c r="H261" s="52"/>
      <c r="I261" s="52"/>
      <c r="J261" s="52"/>
      <c r="K261" s="53"/>
      <c r="L261" s="53"/>
      <c r="M261" s="53"/>
      <c r="N261" s="53"/>
      <c r="O261" s="53"/>
      <c r="P261" s="53"/>
      <c r="Q261" s="53"/>
      <c r="R261" s="54"/>
      <c r="S261" s="61"/>
      <c r="T261" s="1"/>
      <c r="U261" s="62"/>
      <c r="V261" s="63">
        <f>IF(F261=0,"",F261/E260)</f>
        <v>1</v>
      </c>
      <c r="W261" s="64">
        <v>13</v>
      </c>
      <c r="X261" s="65">
        <f t="shared" si="37"/>
        <v>1</v>
      </c>
      <c r="Y261" s="65">
        <f t="shared" si="38"/>
        <v>0</v>
      </c>
    </row>
    <row r="262" spans="1:26" ht="15.75" customHeight="1">
      <c r="A262" s="51">
        <v>1501</v>
      </c>
      <c r="B262" s="52"/>
      <c r="C262" s="52"/>
      <c r="D262" s="52"/>
      <c r="E262" s="52"/>
      <c r="F262" s="52"/>
      <c r="G262" s="52">
        <v>13</v>
      </c>
      <c r="H262" s="52"/>
      <c r="I262" s="52"/>
      <c r="J262" s="52"/>
      <c r="K262" s="53"/>
      <c r="L262" s="53"/>
      <c r="M262" s="53"/>
      <c r="N262" s="53"/>
      <c r="O262" s="53"/>
      <c r="P262" s="53"/>
      <c r="Q262" s="53"/>
      <c r="R262" s="54"/>
      <c r="S262" s="61"/>
      <c r="T262" s="1"/>
      <c r="U262" s="62"/>
      <c r="V262" s="63">
        <f>IF(G262=0,"",G262/F261)</f>
        <v>1</v>
      </c>
      <c r="W262" s="64">
        <v>13</v>
      </c>
      <c r="X262" s="65">
        <f t="shared" si="37"/>
        <v>1</v>
      </c>
      <c r="Y262" s="65">
        <f t="shared" si="38"/>
        <v>0</v>
      </c>
    </row>
    <row r="263" spans="1:26" ht="15.75" customHeight="1">
      <c r="A263" s="51">
        <v>1502</v>
      </c>
      <c r="B263" s="52"/>
      <c r="C263" s="52"/>
      <c r="D263" s="52"/>
      <c r="E263" s="52"/>
      <c r="F263" s="52"/>
      <c r="G263" s="52"/>
      <c r="H263" s="52">
        <v>13</v>
      </c>
      <c r="I263" s="52"/>
      <c r="J263" s="52"/>
      <c r="K263" s="53"/>
      <c r="L263" s="53"/>
      <c r="M263" s="53"/>
      <c r="N263" s="53"/>
      <c r="O263" s="53"/>
      <c r="P263" s="53"/>
      <c r="Q263" s="53"/>
      <c r="R263" s="54"/>
      <c r="S263" s="61"/>
      <c r="T263" s="1"/>
      <c r="U263" s="62"/>
      <c r="V263" s="63">
        <f>IF(H263=0,"",H263/G262)</f>
        <v>1</v>
      </c>
      <c r="W263" s="64">
        <v>13</v>
      </c>
      <c r="X263" s="65">
        <f t="shared" si="37"/>
        <v>1</v>
      </c>
      <c r="Y263" s="65">
        <f t="shared" si="38"/>
        <v>0</v>
      </c>
    </row>
    <row r="264" spans="1:26" ht="15.75" customHeight="1">
      <c r="A264" s="51">
        <v>1601</v>
      </c>
      <c r="B264" s="52"/>
      <c r="C264" s="52"/>
      <c r="D264" s="52"/>
      <c r="E264" s="52"/>
      <c r="F264" s="52"/>
      <c r="G264" s="52"/>
      <c r="H264" s="52"/>
      <c r="I264" s="52">
        <v>13</v>
      </c>
      <c r="J264" s="52"/>
      <c r="K264" s="53"/>
      <c r="L264" s="53"/>
      <c r="M264" s="53"/>
      <c r="N264" s="53"/>
      <c r="O264" s="53"/>
      <c r="P264" s="53"/>
      <c r="Q264" s="53"/>
      <c r="R264" s="54"/>
      <c r="S264" s="61"/>
      <c r="T264" s="1"/>
      <c r="U264" s="62"/>
      <c r="V264" s="63">
        <f>IF(I264=0,"",I264/H263)</f>
        <v>1</v>
      </c>
      <c r="W264" s="64">
        <v>13</v>
      </c>
      <c r="X264" s="65">
        <f t="shared" si="37"/>
        <v>1</v>
      </c>
      <c r="Y264" s="65">
        <f t="shared" si="38"/>
        <v>0</v>
      </c>
    </row>
    <row r="265" spans="1:26" ht="15.75" customHeight="1">
      <c r="A265" s="51">
        <v>1602</v>
      </c>
      <c r="B265" s="52"/>
      <c r="C265" s="52"/>
      <c r="D265" s="52"/>
      <c r="E265" s="52"/>
      <c r="F265" s="52"/>
      <c r="G265" s="52"/>
      <c r="H265" s="52"/>
      <c r="I265" s="52"/>
      <c r="J265" s="52">
        <v>13</v>
      </c>
      <c r="K265" s="53"/>
      <c r="L265" s="53"/>
      <c r="M265" s="53"/>
      <c r="N265" s="53"/>
      <c r="O265" s="53"/>
      <c r="P265" s="53"/>
      <c r="Q265" s="53"/>
      <c r="R265" s="54">
        <v>12</v>
      </c>
      <c r="S265" s="61"/>
      <c r="T265" s="1"/>
      <c r="U265" s="62"/>
      <c r="V265" s="66">
        <f>IF(J265=0,"",J265/I264)</f>
        <v>1</v>
      </c>
      <c r="W265" s="64">
        <v>13</v>
      </c>
      <c r="X265" s="67">
        <f t="shared" si="37"/>
        <v>1</v>
      </c>
      <c r="Y265" s="67">
        <f t="shared" si="38"/>
        <v>0</v>
      </c>
    </row>
    <row r="266" spans="1:26" ht="15.75" customHeight="1">
      <c r="A266" s="51">
        <v>1701</v>
      </c>
      <c r="B266" s="52"/>
      <c r="C266" s="52"/>
      <c r="D266" s="52"/>
      <c r="E266" s="52"/>
      <c r="F266" s="52"/>
      <c r="G266" s="52"/>
      <c r="H266" s="52"/>
      <c r="I266" s="52"/>
      <c r="J266" s="52"/>
      <c r="K266" s="53"/>
      <c r="L266" s="53"/>
      <c r="M266" s="53"/>
      <c r="N266" s="53"/>
      <c r="O266" s="53"/>
      <c r="P266" s="53"/>
      <c r="Q266" s="53"/>
      <c r="R266" s="54"/>
      <c r="S266" s="61"/>
      <c r="T266" s="1"/>
      <c r="U266" s="24"/>
      <c r="V266" s="68"/>
      <c r="W266" s="64"/>
      <c r="X266" s="69"/>
      <c r="Y266" s="70"/>
    </row>
    <row r="267" spans="1:26" ht="15.75" customHeight="1">
      <c r="A267" s="51">
        <v>1702</v>
      </c>
      <c r="B267" s="74"/>
      <c r="C267" s="74"/>
      <c r="D267" s="74"/>
      <c r="E267" s="74"/>
      <c r="F267" s="74"/>
      <c r="G267" s="74"/>
      <c r="H267" s="74"/>
      <c r="I267" s="74"/>
      <c r="J267" s="74"/>
      <c r="R267" s="75"/>
      <c r="S267" s="61"/>
      <c r="T267" s="1"/>
      <c r="U267" s="24"/>
      <c r="V267" s="71"/>
      <c r="W267" s="72"/>
      <c r="X267" s="73"/>
      <c r="Y267" s="71"/>
    </row>
    <row r="268" spans="1:26" ht="15.75" customHeight="1">
      <c r="A268" s="51">
        <v>1801</v>
      </c>
      <c r="B268" s="74"/>
      <c r="C268" s="74"/>
      <c r="D268" s="74"/>
      <c r="E268" s="74"/>
      <c r="F268" s="74"/>
      <c r="G268" s="74"/>
      <c r="H268" s="74"/>
      <c r="I268" s="74"/>
      <c r="J268" s="74"/>
      <c r="R268" s="75"/>
      <c r="S268" s="61"/>
      <c r="T268" s="1"/>
      <c r="U268" s="24"/>
      <c r="V268" s="71"/>
      <c r="W268" s="72"/>
      <c r="X268" s="73"/>
      <c r="Y268" s="71"/>
    </row>
    <row r="269" spans="1:26" ht="15.75" customHeight="1">
      <c r="A269" s="51">
        <v>1802</v>
      </c>
      <c r="B269" s="74"/>
      <c r="C269" s="74"/>
      <c r="D269" s="74"/>
      <c r="E269" s="74"/>
      <c r="F269" s="74"/>
      <c r="G269" s="74"/>
      <c r="H269" s="74"/>
      <c r="I269" s="74"/>
      <c r="J269" s="74"/>
      <c r="R269" s="75"/>
      <c r="S269" s="61"/>
      <c r="T269" s="1"/>
      <c r="U269" s="24"/>
      <c r="V269" s="71"/>
      <c r="W269" s="72"/>
      <c r="X269" s="73"/>
      <c r="Y269" s="71"/>
    </row>
    <row r="270" spans="1:26" ht="15.75" customHeight="1">
      <c r="A270" s="51">
        <v>1901</v>
      </c>
      <c r="B270" s="74"/>
      <c r="C270" s="74"/>
      <c r="D270" s="74"/>
      <c r="E270" s="74"/>
      <c r="F270" s="74"/>
      <c r="G270" s="74"/>
      <c r="H270" s="74"/>
      <c r="I270" s="74"/>
      <c r="J270" s="74"/>
      <c r="R270" s="75"/>
      <c r="S270" s="61"/>
      <c r="T270" s="1"/>
      <c r="U270" s="24"/>
      <c r="V270" s="76"/>
      <c r="W270" s="53"/>
      <c r="X270" s="77"/>
      <c r="Y270" s="71"/>
    </row>
    <row r="271" spans="1:26" ht="15.75" customHeight="1">
      <c r="A271" s="51">
        <v>1902</v>
      </c>
      <c r="B271" s="74"/>
      <c r="C271" s="74"/>
      <c r="D271" s="74"/>
      <c r="E271" s="74"/>
      <c r="F271" s="74"/>
      <c r="G271" s="74"/>
      <c r="H271" s="74"/>
      <c r="I271" s="74"/>
      <c r="J271" s="74"/>
      <c r="R271" s="75"/>
      <c r="S271" s="61"/>
      <c r="T271" s="1"/>
      <c r="U271" s="24"/>
      <c r="V271" s="78" t="s">
        <v>48</v>
      </c>
      <c r="W271" s="79">
        <v>12</v>
      </c>
      <c r="X271" s="80">
        <f>IF(SUM(R261:R267)=0,"",SUM(R261:R267))</f>
        <v>12</v>
      </c>
      <c r="Y271" s="81" t="s">
        <v>17</v>
      </c>
    </row>
    <row r="272" spans="1:26" ht="15.75" customHeight="1">
      <c r="A272" s="51">
        <v>2001</v>
      </c>
      <c r="B272" s="74"/>
      <c r="C272" s="74"/>
      <c r="D272" s="74"/>
      <c r="E272" s="74"/>
      <c r="F272" s="74"/>
      <c r="G272" s="74"/>
      <c r="H272" s="74"/>
      <c r="I272" s="74"/>
      <c r="J272" s="74"/>
      <c r="R272" s="75"/>
      <c r="S272" s="61"/>
      <c r="T272" s="1"/>
      <c r="U272" s="24"/>
      <c r="V272" s="82" t="s">
        <v>49</v>
      </c>
      <c r="W272" s="83">
        <f>IF(W271/B257=0,"",W271/B257)</f>
        <v>0.66666666666666663</v>
      </c>
      <c r="X272" s="84">
        <f>IF(W271/X271=0,"",W271/X271)</f>
        <v>1</v>
      </c>
      <c r="Y272" s="85" t="s">
        <v>50</v>
      </c>
    </row>
    <row r="273" spans="1:26" ht="15.75" customHeight="1">
      <c r="A273" s="51">
        <v>2002</v>
      </c>
      <c r="B273" s="74"/>
      <c r="C273" s="74"/>
      <c r="D273" s="74"/>
      <c r="E273" s="74"/>
      <c r="F273" s="74"/>
      <c r="G273" s="74"/>
      <c r="H273" s="74"/>
      <c r="I273" s="74"/>
      <c r="J273" s="74"/>
      <c r="R273" s="75"/>
      <c r="S273" s="86"/>
      <c r="T273" s="87"/>
      <c r="U273" s="88"/>
      <c r="V273" s="87"/>
      <c r="W273" s="88"/>
      <c r="X273" s="88"/>
      <c r="Y273" s="89"/>
    </row>
    <row r="274" spans="1:26" ht="18" customHeight="1">
      <c r="A274" s="19"/>
      <c r="B274" s="24"/>
      <c r="C274" s="24"/>
      <c r="D274" s="175" t="s">
        <v>74</v>
      </c>
      <c r="E274" s="176"/>
      <c r="F274" s="176"/>
      <c r="G274" s="176"/>
      <c r="H274" s="176"/>
      <c r="I274" s="176"/>
      <c r="J274" s="177"/>
      <c r="R274" s="90">
        <f>SUM(R257:R270)</f>
        <v>12</v>
      </c>
      <c r="S274" s="91">
        <f>IF(R265=0,"",R265/B257)</f>
        <v>0.66666666666666663</v>
      </c>
      <c r="T274" s="91">
        <f>IF(R274=0,"",R274/B257)</f>
        <v>0.66666666666666663</v>
      </c>
      <c r="U274" s="91">
        <f>IF(R265=0,"",T274-S274)</f>
        <v>0</v>
      </c>
      <c r="V274" s="1"/>
      <c r="W274" s="24"/>
      <c r="X274" s="27"/>
      <c r="Y274" s="1"/>
    </row>
    <row r="275" spans="1:26" ht="12.75" customHeight="1">
      <c r="S275" s="1"/>
      <c r="T275" s="1"/>
      <c r="V275" s="1"/>
    </row>
    <row r="276" spans="1:26" ht="12.75" customHeight="1">
      <c r="S276" s="1"/>
      <c r="T276" s="1"/>
      <c r="V276" s="1"/>
    </row>
    <row r="277" spans="1:26" ht="26.25" customHeight="1">
      <c r="B277" s="178" t="s">
        <v>63</v>
      </c>
      <c r="C277" s="179"/>
      <c r="D277" s="179"/>
      <c r="E277" s="179"/>
      <c r="F277" s="179"/>
      <c r="G277" s="179"/>
      <c r="H277" s="179"/>
      <c r="I277" s="179"/>
      <c r="J277" s="179"/>
      <c r="R277" s="50" t="s">
        <v>57</v>
      </c>
      <c r="S277" s="1"/>
      <c r="T277" s="1"/>
      <c r="U277" s="24"/>
      <c r="V277" s="1"/>
      <c r="W277" s="24"/>
      <c r="X277" s="24"/>
      <c r="Y277" s="24"/>
    </row>
    <row r="278" spans="1:26" ht="20.25" customHeight="1">
      <c r="A278" s="180" t="s">
        <v>16</v>
      </c>
      <c r="B278" s="181" t="s">
        <v>64</v>
      </c>
      <c r="C278" s="176"/>
      <c r="D278" s="176"/>
      <c r="E278" s="176"/>
      <c r="F278" s="176"/>
      <c r="G278" s="176"/>
      <c r="H278" s="176"/>
      <c r="I278" s="176"/>
      <c r="J278" s="177"/>
      <c r="R278" s="182" t="s">
        <v>17</v>
      </c>
      <c r="S278" s="174" t="s">
        <v>8</v>
      </c>
      <c r="T278" s="174" t="s">
        <v>9</v>
      </c>
      <c r="U278" s="183" t="s">
        <v>10</v>
      </c>
      <c r="V278" s="174" t="s">
        <v>11</v>
      </c>
      <c r="W278" s="172" t="s">
        <v>12</v>
      </c>
      <c r="X278" s="172" t="s">
        <v>13</v>
      </c>
      <c r="Y278" s="174" t="s">
        <v>14</v>
      </c>
    </row>
    <row r="279" spans="1:26" ht="15.75" customHeight="1">
      <c r="A279" s="173"/>
      <c r="B279" s="51" t="s">
        <v>65</v>
      </c>
      <c r="C279" s="51" t="s">
        <v>66</v>
      </c>
      <c r="D279" s="51" t="s">
        <v>67</v>
      </c>
      <c r="E279" s="51" t="s">
        <v>68</v>
      </c>
      <c r="F279" s="51" t="s">
        <v>69</v>
      </c>
      <c r="G279" s="51" t="s">
        <v>70</v>
      </c>
      <c r="H279" s="51" t="s">
        <v>71</v>
      </c>
      <c r="I279" s="51" t="s">
        <v>72</v>
      </c>
      <c r="J279" s="51" t="s">
        <v>73</v>
      </c>
      <c r="R279" s="173"/>
      <c r="S279" s="173"/>
      <c r="T279" s="173"/>
      <c r="U279" s="173"/>
      <c r="V279" s="173"/>
      <c r="W279" s="173"/>
      <c r="X279" s="173"/>
      <c r="Y279" s="173"/>
    </row>
    <row r="280" spans="1:26" ht="15.75" customHeight="1">
      <c r="A280" s="51">
        <v>1301</v>
      </c>
      <c r="B280" s="52">
        <v>13</v>
      </c>
      <c r="C280" s="52"/>
      <c r="D280" s="52"/>
      <c r="E280" s="52"/>
      <c r="F280" s="52"/>
      <c r="G280" s="52"/>
      <c r="H280" s="52"/>
      <c r="I280" s="52"/>
      <c r="J280" s="52"/>
      <c r="K280" s="53"/>
      <c r="L280" s="53"/>
      <c r="M280" s="53"/>
      <c r="N280" s="53"/>
      <c r="O280" s="53"/>
      <c r="P280" s="53"/>
      <c r="Q280" s="53"/>
      <c r="R280" s="54"/>
      <c r="S280" s="55"/>
      <c r="T280" s="56"/>
      <c r="U280" s="57"/>
      <c r="V280" s="58"/>
      <c r="W280" s="59">
        <f>B280</f>
        <v>13</v>
      </c>
      <c r="X280" s="60"/>
      <c r="Y280" s="58"/>
    </row>
    <row r="281" spans="1:26" ht="15.75" customHeight="1">
      <c r="A281" s="51">
        <v>1302</v>
      </c>
      <c r="B281" s="52"/>
      <c r="C281" s="52">
        <v>4</v>
      </c>
      <c r="D281" s="52"/>
      <c r="E281" s="52"/>
      <c r="F281" s="52"/>
      <c r="G281" s="52"/>
      <c r="H281" s="52"/>
      <c r="I281" s="52"/>
      <c r="J281" s="52"/>
      <c r="K281" s="53"/>
      <c r="L281" s="53"/>
      <c r="M281" s="53"/>
      <c r="N281" s="53"/>
      <c r="O281" s="53"/>
      <c r="P281" s="53"/>
      <c r="Q281" s="53"/>
      <c r="R281" s="54"/>
      <c r="S281" s="61"/>
      <c r="T281" s="1"/>
      <c r="U281" s="62"/>
      <c r="V281" s="63">
        <f>IF(C281=0,"",C281/B280)</f>
        <v>0.30769230769230771</v>
      </c>
      <c r="W281" s="64">
        <v>4</v>
      </c>
      <c r="X281" s="65">
        <f t="shared" ref="X281:X288" si="39">IF(W281=0,"",W281/W280)</f>
        <v>0.30769230769230771</v>
      </c>
      <c r="Y281" s="65">
        <f t="shared" ref="Y281:Y288" si="40">IF(W281=0,"",100%-X281)</f>
        <v>0.69230769230769229</v>
      </c>
    </row>
    <row r="282" spans="1:26" ht="15.75" customHeight="1">
      <c r="A282" s="51">
        <v>1401</v>
      </c>
      <c r="B282" s="52"/>
      <c r="C282" s="52"/>
      <c r="D282" s="52">
        <v>4</v>
      </c>
      <c r="E282" s="52"/>
      <c r="F282" s="52"/>
      <c r="G282" s="52"/>
      <c r="H282" s="52"/>
      <c r="I282" s="52"/>
      <c r="J282" s="52"/>
      <c r="K282" s="53"/>
      <c r="L282" s="53"/>
      <c r="M282" s="53"/>
      <c r="N282" s="53"/>
      <c r="O282" s="53"/>
      <c r="P282" s="53"/>
      <c r="Q282" s="53"/>
      <c r="R282" s="54"/>
      <c r="S282" s="61"/>
      <c r="T282" s="1"/>
      <c r="U282" s="62"/>
      <c r="V282" s="63">
        <f>IF(D282=0,"",D282/C281)</f>
        <v>1</v>
      </c>
      <c r="W282" s="64">
        <v>4</v>
      </c>
      <c r="X282" s="65">
        <f t="shared" si="39"/>
        <v>1</v>
      </c>
      <c r="Y282" s="65">
        <f t="shared" si="40"/>
        <v>0</v>
      </c>
      <c r="Z282" s="30">
        <f>W282/W280</f>
        <v>0.30769230769230771</v>
      </c>
    </row>
    <row r="283" spans="1:26" ht="15.75" customHeight="1">
      <c r="A283" s="51">
        <v>1402</v>
      </c>
      <c r="B283" s="52"/>
      <c r="C283" s="52"/>
      <c r="D283" s="52"/>
      <c r="E283" s="52">
        <v>3</v>
      </c>
      <c r="F283" s="52"/>
      <c r="G283" s="52"/>
      <c r="H283" s="52"/>
      <c r="I283" s="52"/>
      <c r="J283" s="52"/>
      <c r="K283" s="53"/>
      <c r="L283" s="53"/>
      <c r="M283" s="53"/>
      <c r="N283" s="53"/>
      <c r="O283" s="53"/>
      <c r="P283" s="53"/>
      <c r="Q283" s="53"/>
      <c r="R283" s="54"/>
      <c r="S283" s="61"/>
      <c r="T283" s="1"/>
      <c r="U283" s="62"/>
      <c r="V283" s="63">
        <f>IF(E283=0,"",E283/D282)</f>
        <v>0.75</v>
      </c>
      <c r="W283" s="64">
        <v>4</v>
      </c>
      <c r="X283" s="65">
        <f t="shared" si="39"/>
        <v>1</v>
      </c>
      <c r="Y283" s="65">
        <f t="shared" si="40"/>
        <v>0</v>
      </c>
    </row>
    <row r="284" spans="1:26" ht="15.75" customHeight="1">
      <c r="A284" s="51">
        <v>1501</v>
      </c>
      <c r="B284" s="52"/>
      <c r="C284" s="52"/>
      <c r="D284" s="52"/>
      <c r="E284" s="52"/>
      <c r="F284" s="52">
        <v>3</v>
      </c>
      <c r="G284" s="52"/>
      <c r="H284" s="52"/>
      <c r="I284" s="52"/>
      <c r="J284" s="52"/>
      <c r="K284" s="53"/>
      <c r="L284" s="53"/>
      <c r="M284" s="53"/>
      <c r="N284" s="53"/>
      <c r="O284" s="53"/>
      <c r="P284" s="53"/>
      <c r="Q284" s="53"/>
      <c r="R284" s="54"/>
      <c r="S284" s="61"/>
      <c r="T284" s="1"/>
      <c r="U284" s="62"/>
      <c r="V284" s="63">
        <f>IF(F284=0,"",F284/E283)</f>
        <v>1</v>
      </c>
      <c r="W284" s="64">
        <v>4</v>
      </c>
      <c r="X284" s="65">
        <f t="shared" si="39"/>
        <v>1</v>
      </c>
      <c r="Y284" s="65">
        <f t="shared" si="40"/>
        <v>0</v>
      </c>
    </row>
    <row r="285" spans="1:26" ht="15.75" customHeight="1">
      <c r="A285" s="51">
        <v>1502</v>
      </c>
      <c r="B285" s="52"/>
      <c r="C285" s="52"/>
      <c r="D285" s="52"/>
      <c r="E285" s="52"/>
      <c r="F285" s="52"/>
      <c r="G285" s="52">
        <v>3</v>
      </c>
      <c r="H285" s="52"/>
      <c r="I285" s="52"/>
      <c r="J285" s="52"/>
      <c r="K285" s="53"/>
      <c r="L285" s="53"/>
      <c r="M285" s="53"/>
      <c r="N285" s="53"/>
      <c r="O285" s="53"/>
      <c r="P285" s="53"/>
      <c r="Q285" s="53"/>
      <c r="R285" s="54"/>
      <c r="S285" s="61"/>
      <c r="T285" s="1"/>
      <c r="U285" s="62"/>
      <c r="V285" s="63">
        <f>IF(G285=0,"",G285/F284)</f>
        <v>1</v>
      </c>
      <c r="W285" s="64">
        <v>4</v>
      </c>
      <c r="X285" s="65">
        <f t="shared" si="39"/>
        <v>1</v>
      </c>
      <c r="Y285" s="65">
        <f t="shared" si="40"/>
        <v>0</v>
      </c>
    </row>
    <row r="286" spans="1:26" ht="15.75" customHeight="1">
      <c r="A286" s="51">
        <v>1601</v>
      </c>
      <c r="B286" s="52"/>
      <c r="C286" s="52"/>
      <c r="D286" s="52"/>
      <c r="E286" s="52"/>
      <c r="F286" s="52"/>
      <c r="G286" s="52"/>
      <c r="H286" s="52">
        <v>3</v>
      </c>
      <c r="I286" s="52"/>
      <c r="J286" s="52"/>
      <c r="K286" s="53"/>
      <c r="L286" s="53"/>
      <c r="M286" s="53"/>
      <c r="N286" s="53"/>
      <c r="O286" s="53"/>
      <c r="P286" s="53"/>
      <c r="Q286" s="53"/>
      <c r="R286" s="54"/>
      <c r="S286" s="61"/>
      <c r="T286" s="1"/>
      <c r="U286" s="62"/>
      <c r="V286" s="63">
        <f>IF(H286=0,"",H286/G285)</f>
        <v>1</v>
      </c>
      <c r="W286" s="64">
        <v>4</v>
      </c>
      <c r="X286" s="65">
        <f t="shared" si="39"/>
        <v>1</v>
      </c>
      <c r="Y286" s="65">
        <f t="shared" si="40"/>
        <v>0</v>
      </c>
    </row>
    <row r="287" spans="1:26" ht="15.75" customHeight="1">
      <c r="A287" s="51">
        <v>1602</v>
      </c>
      <c r="B287" s="52"/>
      <c r="C287" s="52"/>
      <c r="D287" s="52"/>
      <c r="E287" s="52"/>
      <c r="F287" s="52"/>
      <c r="G287" s="52"/>
      <c r="H287" s="52"/>
      <c r="I287" s="52">
        <v>3</v>
      </c>
      <c r="J287" s="52"/>
      <c r="K287" s="53"/>
      <c r="L287" s="53"/>
      <c r="M287" s="53"/>
      <c r="N287" s="53"/>
      <c r="O287" s="53"/>
      <c r="P287" s="53"/>
      <c r="Q287" s="53"/>
      <c r="R287" s="54"/>
      <c r="S287" s="61"/>
      <c r="T287" s="1"/>
      <c r="U287" s="62"/>
      <c r="V287" s="63">
        <f>IF(I287=0,"",I287/H286)</f>
        <v>1</v>
      </c>
      <c r="W287" s="64">
        <v>4</v>
      </c>
      <c r="X287" s="65">
        <f t="shared" si="39"/>
        <v>1</v>
      </c>
      <c r="Y287" s="65">
        <f t="shared" si="40"/>
        <v>0</v>
      </c>
    </row>
    <row r="288" spans="1:26" ht="15.75" customHeight="1">
      <c r="A288" s="51">
        <v>1701</v>
      </c>
      <c r="B288" s="52"/>
      <c r="C288" s="52"/>
      <c r="D288" s="52"/>
      <c r="E288" s="52"/>
      <c r="F288" s="52"/>
      <c r="G288" s="52"/>
      <c r="H288" s="52"/>
      <c r="I288" s="52"/>
      <c r="J288" s="52">
        <v>3</v>
      </c>
      <c r="K288" s="53"/>
      <c r="L288" s="53"/>
      <c r="M288" s="53"/>
      <c r="N288" s="53"/>
      <c r="O288" s="53"/>
      <c r="P288" s="53"/>
      <c r="Q288" s="53"/>
      <c r="R288" s="54">
        <v>3</v>
      </c>
      <c r="S288" s="61"/>
      <c r="T288" s="1"/>
      <c r="U288" s="62"/>
      <c r="V288" s="66">
        <f>IF(J288=0,"",J288/I287)</f>
        <v>1</v>
      </c>
      <c r="W288" s="64">
        <v>4</v>
      </c>
      <c r="X288" s="67">
        <f t="shared" si="39"/>
        <v>1</v>
      </c>
      <c r="Y288" s="67">
        <f t="shared" si="40"/>
        <v>0</v>
      </c>
    </row>
    <row r="289" spans="1:25" ht="15.75" customHeight="1">
      <c r="A289" s="51">
        <v>1702</v>
      </c>
      <c r="B289" s="52"/>
      <c r="C289" s="52"/>
      <c r="D289" s="52"/>
      <c r="E289" s="52"/>
      <c r="F289" s="52"/>
      <c r="G289" s="52"/>
      <c r="H289" s="52"/>
      <c r="I289" s="52"/>
      <c r="J289" s="52">
        <v>1</v>
      </c>
      <c r="K289" s="53"/>
      <c r="L289" s="53"/>
      <c r="M289" s="53"/>
      <c r="N289" s="53"/>
      <c r="O289" s="53"/>
      <c r="P289" s="53"/>
      <c r="Q289" s="53"/>
      <c r="R289" s="54"/>
      <c r="S289" s="61"/>
      <c r="T289" s="1"/>
      <c r="U289" s="24"/>
      <c r="V289" s="68"/>
      <c r="W289" s="64">
        <v>1</v>
      </c>
      <c r="X289" s="69"/>
      <c r="Y289" s="70"/>
    </row>
    <row r="290" spans="1:25" ht="15.75" customHeight="1">
      <c r="A290" s="51">
        <v>1801</v>
      </c>
      <c r="B290" s="74"/>
      <c r="C290" s="74"/>
      <c r="D290" s="74"/>
      <c r="E290" s="74"/>
      <c r="F290" s="74"/>
      <c r="G290" s="74"/>
      <c r="H290" s="74"/>
      <c r="I290" s="74"/>
      <c r="J290" s="74"/>
      <c r="R290" s="75"/>
      <c r="S290" s="61"/>
      <c r="T290" s="1"/>
      <c r="U290" s="24"/>
      <c r="V290" s="71"/>
      <c r="W290" s="72"/>
      <c r="X290" s="73"/>
      <c r="Y290" s="71"/>
    </row>
    <row r="291" spans="1:25" ht="15.75" customHeight="1">
      <c r="A291" s="51">
        <v>1802</v>
      </c>
      <c r="B291" s="74"/>
      <c r="C291" s="74"/>
      <c r="D291" s="74"/>
      <c r="E291" s="74"/>
      <c r="F291" s="74"/>
      <c r="G291" s="74"/>
      <c r="H291" s="74"/>
      <c r="I291" s="74"/>
      <c r="J291" s="74"/>
      <c r="R291" s="75"/>
      <c r="S291" s="61"/>
      <c r="T291" s="1"/>
      <c r="U291" s="24"/>
      <c r="V291" s="71"/>
      <c r="W291" s="72"/>
      <c r="X291" s="73"/>
      <c r="Y291" s="71"/>
    </row>
    <row r="292" spans="1:25" ht="15.75" customHeight="1">
      <c r="A292" s="51">
        <v>1901</v>
      </c>
      <c r="B292" s="74"/>
      <c r="C292" s="74"/>
      <c r="D292" s="74"/>
      <c r="E292" s="74"/>
      <c r="F292" s="74"/>
      <c r="G292" s="74"/>
      <c r="H292" s="74"/>
      <c r="I292" s="74"/>
      <c r="J292" s="74"/>
      <c r="R292" s="75"/>
      <c r="S292" s="61"/>
      <c r="T292" s="1"/>
      <c r="U292" s="24"/>
      <c r="V292" s="71"/>
      <c r="W292" s="72"/>
      <c r="X292" s="73"/>
      <c r="Y292" s="71"/>
    </row>
    <row r="293" spans="1:25" ht="15.75" customHeight="1">
      <c r="A293" s="51">
        <v>1902</v>
      </c>
      <c r="B293" s="74"/>
      <c r="C293" s="74"/>
      <c r="D293" s="74"/>
      <c r="E293" s="74"/>
      <c r="F293" s="74"/>
      <c r="G293" s="74"/>
      <c r="H293" s="74"/>
      <c r="I293" s="74"/>
      <c r="J293" s="74"/>
      <c r="R293" s="75"/>
      <c r="S293" s="61"/>
      <c r="T293" s="1"/>
      <c r="U293" s="24"/>
      <c r="V293" s="76"/>
      <c r="W293" s="53"/>
      <c r="X293" s="77"/>
      <c r="Y293" s="71"/>
    </row>
    <row r="294" spans="1:25" ht="15.75" customHeight="1">
      <c r="A294" s="51">
        <v>2001</v>
      </c>
      <c r="B294" s="74"/>
      <c r="C294" s="74"/>
      <c r="D294" s="74"/>
      <c r="E294" s="74"/>
      <c r="F294" s="74"/>
      <c r="G294" s="74"/>
      <c r="H294" s="74"/>
      <c r="I294" s="74"/>
      <c r="J294" s="74"/>
      <c r="R294" s="75"/>
      <c r="S294" s="61"/>
      <c r="T294" s="1"/>
      <c r="U294" s="24"/>
      <c r="V294" s="78" t="s">
        <v>48</v>
      </c>
      <c r="W294" s="79">
        <v>1</v>
      </c>
      <c r="X294" s="80">
        <f>IF(SUM(R284:R290)=0,"",SUM(R284:R290))</f>
        <v>3</v>
      </c>
      <c r="Y294" s="81" t="s">
        <v>17</v>
      </c>
    </row>
    <row r="295" spans="1:25" ht="15.75" customHeight="1">
      <c r="A295" s="51">
        <v>2002</v>
      </c>
      <c r="B295" s="74"/>
      <c r="C295" s="74"/>
      <c r="D295" s="74"/>
      <c r="E295" s="74"/>
      <c r="F295" s="74"/>
      <c r="G295" s="74"/>
      <c r="H295" s="74"/>
      <c r="I295" s="74"/>
      <c r="J295" s="74"/>
      <c r="R295" s="75"/>
      <c r="S295" s="61"/>
      <c r="T295" s="1"/>
      <c r="U295" s="24"/>
      <c r="V295" s="82" t="s">
        <v>49</v>
      </c>
      <c r="W295" s="83">
        <f>IF(W294/B280=0,"",W294/B280)</f>
        <v>7.6923076923076927E-2</v>
      </c>
      <c r="X295" s="84">
        <f>IF(W294/X294=0,"",W294/X294)</f>
        <v>0.33333333333333331</v>
      </c>
      <c r="Y295" s="85" t="s">
        <v>50</v>
      </c>
    </row>
    <row r="296" spans="1:25" ht="15.75" customHeight="1">
      <c r="A296" s="51">
        <v>2101</v>
      </c>
      <c r="B296" s="74"/>
      <c r="C296" s="74"/>
      <c r="D296" s="74"/>
      <c r="E296" s="74"/>
      <c r="F296" s="74"/>
      <c r="G296" s="74"/>
      <c r="H296" s="74"/>
      <c r="I296" s="74"/>
      <c r="J296" s="74"/>
      <c r="R296" s="75"/>
      <c r="S296" s="86"/>
      <c r="T296" s="87"/>
      <c r="U296" s="88"/>
      <c r="V296" s="87"/>
      <c r="W296" s="88"/>
      <c r="X296" s="88"/>
      <c r="Y296" s="89"/>
    </row>
    <row r="297" spans="1:25" ht="18" customHeight="1">
      <c r="A297" s="19"/>
      <c r="B297" s="24"/>
      <c r="C297" s="24"/>
      <c r="D297" s="175" t="s">
        <v>74</v>
      </c>
      <c r="E297" s="176"/>
      <c r="F297" s="176"/>
      <c r="G297" s="176"/>
      <c r="H297" s="176"/>
      <c r="I297" s="176"/>
      <c r="J297" s="177"/>
      <c r="R297" s="90">
        <f>SUM(R280:R293)</f>
        <v>3</v>
      </c>
      <c r="S297" s="91">
        <f>IF(R288=0,"",R288/B280)</f>
        <v>0.23076923076923078</v>
      </c>
      <c r="T297" s="91">
        <f>IF(R297=0,"",R297/B280)</f>
        <v>0.23076923076923078</v>
      </c>
      <c r="U297" s="91">
        <f>IF(R288=0,"",T297-S297)</f>
        <v>0</v>
      </c>
      <c r="V297" s="1"/>
      <c r="W297" s="24"/>
      <c r="X297" s="27"/>
      <c r="Y297" s="1"/>
    </row>
    <row r="298" spans="1:25" ht="12.75" customHeight="1">
      <c r="S298" s="1"/>
      <c r="T298" s="1"/>
      <c r="V298" s="1"/>
    </row>
    <row r="299" spans="1:25" ht="12.75" customHeight="1">
      <c r="S299" s="1"/>
      <c r="T299" s="1"/>
      <c r="V299" s="1"/>
    </row>
    <row r="300" spans="1:25" ht="26.25" customHeight="1">
      <c r="B300" s="178" t="s">
        <v>63</v>
      </c>
      <c r="C300" s="179"/>
      <c r="D300" s="179"/>
      <c r="E300" s="179"/>
      <c r="F300" s="179"/>
      <c r="G300" s="179"/>
      <c r="H300" s="179"/>
      <c r="I300" s="179"/>
      <c r="J300" s="179"/>
      <c r="R300" s="50" t="s">
        <v>58</v>
      </c>
      <c r="S300" s="1"/>
      <c r="T300" s="1"/>
      <c r="U300" s="24"/>
      <c r="V300" s="1"/>
      <c r="W300" s="24"/>
      <c r="X300" s="24"/>
      <c r="Y300" s="24"/>
    </row>
    <row r="301" spans="1:25" ht="20.25" customHeight="1">
      <c r="A301" s="180" t="s">
        <v>16</v>
      </c>
      <c r="B301" s="181" t="s">
        <v>64</v>
      </c>
      <c r="C301" s="176"/>
      <c r="D301" s="176"/>
      <c r="E301" s="176"/>
      <c r="F301" s="176"/>
      <c r="G301" s="176"/>
      <c r="H301" s="176"/>
      <c r="I301" s="176"/>
      <c r="J301" s="177"/>
      <c r="R301" s="182" t="s">
        <v>17</v>
      </c>
      <c r="S301" s="174" t="s">
        <v>8</v>
      </c>
      <c r="T301" s="174" t="s">
        <v>9</v>
      </c>
      <c r="U301" s="183" t="s">
        <v>10</v>
      </c>
      <c r="V301" s="174" t="s">
        <v>11</v>
      </c>
      <c r="W301" s="172" t="s">
        <v>12</v>
      </c>
      <c r="X301" s="172" t="s">
        <v>13</v>
      </c>
      <c r="Y301" s="174" t="s">
        <v>14</v>
      </c>
    </row>
    <row r="302" spans="1:25" ht="15.75" customHeight="1">
      <c r="A302" s="173"/>
      <c r="B302" s="51" t="s">
        <v>65</v>
      </c>
      <c r="C302" s="51" t="s">
        <v>66</v>
      </c>
      <c r="D302" s="51" t="s">
        <v>67</v>
      </c>
      <c r="E302" s="51" t="s">
        <v>68</v>
      </c>
      <c r="F302" s="51" t="s">
        <v>69</v>
      </c>
      <c r="G302" s="51" t="s">
        <v>70</v>
      </c>
      <c r="H302" s="51" t="s">
        <v>71</v>
      </c>
      <c r="I302" s="51" t="s">
        <v>72</v>
      </c>
      <c r="J302" s="51" t="s">
        <v>73</v>
      </c>
      <c r="R302" s="173"/>
      <c r="S302" s="173"/>
      <c r="T302" s="173"/>
      <c r="U302" s="173"/>
      <c r="V302" s="173"/>
      <c r="W302" s="173"/>
      <c r="X302" s="173"/>
      <c r="Y302" s="173"/>
    </row>
    <row r="303" spans="1:25" ht="15.75" customHeight="1">
      <c r="A303" s="51">
        <v>1302</v>
      </c>
      <c r="B303" s="52">
        <v>33</v>
      </c>
      <c r="C303" s="52"/>
      <c r="D303" s="52"/>
      <c r="E303" s="52"/>
      <c r="F303" s="52"/>
      <c r="G303" s="52"/>
      <c r="H303" s="52"/>
      <c r="I303" s="52"/>
      <c r="J303" s="52"/>
      <c r="K303" s="53"/>
      <c r="L303" s="53"/>
      <c r="M303" s="53"/>
      <c r="N303" s="53"/>
      <c r="O303" s="53"/>
      <c r="P303" s="53"/>
      <c r="Q303" s="53"/>
      <c r="R303" s="54"/>
      <c r="S303" s="55"/>
      <c r="T303" s="56"/>
      <c r="U303" s="57"/>
      <c r="V303" s="58"/>
      <c r="W303" s="59">
        <f>B303</f>
        <v>33</v>
      </c>
      <c r="X303" s="60"/>
      <c r="Y303" s="58"/>
    </row>
    <row r="304" spans="1:25" ht="15.75" customHeight="1">
      <c r="A304" s="51">
        <v>1401</v>
      </c>
      <c r="B304" s="52"/>
      <c r="C304" s="52">
        <v>25</v>
      </c>
      <c r="D304" s="52"/>
      <c r="E304" s="52"/>
      <c r="F304" s="52"/>
      <c r="G304" s="52"/>
      <c r="H304" s="52"/>
      <c r="I304" s="52"/>
      <c r="J304" s="52"/>
      <c r="K304" s="53"/>
      <c r="L304" s="53"/>
      <c r="M304" s="53"/>
      <c r="N304" s="53"/>
      <c r="O304" s="53"/>
      <c r="P304" s="53"/>
      <c r="Q304" s="53"/>
      <c r="R304" s="54"/>
      <c r="S304" s="61"/>
      <c r="T304" s="1"/>
      <c r="U304" s="62"/>
      <c r="V304" s="63">
        <f>IF(C304=0,"",C304/B303)</f>
        <v>0.75757575757575757</v>
      </c>
      <c r="W304" s="64">
        <v>25</v>
      </c>
      <c r="X304" s="65">
        <f t="shared" ref="X304:X311" si="41">IF(W304=0,"",W304/W303)</f>
        <v>0.75757575757575757</v>
      </c>
      <c r="Y304" s="65">
        <f t="shared" ref="Y304:Y311" si="42">IF(W304=0,"",100%-X304)</f>
        <v>0.24242424242424243</v>
      </c>
    </row>
    <row r="305" spans="1:26" ht="15.75" customHeight="1">
      <c r="A305" s="51">
        <v>1402</v>
      </c>
      <c r="B305" s="52"/>
      <c r="C305" s="52"/>
      <c r="D305" s="52">
        <v>21</v>
      </c>
      <c r="E305" s="52"/>
      <c r="F305" s="52"/>
      <c r="G305" s="52"/>
      <c r="H305" s="52"/>
      <c r="I305" s="52"/>
      <c r="J305" s="52"/>
      <c r="K305" s="53"/>
      <c r="L305" s="53"/>
      <c r="M305" s="53"/>
      <c r="N305" s="53"/>
      <c r="O305" s="53"/>
      <c r="P305" s="53"/>
      <c r="Q305" s="53"/>
      <c r="R305" s="54"/>
      <c r="S305" s="61"/>
      <c r="T305" s="1"/>
      <c r="U305" s="62"/>
      <c r="V305" s="63">
        <f>IF(D305=0,"",D305/C304)</f>
        <v>0.84</v>
      </c>
      <c r="W305" s="64">
        <v>25</v>
      </c>
      <c r="X305" s="65">
        <f t="shared" si="41"/>
        <v>1</v>
      </c>
      <c r="Y305" s="65">
        <f t="shared" si="42"/>
        <v>0</v>
      </c>
      <c r="Z305" s="30">
        <f>W305/W303</f>
        <v>0.75757575757575757</v>
      </c>
    </row>
    <row r="306" spans="1:26" ht="15.75" customHeight="1">
      <c r="A306" s="51">
        <v>1501</v>
      </c>
      <c r="B306" s="52"/>
      <c r="C306" s="52"/>
      <c r="D306" s="52"/>
      <c r="E306" s="52">
        <v>21</v>
      </c>
      <c r="F306" s="52"/>
      <c r="G306" s="52"/>
      <c r="H306" s="52"/>
      <c r="I306" s="52"/>
      <c r="J306" s="52"/>
      <c r="K306" s="53"/>
      <c r="L306" s="53"/>
      <c r="M306" s="53"/>
      <c r="N306" s="53"/>
      <c r="O306" s="53"/>
      <c r="P306" s="53"/>
      <c r="Q306" s="53"/>
      <c r="R306" s="54"/>
      <c r="S306" s="61"/>
      <c r="T306" s="1"/>
      <c r="U306" s="62"/>
      <c r="V306" s="63">
        <f>IF(E306=0,"",E306/D305)</f>
        <v>1</v>
      </c>
      <c r="W306" s="64">
        <v>24</v>
      </c>
      <c r="X306" s="65">
        <f t="shared" si="41"/>
        <v>0.96</v>
      </c>
      <c r="Y306" s="65">
        <f t="shared" si="42"/>
        <v>4.0000000000000036E-2</v>
      </c>
    </row>
    <row r="307" spans="1:26" ht="15.75" customHeight="1">
      <c r="A307" s="51">
        <v>1502</v>
      </c>
      <c r="B307" s="52"/>
      <c r="C307" s="52"/>
      <c r="D307" s="52"/>
      <c r="E307" s="52"/>
      <c r="F307" s="52">
        <v>19</v>
      </c>
      <c r="G307" s="52"/>
      <c r="H307" s="52"/>
      <c r="I307" s="52"/>
      <c r="J307" s="52"/>
      <c r="K307" s="53"/>
      <c r="L307" s="53"/>
      <c r="M307" s="53"/>
      <c r="N307" s="53"/>
      <c r="O307" s="53"/>
      <c r="P307" s="53"/>
      <c r="Q307" s="53"/>
      <c r="R307" s="54"/>
      <c r="S307" s="61"/>
      <c r="T307" s="1"/>
      <c r="U307" s="62"/>
      <c r="V307" s="63">
        <f>IF(F307=0,"",F307/E306)</f>
        <v>0.90476190476190477</v>
      </c>
      <c r="W307" s="64">
        <v>24</v>
      </c>
      <c r="X307" s="65">
        <f t="shared" si="41"/>
        <v>1</v>
      </c>
      <c r="Y307" s="65">
        <f t="shared" si="42"/>
        <v>0</v>
      </c>
    </row>
    <row r="308" spans="1:26" ht="15.75" customHeight="1">
      <c r="A308" s="51">
        <v>1601</v>
      </c>
      <c r="B308" s="52"/>
      <c r="C308" s="52"/>
      <c r="D308" s="52"/>
      <c r="E308" s="52"/>
      <c r="F308" s="52"/>
      <c r="G308" s="52">
        <v>19</v>
      </c>
      <c r="H308" s="52"/>
      <c r="I308" s="52"/>
      <c r="J308" s="52"/>
      <c r="K308" s="53"/>
      <c r="L308" s="53"/>
      <c r="M308" s="53"/>
      <c r="N308" s="53"/>
      <c r="O308" s="53"/>
      <c r="P308" s="53"/>
      <c r="Q308" s="53"/>
      <c r="R308" s="54"/>
      <c r="S308" s="61"/>
      <c r="T308" s="1"/>
      <c r="U308" s="62"/>
      <c r="V308" s="63">
        <f>IF(G308=0,"",G308/F307)</f>
        <v>1</v>
      </c>
      <c r="W308" s="64">
        <v>24</v>
      </c>
      <c r="X308" s="65">
        <f t="shared" si="41"/>
        <v>1</v>
      </c>
      <c r="Y308" s="65">
        <f t="shared" si="42"/>
        <v>0</v>
      </c>
    </row>
    <row r="309" spans="1:26" ht="15.75" customHeight="1">
      <c r="A309" s="51">
        <v>1602</v>
      </c>
      <c r="B309" s="52"/>
      <c r="C309" s="52"/>
      <c r="D309" s="52"/>
      <c r="E309" s="52"/>
      <c r="F309" s="52"/>
      <c r="G309" s="52"/>
      <c r="H309" s="52">
        <v>19</v>
      </c>
      <c r="I309" s="52"/>
      <c r="J309" s="52"/>
      <c r="K309" s="53"/>
      <c r="L309" s="53"/>
      <c r="M309" s="53"/>
      <c r="N309" s="53"/>
      <c r="O309" s="53"/>
      <c r="P309" s="53"/>
      <c r="Q309" s="53"/>
      <c r="R309" s="54"/>
      <c r="S309" s="61"/>
      <c r="T309" s="1"/>
      <c r="U309" s="62"/>
      <c r="V309" s="63">
        <f>IF(H309=0,"",H309/G308)</f>
        <v>1</v>
      </c>
      <c r="W309" s="64">
        <v>24</v>
      </c>
      <c r="X309" s="65">
        <f t="shared" si="41"/>
        <v>1</v>
      </c>
      <c r="Y309" s="65">
        <f t="shared" si="42"/>
        <v>0</v>
      </c>
    </row>
    <row r="310" spans="1:26" ht="15.75" customHeight="1">
      <c r="A310" s="51">
        <v>1701</v>
      </c>
      <c r="B310" s="52"/>
      <c r="C310" s="52"/>
      <c r="D310" s="52"/>
      <c r="E310" s="52"/>
      <c r="F310" s="52"/>
      <c r="G310" s="52"/>
      <c r="H310" s="52"/>
      <c r="I310" s="52">
        <v>19</v>
      </c>
      <c r="J310" s="52"/>
      <c r="K310" s="53"/>
      <c r="L310" s="53"/>
      <c r="M310" s="53"/>
      <c r="N310" s="53"/>
      <c r="O310" s="53"/>
      <c r="P310" s="53"/>
      <c r="Q310" s="53"/>
      <c r="R310" s="54"/>
      <c r="S310" s="61"/>
      <c r="T310" s="1"/>
      <c r="U310" s="62"/>
      <c r="V310" s="63">
        <f>IF(I310=0,"",I310/H309)</f>
        <v>1</v>
      </c>
      <c r="W310" s="64">
        <v>24</v>
      </c>
      <c r="X310" s="65">
        <f t="shared" si="41"/>
        <v>1</v>
      </c>
      <c r="Y310" s="65">
        <f t="shared" si="42"/>
        <v>0</v>
      </c>
    </row>
    <row r="311" spans="1:26" ht="15.75" customHeight="1">
      <c r="A311" s="51">
        <v>1702</v>
      </c>
      <c r="B311" s="52"/>
      <c r="C311" s="52"/>
      <c r="D311" s="52"/>
      <c r="E311" s="52"/>
      <c r="F311" s="52"/>
      <c r="G311" s="52"/>
      <c r="H311" s="52"/>
      <c r="I311" s="52"/>
      <c r="J311" s="52">
        <v>18</v>
      </c>
      <c r="K311" s="53"/>
      <c r="L311" s="53"/>
      <c r="M311" s="53"/>
      <c r="N311" s="53"/>
      <c r="O311" s="53"/>
      <c r="P311" s="53"/>
      <c r="Q311" s="53"/>
      <c r="R311" s="54">
        <v>18</v>
      </c>
      <c r="S311" s="61"/>
      <c r="T311" s="1"/>
      <c r="U311" s="62"/>
      <c r="V311" s="66">
        <f>IF(J311=0,"",J311/I310)</f>
        <v>0.94736842105263153</v>
      </c>
      <c r="W311" s="64">
        <v>23</v>
      </c>
      <c r="X311" s="67">
        <f t="shared" si="41"/>
        <v>0.95833333333333337</v>
      </c>
      <c r="Y311" s="67">
        <f t="shared" si="42"/>
        <v>4.166666666666663E-2</v>
      </c>
    </row>
    <row r="312" spans="1:26" ht="15.75" customHeight="1">
      <c r="A312" s="51">
        <v>1801</v>
      </c>
      <c r="B312" s="52"/>
      <c r="C312" s="52"/>
      <c r="D312" s="52"/>
      <c r="E312" s="52"/>
      <c r="F312" s="52"/>
      <c r="G312" s="52"/>
      <c r="H312" s="52"/>
      <c r="I312" s="52"/>
      <c r="J312" s="52">
        <v>5</v>
      </c>
      <c r="K312" s="53"/>
      <c r="L312" s="53"/>
      <c r="M312" s="53"/>
      <c r="N312" s="53"/>
      <c r="O312" s="53"/>
      <c r="P312" s="53"/>
      <c r="Q312" s="53"/>
      <c r="R312" s="54">
        <v>5</v>
      </c>
      <c r="S312" s="61"/>
      <c r="T312" s="1"/>
      <c r="U312" s="24"/>
      <c r="V312" s="68"/>
      <c r="W312" s="64">
        <v>5</v>
      </c>
      <c r="X312" s="69"/>
      <c r="Y312" s="70"/>
    </row>
    <row r="313" spans="1:26" ht="15.75" customHeight="1">
      <c r="A313" s="51">
        <v>1802</v>
      </c>
      <c r="B313" s="74"/>
      <c r="C313" s="74"/>
      <c r="D313" s="74"/>
      <c r="E313" s="74"/>
      <c r="F313" s="74"/>
      <c r="G313" s="74"/>
      <c r="H313" s="74"/>
      <c r="I313" s="74"/>
      <c r="J313" s="74"/>
      <c r="R313" s="75"/>
      <c r="S313" s="61"/>
      <c r="T313" s="1"/>
      <c r="U313" s="24"/>
      <c r="V313" s="71"/>
      <c r="W313" s="72"/>
      <c r="X313" s="73"/>
      <c r="Y313" s="71"/>
    </row>
    <row r="314" spans="1:26" ht="15.75" customHeight="1">
      <c r="A314" s="51">
        <v>1901</v>
      </c>
      <c r="B314" s="74"/>
      <c r="C314" s="74"/>
      <c r="D314" s="74"/>
      <c r="E314" s="74"/>
      <c r="F314" s="74"/>
      <c r="G314" s="74"/>
      <c r="H314" s="74"/>
      <c r="I314" s="74"/>
      <c r="J314" s="74"/>
      <c r="R314" s="75"/>
      <c r="S314" s="61"/>
      <c r="T314" s="1"/>
      <c r="U314" s="24"/>
      <c r="V314" s="71"/>
      <c r="W314" s="72"/>
      <c r="X314" s="73"/>
      <c r="Y314" s="71"/>
    </row>
    <row r="315" spans="1:26" ht="15.75" customHeight="1">
      <c r="A315" s="51">
        <v>1902</v>
      </c>
      <c r="B315" s="74"/>
      <c r="C315" s="74"/>
      <c r="D315" s="74"/>
      <c r="E315" s="74"/>
      <c r="F315" s="74"/>
      <c r="G315" s="74"/>
      <c r="H315" s="74"/>
      <c r="I315" s="74"/>
      <c r="J315" s="74"/>
      <c r="R315" s="75"/>
      <c r="S315" s="61"/>
      <c r="T315" s="1"/>
      <c r="U315" s="24"/>
      <c r="V315" s="71"/>
      <c r="W315" s="72"/>
      <c r="X315" s="73"/>
      <c r="Y315" s="71"/>
    </row>
    <row r="316" spans="1:26" ht="15.75" customHeight="1">
      <c r="A316" s="51">
        <v>2001</v>
      </c>
      <c r="B316" s="74"/>
      <c r="C316" s="74"/>
      <c r="D316" s="74"/>
      <c r="E316" s="74"/>
      <c r="F316" s="74"/>
      <c r="G316" s="74"/>
      <c r="H316" s="74"/>
      <c r="I316" s="74"/>
      <c r="J316" s="74"/>
      <c r="R316" s="75"/>
      <c r="S316" s="61"/>
      <c r="T316" s="1"/>
      <c r="U316" s="24"/>
      <c r="V316" s="76"/>
      <c r="W316" s="53"/>
      <c r="X316" s="77"/>
      <c r="Y316" s="71"/>
    </row>
    <row r="317" spans="1:26" ht="15.75" customHeight="1">
      <c r="A317" s="51">
        <v>2002</v>
      </c>
      <c r="B317" s="74"/>
      <c r="C317" s="74"/>
      <c r="D317" s="74"/>
      <c r="E317" s="74"/>
      <c r="F317" s="74"/>
      <c r="G317" s="74"/>
      <c r="H317" s="74"/>
      <c r="I317" s="74"/>
      <c r="J317" s="74"/>
      <c r="R317" s="75"/>
      <c r="S317" s="61"/>
      <c r="T317" s="1"/>
      <c r="U317" s="24"/>
      <c r="V317" s="78" t="s">
        <v>48</v>
      </c>
      <c r="W317" s="79">
        <v>9</v>
      </c>
      <c r="X317" s="80">
        <f>IF(SUM(R307:R313)=0,"",SUM(R307:R313))</f>
        <v>23</v>
      </c>
      <c r="Y317" s="81" t="s">
        <v>17</v>
      </c>
    </row>
    <row r="318" spans="1:26" ht="15.75" customHeight="1">
      <c r="A318" s="51">
        <v>2101</v>
      </c>
      <c r="B318" s="74"/>
      <c r="C318" s="74"/>
      <c r="D318" s="74"/>
      <c r="E318" s="74"/>
      <c r="F318" s="74"/>
      <c r="G318" s="74"/>
      <c r="H318" s="74"/>
      <c r="I318" s="74"/>
      <c r="J318" s="74"/>
      <c r="R318" s="75"/>
      <c r="S318" s="61"/>
      <c r="T318" s="1"/>
      <c r="U318" s="24"/>
      <c r="V318" s="82" t="s">
        <v>49</v>
      </c>
      <c r="W318" s="83">
        <f>IF(W317/B303=0,"",W317/B303)</f>
        <v>0.27272727272727271</v>
      </c>
      <c r="X318" s="84">
        <f>IF(W317/X317=0,"",W317/X317)</f>
        <v>0.39130434782608697</v>
      </c>
      <c r="Y318" s="85" t="s">
        <v>50</v>
      </c>
    </row>
    <row r="319" spans="1:26" ht="15.75" customHeight="1">
      <c r="A319" s="51">
        <v>2102</v>
      </c>
      <c r="B319" s="74"/>
      <c r="C319" s="74"/>
      <c r="D319" s="74"/>
      <c r="E319" s="74"/>
      <c r="F319" s="74"/>
      <c r="G319" s="74"/>
      <c r="H319" s="74"/>
      <c r="I319" s="74"/>
      <c r="J319" s="74"/>
      <c r="R319" s="75"/>
      <c r="S319" s="86"/>
      <c r="T319" s="87"/>
      <c r="U319" s="88"/>
      <c r="V319" s="87"/>
      <c r="W319" s="88"/>
      <c r="X319" s="88"/>
      <c r="Y319" s="89"/>
    </row>
    <row r="320" spans="1:26" ht="18" customHeight="1">
      <c r="A320" s="19"/>
      <c r="B320" s="24"/>
      <c r="C320" s="24"/>
      <c r="D320" s="175" t="s">
        <v>74</v>
      </c>
      <c r="E320" s="176"/>
      <c r="F320" s="176"/>
      <c r="G320" s="176"/>
      <c r="H320" s="176"/>
      <c r="I320" s="176"/>
      <c r="J320" s="177"/>
      <c r="R320" s="90">
        <f>SUM(R303:R316)</f>
        <v>23</v>
      </c>
      <c r="S320" s="91">
        <f>IF(R311=0,"",R311/B303)</f>
        <v>0.54545454545454541</v>
      </c>
      <c r="T320" s="91">
        <f>IF(R320=0,"",R320/B303)</f>
        <v>0.69696969696969702</v>
      </c>
      <c r="U320" s="91">
        <f>IF(R311=0,"",T320-S320)</f>
        <v>0.1515151515151516</v>
      </c>
      <c r="V320" s="1"/>
      <c r="W320" s="24"/>
      <c r="X320" s="27"/>
      <c r="Y320" s="1"/>
    </row>
    <row r="321" spans="1:38" ht="12.75" customHeight="1">
      <c r="S321" s="1"/>
      <c r="T321" s="1"/>
      <c r="V321" s="1"/>
    </row>
    <row r="322" spans="1:38" ht="12.75" customHeight="1">
      <c r="S322" s="1"/>
      <c r="T322" s="1"/>
      <c r="V322" s="1"/>
    </row>
    <row r="323" spans="1:38" ht="26.25" customHeight="1">
      <c r="B323" s="178" t="s">
        <v>63</v>
      </c>
      <c r="C323" s="179"/>
      <c r="D323" s="179"/>
      <c r="E323" s="179"/>
      <c r="F323" s="179"/>
      <c r="G323" s="179"/>
      <c r="H323" s="179"/>
      <c r="I323" s="179"/>
      <c r="J323" s="179"/>
      <c r="R323" s="50" t="s">
        <v>61</v>
      </c>
      <c r="S323" s="1"/>
      <c r="T323" s="1"/>
      <c r="U323" s="24"/>
      <c r="V323" s="1"/>
      <c r="W323" s="24"/>
      <c r="X323" s="24"/>
      <c r="Y323" s="24"/>
    </row>
    <row r="324" spans="1:38" ht="20.25" customHeight="1">
      <c r="A324" s="180" t="s">
        <v>16</v>
      </c>
      <c r="B324" s="181" t="s">
        <v>64</v>
      </c>
      <c r="C324" s="176"/>
      <c r="D324" s="176"/>
      <c r="E324" s="176"/>
      <c r="F324" s="176"/>
      <c r="G324" s="176"/>
      <c r="H324" s="176"/>
      <c r="I324" s="176"/>
      <c r="J324" s="177"/>
      <c r="K324" s="24"/>
      <c r="L324" s="24"/>
      <c r="M324" s="24"/>
      <c r="N324" s="24"/>
      <c r="O324" s="24"/>
      <c r="P324" s="24"/>
      <c r="Q324" s="24"/>
      <c r="R324" s="182" t="s">
        <v>17</v>
      </c>
      <c r="S324" s="174" t="s">
        <v>8</v>
      </c>
      <c r="T324" s="174" t="s">
        <v>9</v>
      </c>
      <c r="U324" s="183" t="s">
        <v>10</v>
      </c>
      <c r="V324" s="174" t="s">
        <v>11</v>
      </c>
      <c r="W324" s="172" t="s">
        <v>12</v>
      </c>
      <c r="X324" s="172" t="s">
        <v>13</v>
      </c>
      <c r="Y324" s="174" t="s">
        <v>14</v>
      </c>
    </row>
    <row r="325" spans="1:38" ht="15.75" customHeight="1">
      <c r="A325" s="173"/>
      <c r="B325" s="51" t="s">
        <v>65</v>
      </c>
      <c r="C325" s="51" t="s">
        <v>66</v>
      </c>
      <c r="D325" s="51" t="s">
        <v>67</v>
      </c>
      <c r="E325" s="51" t="s">
        <v>68</v>
      </c>
      <c r="F325" s="51" t="s">
        <v>69</v>
      </c>
      <c r="G325" s="51" t="s">
        <v>70</v>
      </c>
      <c r="H325" s="51" t="s">
        <v>71</v>
      </c>
      <c r="I325" s="51" t="s">
        <v>72</v>
      </c>
      <c r="J325" s="51" t="s">
        <v>73</v>
      </c>
      <c r="K325" s="24"/>
      <c r="L325" s="24"/>
      <c r="M325" s="24"/>
      <c r="N325" s="24"/>
      <c r="O325" s="24"/>
      <c r="P325" s="24"/>
      <c r="Q325" s="24"/>
      <c r="R325" s="173"/>
      <c r="S325" s="173"/>
      <c r="T325" s="173"/>
      <c r="U325" s="173"/>
      <c r="V325" s="173"/>
      <c r="W325" s="173"/>
      <c r="X325" s="173"/>
      <c r="Y325" s="173"/>
    </row>
    <row r="326" spans="1:38" ht="15.75" customHeight="1">
      <c r="A326" s="51">
        <v>1401</v>
      </c>
      <c r="B326" s="52">
        <v>8</v>
      </c>
      <c r="C326" s="52"/>
      <c r="D326" s="52"/>
      <c r="E326" s="52"/>
      <c r="F326" s="52"/>
      <c r="G326" s="52"/>
      <c r="H326" s="52"/>
      <c r="I326" s="52"/>
      <c r="J326" s="52"/>
      <c r="K326" s="53"/>
      <c r="L326" s="53"/>
      <c r="M326" s="53"/>
      <c r="N326" s="53"/>
      <c r="O326" s="53"/>
      <c r="P326" s="53"/>
      <c r="Q326" s="53"/>
      <c r="R326" s="54"/>
      <c r="S326" s="92"/>
      <c r="T326" s="93"/>
      <c r="U326" s="94"/>
      <c r="V326" s="58"/>
      <c r="W326" s="59">
        <f>B326</f>
        <v>8</v>
      </c>
      <c r="X326" s="60"/>
      <c r="Y326" s="58"/>
    </row>
    <row r="327" spans="1:38" ht="15.75" customHeight="1">
      <c r="A327" s="51">
        <v>1402</v>
      </c>
      <c r="B327" s="52"/>
      <c r="C327" s="52">
        <v>6</v>
      </c>
      <c r="D327" s="52"/>
      <c r="E327" s="52"/>
      <c r="F327" s="52"/>
      <c r="G327" s="52"/>
      <c r="H327" s="52"/>
      <c r="I327" s="52"/>
      <c r="J327" s="52"/>
      <c r="K327" s="53"/>
      <c r="L327" s="53"/>
      <c r="M327" s="53"/>
      <c r="N327" s="53"/>
      <c r="O327" s="53"/>
      <c r="P327" s="53"/>
      <c r="Q327" s="53"/>
      <c r="R327" s="54"/>
      <c r="S327" s="95"/>
      <c r="T327" s="76"/>
      <c r="U327" s="96"/>
      <c r="V327" s="63">
        <f>IF(C327=0,"",C327/B326)</f>
        <v>0.75</v>
      </c>
      <c r="W327" s="64">
        <v>6</v>
      </c>
      <c r="X327" s="65">
        <f t="shared" ref="X327:X334" si="43">IF(W327=0,"",W327/W326)</f>
        <v>0.75</v>
      </c>
      <c r="Y327" s="65">
        <f t="shared" ref="Y327:Y334" si="44">IF(W327=0,"",100%-X327)</f>
        <v>0.25</v>
      </c>
    </row>
    <row r="328" spans="1:38" ht="15.75" customHeight="1">
      <c r="A328" s="51">
        <v>1501</v>
      </c>
      <c r="B328" s="52"/>
      <c r="C328" s="52"/>
      <c r="D328" s="52">
        <v>6</v>
      </c>
      <c r="E328" s="52"/>
      <c r="F328" s="52"/>
      <c r="G328" s="52"/>
      <c r="H328" s="52"/>
      <c r="I328" s="52"/>
      <c r="J328" s="52"/>
      <c r="K328" s="53"/>
      <c r="L328" s="53"/>
      <c r="M328" s="53"/>
      <c r="N328" s="53"/>
      <c r="O328" s="53"/>
      <c r="P328" s="53"/>
      <c r="Q328" s="53"/>
      <c r="R328" s="54"/>
      <c r="S328" s="95"/>
      <c r="T328" s="76"/>
      <c r="U328" s="96"/>
      <c r="V328" s="63">
        <f>IF(D328=0,"",D328/C327)</f>
        <v>1</v>
      </c>
      <c r="W328" s="64">
        <v>6</v>
      </c>
      <c r="X328" s="65">
        <f t="shared" si="43"/>
        <v>1</v>
      </c>
      <c r="Y328" s="65">
        <f t="shared" si="44"/>
        <v>0</v>
      </c>
      <c r="Z328" s="30">
        <f>W328/W326</f>
        <v>0.75</v>
      </c>
    </row>
    <row r="329" spans="1:38" ht="15.75" customHeight="1">
      <c r="A329" s="51">
        <v>1502</v>
      </c>
      <c r="B329" s="52"/>
      <c r="C329" s="52"/>
      <c r="D329" s="52"/>
      <c r="E329" s="52">
        <v>6</v>
      </c>
      <c r="F329" s="52"/>
      <c r="G329" s="52"/>
      <c r="H329" s="52"/>
      <c r="I329" s="52"/>
      <c r="J329" s="52"/>
      <c r="K329" s="53"/>
      <c r="L329" s="53"/>
      <c r="M329" s="53"/>
      <c r="N329" s="53"/>
      <c r="O329" s="53"/>
      <c r="P329" s="53"/>
      <c r="Q329" s="53"/>
      <c r="R329" s="54"/>
      <c r="S329" s="95"/>
      <c r="T329" s="76"/>
      <c r="U329" s="96"/>
      <c r="V329" s="63">
        <f>IF(E329=0,"",E329/D328)</f>
        <v>1</v>
      </c>
      <c r="W329" s="64">
        <v>6</v>
      </c>
      <c r="X329" s="65">
        <f t="shared" si="43"/>
        <v>1</v>
      </c>
      <c r="Y329" s="65">
        <f t="shared" si="44"/>
        <v>0</v>
      </c>
    </row>
    <row r="330" spans="1:38" ht="15.75" customHeight="1">
      <c r="A330" s="51">
        <v>1601</v>
      </c>
      <c r="B330" s="52"/>
      <c r="C330" s="52"/>
      <c r="D330" s="52"/>
      <c r="E330" s="52"/>
      <c r="F330" s="52">
        <v>6</v>
      </c>
      <c r="G330" s="52"/>
      <c r="H330" s="52"/>
      <c r="I330" s="52"/>
      <c r="J330" s="52"/>
      <c r="K330" s="53"/>
      <c r="L330" s="53"/>
      <c r="M330" s="53"/>
      <c r="N330" s="53"/>
      <c r="O330" s="53"/>
      <c r="P330" s="53"/>
      <c r="Q330" s="53"/>
      <c r="R330" s="54"/>
      <c r="S330" s="95"/>
      <c r="T330" s="76"/>
      <c r="U330" s="96"/>
      <c r="V330" s="63">
        <f>IF(F330=0,"",F330/E329)</f>
        <v>1</v>
      </c>
      <c r="W330" s="64">
        <v>6</v>
      </c>
      <c r="X330" s="65">
        <f t="shared" si="43"/>
        <v>1</v>
      </c>
      <c r="Y330" s="65">
        <f t="shared" si="44"/>
        <v>0</v>
      </c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</row>
    <row r="331" spans="1:38" ht="15.75" customHeight="1">
      <c r="A331" s="51">
        <v>1602</v>
      </c>
      <c r="B331" s="52"/>
      <c r="C331" s="52"/>
      <c r="D331" s="52"/>
      <c r="E331" s="52"/>
      <c r="F331" s="52"/>
      <c r="G331" s="52">
        <v>6</v>
      </c>
      <c r="H331" s="52"/>
      <c r="I331" s="52"/>
      <c r="J331" s="52"/>
      <c r="K331" s="53"/>
      <c r="L331" s="53"/>
      <c r="M331" s="53"/>
      <c r="N331" s="53"/>
      <c r="O331" s="53"/>
      <c r="P331" s="53"/>
      <c r="Q331" s="53"/>
      <c r="R331" s="54"/>
      <c r="S331" s="95"/>
      <c r="T331" s="76"/>
      <c r="U331" s="96"/>
      <c r="V331" s="63">
        <f>IF(G331=0,"",G331/F330)</f>
        <v>1</v>
      </c>
      <c r="W331" s="64">
        <v>6</v>
      </c>
      <c r="X331" s="65">
        <f t="shared" si="43"/>
        <v>1</v>
      </c>
      <c r="Y331" s="65">
        <f t="shared" si="44"/>
        <v>0</v>
      </c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</row>
    <row r="332" spans="1:38" ht="15.75" customHeight="1">
      <c r="A332" s="51">
        <v>1701</v>
      </c>
      <c r="B332" s="52"/>
      <c r="C332" s="52"/>
      <c r="D332" s="52"/>
      <c r="E332" s="52"/>
      <c r="F332" s="52"/>
      <c r="G332" s="52"/>
      <c r="H332" s="52">
        <v>6</v>
      </c>
      <c r="I332" s="52"/>
      <c r="J332" s="52"/>
      <c r="K332" s="53"/>
      <c r="L332" s="53"/>
      <c r="M332" s="53"/>
      <c r="N332" s="53"/>
      <c r="O332" s="53"/>
      <c r="P332" s="53"/>
      <c r="Q332" s="53"/>
      <c r="R332" s="54"/>
      <c r="S332" s="95"/>
      <c r="T332" s="76"/>
      <c r="U332" s="96"/>
      <c r="V332" s="63">
        <f>IF(H332=0,"",H332/G331)</f>
        <v>1</v>
      </c>
      <c r="W332" s="64">
        <v>6</v>
      </c>
      <c r="X332" s="65">
        <f t="shared" si="43"/>
        <v>1</v>
      </c>
      <c r="Y332" s="65">
        <f t="shared" si="44"/>
        <v>0</v>
      </c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</row>
    <row r="333" spans="1:38" ht="15.75" customHeight="1">
      <c r="A333" s="51">
        <v>1702</v>
      </c>
      <c r="B333" s="52"/>
      <c r="C333" s="52"/>
      <c r="D333" s="52"/>
      <c r="E333" s="52"/>
      <c r="F333" s="52"/>
      <c r="G333" s="52"/>
      <c r="H333" s="52"/>
      <c r="I333" s="52">
        <v>6</v>
      </c>
      <c r="J333" s="52"/>
      <c r="K333" s="53"/>
      <c r="L333" s="53"/>
      <c r="M333" s="53"/>
      <c r="N333" s="53"/>
      <c r="O333" s="53"/>
      <c r="P333" s="53"/>
      <c r="Q333" s="53"/>
      <c r="R333" s="54"/>
      <c r="S333" s="95"/>
      <c r="T333" s="76"/>
      <c r="U333" s="96"/>
      <c r="V333" s="63">
        <f>IF(I333=0,"",I333/H332)</f>
        <v>1</v>
      </c>
      <c r="W333" s="64">
        <v>6</v>
      </c>
      <c r="X333" s="65">
        <f t="shared" si="43"/>
        <v>1</v>
      </c>
      <c r="Y333" s="65">
        <f t="shared" si="44"/>
        <v>0</v>
      </c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</row>
    <row r="334" spans="1:38" ht="15.75" customHeight="1">
      <c r="A334" s="51">
        <v>1801</v>
      </c>
      <c r="B334" s="52"/>
      <c r="C334" s="52"/>
      <c r="D334" s="52"/>
      <c r="E334" s="52"/>
      <c r="F334" s="52"/>
      <c r="G334" s="52"/>
      <c r="H334" s="52"/>
      <c r="I334" s="52"/>
      <c r="J334" s="52">
        <v>5</v>
      </c>
      <c r="K334" s="53"/>
      <c r="L334" s="53"/>
      <c r="M334" s="53"/>
      <c r="N334" s="53"/>
      <c r="O334" s="53"/>
      <c r="P334" s="53"/>
      <c r="Q334" s="53"/>
      <c r="R334" s="54">
        <v>5</v>
      </c>
      <c r="S334" s="95"/>
      <c r="T334" s="76"/>
      <c r="U334" s="96"/>
      <c r="V334" s="66">
        <f>IF(J334=0,"",J334/I333)</f>
        <v>0.83333333333333337</v>
      </c>
      <c r="W334" s="64">
        <v>5</v>
      </c>
      <c r="X334" s="67">
        <f t="shared" si="43"/>
        <v>0.83333333333333337</v>
      </c>
      <c r="Y334" s="67">
        <f t="shared" si="44"/>
        <v>0.16666666666666663</v>
      </c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</row>
    <row r="335" spans="1:38" ht="15.75" customHeight="1">
      <c r="A335" s="51">
        <v>1802</v>
      </c>
      <c r="B335" s="52"/>
      <c r="C335" s="52"/>
      <c r="D335" s="52"/>
      <c r="E335" s="52"/>
      <c r="F335" s="52"/>
      <c r="G335" s="52"/>
      <c r="H335" s="52"/>
      <c r="I335" s="52"/>
      <c r="J335" s="52">
        <v>1</v>
      </c>
      <c r="K335" s="53"/>
      <c r="L335" s="53"/>
      <c r="M335" s="53"/>
      <c r="N335" s="53"/>
      <c r="O335" s="53"/>
      <c r="P335" s="53"/>
      <c r="Q335" s="53"/>
      <c r="R335" s="54">
        <v>1</v>
      </c>
      <c r="S335" s="95"/>
      <c r="T335" s="76"/>
      <c r="U335" s="53"/>
      <c r="V335" s="97"/>
      <c r="W335" s="98">
        <v>1</v>
      </c>
      <c r="X335" s="99"/>
      <c r="Y335" s="100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</row>
    <row r="336" spans="1:38" ht="15.75" customHeight="1">
      <c r="A336" s="51">
        <v>1901</v>
      </c>
      <c r="B336" s="52"/>
      <c r="C336" s="52"/>
      <c r="D336" s="52"/>
      <c r="E336" s="52"/>
      <c r="F336" s="52"/>
      <c r="G336" s="52"/>
      <c r="H336" s="52"/>
      <c r="I336" s="52"/>
      <c r="J336" s="52"/>
      <c r="K336" s="53"/>
      <c r="L336" s="53"/>
      <c r="M336" s="53"/>
      <c r="N336" s="53"/>
      <c r="O336" s="53"/>
      <c r="P336" s="53"/>
      <c r="Q336" s="53"/>
      <c r="R336" s="54"/>
      <c r="S336" s="95"/>
      <c r="T336" s="76"/>
      <c r="U336" s="53"/>
      <c r="V336" s="101"/>
      <c r="W336" s="102"/>
      <c r="X336" s="103"/>
      <c r="Y336" s="101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</row>
    <row r="337" spans="1:38" ht="15.75" customHeight="1">
      <c r="A337" s="51">
        <v>1902</v>
      </c>
      <c r="B337" s="52"/>
      <c r="C337" s="52"/>
      <c r="D337" s="52"/>
      <c r="E337" s="52"/>
      <c r="F337" s="52"/>
      <c r="G337" s="52"/>
      <c r="H337" s="52"/>
      <c r="I337" s="52"/>
      <c r="J337" s="52"/>
      <c r="K337" s="53"/>
      <c r="L337" s="53"/>
      <c r="M337" s="53"/>
      <c r="N337" s="53"/>
      <c r="O337" s="53"/>
      <c r="P337" s="53"/>
      <c r="Q337" s="53"/>
      <c r="R337" s="54"/>
      <c r="S337" s="95"/>
      <c r="T337" s="76"/>
      <c r="U337" s="53"/>
      <c r="V337" s="101"/>
      <c r="W337" s="102"/>
      <c r="X337" s="103"/>
      <c r="Y337" s="101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</row>
    <row r="338" spans="1:38" ht="15.75" customHeight="1">
      <c r="A338" s="51">
        <v>2001</v>
      </c>
      <c r="B338" s="52"/>
      <c r="C338" s="52"/>
      <c r="D338" s="52"/>
      <c r="E338" s="52"/>
      <c r="F338" s="52"/>
      <c r="G338" s="52"/>
      <c r="H338" s="52"/>
      <c r="I338" s="52"/>
      <c r="J338" s="52"/>
      <c r="K338" s="53"/>
      <c r="L338" s="53"/>
      <c r="M338" s="53"/>
      <c r="N338" s="53"/>
      <c r="O338" s="53"/>
      <c r="P338" s="53"/>
      <c r="Q338" s="53"/>
      <c r="R338" s="54"/>
      <c r="S338" s="95"/>
      <c r="T338" s="76"/>
      <c r="U338" s="53"/>
      <c r="V338" s="101"/>
      <c r="W338" s="102"/>
      <c r="X338" s="103"/>
      <c r="Y338" s="101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</row>
    <row r="339" spans="1:38" ht="15.75" customHeight="1">
      <c r="A339" s="51">
        <v>2002</v>
      </c>
      <c r="B339" s="52"/>
      <c r="C339" s="52"/>
      <c r="D339" s="52"/>
      <c r="E339" s="52"/>
      <c r="F339" s="52"/>
      <c r="G339" s="52"/>
      <c r="H339" s="52"/>
      <c r="I339" s="52"/>
      <c r="J339" s="52"/>
      <c r="K339" s="53"/>
      <c r="L339" s="53"/>
      <c r="M339" s="53"/>
      <c r="N339" s="53"/>
      <c r="O339" s="53"/>
      <c r="P339" s="53"/>
      <c r="Q339" s="53"/>
      <c r="R339" s="54"/>
      <c r="S339" s="95"/>
      <c r="T339" s="76"/>
      <c r="U339" s="53"/>
      <c r="V339" s="76"/>
      <c r="W339" s="53"/>
      <c r="X339" s="77"/>
      <c r="Y339" s="71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</row>
    <row r="340" spans="1:38" ht="15.75" customHeight="1">
      <c r="A340" s="51">
        <v>2101</v>
      </c>
      <c r="B340" s="74"/>
      <c r="C340" s="74"/>
      <c r="D340" s="74"/>
      <c r="E340" s="74"/>
      <c r="F340" s="74"/>
      <c r="G340" s="74"/>
      <c r="H340" s="74"/>
      <c r="I340" s="74"/>
      <c r="J340" s="74"/>
      <c r="K340" s="24"/>
      <c r="L340" s="24"/>
      <c r="M340" s="24"/>
      <c r="N340" s="24"/>
      <c r="O340" s="24"/>
      <c r="P340" s="24"/>
      <c r="Q340" s="24"/>
      <c r="R340" s="75"/>
      <c r="S340" s="61"/>
      <c r="T340" s="1"/>
      <c r="U340" s="24"/>
      <c r="V340" s="78" t="s">
        <v>48</v>
      </c>
      <c r="W340" s="79">
        <v>3</v>
      </c>
      <c r="X340" s="80">
        <f>IF(SUM(R329:R337)=0,"",SUM(R329:R337))</f>
        <v>6</v>
      </c>
      <c r="Y340" s="81" t="s">
        <v>17</v>
      </c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</row>
    <row r="341" spans="1:38" ht="15.75" customHeight="1">
      <c r="A341" s="51">
        <v>2102</v>
      </c>
      <c r="B341" s="74"/>
      <c r="C341" s="74"/>
      <c r="D341" s="74"/>
      <c r="E341" s="74"/>
      <c r="F341" s="74"/>
      <c r="G341" s="74"/>
      <c r="H341" s="74"/>
      <c r="I341" s="74"/>
      <c r="J341" s="74"/>
      <c r="K341" s="24"/>
      <c r="L341" s="24"/>
      <c r="M341" s="24"/>
      <c r="N341" s="24"/>
      <c r="O341" s="24"/>
      <c r="P341" s="24"/>
      <c r="Q341" s="24"/>
      <c r="R341" s="75"/>
      <c r="S341" s="61"/>
      <c r="T341" s="1"/>
      <c r="U341" s="24"/>
      <c r="V341" s="82" t="s">
        <v>49</v>
      </c>
      <c r="W341" s="83">
        <f>IF(W340/B326=0,"",W340/B326)</f>
        <v>0.375</v>
      </c>
      <c r="X341" s="84">
        <f>IF(W340/X340=0,"",W340/X340)</f>
        <v>0.5</v>
      </c>
      <c r="Y341" s="85" t="s">
        <v>50</v>
      </c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</row>
    <row r="342" spans="1:38" ht="15.75" customHeight="1">
      <c r="A342" s="51">
        <v>2201</v>
      </c>
      <c r="B342" s="74"/>
      <c r="C342" s="74"/>
      <c r="D342" s="74"/>
      <c r="E342" s="74"/>
      <c r="F342" s="74"/>
      <c r="G342" s="74"/>
      <c r="H342" s="74"/>
      <c r="I342" s="74"/>
      <c r="J342" s="74"/>
      <c r="K342" s="24"/>
      <c r="L342" s="24"/>
      <c r="M342" s="24"/>
      <c r="N342" s="24"/>
      <c r="O342" s="24"/>
      <c r="P342" s="24"/>
      <c r="Q342" s="24"/>
      <c r="R342" s="75"/>
      <c r="S342" s="86"/>
      <c r="T342" s="87"/>
      <c r="U342" s="88"/>
      <c r="V342" s="87"/>
      <c r="W342" s="88"/>
      <c r="X342" s="88"/>
      <c r="Y342" s="89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</row>
    <row r="343" spans="1:38" ht="18" customHeight="1">
      <c r="A343" s="19"/>
      <c r="B343" s="24"/>
      <c r="C343" s="24"/>
      <c r="D343" s="175" t="s">
        <v>74</v>
      </c>
      <c r="E343" s="176"/>
      <c r="F343" s="176"/>
      <c r="G343" s="176"/>
      <c r="H343" s="176"/>
      <c r="I343" s="176"/>
      <c r="J343" s="177"/>
      <c r="K343" s="24"/>
      <c r="L343" s="24"/>
      <c r="M343" s="24"/>
      <c r="N343" s="24"/>
      <c r="O343" s="24"/>
      <c r="P343" s="24"/>
      <c r="Q343" s="24"/>
      <c r="R343" s="90">
        <f>SUM(R326:R339)</f>
        <v>6</v>
      </c>
      <c r="S343" s="91">
        <f>IF(R334=0,"",R334/B326)</f>
        <v>0.625</v>
      </c>
      <c r="T343" s="91">
        <f>IF(R343=0,"",R343/B326)</f>
        <v>0.75</v>
      </c>
      <c r="U343" s="91">
        <f>IF(R334=0,"",T343-S343)</f>
        <v>0.125</v>
      </c>
      <c r="V343" s="1"/>
      <c r="W343" s="24"/>
      <c r="X343" s="27"/>
      <c r="Y343" s="1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</row>
    <row r="344" spans="1:38" ht="12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1"/>
      <c r="T344" s="1"/>
      <c r="U344" s="24"/>
      <c r="V344" s="1"/>
      <c r="W344" s="104"/>
      <c r="X344" s="18"/>
      <c r="Y344" s="1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</row>
    <row r="345" spans="1:38" ht="12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1"/>
      <c r="T345" s="1"/>
      <c r="U345" s="24"/>
      <c r="V345" s="1"/>
      <c r="W345" s="104"/>
      <c r="X345" s="18"/>
      <c r="Y345" s="1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</row>
    <row r="346" spans="1:38" ht="26.25" customHeight="1">
      <c r="B346" s="178" t="s">
        <v>63</v>
      </c>
      <c r="C346" s="179"/>
      <c r="D346" s="179"/>
      <c r="E346" s="179"/>
      <c r="F346" s="179"/>
      <c r="G346" s="179"/>
      <c r="H346" s="179"/>
      <c r="I346" s="179"/>
      <c r="J346" s="179"/>
      <c r="R346" s="50" t="s">
        <v>62</v>
      </c>
      <c r="S346" s="1"/>
      <c r="T346" s="1"/>
      <c r="U346" s="24"/>
      <c r="V346" s="1"/>
      <c r="W346" s="24"/>
      <c r="X346" s="24"/>
      <c r="Y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</row>
    <row r="347" spans="1:38" ht="20.25" customHeight="1">
      <c r="A347" s="180" t="s">
        <v>16</v>
      </c>
      <c r="B347" s="181" t="s">
        <v>64</v>
      </c>
      <c r="C347" s="176"/>
      <c r="D347" s="176"/>
      <c r="E347" s="176"/>
      <c r="F347" s="176"/>
      <c r="G347" s="176"/>
      <c r="H347" s="176"/>
      <c r="I347" s="176"/>
      <c r="J347" s="177"/>
      <c r="K347" s="24"/>
      <c r="L347" s="24"/>
      <c r="M347" s="24"/>
      <c r="N347" s="24"/>
      <c r="O347" s="24"/>
      <c r="P347" s="24"/>
      <c r="Q347" s="24"/>
      <c r="R347" s="182" t="s">
        <v>17</v>
      </c>
      <c r="S347" s="174" t="s">
        <v>8</v>
      </c>
      <c r="T347" s="174" t="s">
        <v>9</v>
      </c>
      <c r="U347" s="183" t="s">
        <v>10</v>
      </c>
      <c r="V347" s="174" t="s">
        <v>11</v>
      </c>
      <c r="W347" s="172" t="s">
        <v>12</v>
      </c>
      <c r="X347" s="172" t="s">
        <v>13</v>
      </c>
      <c r="Y347" s="174" t="s">
        <v>14</v>
      </c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</row>
    <row r="348" spans="1:38" ht="15.75" customHeight="1">
      <c r="A348" s="173"/>
      <c r="B348" s="51" t="s">
        <v>65</v>
      </c>
      <c r="C348" s="51" t="s">
        <v>66</v>
      </c>
      <c r="D348" s="51" t="s">
        <v>67</v>
      </c>
      <c r="E348" s="51" t="s">
        <v>68</v>
      </c>
      <c r="F348" s="51" t="s">
        <v>69</v>
      </c>
      <c r="G348" s="51" t="s">
        <v>70</v>
      </c>
      <c r="H348" s="51" t="s">
        <v>71</v>
      </c>
      <c r="I348" s="51" t="s">
        <v>72</v>
      </c>
      <c r="J348" s="51" t="s">
        <v>73</v>
      </c>
      <c r="K348" s="24"/>
      <c r="L348" s="24"/>
      <c r="M348" s="24"/>
      <c r="N348" s="24"/>
      <c r="O348" s="24"/>
      <c r="P348" s="24"/>
      <c r="Q348" s="24"/>
      <c r="R348" s="173"/>
      <c r="S348" s="173"/>
      <c r="T348" s="173"/>
      <c r="U348" s="173"/>
      <c r="V348" s="173"/>
      <c r="W348" s="173"/>
      <c r="X348" s="173"/>
      <c r="Y348" s="173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</row>
    <row r="349" spans="1:38" ht="15.75" customHeight="1">
      <c r="A349" s="51">
        <v>1402</v>
      </c>
      <c r="B349" s="52">
        <v>24</v>
      </c>
      <c r="C349" s="52"/>
      <c r="D349" s="52"/>
      <c r="E349" s="52"/>
      <c r="F349" s="52"/>
      <c r="G349" s="52"/>
      <c r="H349" s="52"/>
      <c r="I349" s="52"/>
      <c r="J349" s="52"/>
      <c r="K349" s="53"/>
      <c r="L349" s="53"/>
      <c r="M349" s="53"/>
      <c r="N349" s="53"/>
      <c r="O349" s="53"/>
      <c r="P349" s="53"/>
      <c r="Q349" s="53"/>
      <c r="R349" s="54"/>
      <c r="S349" s="92"/>
      <c r="T349" s="93"/>
      <c r="U349" s="94"/>
      <c r="V349" s="58"/>
      <c r="W349" s="59">
        <f>B349</f>
        <v>24</v>
      </c>
      <c r="X349" s="60"/>
      <c r="Y349" s="58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</row>
    <row r="350" spans="1:38" ht="15.75" customHeight="1">
      <c r="A350" s="51">
        <v>1501</v>
      </c>
      <c r="B350" s="52"/>
      <c r="C350" s="52">
        <v>15</v>
      </c>
      <c r="D350" s="52"/>
      <c r="E350" s="52"/>
      <c r="F350" s="52"/>
      <c r="G350" s="52"/>
      <c r="H350" s="52"/>
      <c r="I350" s="52"/>
      <c r="J350" s="52"/>
      <c r="K350" s="53"/>
      <c r="L350" s="53"/>
      <c r="M350" s="53"/>
      <c r="N350" s="53"/>
      <c r="O350" s="53"/>
      <c r="P350" s="53"/>
      <c r="Q350" s="53"/>
      <c r="R350" s="54"/>
      <c r="S350" s="95"/>
      <c r="T350" s="76"/>
      <c r="U350" s="96"/>
      <c r="V350" s="63">
        <f>IF(C350=0,"",C350/B349)</f>
        <v>0.625</v>
      </c>
      <c r="W350" s="64">
        <v>15</v>
      </c>
      <c r="X350" s="65">
        <f t="shared" ref="X350:X357" si="45">IF(W350=0,"",W350/W349)</f>
        <v>0.625</v>
      </c>
      <c r="Y350" s="65">
        <f t="shared" ref="Y350:Y357" si="46">IF(W350=0,"",100%-X350)</f>
        <v>0.375</v>
      </c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</row>
    <row r="351" spans="1:38" ht="15.75" customHeight="1">
      <c r="A351" s="51">
        <v>1502</v>
      </c>
      <c r="B351" s="52"/>
      <c r="C351" s="52"/>
      <c r="D351" s="52">
        <v>13</v>
      </c>
      <c r="E351" s="52"/>
      <c r="F351" s="52"/>
      <c r="G351" s="52"/>
      <c r="H351" s="52"/>
      <c r="I351" s="52"/>
      <c r="J351" s="52"/>
      <c r="K351" s="53"/>
      <c r="L351" s="53"/>
      <c r="M351" s="53"/>
      <c r="N351" s="53"/>
      <c r="O351" s="53"/>
      <c r="P351" s="53"/>
      <c r="Q351" s="53"/>
      <c r="R351" s="54"/>
      <c r="S351" s="95"/>
      <c r="T351" s="76"/>
      <c r="U351" s="96"/>
      <c r="V351" s="63">
        <f>IF(D351=0,"",D351/C350)</f>
        <v>0.8666666666666667</v>
      </c>
      <c r="W351" s="64">
        <v>13</v>
      </c>
      <c r="X351" s="65">
        <f t="shared" si="45"/>
        <v>0.8666666666666667</v>
      </c>
      <c r="Y351" s="65">
        <f t="shared" si="46"/>
        <v>0.1333333333333333</v>
      </c>
      <c r="Z351" s="30">
        <f>W351/W349</f>
        <v>0.54166666666666663</v>
      </c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</row>
    <row r="352" spans="1:38" ht="15.75" customHeight="1">
      <c r="A352" s="51">
        <v>1601</v>
      </c>
      <c r="B352" s="52"/>
      <c r="C352" s="52"/>
      <c r="D352" s="52"/>
      <c r="E352" s="52">
        <v>12</v>
      </c>
      <c r="F352" s="52"/>
      <c r="G352" s="52"/>
      <c r="H352" s="52"/>
      <c r="I352" s="52"/>
      <c r="J352" s="52"/>
      <c r="K352" s="53"/>
      <c r="L352" s="53"/>
      <c r="M352" s="53"/>
      <c r="N352" s="53"/>
      <c r="O352" s="53"/>
      <c r="P352" s="53"/>
      <c r="Q352" s="53"/>
      <c r="R352" s="54"/>
      <c r="S352" s="95"/>
      <c r="T352" s="76"/>
      <c r="U352" s="96"/>
      <c r="V352" s="63">
        <f>IF(E352=0,"",E352/D351)</f>
        <v>0.92307692307692313</v>
      </c>
      <c r="W352" s="64">
        <v>13</v>
      </c>
      <c r="X352" s="65">
        <f t="shared" si="45"/>
        <v>1</v>
      </c>
      <c r="Y352" s="65">
        <f t="shared" si="46"/>
        <v>0</v>
      </c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</row>
    <row r="353" spans="1:38" ht="15.75" customHeight="1">
      <c r="A353" s="51">
        <v>1602</v>
      </c>
      <c r="B353" s="52"/>
      <c r="C353" s="52"/>
      <c r="D353" s="52"/>
      <c r="E353" s="52"/>
      <c r="F353" s="52">
        <v>12</v>
      </c>
      <c r="G353" s="52"/>
      <c r="H353" s="52"/>
      <c r="I353" s="52"/>
      <c r="J353" s="52"/>
      <c r="K353" s="53"/>
      <c r="L353" s="53"/>
      <c r="M353" s="53"/>
      <c r="N353" s="53"/>
      <c r="O353" s="53"/>
      <c r="P353" s="53"/>
      <c r="Q353" s="53"/>
      <c r="R353" s="54"/>
      <c r="S353" s="95"/>
      <c r="T353" s="76"/>
      <c r="U353" s="96"/>
      <c r="V353" s="63">
        <f>IF(F353=0,"",F353/E352)</f>
        <v>1</v>
      </c>
      <c r="W353" s="64">
        <v>13</v>
      </c>
      <c r="X353" s="65">
        <f t="shared" si="45"/>
        <v>1</v>
      </c>
      <c r="Y353" s="65">
        <f t="shared" si="46"/>
        <v>0</v>
      </c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</row>
    <row r="354" spans="1:38" ht="15.75" customHeight="1">
      <c r="A354" s="51">
        <v>1701</v>
      </c>
      <c r="B354" s="52"/>
      <c r="C354" s="52"/>
      <c r="D354" s="52"/>
      <c r="E354" s="52"/>
      <c r="F354" s="52"/>
      <c r="G354" s="52">
        <v>12</v>
      </c>
      <c r="H354" s="52"/>
      <c r="I354" s="52"/>
      <c r="J354" s="52"/>
      <c r="K354" s="53"/>
      <c r="L354" s="53"/>
      <c r="M354" s="53"/>
      <c r="N354" s="53"/>
      <c r="O354" s="53"/>
      <c r="P354" s="53"/>
      <c r="Q354" s="53"/>
      <c r="R354" s="54"/>
      <c r="S354" s="95"/>
      <c r="T354" s="76"/>
      <c r="U354" s="96"/>
      <c r="V354" s="63">
        <f>IF(G354=0,"",G354/F353)</f>
        <v>1</v>
      </c>
      <c r="W354" s="64">
        <v>13</v>
      </c>
      <c r="X354" s="65">
        <f t="shared" si="45"/>
        <v>1</v>
      </c>
      <c r="Y354" s="65">
        <f t="shared" si="46"/>
        <v>0</v>
      </c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</row>
    <row r="355" spans="1:38" ht="15.75" customHeight="1">
      <c r="A355" s="51">
        <v>1702</v>
      </c>
      <c r="B355" s="52"/>
      <c r="C355" s="52"/>
      <c r="D355" s="52"/>
      <c r="E355" s="52"/>
      <c r="F355" s="52"/>
      <c r="G355" s="52"/>
      <c r="H355" s="52">
        <v>11</v>
      </c>
      <c r="I355" s="52"/>
      <c r="J355" s="52"/>
      <c r="K355" s="53"/>
      <c r="L355" s="53"/>
      <c r="M355" s="53"/>
      <c r="N355" s="53"/>
      <c r="O355" s="53"/>
      <c r="P355" s="53"/>
      <c r="Q355" s="53"/>
      <c r="R355" s="54"/>
      <c r="S355" s="95"/>
      <c r="T355" s="76"/>
      <c r="U355" s="96"/>
      <c r="V355" s="63">
        <f>IF(H355=0,"",H355/G354)</f>
        <v>0.91666666666666663</v>
      </c>
      <c r="W355" s="64">
        <v>13</v>
      </c>
      <c r="X355" s="65">
        <f t="shared" si="45"/>
        <v>1</v>
      </c>
      <c r="Y355" s="65">
        <f t="shared" si="46"/>
        <v>0</v>
      </c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</row>
    <row r="356" spans="1:38" ht="15.75" customHeight="1">
      <c r="A356" s="51">
        <v>1801</v>
      </c>
      <c r="B356" s="52"/>
      <c r="C356" s="52"/>
      <c r="D356" s="52"/>
      <c r="E356" s="52"/>
      <c r="F356" s="52"/>
      <c r="G356" s="52"/>
      <c r="H356" s="52"/>
      <c r="I356" s="52">
        <v>11</v>
      </c>
      <c r="J356" s="52"/>
      <c r="K356" s="53"/>
      <c r="L356" s="53"/>
      <c r="M356" s="53"/>
      <c r="N356" s="53"/>
      <c r="O356" s="53"/>
      <c r="P356" s="53"/>
      <c r="Q356" s="53"/>
      <c r="R356" s="54">
        <v>1</v>
      </c>
      <c r="S356" s="95"/>
      <c r="T356" s="76"/>
      <c r="U356" s="96"/>
      <c r="V356" s="63">
        <f>IF(I356=0,"",I356/H355)</f>
        <v>1</v>
      </c>
      <c r="W356" s="64">
        <v>13</v>
      </c>
      <c r="X356" s="65">
        <f t="shared" si="45"/>
        <v>1</v>
      </c>
      <c r="Y356" s="65">
        <f t="shared" si="46"/>
        <v>0</v>
      </c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</row>
    <row r="357" spans="1:38" ht="15.75" customHeight="1">
      <c r="A357" s="51">
        <v>1802</v>
      </c>
      <c r="B357" s="52"/>
      <c r="C357" s="52"/>
      <c r="D357" s="52"/>
      <c r="E357" s="52"/>
      <c r="F357" s="52"/>
      <c r="G357" s="52"/>
      <c r="H357" s="52"/>
      <c r="I357" s="52"/>
      <c r="J357" s="52">
        <v>11</v>
      </c>
      <c r="K357" s="53"/>
      <c r="L357" s="53"/>
      <c r="M357" s="53"/>
      <c r="N357" s="53"/>
      <c r="O357" s="53"/>
      <c r="P357" s="53"/>
      <c r="Q357" s="53"/>
      <c r="R357" s="54">
        <v>10</v>
      </c>
      <c r="S357" s="95"/>
      <c r="T357" s="76"/>
      <c r="U357" s="96"/>
      <c r="V357" s="66">
        <f>IF(J357=0,"",J357/I356)</f>
        <v>1</v>
      </c>
      <c r="W357" s="64">
        <v>12</v>
      </c>
      <c r="X357" s="67">
        <f t="shared" si="45"/>
        <v>0.92307692307692313</v>
      </c>
      <c r="Y357" s="67">
        <f t="shared" si="46"/>
        <v>7.6923076923076872E-2</v>
      </c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</row>
    <row r="358" spans="1:38" ht="15.75" customHeight="1">
      <c r="A358" s="51">
        <v>1901</v>
      </c>
      <c r="B358" s="52"/>
      <c r="C358" s="52"/>
      <c r="D358" s="52"/>
      <c r="E358" s="52"/>
      <c r="F358" s="52"/>
      <c r="G358" s="52"/>
      <c r="H358" s="52"/>
      <c r="I358" s="52"/>
      <c r="J358" s="52">
        <v>2</v>
      </c>
      <c r="K358" s="53"/>
      <c r="L358" s="53"/>
      <c r="M358" s="53"/>
      <c r="N358" s="53"/>
      <c r="O358" s="53"/>
      <c r="P358" s="53"/>
      <c r="Q358" s="53"/>
      <c r="R358" s="54">
        <v>2</v>
      </c>
      <c r="S358" s="95"/>
      <c r="T358" s="76"/>
      <c r="U358" s="53"/>
      <c r="V358" s="97"/>
      <c r="W358" s="98">
        <v>2</v>
      </c>
      <c r="X358" s="99"/>
      <c r="Y358" s="100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</row>
    <row r="359" spans="1:38" ht="15.75" customHeight="1">
      <c r="A359" s="51">
        <v>1902</v>
      </c>
      <c r="B359" s="52"/>
      <c r="C359" s="52"/>
      <c r="D359" s="52"/>
      <c r="E359" s="52"/>
      <c r="F359" s="52"/>
      <c r="G359" s="52"/>
      <c r="H359" s="52"/>
      <c r="I359" s="52"/>
      <c r="J359" s="52"/>
      <c r="K359" s="53"/>
      <c r="L359" s="53"/>
      <c r="M359" s="53"/>
      <c r="N359" s="53"/>
      <c r="O359" s="53"/>
      <c r="P359" s="53"/>
      <c r="Q359" s="53"/>
      <c r="R359" s="54"/>
      <c r="S359" s="95"/>
      <c r="T359" s="76"/>
      <c r="U359" s="53"/>
      <c r="V359" s="101"/>
      <c r="W359" s="102"/>
      <c r="X359" s="103"/>
      <c r="Y359" s="101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</row>
    <row r="360" spans="1:38" ht="15.75" customHeight="1">
      <c r="A360" s="51">
        <v>2001</v>
      </c>
      <c r="B360" s="52"/>
      <c r="C360" s="52"/>
      <c r="D360" s="52"/>
      <c r="E360" s="52"/>
      <c r="F360" s="52"/>
      <c r="G360" s="52"/>
      <c r="H360" s="52"/>
      <c r="I360" s="52"/>
      <c r="J360" s="52"/>
      <c r="K360" s="53"/>
      <c r="L360" s="53"/>
      <c r="M360" s="53"/>
      <c r="N360" s="53"/>
      <c r="O360" s="53"/>
      <c r="P360" s="53"/>
      <c r="Q360" s="53"/>
      <c r="R360" s="54"/>
      <c r="S360" s="95"/>
      <c r="T360" s="76"/>
      <c r="U360" s="53"/>
      <c r="V360" s="101"/>
      <c r="W360" s="102"/>
      <c r="X360" s="103"/>
      <c r="Y360" s="101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</row>
    <row r="361" spans="1:38" ht="15.75" customHeight="1">
      <c r="A361" s="51">
        <v>2002</v>
      </c>
      <c r="B361" s="52"/>
      <c r="C361" s="52"/>
      <c r="D361" s="52"/>
      <c r="E361" s="52"/>
      <c r="F361" s="52"/>
      <c r="G361" s="52"/>
      <c r="H361" s="52"/>
      <c r="I361" s="52"/>
      <c r="J361" s="52"/>
      <c r="K361" s="53"/>
      <c r="L361" s="53"/>
      <c r="M361" s="53"/>
      <c r="N361" s="53"/>
      <c r="O361" s="53"/>
      <c r="P361" s="53"/>
      <c r="Q361" s="53"/>
      <c r="R361" s="54"/>
      <c r="S361" s="95"/>
      <c r="T361" s="76"/>
      <c r="U361" s="53"/>
      <c r="V361" s="101"/>
      <c r="W361" s="102"/>
      <c r="X361" s="103"/>
      <c r="Y361" s="101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</row>
    <row r="362" spans="1:38" ht="15.75" customHeight="1">
      <c r="A362" s="51">
        <v>2101</v>
      </c>
      <c r="B362" s="52"/>
      <c r="C362" s="52"/>
      <c r="D362" s="52"/>
      <c r="E362" s="52"/>
      <c r="F362" s="52"/>
      <c r="G362" s="52"/>
      <c r="H362" s="52"/>
      <c r="I362" s="52"/>
      <c r="J362" s="52"/>
      <c r="K362" s="53"/>
      <c r="L362" s="53"/>
      <c r="M362" s="53"/>
      <c r="N362" s="53"/>
      <c r="O362" s="53"/>
      <c r="P362" s="53"/>
      <c r="Q362" s="53"/>
      <c r="R362" s="54"/>
      <c r="S362" s="95"/>
      <c r="T362" s="76"/>
      <c r="U362" s="53"/>
      <c r="V362" s="76"/>
      <c r="W362" s="53"/>
      <c r="X362" s="77"/>
      <c r="Y362" s="71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</row>
    <row r="363" spans="1:38" ht="15.75" customHeight="1">
      <c r="A363" s="51">
        <v>2102</v>
      </c>
      <c r="B363" s="74"/>
      <c r="C363" s="74"/>
      <c r="D363" s="74"/>
      <c r="E363" s="74"/>
      <c r="F363" s="74"/>
      <c r="G363" s="74"/>
      <c r="H363" s="74"/>
      <c r="I363" s="74"/>
      <c r="J363" s="74"/>
      <c r="K363" s="24"/>
      <c r="L363" s="24"/>
      <c r="M363" s="24"/>
      <c r="N363" s="24"/>
      <c r="O363" s="24"/>
      <c r="P363" s="24"/>
      <c r="Q363" s="24"/>
      <c r="R363" s="75"/>
      <c r="S363" s="61"/>
      <c r="T363" s="1"/>
      <c r="U363" s="24"/>
      <c r="V363" s="78" t="s">
        <v>48</v>
      </c>
      <c r="W363" s="79">
        <v>9</v>
      </c>
      <c r="X363" s="80">
        <f>IF(SUM(R352:R360)=0,"",SUM(R352:R360))</f>
        <v>13</v>
      </c>
      <c r="Y363" s="81" t="s">
        <v>17</v>
      </c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</row>
    <row r="364" spans="1:38" ht="15.75" customHeight="1">
      <c r="A364" s="51">
        <v>2201</v>
      </c>
      <c r="B364" s="74"/>
      <c r="C364" s="74"/>
      <c r="D364" s="74"/>
      <c r="E364" s="74"/>
      <c r="F364" s="74"/>
      <c r="G364" s="74"/>
      <c r="H364" s="74"/>
      <c r="I364" s="74"/>
      <c r="J364" s="74"/>
      <c r="K364" s="24"/>
      <c r="L364" s="24"/>
      <c r="M364" s="24"/>
      <c r="N364" s="24"/>
      <c r="O364" s="24"/>
      <c r="P364" s="24"/>
      <c r="Q364" s="24"/>
      <c r="R364" s="75"/>
      <c r="S364" s="61"/>
      <c r="T364" s="1"/>
      <c r="U364" s="24"/>
      <c r="V364" s="82" t="s">
        <v>49</v>
      </c>
      <c r="W364" s="83">
        <f>IF(W363/B349=0,"",W363/B349)</f>
        <v>0.375</v>
      </c>
      <c r="X364" s="84">
        <f>IF(W363/X363=0,"",W363/X363)</f>
        <v>0.69230769230769229</v>
      </c>
      <c r="Y364" s="85" t="s">
        <v>50</v>
      </c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</row>
    <row r="365" spans="1:38" ht="15.75" customHeight="1">
      <c r="A365" s="51">
        <v>2202</v>
      </c>
      <c r="B365" s="74"/>
      <c r="C365" s="74"/>
      <c r="D365" s="74"/>
      <c r="E365" s="74"/>
      <c r="F365" s="74"/>
      <c r="G365" s="74"/>
      <c r="H365" s="74"/>
      <c r="I365" s="74"/>
      <c r="J365" s="74"/>
      <c r="K365" s="24"/>
      <c r="L365" s="24"/>
      <c r="M365" s="24"/>
      <c r="N365" s="24"/>
      <c r="O365" s="24"/>
      <c r="P365" s="24"/>
      <c r="Q365" s="24"/>
      <c r="R365" s="75"/>
      <c r="S365" s="86"/>
      <c r="T365" s="87"/>
      <c r="U365" s="88"/>
      <c r="V365" s="87"/>
      <c r="W365" s="88"/>
      <c r="X365" s="88"/>
      <c r="Y365" s="89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</row>
    <row r="366" spans="1:38" ht="18" customHeight="1">
      <c r="A366" s="19"/>
      <c r="B366" s="24"/>
      <c r="C366" s="24"/>
      <c r="D366" s="175" t="s">
        <v>74</v>
      </c>
      <c r="E366" s="176"/>
      <c r="F366" s="176"/>
      <c r="G366" s="176"/>
      <c r="H366" s="176"/>
      <c r="I366" s="176"/>
      <c r="J366" s="177"/>
      <c r="K366" s="24"/>
      <c r="L366" s="24"/>
      <c r="M366" s="24"/>
      <c r="N366" s="24"/>
      <c r="O366" s="24"/>
      <c r="P366" s="24"/>
      <c r="Q366" s="24"/>
      <c r="R366" s="90">
        <f>SUM(R349:R362)</f>
        <v>13</v>
      </c>
      <c r="S366" s="91">
        <f>SUM(R356+R357)/B349</f>
        <v>0.45833333333333331</v>
      </c>
      <c r="T366" s="91">
        <f>IF(R366=0,"",R366/B349)</f>
        <v>0.54166666666666663</v>
      </c>
      <c r="U366" s="91">
        <f>IF(R357=0,"",T366-S366)</f>
        <v>8.3333333333333315E-2</v>
      </c>
      <c r="V366" s="1"/>
      <c r="W366" s="24"/>
      <c r="X366" s="27"/>
      <c r="Y366" s="1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</row>
    <row r="367" spans="1:38" ht="12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1"/>
      <c r="T367" s="1"/>
      <c r="U367" s="24"/>
      <c r="V367" s="1"/>
      <c r="W367" s="104"/>
      <c r="X367" s="18"/>
      <c r="Y367" s="1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</row>
    <row r="368" spans="1:38" ht="12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1"/>
      <c r="T368" s="1"/>
      <c r="U368" s="24"/>
      <c r="V368" s="1"/>
      <c r="W368" s="104"/>
      <c r="X368" s="18"/>
      <c r="Y368" s="1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</row>
    <row r="369" spans="1:38" ht="26.25" customHeight="1">
      <c r="B369" s="178" t="s">
        <v>63</v>
      </c>
      <c r="C369" s="179"/>
      <c r="D369" s="179"/>
      <c r="E369" s="179"/>
      <c r="F369" s="179"/>
      <c r="G369" s="179"/>
      <c r="H369" s="179"/>
      <c r="I369" s="179"/>
      <c r="J369" s="179"/>
      <c r="R369" s="50" t="s">
        <v>75</v>
      </c>
      <c r="S369" s="1"/>
      <c r="T369" s="1"/>
      <c r="U369" s="24"/>
      <c r="V369" s="1"/>
      <c r="W369" s="24"/>
      <c r="X369" s="24"/>
      <c r="Y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</row>
    <row r="370" spans="1:38" ht="20.25" customHeight="1">
      <c r="A370" s="180" t="s">
        <v>16</v>
      </c>
      <c r="B370" s="181" t="s">
        <v>64</v>
      </c>
      <c r="C370" s="176"/>
      <c r="D370" s="176"/>
      <c r="E370" s="176"/>
      <c r="F370" s="176"/>
      <c r="G370" s="176"/>
      <c r="H370" s="176"/>
      <c r="I370" s="176"/>
      <c r="J370" s="177"/>
      <c r="K370" s="24"/>
      <c r="L370" s="24"/>
      <c r="M370" s="24"/>
      <c r="N370" s="24"/>
      <c r="O370" s="24"/>
      <c r="P370" s="24"/>
      <c r="Q370" s="24"/>
      <c r="R370" s="182" t="s">
        <v>17</v>
      </c>
      <c r="S370" s="174" t="s">
        <v>8</v>
      </c>
      <c r="T370" s="174" t="s">
        <v>9</v>
      </c>
      <c r="U370" s="183" t="s">
        <v>10</v>
      </c>
      <c r="V370" s="174" t="s">
        <v>11</v>
      </c>
      <c r="W370" s="172" t="s">
        <v>12</v>
      </c>
      <c r="X370" s="172" t="s">
        <v>13</v>
      </c>
      <c r="Y370" s="174" t="s">
        <v>14</v>
      </c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</row>
    <row r="371" spans="1:38" ht="15.75" customHeight="1">
      <c r="A371" s="173"/>
      <c r="B371" s="51" t="s">
        <v>65</v>
      </c>
      <c r="C371" s="51" t="s">
        <v>66</v>
      </c>
      <c r="D371" s="51" t="s">
        <v>67</v>
      </c>
      <c r="E371" s="51" t="s">
        <v>68</v>
      </c>
      <c r="F371" s="51" t="s">
        <v>69</v>
      </c>
      <c r="G371" s="51" t="s">
        <v>70</v>
      </c>
      <c r="H371" s="51" t="s">
        <v>71</v>
      </c>
      <c r="I371" s="51" t="s">
        <v>72</v>
      </c>
      <c r="J371" s="51" t="s">
        <v>73</v>
      </c>
      <c r="K371" s="24"/>
      <c r="L371" s="24"/>
      <c r="M371" s="24"/>
      <c r="N371" s="24"/>
      <c r="O371" s="24"/>
      <c r="P371" s="24"/>
      <c r="Q371" s="24"/>
      <c r="R371" s="173"/>
      <c r="S371" s="173"/>
      <c r="T371" s="173"/>
      <c r="U371" s="173"/>
      <c r="V371" s="173"/>
      <c r="W371" s="173"/>
      <c r="X371" s="173"/>
      <c r="Y371" s="173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</row>
    <row r="372" spans="1:38" ht="15.75" customHeight="1">
      <c r="A372" s="51">
        <v>1501</v>
      </c>
      <c r="B372" s="52">
        <v>9</v>
      </c>
      <c r="C372" s="52"/>
      <c r="D372" s="52"/>
      <c r="E372" s="52"/>
      <c r="F372" s="52"/>
      <c r="G372" s="52"/>
      <c r="H372" s="74"/>
      <c r="I372" s="74"/>
      <c r="J372" s="74"/>
      <c r="K372" s="24"/>
      <c r="L372" s="24"/>
      <c r="M372" s="24"/>
      <c r="N372" s="24"/>
      <c r="O372" s="24"/>
      <c r="P372" s="24"/>
      <c r="Q372" s="24"/>
      <c r="R372" s="75"/>
      <c r="S372" s="55"/>
      <c r="T372" s="56"/>
      <c r="U372" s="57"/>
      <c r="V372" s="58"/>
      <c r="W372" s="59">
        <f>B372</f>
        <v>9</v>
      </c>
      <c r="X372" s="60"/>
      <c r="Y372" s="58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</row>
    <row r="373" spans="1:38" ht="15.75" customHeight="1">
      <c r="A373" s="51">
        <v>1502</v>
      </c>
      <c r="B373" s="52"/>
      <c r="C373" s="52">
        <v>8</v>
      </c>
      <c r="D373" s="52"/>
      <c r="E373" s="52"/>
      <c r="F373" s="52"/>
      <c r="G373" s="52"/>
      <c r="H373" s="74"/>
      <c r="I373" s="74"/>
      <c r="J373" s="74"/>
      <c r="K373" s="24"/>
      <c r="L373" s="24"/>
      <c r="M373" s="24"/>
      <c r="N373" s="24"/>
      <c r="O373" s="24"/>
      <c r="P373" s="24"/>
      <c r="Q373" s="24"/>
      <c r="R373" s="75"/>
      <c r="S373" s="61"/>
      <c r="T373" s="1"/>
      <c r="U373" s="62"/>
      <c r="V373" s="63">
        <f>IF(C373=0,"",C373/B372)</f>
        <v>0.88888888888888884</v>
      </c>
      <c r="W373" s="64">
        <v>8</v>
      </c>
      <c r="X373" s="65">
        <f t="shared" ref="X373:X380" si="47">IF(W373=0,"",W373/W372)</f>
        <v>0.88888888888888884</v>
      </c>
      <c r="Y373" s="65">
        <f t="shared" ref="Y373:Y380" si="48">IF(W373=0,"",100%-X373)</f>
        <v>0.11111111111111116</v>
      </c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</row>
    <row r="374" spans="1:38" ht="15.75" customHeight="1">
      <c r="A374" s="51">
        <v>1601</v>
      </c>
      <c r="B374" s="52"/>
      <c r="C374" s="52"/>
      <c r="D374" s="52">
        <v>5</v>
      </c>
      <c r="E374" s="52"/>
      <c r="F374" s="52"/>
      <c r="G374" s="52"/>
      <c r="H374" s="74"/>
      <c r="I374" s="74"/>
      <c r="J374" s="74"/>
      <c r="K374" s="24"/>
      <c r="L374" s="24"/>
      <c r="M374" s="24"/>
      <c r="N374" s="24"/>
      <c r="O374" s="24"/>
      <c r="P374" s="24"/>
      <c r="Q374" s="24"/>
      <c r="R374" s="75"/>
      <c r="S374" s="61"/>
      <c r="T374" s="1"/>
      <c r="U374" s="62"/>
      <c r="V374" s="63">
        <f>IF(D374=0,"",D374/C373)</f>
        <v>0.625</v>
      </c>
      <c r="W374" s="64">
        <v>5</v>
      </c>
      <c r="X374" s="65">
        <f t="shared" si="47"/>
        <v>0.625</v>
      </c>
      <c r="Y374" s="65">
        <f t="shared" si="48"/>
        <v>0.375</v>
      </c>
      <c r="Z374" s="30">
        <f>W374/W372</f>
        <v>0.55555555555555558</v>
      </c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</row>
    <row r="375" spans="1:38" ht="15.75" customHeight="1">
      <c r="A375" s="51">
        <v>1602</v>
      </c>
      <c r="B375" s="52"/>
      <c r="C375" s="52"/>
      <c r="D375" s="52"/>
      <c r="E375" s="52">
        <v>4</v>
      </c>
      <c r="F375" s="52"/>
      <c r="G375" s="52"/>
      <c r="H375" s="74"/>
      <c r="I375" s="74"/>
      <c r="J375" s="74"/>
      <c r="K375" s="24"/>
      <c r="L375" s="24"/>
      <c r="M375" s="24"/>
      <c r="N375" s="24"/>
      <c r="O375" s="24"/>
      <c r="P375" s="24"/>
      <c r="Q375" s="24"/>
      <c r="R375" s="75"/>
      <c r="S375" s="61"/>
      <c r="T375" s="1"/>
      <c r="U375" s="62"/>
      <c r="V375" s="63">
        <f>IF(E375=0,"",E375/D374)</f>
        <v>0.8</v>
      </c>
      <c r="W375" s="64">
        <v>5</v>
      </c>
      <c r="X375" s="65">
        <f t="shared" si="47"/>
        <v>1</v>
      </c>
      <c r="Y375" s="65">
        <f t="shared" si="48"/>
        <v>0</v>
      </c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</row>
    <row r="376" spans="1:38" ht="15.75" customHeight="1">
      <c r="A376" s="51">
        <v>1701</v>
      </c>
      <c r="B376" s="52"/>
      <c r="C376" s="52"/>
      <c r="D376" s="52"/>
      <c r="E376" s="52"/>
      <c r="F376" s="52">
        <v>4</v>
      </c>
      <c r="G376" s="52"/>
      <c r="H376" s="74"/>
      <c r="I376" s="74"/>
      <c r="J376" s="74"/>
      <c r="K376" s="24"/>
      <c r="L376" s="24"/>
      <c r="M376" s="24"/>
      <c r="N376" s="24"/>
      <c r="O376" s="24"/>
      <c r="P376" s="24"/>
      <c r="Q376" s="24"/>
      <c r="R376" s="75"/>
      <c r="S376" s="61"/>
      <c r="T376" s="1"/>
      <c r="U376" s="62"/>
      <c r="V376" s="63">
        <f>IF(F376=0,"",F376/E375)</f>
        <v>1</v>
      </c>
      <c r="W376" s="64">
        <v>5</v>
      </c>
      <c r="X376" s="65">
        <f t="shared" si="47"/>
        <v>1</v>
      </c>
      <c r="Y376" s="65">
        <f t="shared" si="48"/>
        <v>0</v>
      </c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</row>
    <row r="377" spans="1:38" ht="15.75" customHeight="1">
      <c r="A377" s="51">
        <v>1702</v>
      </c>
      <c r="B377" s="52"/>
      <c r="C377" s="52"/>
      <c r="D377" s="52"/>
      <c r="E377" s="52"/>
      <c r="F377" s="52"/>
      <c r="G377" s="52">
        <v>3</v>
      </c>
      <c r="H377" s="74"/>
      <c r="I377" s="74"/>
      <c r="J377" s="74"/>
      <c r="K377" s="24"/>
      <c r="L377" s="24"/>
      <c r="M377" s="24"/>
      <c r="N377" s="24"/>
      <c r="O377" s="24"/>
      <c r="P377" s="24"/>
      <c r="Q377" s="24"/>
      <c r="R377" s="75"/>
      <c r="S377" s="61"/>
      <c r="T377" s="1"/>
      <c r="U377" s="62"/>
      <c r="V377" s="63">
        <f>IF(G377=0,"",G377/F376)</f>
        <v>0.75</v>
      </c>
      <c r="W377" s="64">
        <v>4</v>
      </c>
      <c r="X377" s="65">
        <f t="shared" si="47"/>
        <v>0.8</v>
      </c>
      <c r="Y377" s="65">
        <f t="shared" si="48"/>
        <v>0.19999999999999996</v>
      </c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</row>
    <row r="378" spans="1:38" ht="15.75" customHeight="1">
      <c r="A378" s="51">
        <v>1801</v>
      </c>
      <c r="B378" s="74"/>
      <c r="C378" s="74"/>
      <c r="D378" s="74"/>
      <c r="E378" s="74"/>
      <c r="F378" s="74"/>
      <c r="G378" s="74"/>
      <c r="H378" s="74">
        <v>3</v>
      </c>
      <c r="I378" s="74"/>
      <c r="J378" s="74"/>
      <c r="K378" s="24"/>
      <c r="L378" s="24"/>
      <c r="M378" s="24"/>
      <c r="N378" s="24"/>
      <c r="O378" s="24"/>
      <c r="P378" s="24"/>
      <c r="Q378" s="24"/>
      <c r="R378" s="75"/>
      <c r="S378" s="61"/>
      <c r="T378" s="1"/>
      <c r="U378" s="62"/>
      <c r="V378" s="63">
        <f>IF(H378=0,"",H378/G377)</f>
        <v>1</v>
      </c>
      <c r="W378" s="64">
        <v>3</v>
      </c>
      <c r="X378" s="65">
        <f t="shared" si="47"/>
        <v>0.75</v>
      </c>
      <c r="Y378" s="65">
        <f t="shared" si="48"/>
        <v>0.25</v>
      </c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</row>
    <row r="379" spans="1:38" ht="15.75" customHeight="1">
      <c r="A379" s="51">
        <v>1802</v>
      </c>
      <c r="B379" s="74"/>
      <c r="C379" s="74"/>
      <c r="D379" s="74"/>
      <c r="E379" s="74"/>
      <c r="F379" s="74"/>
      <c r="G379" s="74"/>
      <c r="H379" s="74"/>
      <c r="I379" s="74">
        <v>3</v>
      </c>
      <c r="J379" s="74"/>
      <c r="K379" s="24"/>
      <c r="L379" s="24"/>
      <c r="M379" s="24"/>
      <c r="N379" s="24"/>
      <c r="O379" s="24"/>
      <c r="P379" s="24"/>
      <c r="Q379" s="24"/>
      <c r="R379" s="75"/>
      <c r="S379" s="61"/>
      <c r="T379" s="1"/>
      <c r="U379" s="62"/>
      <c r="V379" s="63">
        <f>IF(I379=0,"",I379/H378)</f>
        <v>1</v>
      </c>
      <c r="W379" s="64">
        <v>3</v>
      </c>
      <c r="X379" s="65">
        <f t="shared" si="47"/>
        <v>1</v>
      </c>
      <c r="Y379" s="65">
        <f t="shared" si="48"/>
        <v>0</v>
      </c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</row>
    <row r="380" spans="1:38" ht="15.75" customHeight="1">
      <c r="A380" s="51">
        <v>1901</v>
      </c>
      <c r="B380" s="74"/>
      <c r="C380" s="74"/>
      <c r="D380" s="74"/>
      <c r="E380" s="74"/>
      <c r="F380" s="74"/>
      <c r="G380" s="74"/>
      <c r="H380" s="74"/>
      <c r="I380" s="74"/>
      <c r="J380" s="74">
        <v>2</v>
      </c>
      <c r="K380" s="24"/>
      <c r="L380" s="24"/>
      <c r="M380" s="24"/>
      <c r="N380" s="24"/>
      <c r="O380" s="24"/>
      <c r="P380" s="24"/>
      <c r="Q380" s="24"/>
      <c r="R380" s="75">
        <v>2</v>
      </c>
      <c r="S380" s="61"/>
      <c r="T380" s="1"/>
      <c r="U380" s="62"/>
      <c r="V380" s="66">
        <f>IF(J380=0,"",J380/I379)</f>
        <v>0.66666666666666663</v>
      </c>
      <c r="W380" s="64">
        <v>3</v>
      </c>
      <c r="X380" s="67">
        <f t="shared" si="47"/>
        <v>1</v>
      </c>
      <c r="Y380" s="67">
        <f t="shared" si="48"/>
        <v>0</v>
      </c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</row>
    <row r="381" spans="1:38" ht="15.75" customHeight="1">
      <c r="A381" s="51">
        <v>1902</v>
      </c>
      <c r="B381" s="74"/>
      <c r="C381" s="74"/>
      <c r="D381" s="74"/>
      <c r="E381" s="74"/>
      <c r="F381" s="74"/>
      <c r="G381" s="74"/>
      <c r="H381" s="74"/>
      <c r="I381" s="74"/>
      <c r="J381" s="74">
        <v>1</v>
      </c>
      <c r="K381" s="24"/>
      <c r="L381" s="24"/>
      <c r="M381" s="24"/>
      <c r="N381" s="24"/>
      <c r="O381" s="24"/>
      <c r="P381" s="24"/>
      <c r="Q381" s="24"/>
      <c r="R381" s="75">
        <v>1</v>
      </c>
      <c r="S381" s="61"/>
      <c r="T381" s="1"/>
      <c r="U381" s="24"/>
      <c r="V381" s="97"/>
      <c r="W381" s="98">
        <v>1</v>
      </c>
      <c r="X381" s="99"/>
      <c r="Y381" s="100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</row>
    <row r="382" spans="1:38" ht="15.75" customHeight="1">
      <c r="A382" s="51">
        <v>2001</v>
      </c>
      <c r="B382" s="74"/>
      <c r="C382" s="74"/>
      <c r="D382" s="74"/>
      <c r="E382" s="74"/>
      <c r="F382" s="74"/>
      <c r="G382" s="74"/>
      <c r="H382" s="74"/>
      <c r="I382" s="74"/>
      <c r="J382" s="74"/>
      <c r="K382" s="24"/>
      <c r="L382" s="24"/>
      <c r="M382" s="24"/>
      <c r="N382" s="24"/>
      <c r="O382" s="24"/>
      <c r="P382" s="24"/>
      <c r="Q382" s="24"/>
      <c r="R382" s="75"/>
      <c r="S382" s="61"/>
      <c r="T382" s="1"/>
      <c r="U382" s="24"/>
      <c r="V382" s="101"/>
      <c r="W382" s="102"/>
      <c r="X382" s="103"/>
      <c r="Y382" s="101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</row>
    <row r="383" spans="1:38" ht="15.75" customHeight="1">
      <c r="A383" s="51">
        <v>2002</v>
      </c>
      <c r="B383" s="74"/>
      <c r="C383" s="74"/>
      <c r="D383" s="74"/>
      <c r="E383" s="74"/>
      <c r="F383" s="74"/>
      <c r="G383" s="74"/>
      <c r="H383" s="74"/>
      <c r="I383" s="74"/>
      <c r="J383" s="74"/>
      <c r="K383" s="24"/>
      <c r="L383" s="24"/>
      <c r="M383" s="24"/>
      <c r="N383" s="24"/>
      <c r="O383" s="24"/>
      <c r="P383" s="24"/>
      <c r="Q383" s="24"/>
      <c r="R383" s="75"/>
      <c r="S383" s="61"/>
      <c r="T383" s="1"/>
      <c r="U383" s="24"/>
      <c r="V383" s="101"/>
      <c r="W383" s="102"/>
      <c r="X383" s="103"/>
      <c r="Y383" s="101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</row>
    <row r="384" spans="1:38" ht="15.75" customHeight="1">
      <c r="A384" s="51">
        <v>2101</v>
      </c>
      <c r="B384" s="74"/>
      <c r="C384" s="74"/>
      <c r="D384" s="74"/>
      <c r="E384" s="74"/>
      <c r="F384" s="74"/>
      <c r="G384" s="74"/>
      <c r="H384" s="74"/>
      <c r="I384" s="74"/>
      <c r="J384" s="74"/>
      <c r="K384" s="24"/>
      <c r="L384" s="24"/>
      <c r="M384" s="24"/>
      <c r="N384" s="24"/>
      <c r="O384" s="24"/>
      <c r="P384" s="24"/>
      <c r="Q384" s="24"/>
      <c r="R384" s="75"/>
      <c r="S384" s="61"/>
      <c r="T384" s="1"/>
      <c r="U384" s="24"/>
      <c r="V384" s="101"/>
      <c r="W384" s="102"/>
      <c r="X384" s="103"/>
      <c r="Y384" s="101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</row>
    <row r="385" spans="1:38" ht="15.75" customHeight="1">
      <c r="A385" s="51">
        <v>2102</v>
      </c>
      <c r="B385" s="74"/>
      <c r="C385" s="74"/>
      <c r="D385" s="74"/>
      <c r="E385" s="74"/>
      <c r="F385" s="74"/>
      <c r="G385" s="74"/>
      <c r="H385" s="74"/>
      <c r="I385" s="74"/>
      <c r="J385" s="74"/>
      <c r="K385" s="24"/>
      <c r="L385" s="24"/>
      <c r="M385" s="24"/>
      <c r="N385" s="24"/>
      <c r="O385" s="24"/>
      <c r="P385" s="24"/>
      <c r="Q385" s="24"/>
      <c r="R385" s="75"/>
      <c r="S385" s="61"/>
      <c r="T385" s="1"/>
      <c r="U385" s="24"/>
      <c r="V385" s="76"/>
      <c r="W385" s="53"/>
      <c r="X385" s="77"/>
      <c r="Y385" s="71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</row>
    <row r="386" spans="1:38" ht="15.75" customHeight="1">
      <c r="A386" s="51">
        <v>2201</v>
      </c>
      <c r="B386" s="74"/>
      <c r="C386" s="74"/>
      <c r="D386" s="74"/>
      <c r="E386" s="74"/>
      <c r="F386" s="74"/>
      <c r="G386" s="74"/>
      <c r="H386" s="74"/>
      <c r="I386" s="74"/>
      <c r="J386" s="74"/>
      <c r="K386" s="24"/>
      <c r="L386" s="24"/>
      <c r="M386" s="24"/>
      <c r="N386" s="24"/>
      <c r="O386" s="24"/>
      <c r="P386" s="24"/>
      <c r="Q386" s="24"/>
      <c r="R386" s="75"/>
      <c r="S386" s="61"/>
      <c r="T386" s="1"/>
      <c r="U386" s="24"/>
      <c r="V386" s="78" t="s">
        <v>48</v>
      </c>
      <c r="W386" s="79">
        <v>1</v>
      </c>
      <c r="X386" s="80">
        <f>IF(SUM(R375:R383)=0,"",SUM(R375:R383))</f>
        <v>3</v>
      </c>
      <c r="Y386" s="81" t="s">
        <v>17</v>
      </c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</row>
    <row r="387" spans="1:38" ht="15.75" customHeight="1">
      <c r="A387" s="51">
        <v>2202</v>
      </c>
      <c r="B387" s="74"/>
      <c r="C387" s="74"/>
      <c r="D387" s="74"/>
      <c r="E387" s="74"/>
      <c r="F387" s="74"/>
      <c r="G387" s="74"/>
      <c r="H387" s="74"/>
      <c r="I387" s="74"/>
      <c r="J387" s="74"/>
      <c r="K387" s="24"/>
      <c r="L387" s="24"/>
      <c r="M387" s="24"/>
      <c r="N387" s="24"/>
      <c r="O387" s="24"/>
      <c r="P387" s="24"/>
      <c r="Q387" s="24"/>
      <c r="R387" s="75"/>
      <c r="S387" s="61"/>
      <c r="T387" s="1"/>
      <c r="U387" s="24"/>
      <c r="V387" s="82" t="s">
        <v>49</v>
      </c>
      <c r="W387" s="83">
        <f>W386/B372</f>
        <v>0.1111111111111111</v>
      </c>
      <c r="X387" s="84">
        <f>W386/X386</f>
        <v>0.33333333333333331</v>
      </c>
      <c r="Y387" s="85" t="s">
        <v>50</v>
      </c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</row>
    <row r="388" spans="1:38" ht="15.75" customHeight="1">
      <c r="A388" s="51">
        <v>2301</v>
      </c>
      <c r="B388" s="74"/>
      <c r="C388" s="74"/>
      <c r="D388" s="74"/>
      <c r="E388" s="74"/>
      <c r="F388" s="74"/>
      <c r="G388" s="74"/>
      <c r="H388" s="74"/>
      <c r="I388" s="74"/>
      <c r="J388" s="74"/>
      <c r="K388" s="24"/>
      <c r="L388" s="24"/>
      <c r="M388" s="24"/>
      <c r="N388" s="24"/>
      <c r="O388" s="24"/>
      <c r="P388" s="24"/>
      <c r="Q388" s="24"/>
      <c r="R388" s="75"/>
      <c r="S388" s="86"/>
      <c r="T388" s="87"/>
      <c r="U388" s="88"/>
      <c r="V388" s="87"/>
      <c r="W388" s="88"/>
      <c r="X388" s="88"/>
      <c r="Y388" s="89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</row>
    <row r="389" spans="1:38" ht="18" customHeight="1">
      <c r="A389" s="19"/>
      <c r="B389" s="24"/>
      <c r="C389" s="24"/>
      <c r="D389" s="175" t="s">
        <v>74</v>
      </c>
      <c r="E389" s="176"/>
      <c r="F389" s="176"/>
      <c r="G389" s="176"/>
      <c r="H389" s="176"/>
      <c r="I389" s="176"/>
      <c r="J389" s="177"/>
      <c r="K389" s="24"/>
      <c r="L389" s="24"/>
      <c r="M389" s="24"/>
      <c r="N389" s="24"/>
      <c r="O389" s="24"/>
      <c r="P389" s="24"/>
      <c r="Q389" s="24"/>
      <c r="R389" s="90">
        <f>SUM(R372:R385)</f>
        <v>3</v>
      </c>
      <c r="S389" s="91">
        <f>IF(R380=0,"",R380/B372)</f>
        <v>0.22222222222222221</v>
      </c>
      <c r="T389" s="91">
        <f>IF(R389=0,"",R389/B372)</f>
        <v>0.33333333333333331</v>
      </c>
      <c r="U389" s="91">
        <f>IF(R380=0,"",T389-S389)</f>
        <v>0.1111111111111111</v>
      </c>
      <c r="V389" s="1"/>
      <c r="W389" s="24"/>
      <c r="X389" s="27"/>
      <c r="Y389" s="1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</row>
    <row r="390" spans="1:38" ht="12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1"/>
      <c r="T390" s="1"/>
      <c r="U390" s="24"/>
      <c r="V390" s="1"/>
      <c r="W390" s="24"/>
      <c r="X390" s="27"/>
      <c r="Y390" s="1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</row>
    <row r="391" spans="1:38" ht="12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1"/>
      <c r="T391" s="1"/>
      <c r="U391" s="24"/>
      <c r="V391" s="1"/>
      <c r="W391" s="24"/>
      <c r="X391" s="27"/>
      <c r="Y391" s="1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</row>
    <row r="392" spans="1:38" ht="26.25" customHeight="1">
      <c r="B392" s="178" t="s">
        <v>63</v>
      </c>
      <c r="C392" s="179"/>
      <c r="D392" s="179"/>
      <c r="E392" s="179"/>
      <c r="F392" s="179"/>
      <c r="G392" s="179"/>
      <c r="H392" s="179"/>
      <c r="I392" s="179"/>
      <c r="J392" s="179"/>
      <c r="R392" s="50" t="s">
        <v>76</v>
      </c>
      <c r="S392" s="1"/>
      <c r="T392" s="1"/>
      <c r="U392" s="24"/>
      <c r="V392" s="1"/>
      <c r="W392" s="24"/>
      <c r="X392" s="24"/>
      <c r="Y392" s="24"/>
    </row>
    <row r="393" spans="1:38" ht="20.25" customHeight="1">
      <c r="A393" s="180" t="s">
        <v>16</v>
      </c>
      <c r="B393" s="181" t="s">
        <v>64</v>
      </c>
      <c r="C393" s="176"/>
      <c r="D393" s="176"/>
      <c r="E393" s="176"/>
      <c r="F393" s="176"/>
      <c r="G393" s="176"/>
      <c r="H393" s="176"/>
      <c r="I393" s="176"/>
      <c r="J393" s="177"/>
      <c r="K393" s="24"/>
      <c r="L393" s="24"/>
      <c r="M393" s="24"/>
      <c r="N393" s="24"/>
      <c r="O393" s="24"/>
      <c r="P393" s="24"/>
      <c r="Q393" s="24"/>
      <c r="R393" s="182" t="s">
        <v>17</v>
      </c>
      <c r="S393" s="174" t="s">
        <v>8</v>
      </c>
      <c r="T393" s="174" t="s">
        <v>9</v>
      </c>
      <c r="U393" s="183" t="s">
        <v>10</v>
      </c>
      <c r="V393" s="174" t="s">
        <v>11</v>
      </c>
      <c r="W393" s="172" t="s">
        <v>12</v>
      </c>
      <c r="X393" s="172" t="s">
        <v>13</v>
      </c>
      <c r="Y393" s="174" t="s">
        <v>14</v>
      </c>
    </row>
    <row r="394" spans="1:38" ht="15.75" customHeight="1">
      <c r="A394" s="173"/>
      <c r="B394" s="51" t="s">
        <v>65</v>
      </c>
      <c r="C394" s="51" t="s">
        <v>66</v>
      </c>
      <c r="D394" s="51" t="s">
        <v>67</v>
      </c>
      <c r="E394" s="51" t="s">
        <v>68</v>
      </c>
      <c r="F394" s="51" t="s">
        <v>69</v>
      </c>
      <c r="G394" s="51" t="s">
        <v>70</v>
      </c>
      <c r="H394" s="51" t="s">
        <v>71</v>
      </c>
      <c r="I394" s="51" t="s">
        <v>72</v>
      </c>
      <c r="J394" s="51" t="s">
        <v>73</v>
      </c>
      <c r="K394" s="24"/>
      <c r="L394" s="24"/>
      <c r="M394" s="24"/>
      <c r="N394" s="24"/>
      <c r="O394" s="24"/>
      <c r="P394" s="24"/>
      <c r="Q394" s="24"/>
      <c r="R394" s="173"/>
      <c r="S394" s="173"/>
      <c r="T394" s="173"/>
      <c r="U394" s="173"/>
      <c r="V394" s="173"/>
      <c r="W394" s="173"/>
      <c r="X394" s="173"/>
      <c r="Y394" s="173"/>
    </row>
    <row r="395" spans="1:38" ht="15.75" customHeight="1">
      <c r="A395" s="51">
        <v>1502</v>
      </c>
      <c r="B395" s="52">
        <v>33</v>
      </c>
      <c r="C395" s="74"/>
      <c r="D395" s="74"/>
      <c r="E395" s="74"/>
      <c r="F395" s="74"/>
      <c r="G395" s="74"/>
      <c r="H395" s="74"/>
      <c r="I395" s="74"/>
      <c r="J395" s="74"/>
      <c r="K395" s="24"/>
      <c r="L395" s="24"/>
      <c r="M395" s="24"/>
      <c r="N395" s="24"/>
      <c r="O395" s="24"/>
      <c r="P395" s="24"/>
      <c r="Q395" s="24"/>
      <c r="R395" s="75"/>
      <c r="S395" s="55"/>
      <c r="T395" s="56"/>
      <c r="U395" s="57"/>
      <c r="V395" s="58"/>
      <c r="W395" s="59">
        <f>B395</f>
        <v>33</v>
      </c>
      <c r="X395" s="60"/>
      <c r="Y395" s="58"/>
    </row>
    <row r="396" spans="1:38" ht="15.75" customHeight="1">
      <c r="A396" s="51">
        <v>1601</v>
      </c>
      <c r="B396" s="74"/>
      <c r="C396" s="74">
        <v>25</v>
      </c>
      <c r="D396" s="74"/>
      <c r="E396" s="74"/>
      <c r="F396" s="74"/>
      <c r="G396" s="74"/>
      <c r="H396" s="74"/>
      <c r="I396" s="74"/>
      <c r="J396" s="74"/>
      <c r="K396" s="24"/>
      <c r="L396" s="24"/>
      <c r="M396" s="24"/>
      <c r="N396" s="24"/>
      <c r="O396" s="24"/>
      <c r="P396" s="24"/>
      <c r="Q396" s="24"/>
      <c r="R396" s="75"/>
      <c r="S396" s="61"/>
      <c r="T396" s="1"/>
      <c r="U396" s="62"/>
      <c r="V396" s="63">
        <f>IF(C396=0,"",C396/B395)</f>
        <v>0.75757575757575757</v>
      </c>
      <c r="W396" s="64">
        <v>25</v>
      </c>
      <c r="X396" s="65">
        <f t="shared" ref="X396:X403" si="49">IF(W396=0,"",W396/W395)</f>
        <v>0.75757575757575757</v>
      </c>
      <c r="Y396" s="65">
        <f t="shared" ref="Y396:Y403" si="50">IF(W396=0,"",100%-X396)</f>
        <v>0.24242424242424243</v>
      </c>
    </row>
    <row r="397" spans="1:38" ht="15.75" customHeight="1">
      <c r="A397" s="51">
        <v>1602</v>
      </c>
      <c r="B397" s="74"/>
      <c r="C397" s="74"/>
      <c r="D397" s="74">
        <v>23</v>
      </c>
      <c r="E397" s="74"/>
      <c r="F397" s="74"/>
      <c r="G397" s="74"/>
      <c r="H397" s="74"/>
      <c r="I397" s="74"/>
      <c r="J397" s="74"/>
      <c r="K397" s="24"/>
      <c r="L397" s="24"/>
      <c r="M397" s="24"/>
      <c r="N397" s="24"/>
      <c r="O397" s="24"/>
      <c r="P397" s="24"/>
      <c r="Q397" s="24"/>
      <c r="R397" s="75"/>
      <c r="S397" s="61"/>
      <c r="T397" s="1"/>
      <c r="U397" s="62"/>
      <c r="V397" s="63">
        <f>IF(D397=0,"",D397/C396)</f>
        <v>0.92</v>
      </c>
      <c r="W397" s="64">
        <v>23</v>
      </c>
      <c r="X397" s="65">
        <f t="shared" si="49"/>
        <v>0.92</v>
      </c>
      <c r="Y397" s="65">
        <f t="shared" si="50"/>
        <v>7.999999999999996E-2</v>
      </c>
      <c r="Z397" s="30">
        <f>W397/W395</f>
        <v>0.69696969696969702</v>
      </c>
    </row>
    <row r="398" spans="1:38" ht="15.75" customHeight="1">
      <c r="A398" s="51">
        <v>1701</v>
      </c>
      <c r="B398" s="74"/>
      <c r="C398" s="74"/>
      <c r="D398" s="74"/>
      <c r="E398" s="74">
        <v>22</v>
      </c>
      <c r="F398" s="74"/>
      <c r="G398" s="74"/>
      <c r="H398" s="74"/>
      <c r="I398" s="74"/>
      <c r="J398" s="74"/>
      <c r="K398" s="24"/>
      <c r="L398" s="24"/>
      <c r="M398" s="24"/>
      <c r="N398" s="24"/>
      <c r="O398" s="24"/>
      <c r="P398" s="24"/>
      <c r="Q398" s="24"/>
      <c r="R398" s="75"/>
      <c r="S398" s="61"/>
      <c r="T398" s="1"/>
      <c r="U398" s="62"/>
      <c r="V398" s="63">
        <f>IF(E398=0,"",E398/D397)</f>
        <v>0.95652173913043481</v>
      </c>
      <c r="W398" s="64">
        <v>23</v>
      </c>
      <c r="X398" s="65">
        <f t="shared" si="49"/>
        <v>1</v>
      </c>
      <c r="Y398" s="65">
        <f t="shared" si="50"/>
        <v>0</v>
      </c>
    </row>
    <row r="399" spans="1:38" ht="15.75" customHeight="1">
      <c r="A399" s="51">
        <v>1702</v>
      </c>
      <c r="B399" s="74"/>
      <c r="C399" s="74"/>
      <c r="D399" s="74"/>
      <c r="E399" s="74"/>
      <c r="F399" s="74">
        <v>21</v>
      </c>
      <c r="G399" s="74"/>
      <c r="H399" s="74"/>
      <c r="I399" s="74"/>
      <c r="J399" s="74"/>
      <c r="K399" s="24"/>
      <c r="L399" s="24"/>
      <c r="M399" s="24"/>
      <c r="N399" s="24"/>
      <c r="O399" s="24"/>
      <c r="P399" s="24"/>
      <c r="Q399" s="24"/>
      <c r="R399" s="75"/>
      <c r="S399" s="61"/>
      <c r="T399" s="1"/>
      <c r="U399" s="62"/>
      <c r="V399" s="63">
        <f>IF(F399=0,"",F399/E398)</f>
        <v>0.95454545454545459</v>
      </c>
      <c r="W399" s="64">
        <v>22</v>
      </c>
      <c r="X399" s="65">
        <f t="shared" si="49"/>
        <v>0.95652173913043481</v>
      </c>
      <c r="Y399" s="65">
        <f t="shared" si="50"/>
        <v>4.3478260869565188E-2</v>
      </c>
    </row>
    <row r="400" spans="1:38" ht="15.75" customHeight="1">
      <c r="A400" s="51">
        <v>1801</v>
      </c>
      <c r="B400" s="74"/>
      <c r="C400" s="74"/>
      <c r="D400" s="74"/>
      <c r="E400" s="74"/>
      <c r="F400" s="74"/>
      <c r="G400" s="74">
        <v>21</v>
      </c>
      <c r="H400" s="74"/>
      <c r="I400" s="74"/>
      <c r="J400" s="74"/>
      <c r="K400" s="24"/>
      <c r="L400" s="24"/>
      <c r="M400" s="24"/>
      <c r="N400" s="24"/>
      <c r="O400" s="24"/>
      <c r="P400" s="24"/>
      <c r="Q400" s="24"/>
      <c r="R400" s="75"/>
      <c r="S400" s="61"/>
      <c r="T400" s="1"/>
      <c r="U400" s="62"/>
      <c r="V400" s="63">
        <f>IF(G400=0,"",G400/F399)</f>
        <v>1</v>
      </c>
      <c r="W400" s="64">
        <v>22</v>
      </c>
      <c r="X400" s="65">
        <f t="shared" si="49"/>
        <v>1</v>
      </c>
      <c r="Y400" s="65">
        <f t="shared" si="50"/>
        <v>0</v>
      </c>
    </row>
    <row r="401" spans="1:25" ht="15.75" customHeight="1">
      <c r="A401" s="51">
        <v>1802</v>
      </c>
      <c r="B401" s="74"/>
      <c r="C401" s="74"/>
      <c r="D401" s="74"/>
      <c r="E401" s="74"/>
      <c r="F401" s="74"/>
      <c r="G401" s="74"/>
      <c r="H401" s="74">
        <v>19</v>
      </c>
      <c r="I401" s="74"/>
      <c r="J401" s="74"/>
      <c r="K401" s="24"/>
      <c r="L401" s="24"/>
      <c r="M401" s="24"/>
      <c r="N401" s="24"/>
      <c r="O401" s="24"/>
      <c r="P401" s="24"/>
      <c r="Q401" s="24"/>
      <c r="R401" s="75"/>
      <c r="S401" s="61"/>
      <c r="T401" s="1"/>
      <c r="U401" s="62"/>
      <c r="V401" s="63">
        <f>IF(H401=0,"",H401/G400)</f>
        <v>0.90476190476190477</v>
      </c>
      <c r="W401" s="64">
        <v>22</v>
      </c>
      <c r="X401" s="65">
        <f t="shared" si="49"/>
        <v>1</v>
      </c>
      <c r="Y401" s="65">
        <f t="shared" si="50"/>
        <v>0</v>
      </c>
    </row>
    <row r="402" spans="1:25" ht="15.75" customHeight="1">
      <c r="A402" s="51">
        <v>1901</v>
      </c>
      <c r="B402" s="74"/>
      <c r="C402" s="74"/>
      <c r="D402" s="74"/>
      <c r="E402" s="74"/>
      <c r="F402" s="74"/>
      <c r="G402" s="74"/>
      <c r="H402" s="74"/>
      <c r="I402" s="74">
        <v>19</v>
      </c>
      <c r="J402" s="74"/>
      <c r="K402" s="24"/>
      <c r="L402" s="24"/>
      <c r="M402" s="24"/>
      <c r="N402" s="24"/>
      <c r="O402" s="24"/>
      <c r="P402" s="24"/>
      <c r="Q402" s="24"/>
      <c r="R402" s="75"/>
      <c r="S402" s="61"/>
      <c r="T402" s="1"/>
      <c r="U402" s="62"/>
      <c r="V402" s="63">
        <f>IF(I402=0,"",I402/H401)</f>
        <v>1</v>
      </c>
      <c r="W402" s="64">
        <v>22</v>
      </c>
      <c r="X402" s="65">
        <f t="shared" si="49"/>
        <v>1</v>
      </c>
      <c r="Y402" s="65">
        <f t="shared" si="50"/>
        <v>0</v>
      </c>
    </row>
    <row r="403" spans="1:25" ht="15.75" customHeight="1">
      <c r="A403" s="51">
        <v>1902</v>
      </c>
      <c r="B403" s="74"/>
      <c r="C403" s="74"/>
      <c r="D403" s="74"/>
      <c r="E403" s="74"/>
      <c r="F403" s="74"/>
      <c r="G403" s="74"/>
      <c r="H403" s="74"/>
      <c r="I403" s="74"/>
      <c r="J403" s="74">
        <v>19</v>
      </c>
      <c r="K403" s="24"/>
      <c r="L403" s="24"/>
      <c r="M403" s="24"/>
      <c r="N403" s="24"/>
      <c r="O403" s="24"/>
      <c r="P403" s="24"/>
      <c r="Q403" s="24"/>
      <c r="R403" s="75">
        <v>15</v>
      </c>
      <c r="S403" s="61"/>
      <c r="T403" s="1"/>
      <c r="U403" s="62"/>
      <c r="V403" s="66">
        <f>IF(J403=0,"",J403/I402)</f>
        <v>1</v>
      </c>
      <c r="W403" s="64">
        <v>22</v>
      </c>
      <c r="X403" s="67">
        <f t="shared" si="49"/>
        <v>1</v>
      </c>
      <c r="Y403" s="67">
        <f t="shared" si="50"/>
        <v>0</v>
      </c>
    </row>
    <row r="404" spans="1:25" ht="15.75" customHeight="1">
      <c r="A404" s="51">
        <v>2001</v>
      </c>
      <c r="B404" s="74"/>
      <c r="C404" s="74"/>
      <c r="D404" s="74"/>
      <c r="E404" s="74"/>
      <c r="F404" s="74"/>
      <c r="G404" s="74"/>
      <c r="H404" s="74"/>
      <c r="I404" s="74"/>
      <c r="J404" s="74">
        <v>2</v>
      </c>
      <c r="K404" s="24"/>
      <c r="L404" s="24"/>
      <c r="M404" s="24"/>
      <c r="N404" s="24"/>
      <c r="O404" s="24"/>
      <c r="P404" s="24"/>
      <c r="Q404" s="24"/>
      <c r="R404" s="75">
        <v>1</v>
      </c>
      <c r="S404" s="61"/>
      <c r="T404" s="1"/>
      <c r="U404" s="24"/>
      <c r="V404" s="97"/>
      <c r="W404" s="98">
        <v>4</v>
      </c>
      <c r="X404" s="99"/>
      <c r="Y404" s="100"/>
    </row>
    <row r="405" spans="1:25" ht="15.75" customHeight="1">
      <c r="A405" s="51">
        <v>2002</v>
      </c>
      <c r="B405" s="74"/>
      <c r="C405" s="74"/>
      <c r="D405" s="74"/>
      <c r="E405" s="74"/>
      <c r="F405" s="74"/>
      <c r="G405" s="74"/>
      <c r="H405" s="74"/>
      <c r="I405" s="74"/>
      <c r="J405" s="74">
        <v>2</v>
      </c>
      <c r="K405" s="24"/>
      <c r="L405" s="24"/>
      <c r="M405" s="24"/>
      <c r="N405" s="24"/>
      <c r="O405" s="24"/>
      <c r="P405" s="24"/>
      <c r="Q405" s="24"/>
      <c r="R405" s="75">
        <v>2</v>
      </c>
      <c r="S405" s="61"/>
      <c r="T405" s="1"/>
      <c r="U405" s="24"/>
      <c r="V405" s="101"/>
      <c r="W405" s="102">
        <v>2</v>
      </c>
      <c r="X405" s="103"/>
      <c r="Y405" s="101"/>
    </row>
    <row r="406" spans="1:25" ht="15.75" customHeight="1">
      <c r="A406" s="51">
        <v>2101</v>
      </c>
      <c r="B406" s="74"/>
      <c r="C406" s="74"/>
      <c r="D406" s="74"/>
      <c r="E406" s="74"/>
      <c r="F406" s="74"/>
      <c r="G406" s="74"/>
      <c r="H406" s="74"/>
      <c r="I406" s="74"/>
      <c r="J406" s="153">
        <v>1</v>
      </c>
      <c r="K406" s="24"/>
      <c r="L406" s="24"/>
      <c r="M406" s="24"/>
      <c r="N406" s="24"/>
      <c r="O406" s="24"/>
      <c r="P406" s="24"/>
      <c r="Q406" s="24"/>
      <c r="R406" s="75"/>
      <c r="S406" s="61"/>
      <c r="T406" s="1"/>
      <c r="U406" s="24"/>
      <c r="V406" s="101"/>
      <c r="W406" s="102">
        <v>1</v>
      </c>
      <c r="X406" s="103"/>
      <c r="Y406" s="101"/>
    </row>
    <row r="407" spans="1:25" ht="15.75" customHeight="1">
      <c r="A407" s="51">
        <v>2102</v>
      </c>
      <c r="B407" s="74"/>
      <c r="C407" s="74"/>
      <c r="D407" s="74"/>
      <c r="E407" s="74"/>
      <c r="F407" s="74"/>
      <c r="G407" s="74"/>
      <c r="H407" s="74"/>
      <c r="I407" s="74"/>
      <c r="J407" s="74">
        <v>1</v>
      </c>
      <c r="K407" s="24"/>
      <c r="L407" s="24"/>
      <c r="M407" s="24"/>
      <c r="N407" s="24"/>
      <c r="O407" s="24"/>
      <c r="P407" s="24"/>
      <c r="Q407" s="24"/>
      <c r="R407" s="75"/>
      <c r="S407" s="61"/>
      <c r="T407" s="1"/>
      <c r="U407" s="24"/>
      <c r="V407" s="101"/>
      <c r="W407" s="102">
        <v>1</v>
      </c>
      <c r="X407" s="103"/>
      <c r="Y407" s="101"/>
    </row>
    <row r="408" spans="1:25" ht="15.75" customHeight="1">
      <c r="A408" s="51">
        <v>2201</v>
      </c>
      <c r="B408" s="74"/>
      <c r="C408" s="74"/>
      <c r="D408" s="74"/>
      <c r="E408" s="74"/>
      <c r="F408" s="74"/>
      <c r="G408" s="74"/>
      <c r="H408" s="74"/>
      <c r="I408" s="74"/>
      <c r="J408" s="74">
        <v>1</v>
      </c>
      <c r="K408" s="24"/>
      <c r="L408" s="24"/>
      <c r="M408" s="24"/>
      <c r="N408" s="24"/>
      <c r="O408" s="24"/>
      <c r="P408" s="24"/>
      <c r="Q408" s="24"/>
      <c r="R408" s="75">
        <v>1</v>
      </c>
      <c r="S408" s="61"/>
      <c r="T408" s="1"/>
      <c r="U408" s="24"/>
      <c r="V408" s="76"/>
      <c r="W408" s="53"/>
      <c r="X408" s="77"/>
      <c r="Y408" s="71"/>
    </row>
    <row r="409" spans="1:25" ht="15.75" customHeight="1">
      <c r="A409" s="51">
        <v>2202</v>
      </c>
      <c r="B409" s="74"/>
      <c r="C409" s="74"/>
      <c r="D409" s="74"/>
      <c r="E409" s="74"/>
      <c r="F409" s="74"/>
      <c r="G409" s="74"/>
      <c r="H409" s="74"/>
      <c r="I409" s="74"/>
      <c r="J409" s="74"/>
      <c r="K409" s="24"/>
      <c r="L409" s="24"/>
      <c r="M409" s="24"/>
      <c r="N409" s="24"/>
      <c r="O409" s="24"/>
      <c r="P409" s="24"/>
      <c r="Q409" s="24"/>
      <c r="R409" s="75"/>
      <c r="S409" s="61"/>
      <c r="T409" s="1"/>
      <c r="U409" s="24"/>
      <c r="V409" s="78" t="s">
        <v>48</v>
      </c>
      <c r="W409" s="79">
        <v>11</v>
      </c>
      <c r="X409" s="80">
        <f>IF(SUM(R398:R406)=0,"",SUM(R398:R406))</f>
        <v>18</v>
      </c>
      <c r="Y409" s="81" t="s">
        <v>17</v>
      </c>
    </row>
    <row r="410" spans="1:25" ht="15.75" customHeight="1">
      <c r="A410" s="51">
        <v>2301</v>
      </c>
      <c r="B410" s="74"/>
      <c r="C410" s="74"/>
      <c r="D410" s="74"/>
      <c r="E410" s="74"/>
      <c r="F410" s="74"/>
      <c r="G410" s="74"/>
      <c r="H410" s="74"/>
      <c r="I410" s="74"/>
      <c r="J410" s="74"/>
      <c r="K410" s="24"/>
      <c r="L410" s="24"/>
      <c r="M410" s="24"/>
      <c r="N410" s="24"/>
      <c r="O410" s="24"/>
      <c r="P410" s="24"/>
      <c r="Q410" s="24"/>
      <c r="R410" s="75"/>
      <c r="S410" s="61"/>
      <c r="T410" s="1"/>
      <c r="U410" s="24"/>
      <c r="V410" s="82" t="s">
        <v>49</v>
      </c>
      <c r="W410" s="83">
        <f>IF(W409/B395=0,"",W409/B395)</f>
        <v>0.33333333333333331</v>
      </c>
      <c r="X410" s="84">
        <f>IF(W409/X409=0,"",W409/X409)</f>
        <v>0.61111111111111116</v>
      </c>
      <c r="Y410" s="85" t="s">
        <v>50</v>
      </c>
    </row>
    <row r="411" spans="1:25" ht="15.75" customHeight="1">
      <c r="A411" s="51">
        <v>2302</v>
      </c>
      <c r="B411" s="74"/>
      <c r="C411" s="74"/>
      <c r="D411" s="74"/>
      <c r="E411" s="74"/>
      <c r="F411" s="74"/>
      <c r="G411" s="74"/>
      <c r="H411" s="74"/>
      <c r="I411" s="74"/>
      <c r="J411" s="74"/>
      <c r="K411" s="24"/>
      <c r="L411" s="24"/>
      <c r="M411" s="24"/>
      <c r="N411" s="24"/>
      <c r="O411" s="24"/>
      <c r="P411" s="24"/>
      <c r="Q411" s="24"/>
      <c r="R411" s="75"/>
      <c r="S411" s="86"/>
      <c r="T411" s="87"/>
      <c r="U411" s="88"/>
      <c r="V411" s="87"/>
      <c r="W411" s="88"/>
      <c r="X411" s="88"/>
      <c r="Y411" s="89"/>
    </row>
    <row r="412" spans="1:25" ht="18" customHeight="1">
      <c r="A412" s="19"/>
      <c r="B412" s="24"/>
      <c r="C412" s="24"/>
      <c r="D412" s="175" t="s">
        <v>74</v>
      </c>
      <c r="E412" s="176"/>
      <c r="F412" s="176"/>
      <c r="G412" s="176"/>
      <c r="H412" s="176"/>
      <c r="I412" s="176"/>
      <c r="J412" s="177"/>
      <c r="K412" s="24"/>
      <c r="L412" s="24"/>
      <c r="M412" s="24"/>
      <c r="N412" s="24"/>
      <c r="O412" s="24"/>
      <c r="P412" s="24"/>
      <c r="Q412" s="24"/>
      <c r="R412" s="90">
        <f>SUM(R395:R408)</f>
        <v>19</v>
      </c>
      <c r="S412" s="91">
        <f>IF(R403=0,"",R403/B395)</f>
        <v>0.45454545454545453</v>
      </c>
      <c r="T412" s="91">
        <f>IF(R412=0,"",R412/B395)</f>
        <v>0.5757575757575758</v>
      </c>
      <c r="U412" s="91">
        <f>IF(R403=0,"",T412-S412)</f>
        <v>0.12121212121212127</v>
      </c>
      <c r="V412" s="1"/>
      <c r="W412" s="24"/>
      <c r="X412" s="27"/>
      <c r="Y412" s="1"/>
    </row>
    <row r="413" spans="1:25" ht="12.75" customHeight="1">
      <c r="S413" s="1"/>
      <c r="T413" s="1"/>
      <c r="V413" s="1"/>
    </row>
    <row r="414" spans="1:25" ht="12.75" customHeight="1">
      <c r="S414" s="1"/>
      <c r="T414" s="1"/>
      <c r="V414" s="1"/>
    </row>
    <row r="415" spans="1:25" ht="26.25" customHeight="1">
      <c r="A415" s="178" t="s">
        <v>77</v>
      </c>
      <c r="B415" s="179"/>
      <c r="C415" s="179"/>
      <c r="D415" s="179"/>
      <c r="E415" s="179"/>
      <c r="F415" s="179"/>
      <c r="G415" s="179"/>
      <c r="H415" s="184" t="s">
        <v>78</v>
      </c>
      <c r="I415" s="179"/>
      <c r="J415" s="179"/>
      <c r="R415" s="24"/>
      <c r="S415" s="1"/>
      <c r="T415" s="1"/>
      <c r="U415" s="24"/>
      <c r="V415" s="1"/>
      <c r="W415" s="24"/>
      <c r="X415" s="24"/>
      <c r="Y415" s="24"/>
    </row>
    <row r="416" spans="1:25" ht="20.25" customHeight="1">
      <c r="A416" s="180" t="s">
        <v>16</v>
      </c>
      <c r="B416" s="181" t="s">
        <v>64</v>
      </c>
      <c r="C416" s="176"/>
      <c r="D416" s="176"/>
      <c r="E416" s="176"/>
      <c r="F416" s="176"/>
      <c r="G416" s="176"/>
      <c r="H416" s="176"/>
      <c r="I416" s="176"/>
      <c r="J416" s="177"/>
      <c r="K416" s="24"/>
      <c r="L416" s="24"/>
      <c r="M416" s="24"/>
      <c r="N416" s="24"/>
      <c r="O416" s="24"/>
      <c r="P416" s="24"/>
      <c r="Q416" s="24"/>
      <c r="R416" s="182" t="s">
        <v>17</v>
      </c>
      <c r="S416" s="174" t="s">
        <v>8</v>
      </c>
      <c r="T416" s="174" t="s">
        <v>9</v>
      </c>
      <c r="U416" s="183" t="s">
        <v>10</v>
      </c>
      <c r="V416" s="174" t="s">
        <v>11</v>
      </c>
      <c r="W416" s="172" t="s">
        <v>12</v>
      </c>
      <c r="X416" s="172" t="s">
        <v>13</v>
      </c>
      <c r="Y416" s="174" t="s">
        <v>14</v>
      </c>
    </row>
    <row r="417" spans="1:26" ht="15.75" customHeight="1">
      <c r="A417" s="173"/>
      <c r="B417" s="51" t="s">
        <v>65</v>
      </c>
      <c r="C417" s="51" t="s">
        <v>66</v>
      </c>
      <c r="D417" s="51" t="s">
        <v>67</v>
      </c>
      <c r="E417" s="51" t="s">
        <v>68</v>
      </c>
      <c r="F417" s="51" t="s">
        <v>69</v>
      </c>
      <c r="G417" s="51" t="s">
        <v>70</v>
      </c>
      <c r="H417" s="51" t="s">
        <v>71</v>
      </c>
      <c r="I417" s="51" t="s">
        <v>72</v>
      </c>
      <c r="J417" s="51" t="s">
        <v>73</v>
      </c>
      <c r="K417" s="24"/>
      <c r="L417" s="24"/>
      <c r="M417" s="24"/>
      <c r="N417" s="24"/>
      <c r="O417" s="24"/>
      <c r="P417" s="24"/>
      <c r="Q417" s="24"/>
      <c r="R417" s="173"/>
      <c r="S417" s="173"/>
      <c r="T417" s="173"/>
      <c r="U417" s="173"/>
      <c r="V417" s="173"/>
      <c r="W417" s="173"/>
      <c r="X417" s="173"/>
      <c r="Y417" s="173"/>
    </row>
    <row r="418" spans="1:26" ht="15.75" customHeight="1">
      <c r="A418" s="51">
        <v>1601</v>
      </c>
      <c r="B418" s="52">
        <v>6</v>
      </c>
      <c r="C418" s="74"/>
      <c r="D418" s="74"/>
      <c r="E418" s="74"/>
      <c r="F418" s="74"/>
      <c r="G418" s="74"/>
      <c r="H418" s="74"/>
      <c r="I418" s="74"/>
      <c r="J418" s="74"/>
      <c r="K418" s="24"/>
      <c r="L418" s="24"/>
      <c r="M418" s="24"/>
      <c r="N418" s="24"/>
      <c r="O418" s="24"/>
      <c r="P418" s="24"/>
      <c r="Q418" s="24"/>
      <c r="R418" s="75"/>
      <c r="S418" s="55"/>
      <c r="T418" s="56"/>
      <c r="U418" s="57"/>
      <c r="V418" s="58"/>
      <c r="W418" s="59">
        <f>B418</f>
        <v>6</v>
      </c>
      <c r="X418" s="60"/>
      <c r="Y418" s="58"/>
    </row>
    <row r="419" spans="1:26" ht="15.75" customHeight="1">
      <c r="A419" s="51">
        <v>1602</v>
      </c>
      <c r="B419" s="74"/>
      <c r="C419" s="74">
        <v>4</v>
      </c>
      <c r="D419" s="74"/>
      <c r="E419" s="74"/>
      <c r="F419" s="74"/>
      <c r="G419" s="74"/>
      <c r="H419" s="74"/>
      <c r="I419" s="74"/>
      <c r="J419" s="74"/>
      <c r="K419" s="24"/>
      <c r="L419" s="24"/>
      <c r="M419" s="24"/>
      <c r="N419" s="24"/>
      <c r="O419" s="24"/>
      <c r="P419" s="24"/>
      <c r="Q419" s="24"/>
      <c r="R419" s="75"/>
      <c r="S419" s="61"/>
      <c r="T419" s="1"/>
      <c r="U419" s="62"/>
      <c r="V419" s="63">
        <f>IF(C419=0,"",C419/B418)</f>
        <v>0.66666666666666663</v>
      </c>
      <c r="W419" s="64">
        <v>4</v>
      </c>
      <c r="X419" s="65">
        <f t="shared" ref="X419:X426" si="51">IF(W419=0,"",W419/W418)</f>
        <v>0.66666666666666663</v>
      </c>
      <c r="Y419" s="65">
        <f t="shared" ref="Y419:Y426" si="52">IF(W419=0,"",100%-X419)</f>
        <v>0.33333333333333337</v>
      </c>
    </row>
    <row r="420" spans="1:26" ht="15.75" customHeight="1">
      <c r="A420" s="51">
        <v>1701</v>
      </c>
      <c r="B420" s="74"/>
      <c r="C420" s="74"/>
      <c r="D420" s="74">
        <v>3</v>
      </c>
      <c r="E420" s="74"/>
      <c r="F420" s="74"/>
      <c r="G420" s="74"/>
      <c r="H420" s="74"/>
      <c r="I420" s="74"/>
      <c r="J420" s="74"/>
      <c r="K420" s="24"/>
      <c r="L420" s="24"/>
      <c r="M420" s="24"/>
      <c r="N420" s="24"/>
      <c r="O420" s="24"/>
      <c r="P420" s="24"/>
      <c r="Q420" s="24"/>
      <c r="R420" s="75"/>
      <c r="S420" s="61"/>
      <c r="T420" s="1"/>
      <c r="U420" s="62"/>
      <c r="V420" s="63">
        <f>IF(D420=0,"",D420/C419)</f>
        <v>0.75</v>
      </c>
      <c r="W420" s="64">
        <v>3</v>
      </c>
      <c r="X420" s="65">
        <f t="shared" si="51"/>
        <v>0.75</v>
      </c>
      <c r="Y420" s="65">
        <f t="shared" si="52"/>
        <v>0.25</v>
      </c>
      <c r="Z420" s="30">
        <f>W420/W418</f>
        <v>0.5</v>
      </c>
    </row>
    <row r="421" spans="1:26" ht="15.75" customHeight="1">
      <c r="A421" s="51">
        <v>1702</v>
      </c>
      <c r="B421" s="74"/>
      <c r="C421" s="74"/>
      <c r="D421" s="74"/>
      <c r="E421" s="74">
        <v>3</v>
      </c>
      <c r="F421" s="74"/>
      <c r="G421" s="74"/>
      <c r="H421" s="74"/>
      <c r="I421" s="74"/>
      <c r="J421" s="74"/>
      <c r="K421" s="24"/>
      <c r="L421" s="24"/>
      <c r="M421" s="24"/>
      <c r="N421" s="24"/>
      <c r="O421" s="24"/>
      <c r="P421" s="24"/>
      <c r="Q421" s="24"/>
      <c r="R421" s="75"/>
      <c r="S421" s="61"/>
      <c r="T421" s="1"/>
      <c r="U421" s="62"/>
      <c r="V421" s="63">
        <f>IF(E421=0,"",E421/D420)</f>
        <v>1</v>
      </c>
      <c r="W421" s="64">
        <v>3</v>
      </c>
      <c r="X421" s="65">
        <f t="shared" si="51"/>
        <v>1</v>
      </c>
      <c r="Y421" s="65">
        <f t="shared" si="52"/>
        <v>0</v>
      </c>
    </row>
    <row r="422" spans="1:26" ht="15.75" customHeight="1">
      <c r="A422" s="51">
        <v>1801</v>
      </c>
      <c r="B422" s="74"/>
      <c r="C422" s="74"/>
      <c r="D422" s="74"/>
      <c r="E422" s="74"/>
      <c r="F422" s="74">
        <v>3</v>
      </c>
      <c r="G422" s="74"/>
      <c r="H422" s="74"/>
      <c r="I422" s="74"/>
      <c r="J422" s="74"/>
      <c r="K422" s="24"/>
      <c r="L422" s="24"/>
      <c r="M422" s="24"/>
      <c r="N422" s="24"/>
      <c r="O422" s="24"/>
      <c r="P422" s="24"/>
      <c r="Q422" s="24"/>
      <c r="R422" s="75"/>
      <c r="S422" s="61"/>
      <c r="T422" s="1"/>
      <c r="U422" s="62"/>
      <c r="V422" s="63">
        <f>IF(F422=0,"",F422/E421)</f>
        <v>1</v>
      </c>
      <c r="W422" s="64">
        <v>3</v>
      </c>
      <c r="X422" s="65">
        <f t="shared" si="51"/>
        <v>1</v>
      </c>
      <c r="Y422" s="65">
        <f t="shared" si="52"/>
        <v>0</v>
      </c>
    </row>
    <row r="423" spans="1:26" ht="15.75" customHeight="1">
      <c r="A423" s="51">
        <v>1802</v>
      </c>
      <c r="B423" s="74"/>
      <c r="C423" s="74"/>
      <c r="D423" s="74"/>
      <c r="E423" s="74"/>
      <c r="F423" s="74"/>
      <c r="G423" s="74">
        <v>3</v>
      </c>
      <c r="H423" s="74"/>
      <c r="I423" s="74"/>
      <c r="J423" s="74"/>
      <c r="K423" s="24"/>
      <c r="L423" s="24"/>
      <c r="M423" s="24"/>
      <c r="N423" s="24"/>
      <c r="O423" s="24"/>
      <c r="P423" s="24"/>
      <c r="Q423" s="24"/>
      <c r="R423" s="75"/>
      <c r="S423" s="61"/>
      <c r="T423" s="1"/>
      <c r="U423" s="62"/>
      <c r="V423" s="63">
        <f>IF(G423=0,"",G423/F422)</f>
        <v>1</v>
      </c>
      <c r="W423" s="64">
        <v>3</v>
      </c>
      <c r="X423" s="65">
        <f t="shared" si="51"/>
        <v>1</v>
      </c>
      <c r="Y423" s="65">
        <f t="shared" si="52"/>
        <v>0</v>
      </c>
    </row>
    <row r="424" spans="1:26" ht="15.75" customHeight="1">
      <c r="A424" s="51">
        <v>1901</v>
      </c>
      <c r="B424" s="74"/>
      <c r="C424" s="74"/>
      <c r="D424" s="74"/>
      <c r="E424" s="74"/>
      <c r="F424" s="74"/>
      <c r="G424" s="74"/>
      <c r="H424" s="74">
        <v>3</v>
      </c>
      <c r="I424" s="74"/>
      <c r="J424" s="74"/>
      <c r="K424" s="24"/>
      <c r="L424" s="24"/>
      <c r="M424" s="24"/>
      <c r="N424" s="24"/>
      <c r="O424" s="24"/>
      <c r="P424" s="24"/>
      <c r="Q424" s="24"/>
      <c r="R424" s="75"/>
      <c r="S424" s="61"/>
      <c r="T424" s="1"/>
      <c r="U424" s="62"/>
      <c r="V424" s="63">
        <f>IF(H424=0,"",H424/G423)</f>
        <v>1</v>
      </c>
      <c r="W424" s="64">
        <v>3</v>
      </c>
      <c r="X424" s="65">
        <f t="shared" si="51"/>
        <v>1</v>
      </c>
      <c r="Y424" s="65">
        <f t="shared" si="52"/>
        <v>0</v>
      </c>
    </row>
    <row r="425" spans="1:26" ht="15.75" customHeight="1">
      <c r="A425" s="51">
        <v>1902</v>
      </c>
      <c r="B425" s="74"/>
      <c r="C425" s="74"/>
      <c r="D425" s="74"/>
      <c r="E425" s="74"/>
      <c r="F425" s="74"/>
      <c r="G425" s="74"/>
      <c r="H425" s="74"/>
      <c r="I425" s="74">
        <v>3</v>
      </c>
      <c r="J425" s="74"/>
      <c r="K425" s="24"/>
      <c r="L425" s="24"/>
      <c r="M425" s="24"/>
      <c r="N425" s="24"/>
      <c r="O425" s="24"/>
      <c r="P425" s="24"/>
      <c r="Q425" s="24"/>
      <c r="R425" s="75"/>
      <c r="S425" s="61"/>
      <c r="T425" s="1"/>
      <c r="U425" s="62"/>
      <c r="V425" s="63">
        <f>IF(I425=0,"",I425/H424)</f>
        <v>1</v>
      </c>
      <c r="W425" s="64">
        <v>3</v>
      </c>
      <c r="X425" s="65">
        <f t="shared" si="51"/>
        <v>1</v>
      </c>
      <c r="Y425" s="65">
        <f t="shared" si="52"/>
        <v>0</v>
      </c>
    </row>
    <row r="426" spans="1:26" ht="15.75" customHeight="1">
      <c r="A426" s="51">
        <v>2001</v>
      </c>
      <c r="B426" s="74"/>
      <c r="C426" s="74"/>
      <c r="D426" s="74"/>
      <c r="E426" s="74"/>
      <c r="F426" s="74"/>
      <c r="G426" s="74"/>
      <c r="H426" s="74"/>
      <c r="I426" s="74"/>
      <c r="J426" s="74">
        <v>3</v>
      </c>
      <c r="K426" s="24"/>
      <c r="L426" s="24"/>
      <c r="M426" s="24"/>
      <c r="N426" s="24"/>
      <c r="O426" s="24"/>
      <c r="P426" s="24"/>
      <c r="Q426" s="24"/>
      <c r="R426" s="75">
        <v>3</v>
      </c>
      <c r="S426" s="61"/>
      <c r="T426" s="1"/>
      <c r="U426" s="62"/>
      <c r="V426" s="66">
        <f>IF(J426=0,"",J426/I425)</f>
        <v>1</v>
      </c>
      <c r="W426" s="64">
        <v>3</v>
      </c>
      <c r="X426" s="67">
        <f t="shared" si="51"/>
        <v>1</v>
      </c>
      <c r="Y426" s="67">
        <f t="shared" si="52"/>
        <v>0</v>
      </c>
    </row>
    <row r="427" spans="1:26" ht="15.75" customHeight="1">
      <c r="A427" s="51">
        <v>2002</v>
      </c>
      <c r="B427" s="74"/>
      <c r="C427" s="74"/>
      <c r="D427" s="74"/>
      <c r="E427" s="74"/>
      <c r="F427" s="74"/>
      <c r="G427" s="74"/>
      <c r="H427" s="74"/>
      <c r="I427" s="74"/>
      <c r="J427" s="74"/>
      <c r="K427" s="24"/>
      <c r="L427" s="24"/>
      <c r="M427" s="24"/>
      <c r="N427" s="24"/>
      <c r="O427" s="24"/>
      <c r="P427" s="24"/>
      <c r="Q427" s="24"/>
      <c r="R427" s="75"/>
      <c r="S427" s="61"/>
      <c r="T427" s="1"/>
      <c r="U427" s="24"/>
      <c r="V427" s="97"/>
      <c r="W427" s="98"/>
      <c r="X427" s="99"/>
      <c r="Y427" s="100"/>
    </row>
    <row r="428" spans="1:26" ht="15.75" customHeight="1">
      <c r="A428" s="51">
        <v>2101</v>
      </c>
      <c r="B428" s="74"/>
      <c r="C428" s="74"/>
      <c r="D428" s="74"/>
      <c r="E428" s="74"/>
      <c r="F428" s="74"/>
      <c r="G428" s="74"/>
      <c r="H428" s="74"/>
      <c r="I428" s="74"/>
      <c r="J428" s="74"/>
      <c r="K428" s="24"/>
      <c r="L428" s="24"/>
      <c r="M428" s="24"/>
      <c r="N428" s="24"/>
      <c r="O428" s="24"/>
      <c r="P428" s="24"/>
      <c r="Q428" s="24"/>
      <c r="R428" s="75"/>
      <c r="S428" s="61"/>
      <c r="T428" s="1"/>
      <c r="U428" s="24"/>
      <c r="V428" s="101"/>
      <c r="W428" s="102"/>
      <c r="X428" s="103"/>
      <c r="Y428" s="101"/>
    </row>
    <row r="429" spans="1:26" ht="15.75" customHeight="1">
      <c r="A429" s="51">
        <v>2102</v>
      </c>
      <c r="B429" s="74"/>
      <c r="C429" s="74"/>
      <c r="D429" s="74"/>
      <c r="E429" s="74"/>
      <c r="F429" s="74"/>
      <c r="G429" s="74"/>
      <c r="H429" s="74"/>
      <c r="I429" s="74"/>
      <c r="J429" s="74"/>
      <c r="K429" s="24"/>
      <c r="L429" s="24"/>
      <c r="M429" s="24"/>
      <c r="N429" s="24"/>
      <c r="O429" s="24"/>
      <c r="P429" s="24"/>
      <c r="Q429" s="24"/>
      <c r="R429" s="75"/>
      <c r="S429" s="61"/>
      <c r="T429" s="1"/>
      <c r="U429" s="24"/>
      <c r="V429" s="101"/>
      <c r="W429" s="102"/>
      <c r="X429" s="103"/>
      <c r="Y429" s="101"/>
    </row>
    <row r="430" spans="1:26" ht="15.75" customHeight="1">
      <c r="A430" s="51">
        <v>2201</v>
      </c>
      <c r="B430" s="74"/>
      <c r="C430" s="74"/>
      <c r="D430" s="74"/>
      <c r="E430" s="74"/>
      <c r="F430" s="74"/>
      <c r="G430" s="74"/>
      <c r="H430" s="74"/>
      <c r="I430" s="74"/>
      <c r="J430" s="74"/>
      <c r="K430" s="24"/>
      <c r="L430" s="24"/>
      <c r="M430" s="24"/>
      <c r="N430" s="24"/>
      <c r="O430" s="24"/>
      <c r="P430" s="24"/>
      <c r="Q430" s="24"/>
      <c r="R430" s="75"/>
      <c r="S430" s="61"/>
      <c r="T430" s="1"/>
      <c r="U430" s="24"/>
      <c r="V430" s="101"/>
      <c r="W430" s="102"/>
      <c r="X430" s="103"/>
      <c r="Y430" s="101"/>
    </row>
    <row r="431" spans="1:26" ht="15.75" customHeight="1">
      <c r="A431" s="51">
        <v>2202</v>
      </c>
      <c r="B431" s="74"/>
      <c r="C431" s="74"/>
      <c r="D431" s="74"/>
      <c r="E431" s="74"/>
      <c r="F431" s="74"/>
      <c r="G431" s="74"/>
      <c r="H431" s="74"/>
      <c r="I431" s="74"/>
      <c r="J431" s="74"/>
      <c r="K431" s="24"/>
      <c r="L431" s="24"/>
      <c r="M431" s="24"/>
      <c r="N431" s="24"/>
      <c r="O431" s="24"/>
      <c r="P431" s="24"/>
      <c r="Q431" s="24"/>
      <c r="R431" s="75"/>
      <c r="S431" s="61"/>
      <c r="T431" s="1"/>
      <c r="U431" s="24"/>
      <c r="V431" s="76"/>
      <c r="W431" s="53"/>
      <c r="X431" s="77"/>
      <c r="Y431" s="71"/>
    </row>
    <row r="432" spans="1:26" ht="15.75" customHeight="1">
      <c r="A432" s="51">
        <v>2301</v>
      </c>
      <c r="B432" s="74"/>
      <c r="C432" s="74"/>
      <c r="D432" s="74"/>
      <c r="E432" s="74"/>
      <c r="F432" s="74"/>
      <c r="G432" s="74"/>
      <c r="H432" s="74"/>
      <c r="I432" s="74"/>
      <c r="J432" s="74"/>
      <c r="K432" s="24"/>
      <c r="L432" s="24"/>
      <c r="M432" s="24"/>
      <c r="N432" s="24"/>
      <c r="O432" s="24"/>
      <c r="P432" s="24"/>
      <c r="Q432" s="24"/>
      <c r="R432" s="75"/>
      <c r="S432" s="61"/>
      <c r="T432" s="1"/>
      <c r="U432" s="24"/>
      <c r="V432" s="78" t="s">
        <v>48</v>
      </c>
      <c r="W432" s="79">
        <v>2</v>
      </c>
      <c r="X432" s="80">
        <f>IF(SUM(R421:R429)=0,"",SUM(R421:R429))</f>
        <v>3</v>
      </c>
      <c r="Y432" s="81" t="s">
        <v>17</v>
      </c>
    </row>
    <row r="433" spans="1:26" ht="15.75" customHeight="1">
      <c r="A433" s="51">
        <v>2302</v>
      </c>
      <c r="B433" s="74"/>
      <c r="C433" s="74"/>
      <c r="D433" s="74"/>
      <c r="E433" s="74"/>
      <c r="F433" s="74"/>
      <c r="G433" s="74"/>
      <c r="H433" s="74"/>
      <c r="I433" s="74"/>
      <c r="J433" s="74"/>
      <c r="K433" s="24"/>
      <c r="L433" s="24"/>
      <c r="M433" s="24"/>
      <c r="N433" s="24"/>
      <c r="O433" s="24"/>
      <c r="P433" s="24"/>
      <c r="Q433" s="24"/>
      <c r="R433" s="75"/>
      <c r="S433" s="61"/>
      <c r="T433" s="1"/>
      <c r="U433" s="24"/>
      <c r="V433" s="82" t="s">
        <v>49</v>
      </c>
      <c r="W433" s="83">
        <f>IF(W432/B418=0,"",W432/B418)</f>
        <v>0.33333333333333331</v>
      </c>
      <c r="X433" s="84">
        <f>IF(W432/X432=0,"",W432/X432)</f>
        <v>0.66666666666666663</v>
      </c>
      <c r="Y433" s="85" t="s">
        <v>50</v>
      </c>
    </row>
    <row r="434" spans="1:26" ht="15.75" customHeight="1">
      <c r="A434" s="51">
        <v>2401</v>
      </c>
      <c r="B434" s="74"/>
      <c r="C434" s="74"/>
      <c r="D434" s="74"/>
      <c r="E434" s="74"/>
      <c r="F434" s="74"/>
      <c r="G434" s="74"/>
      <c r="H434" s="74"/>
      <c r="I434" s="74"/>
      <c r="J434" s="74"/>
      <c r="K434" s="24"/>
      <c r="L434" s="24"/>
      <c r="M434" s="24"/>
      <c r="N434" s="24"/>
      <c r="O434" s="24"/>
      <c r="P434" s="24"/>
      <c r="Q434" s="24"/>
      <c r="R434" s="75"/>
      <c r="S434" s="86"/>
      <c r="T434" s="87"/>
      <c r="U434" s="88"/>
      <c r="V434" s="87"/>
      <c r="W434" s="88"/>
      <c r="X434" s="88"/>
      <c r="Y434" s="89"/>
    </row>
    <row r="435" spans="1:26" ht="18" customHeight="1">
      <c r="A435" s="19"/>
      <c r="B435" s="24"/>
      <c r="C435" s="24"/>
      <c r="D435" s="175" t="s">
        <v>74</v>
      </c>
      <c r="E435" s="176"/>
      <c r="F435" s="176"/>
      <c r="G435" s="176"/>
      <c r="H435" s="176"/>
      <c r="I435" s="176"/>
      <c r="J435" s="177"/>
      <c r="K435" s="24"/>
      <c r="L435" s="24"/>
      <c r="M435" s="24"/>
      <c r="N435" s="24"/>
      <c r="O435" s="24"/>
      <c r="P435" s="24"/>
      <c r="Q435" s="24"/>
      <c r="R435" s="90">
        <f>SUM(R418:R431)</f>
        <v>3</v>
      </c>
      <c r="S435" s="91">
        <f>IF(R426=0,"",R426/B418)</f>
        <v>0.5</v>
      </c>
      <c r="T435" s="91">
        <f>IF(R435=0,"",R435/B418)</f>
        <v>0.5</v>
      </c>
      <c r="U435" s="91">
        <f>IF(R426=0,"",T435-S435)</f>
        <v>0</v>
      </c>
      <c r="V435" s="1"/>
      <c r="W435" s="24"/>
      <c r="X435" s="27"/>
      <c r="Y435" s="1"/>
    </row>
    <row r="436" spans="1:26" ht="12.75" customHeight="1">
      <c r="S436" s="1"/>
      <c r="T436" s="1"/>
      <c r="V436" s="1"/>
    </row>
    <row r="437" spans="1:26" ht="12.75" customHeight="1">
      <c r="S437" s="1"/>
      <c r="T437" s="1"/>
      <c r="V437" s="1"/>
    </row>
    <row r="438" spans="1:26" ht="26.25" customHeight="1">
      <c r="A438" s="178" t="s">
        <v>77</v>
      </c>
      <c r="B438" s="179"/>
      <c r="C438" s="179"/>
      <c r="D438" s="179"/>
      <c r="E438" s="179"/>
      <c r="F438" s="179"/>
      <c r="G438" s="179"/>
      <c r="H438" s="184" t="s">
        <v>79</v>
      </c>
      <c r="I438" s="179"/>
      <c r="J438" s="179"/>
      <c r="R438" s="24"/>
      <c r="S438" s="1"/>
      <c r="T438" s="1"/>
      <c r="U438" s="24"/>
      <c r="V438" s="1"/>
      <c r="W438" s="24"/>
      <c r="X438" s="24"/>
      <c r="Y438" s="24"/>
    </row>
    <row r="439" spans="1:26" ht="20.25" customHeight="1">
      <c r="A439" s="180" t="s">
        <v>16</v>
      </c>
      <c r="B439" s="181" t="s">
        <v>64</v>
      </c>
      <c r="C439" s="176"/>
      <c r="D439" s="176"/>
      <c r="E439" s="176"/>
      <c r="F439" s="176"/>
      <c r="G439" s="176"/>
      <c r="H439" s="176"/>
      <c r="I439" s="176"/>
      <c r="J439" s="177"/>
      <c r="K439" s="24"/>
      <c r="L439" s="24"/>
      <c r="M439" s="24"/>
      <c r="N439" s="24"/>
      <c r="O439" s="24"/>
      <c r="P439" s="24"/>
      <c r="Q439" s="24"/>
      <c r="R439" s="182" t="s">
        <v>17</v>
      </c>
      <c r="S439" s="174" t="s">
        <v>8</v>
      </c>
      <c r="T439" s="174" t="s">
        <v>9</v>
      </c>
      <c r="U439" s="183" t="s">
        <v>10</v>
      </c>
      <c r="V439" s="174" t="s">
        <v>11</v>
      </c>
      <c r="W439" s="172" t="s">
        <v>12</v>
      </c>
      <c r="X439" s="172" t="s">
        <v>13</v>
      </c>
      <c r="Y439" s="174" t="s">
        <v>14</v>
      </c>
    </row>
    <row r="440" spans="1:26" ht="15.75" customHeight="1">
      <c r="A440" s="173"/>
      <c r="B440" s="51" t="s">
        <v>65</v>
      </c>
      <c r="C440" s="51" t="s">
        <v>66</v>
      </c>
      <c r="D440" s="51" t="s">
        <v>67</v>
      </c>
      <c r="E440" s="51" t="s">
        <v>68</v>
      </c>
      <c r="F440" s="51" t="s">
        <v>69</v>
      </c>
      <c r="G440" s="51" t="s">
        <v>70</v>
      </c>
      <c r="H440" s="51" t="s">
        <v>71</v>
      </c>
      <c r="I440" s="51" t="s">
        <v>72</v>
      </c>
      <c r="J440" s="51" t="s">
        <v>73</v>
      </c>
      <c r="K440" s="24"/>
      <c r="L440" s="24"/>
      <c r="M440" s="24"/>
      <c r="N440" s="24"/>
      <c r="O440" s="24"/>
      <c r="P440" s="24"/>
      <c r="Q440" s="24"/>
      <c r="R440" s="173"/>
      <c r="S440" s="173"/>
      <c r="T440" s="173"/>
      <c r="U440" s="173"/>
      <c r="V440" s="173"/>
      <c r="W440" s="173"/>
      <c r="X440" s="173"/>
      <c r="Y440" s="173"/>
    </row>
    <row r="441" spans="1:26" ht="15.75" customHeight="1">
      <c r="A441" s="51">
        <v>1602</v>
      </c>
      <c r="B441" s="52">
        <v>35</v>
      </c>
      <c r="C441" s="74"/>
      <c r="D441" s="74"/>
      <c r="E441" s="74"/>
      <c r="F441" s="74"/>
      <c r="G441" s="74"/>
      <c r="H441" s="74"/>
      <c r="I441" s="74"/>
      <c r="J441" s="74"/>
      <c r="K441" s="24"/>
      <c r="L441" s="24"/>
      <c r="M441" s="24"/>
      <c r="N441" s="24"/>
      <c r="O441" s="24"/>
      <c r="P441" s="24"/>
      <c r="Q441" s="24"/>
      <c r="R441" s="75"/>
      <c r="S441" s="55"/>
      <c r="T441" s="56"/>
      <c r="U441" s="57"/>
      <c r="V441" s="58"/>
      <c r="W441" s="59">
        <f>B441</f>
        <v>35</v>
      </c>
      <c r="X441" s="60"/>
      <c r="Y441" s="58"/>
    </row>
    <row r="442" spans="1:26" ht="15.75" customHeight="1">
      <c r="A442" s="51">
        <v>1701</v>
      </c>
      <c r="B442" s="74"/>
      <c r="C442" s="74">
        <v>30</v>
      </c>
      <c r="D442" s="74"/>
      <c r="E442" s="74"/>
      <c r="F442" s="74"/>
      <c r="G442" s="74"/>
      <c r="H442" s="74"/>
      <c r="I442" s="74"/>
      <c r="J442" s="74"/>
      <c r="K442" s="24"/>
      <c r="L442" s="24"/>
      <c r="M442" s="24"/>
      <c r="N442" s="24"/>
      <c r="O442" s="24"/>
      <c r="P442" s="24"/>
      <c r="Q442" s="24"/>
      <c r="R442" s="75"/>
      <c r="S442" s="61"/>
      <c r="T442" s="1"/>
      <c r="U442" s="62"/>
      <c r="V442" s="63">
        <f>IF(C442=0,"",C442/B441)</f>
        <v>0.8571428571428571</v>
      </c>
      <c r="W442" s="64">
        <v>30</v>
      </c>
      <c r="X442" s="65">
        <f t="shared" ref="X442:X449" si="53">IF(W442=0,"",W442/W441)</f>
        <v>0.8571428571428571</v>
      </c>
      <c r="Y442" s="65">
        <f t="shared" ref="Y442:Y449" si="54">IF(W442=0,"",100%-X442)</f>
        <v>0.1428571428571429</v>
      </c>
    </row>
    <row r="443" spans="1:26" ht="15.75" customHeight="1">
      <c r="A443" s="51">
        <v>1702</v>
      </c>
      <c r="B443" s="74"/>
      <c r="C443" s="74"/>
      <c r="D443" s="74">
        <v>27</v>
      </c>
      <c r="E443" s="74"/>
      <c r="F443" s="74"/>
      <c r="G443" s="74"/>
      <c r="H443" s="74"/>
      <c r="I443" s="74"/>
      <c r="J443" s="74"/>
      <c r="K443" s="24"/>
      <c r="L443" s="24"/>
      <c r="M443" s="24"/>
      <c r="N443" s="24"/>
      <c r="O443" s="24"/>
      <c r="P443" s="24"/>
      <c r="Q443" s="24"/>
      <c r="R443" s="75"/>
      <c r="S443" s="61"/>
      <c r="T443" s="1"/>
      <c r="U443" s="62"/>
      <c r="V443" s="63">
        <f>IF(D443=0,"",D443/C442)</f>
        <v>0.9</v>
      </c>
      <c r="W443" s="64">
        <v>27</v>
      </c>
      <c r="X443" s="65">
        <f t="shared" si="53"/>
        <v>0.9</v>
      </c>
      <c r="Y443" s="65">
        <f t="shared" si="54"/>
        <v>9.9999999999999978E-2</v>
      </c>
      <c r="Z443" s="30">
        <f>W443/W441</f>
        <v>0.77142857142857146</v>
      </c>
    </row>
    <row r="444" spans="1:26" ht="15.75" customHeight="1">
      <c r="A444" s="51">
        <v>1801</v>
      </c>
      <c r="B444" s="74"/>
      <c r="C444" s="74"/>
      <c r="D444" s="74"/>
      <c r="E444" s="74">
        <v>23</v>
      </c>
      <c r="F444" s="74"/>
      <c r="G444" s="74"/>
      <c r="H444" s="74"/>
      <c r="I444" s="74"/>
      <c r="J444" s="74"/>
      <c r="K444" s="24"/>
      <c r="L444" s="24"/>
      <c r="M444" s="24"/>
      <c r="N444" s="24"/>
      <c r="O444" s="24"/>
      <c r="P444" s="24"/>
      <c r="Q444" s="24"/>
      <c r="R444" s="75"/>
      <c r="S444" s="61"/>
      <c r="T444" s="1"/>
      <c r="U444" s="62"/>
      <c r="V444" s="63">
        <f>IF(E444=0,"",E444/D443)</f>
        <v>0.85185185185185186</v>
      </c>
      <c r="W444" s="64">
        <v>26</v>
      </c>
      <c r="X444" s="65">
        <f t="shared" si="53"/>
        <v>0.96296296296296291</v>
      </c>
      <c r="Y444" s="65">
        <f t="shared" si="54"/>
        <v>3.703703703703709E-2</v>
      </c>
    </row>
    <row r="445" spans="1:26" ht="15.75" customHeight="1">
      <c r="A445" s="51">
        <v>1802</v>
      </c>
      <c r="B445" s="74"/>
      <c r="C445" s="74"/>
      <c r="D445" s="74"/>
      <c r="E445" s="74"/>
      <c r="F445" s="74">
        <v>20</v>
      </c>
      <c r="G445" s="74"/>
      <c r="H445" s="74"/>
      <c r="I445" s="74"/>
      <c r="J445" s="74"/>
      <c r="K445" s="24"/>
      <c r="L445" s="24"/>
      <c r="M445" s="24"/>
      <c r="N445" s="24"/>
      <c r="O445" s="24"/>
      <c r="P445" s="24"/>
      <c r="Q445" s="24"/>
      <c r="R445" s="75"/>
      <c r="S445" s="61"/>
      <c r="T445" s="1"/>
      <c r="U445" s="62"/>
      <c r="V445" s="63">
        <f>IF(F445=0,"",F445/E444)</f>
        <v>0.86956521739130432</v>
      </c>
      <c r="W445" s="64">
        <v>25</v>
      </c>
      <c r="X445" s="65">
        <f t="shared" si="53"/>
        <v>0.96153846153846156</v>
      </c>
      <c r="Y445" s="65">
        <f t="shared" si="54"/>
        <v>3.8461538461538436E-2</v>
      </c>
    </row>
    <row r="446" spans="1:26" ht="15.75" customHeight="1">
      <c r="A446" s="51">
        <v>1901</v>
      </c>
      <c r="B446" s="74"/>
      <c r="C446" s="74"/>
      <c r="D446" s="74"/>
      <c r="E446" s="74"/>
      <c r="F446" s="74"/>
      <c r="G446" s="74">
        <v>20</v>
      </c>
      <c r="H446" s="74"/>
      <c r="I446" s="74"/>
      <c r="J446" s="74"/>
      <c r="K446" s="24"/>
      <c r="L446" s="24"/>
      <c r="M446" s="24"/>
      <c r="N446" s="24"/>
      <c r="O446" s="24"/>
      <c r="P446" s="24"/>
      <c r="Q446" s="24"/>
      <c r="R446" s="75"/>
      <c r="S446" s="61"/>
      <c r="T446" s="1"/>
      <c r="U446" s="62"/>
      <c r="V446" s="63">
        <f>IF(G446=0,"",G446/F445)</f>
        <v>1</v>
      </c>
      <c r="W446" s="64">
        <v>25</v>
      </c>
      <c r="X446" s="65">
        <f t="shared" si="53"/>
        <v>1</v>
      </c>
      <c r="Y446" s="65">
        <f t="shared" si="54"/>
        <v>0</v>
      </c>
    </row>
    <row r="447" spans="1:26" ht="15.75" customHeight="1">
      <c r="A447" s="51">
        <v>1902</v>
      </c>
      <c r="B447" s="74"/>
      <c r="C447" s="74"/>
      <c r="D447" s="74"/>
      <c r="E447" s="74"/>
      <c r="F447" s="74"/>
      <c r="G447" s="74"/>
      <c r="H447" s="74">
        <v>19</v>
      </c>
      <c r="I447" s="74"/>
      <c r="J447" s="74"/>
      <c r="K447" s="24"/>
      <c r="L447" s="24"/>
      <c r="M447" s="24"/>
      <c r="N447" s="24"/>
      <c r="O447" s="24"/>
      <c r="P447" s="24"/>
      <c r="Q447" s="24"/>
      <c r="R447" s="75"/>
      <c r="S447" s="61"/>
      <c r="T447" s="1"/>
      <c r="U447" s="62"/>
      <c r="V447" s="63">
        <f>IF(H447=0,"",H447/G446)</f>
        <v>0.95</v>
      </c>
      <c r="W447" s="64">
        <v>23</v>
      </c>
      <c r="X447" s="65">
        <f t="shared" si="53"/>
        <v>0.92</v>
      </c>
      <c r="Y447" s="65">
        <f t="shared" si="54"/>
        <v>7.999999999999996E-2</v>
      </c>
    </row>
    <row r="448" spans="1:26" ht="15.75" customHeight="1">
      <c r="A448" s="51">
        <v>2001</v>
      </c>
      <c r="B448" s="74"/>
      <c r="C448" s="74"/>
      <c r="D448" s="74"/>
      <c r="E448" s="74"/>
      <c r="F448" s="74"/>
      <c r="G448" s="74"/>
      <c r="H448" s="74"/>
      <c r="I448" s="74">
        <v>19</v>
      </c>
      <c r="J448" s="74"/>
      <c r="K448" s="24"/>
      <c r="L448" s="24"/>
      <c r="M448" s="24"/>
      <c r="N448" s="24"/>
      <c r="O448" s="24"/>
      <c r="P448" s="24"/>
      <c r="Q448" s="24"/>
      <c r="R448" s="75"/>
      <c r="S448" s="61"/>
      <c r="T448" s="1"/>
      <c r="U448" s="62"/>
      <c r="V448" s="63">
        <f>IF(I448=0,"",I448/H447)</f>
        <v>1</v>
      </c>
      <c r="W448" s="64">
        <v>23</v>
      </c>
      <c r="X448" s="65">
        <f t="shared" si="53"/>
        <v>1</v>
      </c>
      <c r="Y448" s="65">
        <f t="shared" si="54"/>
        <v>0</v>
      </c>
    </row>
    <row r="449" spans="1:25" ht="15.75" customHeight="1">
      <c r="A449" s="51">
        <v>2002</v>
      </c>
      <c r="B449" s="74"/>
      <c r="C449" s="74"/>
      <c r="D449" s="74"/>
      <c r="E449" s="74"/>
      <c r="F449" s="74"/>
      <c r="G449" s="74"/>
      <c r="H449" s="74"/>
      <c r="I449" s="74"/>
      <c r="J449" s="74">
        <v>19</v>
      </c>
      <c r="K449" s="24"/>
      <c r="L449" s="24"/>
      <c r="M449" s="24"/>
      <c r="N449" s="24"/>
      <c r="O449" s="24"/>
      <c r="P449" s="24"/>
      <c r="Q449" s="24"/>
      <c r="R449" s="75">
        <v>18</v>
      </c>
      <c r="S449" s="61"/>
      <c r="T449" s="1"/>
      <c r="U449" s="62"/>
      <c r="V449" s="66">
        <f>IF(J449=0,"",J449/I448)</f>
        <v>1</v>
      </c>
      <c r="W449" s="64">
        <v>23</v>
      </c>
      <c r="X449" s="67">
        <f t="shared" si="53"/>
        <v>1</v>
      </c>
      <c r="Y449" s="67">
        <f t="shared" si="54"/>
        <v>0</v>
      </c>
    </row>
    <row r="450" spans="1:25" ht="15.75" customHeight="1">
      <c r="A450" s="51">
        <v>2101</v>
      </c>
      <c r="B450" s="74"/>
      <c r="C450" s="74"/>
      <c r="D450" s="74"/>
      <c r="E450" s="74"/>
      <c r="F450" s="74"/>
      <c r="G450" s="74"/>
      <c r="H450" s="74"/>
      <c r="I450" s="74"/>
      <c r="J450" s="74">
        <v>5</v>
      </c>
      <c r="K450" s="24"/>
      <c r="L450" s="24"/>
      <c r="M450" s="24"/>
      <c r="N450" s="24"/>
      <c r="O450" s="24"/>
      <c r="P450" s="24"/>
      <c r="Q450" s="24"/>
      <c r="R450" s="75">
        <v>1</v>
      </c>
      <c r="S450" s="61"/>
      <c r="T450" s="1"/>
      <c r="U450" s="24"/>
      <c r="V450" s="97"/>
      <c r="W450" s="98">
        <v>5</v>
      </c>
      <c r="X450" s="99"/>
      <c r="Y450" s="100"/>
    </row>
    <row r="451" spans="1:25" ht="15.75" customHeight="1">
      <c r="A451" s="51">
        <v>2102</v>
      </c>
      <c r="B451" s="74"/>
      <c r="C451" s="74"/>
      <c r="D451" s="74"/>
      <c r="E451" s="74"/>
      <c r="F451" s="74"/>
      <c r="G451" s="74"/>
      <c r="H451" s="74"/>
      <c r="I451" s="74"/>
      <c r="J451" s="74">
        <v>4</v>
      </c>
      <c r="K451" s="24"/>
      <c r="L451" s="24"/>
      <c r="M451" s="24"/>
      <c r="N451" s="24"/>
      <c r="O451" s="24"/>
      <c r="P451" s="24"/>
      <c r="Q451" s="24"/>
      <c r="R451" s="75">
        <v>4</v>
      </c>
      <c r="S451" s="61"/>
      <c r="T451" s="1"/>
      <c r="U451" s="24"/>
      <c r="V451" s="101"/>
      <c r="W451" s="102">
        <v>4</v>
      </c>
      <c r="X451" s="103"/>
      <c r="Y451" s="101"/>
    </row>
    <row r="452" spans="1:25" ht="15.75" customHeight="1">
      <c r="A452" s="51">
        <v>2201</v>
      </c>
      <c r="B452" s="74"/>
      <c r="C452" s="74"/>
      <c r="D452" s="74"/>
      <c r="E452" s="74"/>
      <c r="F452" s="74"/>
      <c r="G452" s="74"/>
      <c r="H452" s="74"/>
      <c r="I452" s="74"/>
      <c r="J452" s="74"/>
      <c r="K452" s="24"/>
      <c r="L452" s="24"/>
      <c r="M452" s="24"/>
      <c r="N452" s="24"/>
      <c r="O452" s="24"/>
      <c r="P452" s="24"/>
      <c r="Q452" s="24"/>
      <c r="R452" s="75"/>
      <c r="S452" s="61"/>
      <c r="T452" s="1"/>
      <c r="U452" s="24"/>
      <c r="V452" s="101"/>
      <c r="W452" s="102"/>
      <c r="X452" s="103"/>
      <c r="Y452" s="101"/>
    </row>
    <row r="453" spans="1:25" ht="15.75" customHeight="1">
      <c r="A453" s="51">
        <v>2202</v>
      </c>
      <c r="B453" s="74"/>
      <c r="C453" s="74"/>
      <c r="D453" s="74"/>
      <c r="E453" s="74"/>
      <c r="F453" s="74"/>
      <c r="G453" s="74"/>
      <c r="H453" s="74"/>
      <c r="I453" s="74"/>
      <c r="J453" s="74"/>
      <c r="K453" s="24"/>
      <c r="L453" s="24"/>
      <c r="M453" s="24"/>
      <c r="N453" s="24"/>
      <c r="O453" s="24"/>
      <c r="P453" s="24"/>
      <c r="Q453" s="24"/>
      <c r="R453" s="75"/>
      <c r="S453" s="61"/>
      <c r="T453" s="1"/>
      <c r="U453" s="24"/>
      <c r="V453" s="101"/>
      <c r="W453" s="102"/>
      <c r="X453" s="103"/>
      <c r="Y453" s="101"/>
    </row>
    <row r="454" spans="1:25" ht="15.75" customHeight="1">
      <c r="A454" s="51">
        <v>2301</v>
      </c>
      <c r="B454" s="74"/>
      <c r="C454" s="74"/>
      <c r="D454" s="74"/>
      <c r="E454" s="74"/>
      <c r="F454" s="74"/>
      <c r="G454" s="74"/>
      <c r="H454" s="74"/>
      <c r="I454" s="74"/>
      <c r="J454" s="74"/>
      <c r="K454" s="24"/>
      <c r="L454" s="24"/>
      <c r="M454" s="24"/>
      <c r="N454" s="24"/>
      <c r="O454" s="24"/>
      <c r="P454" s="24"/>
      <c r="Q454" s="24"/>
      <c r="R454" s="75"/>
      <c r="S454" s="61"/>
      <c r="T454" s="1"/>
      <c r="U454" s="24"/>
      <c r="V454" s="76"/>
      <c r="W454" s="53"/>
      <c r="X454" s="77"/>
      <c r="Y454" s="71"/>
    </row>
    <row r="455" spans="1:25" ht="15.75" customHeight="1">
      <c r="A455" s="51">
        <v>2302</v>
      </c>
      <c r="B455" s="74"/>
      <c r="C455" s="74"/>
      <c r="D455" s="74"/>
      <c r="E455" s="74"/>
      <c r="F455" s="74"/>
      <c r="G455" s="74"/>
      <c r="H455" s="74"/>
      <c r="I455" s="74"/>
      <c r="J455" s="74"/>
      <c r="K455" s="24"/>
      <c r="L455" s="24"/>
      <c r="M455" s="24"/>
      <c r="N455" s="24"/>
      <c r="O455" s="24"/>
      <c r="P455" s="24"/>
      <c r="Q455" s="24"/>
      <c r="R455" s="75"/>
      <c r="S455" s="61"/>
      <c r="T455" s="1"/>
      <c r="U455" s="24"/>
      <c r="V455" s="78" t="s">
        <v>48</v>
      </c>
      <c r="W455" s="79">
        <v>17</v>
      </c>
      <c r="X455" s="80">
        <f>IF(SUM(R444:R452)=0,"",SUM(R444:R452))</f>
        <v>23</v>
      </c>
      <c r="Y455" s="81" t="s">
        <v>17</v>
      </c>
    </row>
    <row r="456" spans="1:25" ht="15.75" customHeight="1">
      <c r="A456" s="51">
        <v>2401</v>
      </c>
      <c r="B456" s="74"/>
      <c r="C456" s="74"/>
      <c r="D456" s="74"/>
      <c r="E456" s="74"/>
      <c r="F456" s="74"/>
      <c r="G456" s="74"/>
      <c r="H456" s="74"/>
      <c r="I456" s="74"/>
      <c r="J456" s="74"/>
      <c r="K456" s="24"/>
      <c r="L456" s="24"/>
      <c r="M456" s="24"/>
      <c r="N456" s="24"/>
      <c r="O456" s="24"/>
      <c r="P456" s="24"/>
      <c r="Q456" s="24"/>
      <c r="R456" s="75"/>
      <c r="S456" s="61"/>
      <c r="T456" s="1"/>
      <c r="U456" s="24"/>
      <c r="V456" s="82" t="s">
        <v>49</v>
      </c>
      <c r="W456" s="83">
        <f>IF(W455/B441=0,"",W455/B441)</f>
        <v>0.48571428571428571</v>
      </c>
      <c r="X456" s="84">
        <f>IF(W455/X455=0,"",W455/X455)</f>
        <v>0.73913043478260865</v>
      </c>
      <c r="Y456" s="85" t="s">
        <v>50</v>
      </c>
    </row>
    <row r="457" spans="1:25" ht="15.75" customHeight="1">
      <c r="A457" s="51">
        <v>2402</v>
      </c>
      <c r="B457" s="74"/>
      <c r="C457" s="74"/>
      <c r="D457" s="74"/>
      <c r="E457" s="74"/>
      <c r="F457" s="74"/>
      <c r="G457" s="74"/>
      <c r="H457" s="74"/>
      <c r="I457" s="74"/>
      <c r="J457" s="74"/>
      <c r="K457" s="24"/>
      <c r="L457" s="24"/>
      <c r="M457" s="24"/>
      <c r="N457" s="24"/>
      <c r="O457" s="24"/>
      <c r="P457" s="24"/>
      <c r="Q457" s="24"/>
      <c r="R457" s="75"/>
      <c r="S457" s="86"/>
      <c r="T457" s="87"/>
      <c r="U457" s="88"/>
      <c r="V457" s="87"/>
      <c r="W457" s="88"/>
      <c r="X457" s="88"/>
      <c r="Y457" s="89"/>
    </row>
    <row r="458" spans="1:25" ht="18" customHeight="1">
      <c r="A458" s="19"/>
      <c r="B458" s="24"/>
      <c r="C458" s="24"/>
      <c r="D458" s="175" t="s">
        <v>74</v>
      </c>
      <c r="E458" s="176"/>
      <c r="F458" s="176"/>
      <c r="G458" s="176"/>
      <c r="H458" s="176"/>
      <c r="I458" s="176"/>
      <c r="J458" s="177"/>
      <c r="K458" s="24"/>
      <c r="L458" s="24"/>
      <c r="M458" s="24"/>
      <c r="N458" s="24"/>
      <c r="O458" s="24"/>
      <c r="P458" s="24"/>
      <c r="Q458" s="24"/>
      <c r="R458" s="90">
        <f>SUM(R441:R454)</f>
        <v>23</v>
      </c>
      <c r="S458" s="91">
        <f>IF(R449=0,"",R449/B441)</f>
        <v>0.51428571428571423</v>
      </c>
      <c r="T458" s="91">
        <f>IF(R458=0,"",R458/B441)</f>
        <v>0.65714285714285714</v>
      </c>
      <c r="U458" s="91">
        <f>IF(R449=0,"",T458-S458)</f>
        <v>0.1428571428571429</v>
      </c>
      <c r="V458" s="1"/>
      <c r="W458" s="24"/>
      <c r="X458" s="27"/>
      <c r="Y458" s="1"/>
    </row>
    <row r="459" spans="1:25" ht="12.75" customHeight="1">
      <c r="S459" s="1"/>
      <c r="T459" s="1"/>
      <c r="V459" s="1"/>
    </row>
    <row r="460" spans="1:25" ht="12.75" customHeight="1">
      <c r="S460" s="1"/>
      <c r="T460" s="1"/>
      <c r="V460" s="1"/>
    </row>
    <row r="461" spans="1:25" ht="26.25" customHeight="1">
      <c r="A461" s="178" t="s">
        <v>77</v>
      </c>
      <c r="B461" s="179"/>
      <c r="C461" s="179"/>
      <c r="D461" s="179"/>
      <c r="E461" s="179"/>
      <c r="F461" s="179"/>
      <c r="G461" s="179"/>
      <c r="H461" s="184" t="s">
        <v>80</v>
      </c>
      <c r="I461" s="179"/>
      <c r="J461" s="179"/>
      <c r="K461" s="106" t="s">
        <v>81</v>
      </c>
      <c r="R461" s="24"/>
      <c r="S461" s="1"/>
      <c r="T461" s="1"/>
      <c r="U461" s="24"/>
      <c r="V461" s="1"/>
      <c r="W461" s="24"/>
      <c r="X461" s="24"/>
      <c r="Y461" s="24"/>
    </row>
    <row r="462" spans="1:25" ht="20.25" customHeight="1">
      <c r="A462" s="180" t="s">
        <v>16</v>
      </c>
      <c r="B462" s="181" t="s">
        <v>64</v>
      </c>
      <c r="C462" s="176"/>
      <c r="D462" s="176"/>
      <c r="E462" s="176"/>
      <c r="F462" s="176"/>
      <c r="G462" s="176"/>
      <c r="H462" s="176"/>
      <c r="I462" s="176"/>
      <c r="J462" s="177"/>
      <c r="K462" s="24"/>
      <c r="L462" s="24"/>
      <c r="M462" s="24"/>
      <c r="N462" s="24"/>
      <c r="O462" s="24"/>
      <c r="P462" s="24"/>
      <c r="Q462" s="24"/>
      <c r="R462" s="182" t="s">
        <v>17</v>
      </c>
      <c r="S462" s="174" t="s">
        <v>8</v>
      </c>
      <c r="T462" s="174" t="s">
        <v>9</v>
      </c>
      <c r="U462" s="183" t="s">
        <v>10</v>
      </c>
      <c r="V462" s="174" t="s">
        <v>11</v>
      </c>
      <c r="W462" s="172" t="s">
        <v>12</v>
      </c>
      <c r="X462" s="172" t="s">
        <v>13</v>
      </c>
      <c r="Y462" s="174" t="s">
        <v>14</v>
      </c>
    </row>
    <row r="463" spans="1:25" ht="15.75" customHeight="1">
      <c r="A463" s="173"/>
      <c r="B463" s="51" t="s">
        <v>65</v>
      </c>
      <c r="C463" s="51" t="s">
        <v>66</v>
      </c>
      <c r="D463" s="51" t="s">
        <v>67</v>
      </c>
      <c r="E463" s="51" t="s">
        <v>68</v>
      </c>
      <c r="F463" s="51" t="s">
        <v>69</v>
      </c>
      <c r="G463" s="51" t="s">
        <v>70</v>
      </c>
      <c r="H463" s="51" t="s">
        <v>71</v>
      </c>
      <c r="I463" s="51" t="s">
        <v>72</v>
      </c>
      <c r="J463" s="51" t="s">
        <v>73</v>
      </c>
      <c r="K463" s="24"/>
      <c r="L463" s="24"/>
      <c r="M463" s="24"/>
      <c r="N463" s="24"/>
      <c r="O463" s="24"/>
      <c r="P463" s="24"/>
      <c r="Q463" s="24"/>
      <c r="R463" s="173"/>
      <c r="S463" s="173"/>
      <c r="T463" s="173"/>
      <c r="U463" s="173"/>
      <c r="V463" s="173"/>
      <c r="W463" s="173"/>
      <c r="X463" s="173"/>
      <c r="Y463" s="173"/>
    </row>
    <row r="464" spans="1:25" ht="15.75" customHeight="1">
      <c r="A464" s="51">
        <v>1701</v>
      </c>
      <c r="B464" s="52">
        <v>0</v>
      </c>
      <c r="C464" s="74"/>
      <c r="D464" s="74"/>
      <c r="E464" s="74"/>
      <c r="F464" s="74"/>
      <c r="G464" s="74"/>
      <c r="H464" s="74"/>
      <c r="I464" s="74"/>
      <c r="J464" s="74"/>
      <c r="K464" s="24"/>
      <c r="L464" s="24"/>
      <c r="M464" s="24"/>
      <c r="N464" s="24"/>
      <c r="O464" s="24"/>
      <c r="P464" s="24"/>
      <c r="Q464" s="24"/>
      <c r="R464" s="75"/>
      <c r="S464" s="55"/>
      <c r="T464" s="56"/>
      <c r="U464" s="57"/>
      <c r="V464" s="58"/>
      <c r="W464" s="59">
        <f>B464</f>
        <v>0</v>
      </c>
      <c r="X464" s="60"/>
      <c r="Y464" s="58"/>
    </row>
    <row r="465" spans="1:26" ht="15.75" customHeight="1">
      <c r="A465" s="51">
        <v>1702</v>
      </c>
      <c r="B465" s="74"/>
      <c r="C465" s="74"/>
      <c r="D465" s="74"/>
      <c r="E465" s="74"/>
      <c r="F465" s="74"/>
      <c r="G465" s="74"/>
      <c r="H465" s="74"/>
      <c r="I465" s="74"/>
      <c r="J465" s="74"/>
      <c r="K465" s="24"/>
      <c r="L465" s="24"/>
      <c r="M465" s="24"/>
      <c r="N465" s="24"/>
      <c r="O465" s="24"/>
      <c r="P465" s="24"/>
      <c r="Q465" s="24"/>
      <c r="R465" s="75"/>
      <c r="S465" s="61"/>
      <c r="T465" s="1"/>
      <c r="U465" s="62"/>
      <c r="V465" s="107" t="str">
        <f>IF(C465=0,"",C465/B464)</f>
        <v/>
      </c>
      <c r="W465" s="64"/>
      <c r="X465" s="108" t="str">
        <f t="shared" ref="X465:X472" si="55">IF(W465=0,"",W465/W464)</f>
        <v/>
      </c>
      <c r="Y465" s="108" t="str">
        <f t="shared" ref="Y465:Y472" si="56">IF(W465=0,"",100%-X465)</f>
        <v/>
      </c>
    </row>
    <row r="466" spans="1:26" ht="15.75" customHeight="1">
      <c r="A466" s="51">
        <v>1801</v>
      </c>
      <c r="B466" s="74"/>
      <c r="C466" s="74"/>
      <c r="D466" s="74"/>
      <c r="E466" s="74"/>
      <c r="F466" s="74"/>
      <c r="G466" s="74"/>
      <c r="H466" s="74"/>
      <c r="I466" s="74"/>
      <c r="J466" s="74"/>
      <c r="K466" s="24"/>
      <c r="L466" s="24"/>
      <c r="M466" s="24"/>
      <c r="N466" s="24"/>
      <c r="O466" s="24"/>
      <c r="P466" s="24"/>
      <c r="Q466" s="24"/>
      <c r="R466" s="75"/>
      <c r="S466" s="61"/>
      <c r="T466" s="1"/>
      <c r="U466" s="62"/>
      <c r="V466" s="107" t="str">
        <f>IF(D466=0,"",D466/C465)</f>
        <v/>
      </c>
      <c r="W466" s="64"/>
      <c r="X466" s="108" t="str">
        <f t="shared" si="55"/>
        <v/>
      </c>
      <c r="Y466" s="108" t="str">
        <f t="shared" si="56"/>
        <v/>
      </c>
      <c r="Z466" s="30" t="e">
        <f>W466/W464</f>
        <v>#DIV/0!</v>
      </c>
    </row>
    <row r="467" spans="1:26" ht="15.75" customHeight="1">
      <c r="A467" s="51">
        <v>1802</v>
      </c>
      <c r="B467" s="74"/>
      <c r="C467" s="74"/>
      <c r="D467" s="74"/>
      <c r="E467" s="74"/>
      <c r="F467" s="74"/>
      <c r="G467" s="74"/>
      <c r="H467" s="74"/>
      <c r="I467" s="74"/>
      <c r="J467" s="74"/>
      <c r="K467" s="24"/>
      <c r="L467" s="24"/>
      <c r="M467" s="24"/>
      <c r="N467" s="24"/>
      <c r="O467" s="24"/>
      <c r="P467" s="24"/>
      <c r="Q467" s="24"/>
      <c r="R467" s="75"/>
      <c r="S467" s="61"/>
      <c r="T467" s="1"/>
      <c r="U467" s="62"/>
      <c r="V467" s="107" t="str">
        <f>IF(E467=0,"",E467/D466)</f>
        <v/>
      </c>
      <c r="W467" s="64"/>
      <c r="X467" s="108" t="str">
        <f t="shared" si="55"/>
        <v/>
      </c>
      <c r="Y467" s="108" t="str">
        <f t="shared" si="56"/>
        <v/>
      </c>
    </row>
    <row r="468" spans="1:26" ht="15.75" customHeight="1">
      <c r="A468" s="51">
        <v>1901</v>
      </c>
      <c r="B468" s="74"/>
      <c r="C468" s="74"/>
      <c r="D468" s="74"/>
      <c r="E468" s="74"/>
      <c r="F468" s="74"/>
      <c r="G468" s="74"/>
      <c r="H468" s="74"/>
      <c r="I468" s="74"/>
      <c r="J468" s="74"/>
      <c r="K468" s="24"/>
      <c r="L468" s="24"/>
      <c r="M468" s="24"/>
      <c r="N468" s="24"/>
      <c r="O468" s="24"/>
      <c r="P468" s="24"/>
      <c r="Q468" s="24"/>
      <c r="R468" s="75"/>
      <c r="S468" s="61"/>
      <c r="T468" s="1"/>
      <c r="U468" s="62"/>
      <c r="V468" s="107" t="str">
        <f>IF(F468=0,"",F468/E467)</f>
        <v/>
      </c>
      <c r="W468" s="64"/>
      <c r="X468" s="108" t="str">
        <f t="shared" si="55"/>
        <v/>
      </c>
      <c r="Y468" s="108" t="str">
        <f t="shared" si="56"/>
        <v/>
      </c>
    </row>
    <row r="469" spans="1:26" ht="15.75" customHeight="1">
      <c r="A469" s="51">
        <v>1902</v>
      </c>
      <c r="B469" s="74"/>
      <c r="C469" s="74"/>
      <c r="D469" s="74"/>
      <c r="E469" s="74"/>
      <c r="F469" s="74"/>
      <c r="G469" s="74"/>
      <c r="H469" s="74"/>
      <c r="I469" s="74"/>
      <c r="J469" s="74"/>
      <c r="K469" s="24"/>
      <c r="L469" s="24"/>
      <c r="M469" s="24"/>
      <c r="N469" s="24"/>
      <c r="O469" s="24"/>
      <c r="P469" s="24"/>
      <c r="Q469" s="24"/>
      <c r="R469" s="75"/>
      <c r="S469" s="61"/>
      <c r="T469" s="1"/>
      <c r="U469" s="62"/>
      <c r="V469" s="107" t="str">
        <f>IF(G469=0,"",G469/F468)</f>
        <v/>
      </c>
      <c r="W469" s="64"/>
      <c r="X469" s="108" t="str">
        <f t="shared" si="55"/>
        <v/>
      </c>
      <c r="Y469" s="108" t="str">
        <f t="shared" si="56"/>
        <v/>
      </c>
    </row>
    <row r="470" spans="1:26" ht="15.75" customHeight="1">
      <c r="A470" s="51">
        <v>2001</v>
      </c>
      <c r="B470" s="74"/>
      <c r="C470" s="74"/>
      <c r="D470" s="74"/>
      <c r="E470" s="74"/>
      <c r="F470" s="74"/>
      <c r="G470" s="74"/>
      <c r="H470" s="74"/>
      <c r="I470" s="74"/>
      <c r="J470" s="74"/>
      <c r="K470" s="24"/>
      <c r="L470" s="24"/>
      <c r="M470" s="24"/>
      <c r="N470" s="24"/>
      <c r="O470" s="24"/>
      <c r="P470" s="24"/>
      <c r="Q470" s="24"/>
      <c r="R470" s="75"/>
      <c r="S470" s="61"/>
      <c r="T470" s="1"/>
      <c r="U470" s="62"/>
      <c r="V470" s="107" t="str">
        <f>IF(H470=0,"",H470/G469)</f>
        <v/>
      </c>
      <c r="W470" s="64"/>
      <c r="X470" s="108" t="str">
        <f t="shared" si="55"/>
        <v/>
      </c>
      <c r="Y470" s="108" t="str">
        <f t="shared" si="56"/>
        <v/>
      </c>
    </row>
    <row r="471" spans="1:26" ht="15.75" customHeight="1">
      <c r="A471" s="51">
        <v>2002</v>
      </c>
      <c r="B471" s="74"/>
      <c r="C471" s="74"/>
      <c r="D471" s="74"/>
      <c r="E471" s="74"/>
      <c r="F471" s="74"/>
      <c r="G471" s="74"/>
      <c r="H471" s="74"/>
      <c r="I471" s="74"/>
      <c r="J471" s="74"/>
      <c r="K471" s="24"/>
      <c r="L471" s="24"/>
      <c r="M471" s="24"/>
      <c r="N471" s="24"/>
      <c r="O471" s="24"/>
      <c r="P471" s="24"/>
      <c r="Q471" s="24"/>
      <c r="R471" s="75"/>
      <c r="S471" s="61"/>
      <c r="T471" s="1"/>
      <c r="U471" s="62"/>
      <c r="V471" s="107" t="str">
        <f>IF(I471=0,"",I471/H470)</f>
        <v/>
      </c>
      <c r="W471" s="64"/>
      <c r="X471" s="108" t="str">
        <f t="shared" si="55"/>
        <v/>
      </c>
      <c r="Y471" s="108" t="str">
        <f t="shared" si="56"/>
        <v/>
      </c>
    </row>
    <row r="472" spans="1:26" ht="15.75" customHeight="1">
      <c r="A472" s="51">
        <v>2101</v>
      </c>
      <c r="B472" s="74"/>
      <c r="C472" s="74"/>
      <c r="D472" s="74"/>
      <c r="E472" s="74"/>
      <c r="F472" s="74"/>
      <c r="G472" s="74"/>
      <c r="H472" s="74"/>
      <c r="I472" s="74"/>
      <c r="J472" s="74"/>
      <c r="K472" s="24"/>
      <c r="L472" s="24"/>
      <c r="M472" s="24"/>
      <c r="N472" s="24"/>
      <c r="O472" s="24"/>
      <c r="P472" s="24"/>
      <c r="Q472" s="24"/>
      <c r="R472" s="75"/>
      <c r="S472" s="61"/>
      <c r="T472" s="1"/>
      <c r="U472" s="62"/>
      <c r="V472" s="109" t="str">
        <f>IF(J472=0,"",J472/I471)</f>
        <v/>
      </c>
      <c r="W472" s="64"/>
      <c r="X472" s="110" t="str">
        <f t="shared" si="55"/>
        <v/>
      </c>
      <c r="Y472" s="110" t="str">
        <f t="shared" si="56"/>
        <v/>
      </c>
    </row>
    <row r="473" spans="1:26" ht="15.75" customHeight="1">
      <c r="A473" s="51">
        <v>2102</v>
      </c>
      <c r="B473" s="74"/>
      <c r="C473" s="74"/>
      <c r="D473" s="74"/>
      <c r="E473" s="74"/>
      <c r="F473" s="74"/>
      <c r="G473" s="74"/>
      <c r="H473" s="74"/>
      <c r="I473" s="74"/>
      <c r="J473" s="74"/>
      <c r="K473" s="24"/>
      <c r="L473" s="24"/>
      <c r="M473" s="24"/>
      <c r="N473" s="24"/>
      <c r="O473" s="24"/>
      <c r="P473" s="24"/>
      <c r="Q473" s="24"/>
      <c r="R473" s="75"/>
      <c r="S473" s="61"/>
      <c r="T473" s="1"/>
      <c r="U473" s="24"/>
      <c r="V473" s="97"/>
      <c r="W473" s="98"/>
      <c r="X473" s="99"/>
      <c r="Y473" s="100"/>
    </row>
    <row r="474" spans="1:26" ht="15.75" customHeight="1">
      <c r="A474" s="51">
        <v>2201</v>
      </c>
      <c r="B474" s="74"/>
      <c r="C474" s="74"/>
      <c r="D474" s="74"/>
      <c r="E474" s="74"/>
      <c r="F474" s="74"/>
      <c r="G474" s="74"/>
      <c r="H474" s="74"/>
      <c r="I474" s="74"/>
      <c r="J474" s="74"/>
      <c r="K474" s="24"/>
      <c r="L474" s="24"/>
      <c r="M474" s="24"/>
      <c r="N474" s="24"/>
      <c r="O474" s="24"/>
      <c r="P474" s="24"/>
      <c r="Q474" s="24"/>
      <c r="R474" s="75"/>
      <c r="S474" s="61"/>
      <c r="T474" s="1"/>
      <c r="U474" s="24"/>
      <c r="V474" s="101"/>
      <c r="W474" s="102"/>
      <c r="X474" s="103"/>
      <c r="Y474" s="101"/>
    </row>
    <row r="475" spans="1:26" ht="15.75" customHeight="1">
      <c r="A475" s="51">
        <v>2202</v>
      </c>
      <c r="B475" s="74"/>
      <c r="C475" s="74"/>
      <c r="D475" s="74"/>
      <c r="E475" s="74"/>
      <c r="F475" s="74"/>
      <c r="G475" s="74"/>
      <c r="H475" s="74"/>
      <c r="I475" s="74"/>
      <c r="J475" s="74"/>
      <c r="K475" s="24"/>
      <c r="L475" s="24"/>
      <c r="M475" s="24"/>
      <c r="N475" s="24"/>
      <c r="O475" s="24"/>
      <c r="P475" s="24"/>
      <c r="Q475" s="24"/>
      <c r="R475" s="75"/>
      <c r="S475" s="61"/>
      <c r="T475" s="1"/>
      <c r="U475" s="24"/>
      <c r="V475" s="101"/>
      <c r="W475" s="102"/>
      <c r="X475" s="103"/>
      <c r="Y475" s="101"/>
    </row>
    <row r="476" spans="1:26" ht="15.75" customHeight="1">
      <c r="A476" s="51">
        <v>2301</v>
      </c>
      <c r="B476" s="74"/>
      <c r="C476" s="74"/>
      <c r="D476" s="74"/>
      <c r="E476" s="74"/>
      <c r="F476" s="74"/>
      <c r="G476" s="74"/>
      <c r="H476" s="74"/>
      <c r="I476" s="74"/>
      <c r="J476" s="74"/>
      <c r="K476" s="24"/>
      <c r="L476" s="24"/>
      <c r="M476" s="24"/>
      <c r="N476" s="24"/>
      <c r="O476" s="24"/>
      <c r="P476" s="24"/>
      <c r="Q476" s="24"/>
      <c r="R476" s="75"/>
      <c r="S476" s="61"/>
      <c r="T476" s="1"/>
      <c r="U476" s="24"/>
      <c r="V476" s="101"/>
      <c r="W476" s="102"/>
      <c r="X476" s="103"/>
      <c r="Y476" s="101"/>
    </row>
    <row r="477" spans="1:26" ht="15.75" customHeight="1">
      <c r="A477" s="51">
        <v>2302</v>
      </c>
      <c r="B477" s="74"/>
      <c r="C477" s="74"/>
      <c r="D477" s="74"/>
      <c r="E477" s="74"/>
      <c r="F477" s="74"/>
      <c r="G477" s="74"/>
      <c r="H477" s="74"/>
      <c r="I477" s="74"/>
      <c r="J477" s="74"/>
      <c r="K477" s="24"/>
      <c r="L477" s="24"/>
      <c r="M477" s="24"/>
      <c r="N477" s="24"/>
      <c r="O477" s="24"/>
      <c r="P477" s="24"/>
      <c r="Q477" s="24"/>
      <c r="R477" s="75"/>
      <c r="S477" s="61"/>
      <c r="T477" s="1"/>
      <c r="U477" s="24"/>
      <c r="V477" s="76"/>
      <c r="W477" s="53"/>
      <c r="X477" s="77"/>
      <c r="Y477" s="71"/>
    </row>
    <row r="478" spans="1:26" ht="15.75" customHeight="1">
      <c r="A478" s="51">
        <v>2401</v>
      </c>
      <c r="B478" s="74"/>
      <c r="C478" s="74"/>
      <c r="D478" s="74"/>
      <c r="E478" s="74"/>
      <c r="F478" s="74"/>
      <c r="G478" s="74"/>
      <c r="H478" s="74"/>
      <c r="I478" s="74"/>
      <c r="J478" s="74"/>
      <c r="K478" s="24"/>
      <c r="L478" s="24"/>
      <c r="M478" s="24"/>
      <c r="N478" s="24"/>
      <c r="O478" s="24"/>
      <c r="P478" s="24"/>
      <c r="Q478" s="24"/>
      <c r="R478" s="75"/>
      <c r="S478" s="61"/>
      <c r="T478" s="1"/>
      <c r="U478" s="24"/>
      <c r="V478" s="78" t="s">
        <v>48</v>
      </c>
      <c r="W478" s="79"/>
      <c r="X478" s="80" t="str">
        <f>IF(SUM(R467:R475)=0,"",SUM(R467:R475))</f>
        <v/>
      </c>
      <c r="Y478" s="81" t="s">
        <v>17</v>
      </c>
    </row>
    <row r="479" spans="1:26" ht="15.75" customHeight="1">
      <c r="A479" s="51">
        <v>2402</v>
      </c>
      <c r="B479" s="74"/>
      <c r="C479" s="74"/>
      <c r="D479" s="74"/>
      <c r="E479" s="74"/>
      <c r="F479" s="74"/>
      <c r="G479" s="74"/>
      <c r="H479" s="74"/>
      <c r="I479" s="74"/>
      <c r="J479" s="74"/>
      <c r="K479" s="24"/>
      <c r="L479" s="24"/>
      <c r="M479" s="24"/>
      <c r="N479" s="24"/>
      <c r="O479" s="24"/>
      <c r="P479" s="24"/>
      <c r="Q479" s="24"/>
      <c r="R479" s="75"/>
      <c r="S479" s="61"/>
      <c r="T479" s="1"/>
      <c r="U479" s="24"/>
      <c r="V479" s="82" t="s">
        <v>49</v>
      </c>
      <c r="W479" s="83" t="e">
        <f>IF(W478/B464=0,"",W478/B464)</f>
        <v>#DIV/0!</v>
      </c>
      <c r="X479" s="84" t="e">
        <f>IF(W478/X478=0,"",W478/X478)</f>
        <v>#VALUE!</v>
      </c>
      <c r="Y479" s="85" t="s">
        <v>50</v>
      </c>
    </row>
    <row r="480" spans="1:26" ht="15.75" customHeight="1">
      <c r="A480" s="51">
        <v>2501</v>
      </c>
      <c r="B480" s="74"/>
      <c r="C480" s="74"/>
      <c r="D480" s="74"/>
      <c r="E480" s="74"/>
      <c r="F480" s="74"/>
      <c r="G480" s="74"/>
      <c r="H480" s="74"/>
      <c r="I480" s="74"/>
      <c r="J480" s="74"/>
      <c r="K480" s="24"/>
      <c r="L480" s="24"/>
      <c r="M480" s="24"/>
      <c r="N480" s="24"/>
      <c r="O480" s="24"/>
      <c r="P480" s="24"/>
      <c r="Q480" s="24"/>
      <c r="R480" s="75"/>
      <c r="S480" s="86"/>
      <c r="T480" s="87"/>
      <c r="U480" s="88"/>
      <c r="V480" s="87"/>
      <c r="W480" s="88"/>
      <c r="X480" s="88"/>
      <c r="Y480" s="89"/>
    </row>
    <row r="481" spans="1:26" ht="18" customHeight="1">
      <c r="A481" s="19"/>
      <c r="B481" s="24"/>
      <c r="C481" s="24"/>
      <c r="D481" s="175" t="s">
        <v>74</v>
      </c>
      <c r="E481" s="176"/>
      <c r="F481" s="176"/>
      <c r="G481" s="176"/>
      <c r="H481" s="176"/>
      <c r="I481" s="176"/>
      <c r="J481" s="177"/>
      <c r="K481" s="24"/>
      <c r="L481" s="24"/>
      <c r="M481" s="24"/>
      <c r="N481" s="24"/>
      <c r="O481" s="24"/>
      <c r="P481" s="24"/>
      <c r="Q481" s="24"/>
      <c r="R481" s="90">
        <f>SUM(R464:R477)</f>
        <v>0</v>
      </c>
      <c r="S481" s="91" t="str">
        <f>IF(R472=0,"",R472/B464)</f>
        <v/>
      </c>
      <c r="T481" s="91" t="str">
        <f>IF(R481=0,"",R481/B464)</f>
        <v/>
      </c>
      <c r="U481" s="91" t="str">
        <f>IF(R472=0,"",T481-S481)</f>
        <v/>
      </c>
      <c r="V481" s="1"/>
      <c r="W481" s="24"/>
      <c r="X481" s="27"/>
      <c r="Y481" s="1"/>
    </row>
    <row r="482" spans="1:26" ht="12.75" customHeight="1">
      <c r="S482" s="1"/>
      <c r="T482" s="1"/>
      <c r="V482" s="1"/>
    </row>
    <row r="483" spans="1:26" ht="12.75" customHeight="1">
      <c r="S483" s="1"/>
      <c r="T483" s="1"/>
      <c r="V483" s="1"/>
    </row>
    <row r="484" spans="1:26" ht="26.25" customHeight="1">
      <c r="B484" s="178" t="s">
        <v>63</v>
      </c>
      <c r="C484" s="179"/>
      <c r="D484" s="179"/>
      <c r="E484" s="179"/>
      <c r="F484" s="179"/>
      <c r="G484" s="179"/>
      <c r="H484" s="179"/>
      <c r="I484" s="179"/>
      <c r="J484" s="179"/>
      <c r="R484" s="50" t="s">
        <v>82</v>
      </c>
      <c r="S484" s="1"/>
      <c r="T484" s="1"/>
      <c r="U484" s="24"/>
      <c r="V484" s="1"/>
      <c r="W484" s="24"/>
      <c r="X484" s="24"/>
      <c r="Y484" s="24"/>
    </row>
    <row r="485" spans="1:26" ht="20.25" customHeight="1">
      <c r="A485" s="180" t="s">
        <v>16</v>
      </c>
      <c r="B485" s="181" t="s">
        <v>64</v>
      </c>
      <c r="C485" s="176"/>
      <c r="D485" s="176"/>
      <c r="E485" s="176"/>
      <c r="F485" s="176"/>
      <c r="G485" s="176"/>
      <c r="H485" s="176"/>
      <c r="I485" s="176"/>
      <c r="J485" s="177"/>
      <c r="K485" s="24"/>
      <c r="L485" s="24"/>
      <c r="M485" s="24"/>
      <c r="N485" s="24"/>
      <c r="O485" s="24"/>
      <c r="P485" s="24"/>
      <c r="Q485" s="24"/>
      <c r="R485" s="182" t="s">
        <v>17</v>
      </c>
      <c r="S485" s="174" t="s">
        <v>8</v>
      </c>
      <c r="T485" s="174" t="s">
        <v>9</v>
      </c>
      <c r="U485" s="183" t="s">
        <v>10</v>
      </c>
      <c r="V485" s="174" t="s">
        <v>11</v>
      </c>
      <c r="W485" s="172" t="s">
        <v>12</v>
      </c>
      <c r="X485" s="172" t="s">
        <v>13</v>
      </c>
      <c r="Y485" s="174" t="s">
        <v>14</v>
      </c>
    </row>
    <row r="486" spans="1:26" ht="15.75" customHeight="1">
      <c r="A486" s="173"/>
      <c r="B486" s="51" t="s">
        <v>65</v>
      </c>
      <c r="C486" s="51" t="s">
        <v>66</v>
      </c>
      <c r="D486" s="51" t="s">
        <v>67</v>
      </c>
      <c r="E486" s="51" t="s">
        <v>68</v>
      </c>
      <c r="F486" s="51" t="s">
        <v>69</v>
      </c>
      <c r="G486" s="51" t="s">
        <v>70</v>
      </c>
      <c r="H486" s="51" t="s">
        <v>71</v>
      </c>
      <c r="I486" s="51" t="s">
        <v>72</v>
      </c>
      <c r="J486" s="51" t="s">
        <v>73</v>
      </c>
      <c r="K486" s="24"/>
      <c r="L486" s="24"/>
      <c r="M486" s="24"/>
      <c r="N486" s="24"/>
      <c r="O486" s="24"/>
      <c r="P486" s="24"/>
      <c r="Q486" s="24"/>
      <c r="R486" s="173"/>
      <c r="S486" s="173"/>
      <c r="T486" s="173"/>
      <c r="U486" s="173"/>
      <c r="V486" s="173"/>
      <c r="W486" s="173"/>
      <c r="X486" s="173"/>
      <c r="Y486" s="173"/>
    </row>
    <row r="487" spans="1:26" ht="15.75" customHeight="1">
      <c r="A487" s="51">
        <v>1702</v>
      </c>
      <c r="B487" s="52">
        <v>28</v>
      </c>
      <c r="C487" s="74"/>
      <c r="D487" s="74"/>
      <c r="E487" s="74"/>
      <c r="F487" s="74"/>
      <c r="G487" s="74"/>
      <c r="H487" s="74"/>
      <c r="I487" s="74"/>
      <c r="J487" s="74"/>
      <c r="K487" s="24"/>
      <c r="L487" s="24"/>
      <c r="M487" s="24"/>
      <c r="N487" s="24"/>
      <c r="O487" s="24"/>
      <c r="P487" s="24"/>
      <c r="Q487" s="24"/>
      <c r="R487" s="75"/>
      <c r="S487" s="55"/>
      <c r="T487" s="56"/>
      <c r="U487" s="57"/>
      <c r="V487" s="58"/>
      <c r="W487" s="59">
        <f>B487</f>
        <v>28</v>
      </c>
      <c r="X487" s="60"/>
      <c r="Y487" s="58"/>
    </row>
    <row r="488" spans="1:26" ht="15.75" customHeight="1">
      <c r="A488" s="51">
        <v>1801</v>
      </c>
      <c r="B488" s="74"/>
      <c r="C488" s="74">
        <v>23</v>
      </c>
      <c r="D488" s="74"/>
      <c r="E488" s="74"/>
      <c r="F488" s="74"/>
      <c r="G488" s="74"/>
      <c r="H488" s="74"/>
      <c r="I488" s="74"/>
      <c r="J488" s="74"/>
      <c r="K488" s="24"/>
      <c r="L488" s="24"/>
      <c r="M488" s="24"/>
      <c r="N488" s="24"/>
      <c r="O488" s="24"/>
      <c r="P488" s="24"/>
      <c r="Q488" s="24"/>
      <c r="R488" s="75"/>
      <c r="S488" s="61"/>
      <c r="T488" s="1"/>
      <c r="U488" s="62"/>
      <c r="V488" s="63">
        <f>IF(C488=0,"",C488/B487)</f>
        <v>0.8214285714285714</v>
      </c>
      <c r="W488" s="64">
        <v>23</v>
      </c>
      <c r="X488" s="65">
        <f t="shared" ref="X488:X495" si="57">IF(W488=0,"",W488/W487)</f>
        <v>0.8214285714285714</v>
      </c>
      <c r="Y488" s="65">
        <f t="shared" ref="Y488:Y495" si="58">IF(W488=0,"",100%-X488)</f>
        <v>0.1785714285714286</v>
      </c>
    </row>
    <row r="489" spans="1:26" ht="15.75" customHeight="1">
      <c r="A489" s="51">
        <v>1802</v>
      </c>
      <c r="B489" s="74"/>
      <c r="C489" s="74"/>
      <c r="D489" s="74">
        <v>22</v>
      </c>
      <c r="E489" s="74"/>
      <c r="F489" s="74"/>
      <c r="G489" s="74"/>
      <c r="H489" s="74"/>
      <c r="I489" s="74"/>
      <c r="J489" s="74"/>
      <c r="K489" s="24"/>
      <c r="L489" s="24"/>
      <c r="M489" s="24"/>
      <c r="N489" s="24"/>
      <c r="O489" s="24"/>
      <c r="P489" s="24"/>
      <c r="Q489" s="24"/>
      <c r="R489" s="75"/>
      <c r="S489" s="61"/>
      <c r="T489" s="1"/>
      <c r="U489" s="62"/>
      <c r="V489" s="63">
        <f>IF(D489=0,"",D489/C488)</f>
        <v>0.95652173913043481</v>
      </c>
      <c r="W489" s="64">
        <v>22</v>
      </c>
      <c r="X489" s="65">
        <f t="shared" si="57"/>
        <v>0.95652173913043481</v>
      </c>
      <c r="Y489" s="65">
        <f t="shared" si="58"/>
        <v>4.3478260869565188E-2</v>
      </c>
      <c r="Z489" s="30">
        <f>W489/W487</f>
        <v>0.7857142857142857</v>
      </c>
    </row>
    <row r="490" spans="1:26" ht="15.75" customHeight="1">
      <c r="A490" s="51">
        <v>1901</v>
      </c>
      <c r="B490" s="74"/>
      <c r="C490" s="74"/>
      <c r="D490" s="74"/>
      <c r="E490" s="74">
        <v>21</v>
      </c>
      <c r="F490" s="74"/>
      <c r="G490" s="74"/>
      <c r="H490" s="74"/>
      <c r="I490" s="74"/>
      <c r="J490" s="74"/>
      <c r="K490" s="24"/>
      <c r="L490" s="24"/>
      <c r="M490" s="24"/>
      <c r="N490" s="24"/>
      <c r="O490" s="24"/>
      <c r="P490" s="24"/>
      <c r="Q490" s="24"/>
      <c r="R490" s="75"/>
      <c r="S490" s="61"/>
      <c r="T490" s="1"/>
      <c r="U490" s="62"/>
      <c r="V490" s="63">
        <f>IF(E490=0,"",E490/D489)</f>
        <v>0.95454545454545459</v>
      </c>
      <c r="W490" s="64">
        <v>21</v>
      </c>
      <c r="X490" s="65">
        <f t="shared" si="57"/>
        <v>0.95454545454545459</v>
      </c>
      <c r="Y490" s="65">
        <f t="shared" si="58"/>
        <v>4.5454545454545414E-2</v>
      </c>
    </row>
    <row r="491" spans="1:26" ht="15.75" customHeight="1">
      <c r="A491" s="51">
        <v>1902</v>
      </c>
      <c r="B491" s="74"/>
      <c r="C491" s="74"/>
      <c r="D491" s="74"/>
      <c r="E491" s="74"/>
      <c r="F491" s="74">
        <v>21</v>
      </c>
      <c r="G491" s="74"/>
      <c r="H491" s="74"/>
      <c r="I491" s="74"/>
      <c r="J491" s="74"/>
      <c r="K491" s="24"/>
      <c r="L491" s="24"/>
      <c r="M491" s="24"/>
      <c r="N491" s="24"/>
      <c r="O491" s="24"/>
      <c r="P491" s="24"/>
      <c r="Q491" s="24"/>
      <c r="R491" s="75"/>
      <c r="S491" s="61"/>
      <c r="T491" s="1"/>
      <c r="U491" s="62"/>
      <c r="V491" s="63">
        <f>IF(F491=0,"",F491/E490)</f>
        <v>1</v>
      </c>
      <c r="W491" s="64">
        <v>21</v>
      </c>
      <c r="X491" s="65">
        <f t="shared" si="57"/>
        <v>1</v>
      </c>
      <c r="Y491" s="65">
        <f t="shared" si="58"/>
        <v>0</v>
      </c>
    </row>
    <row r="492" spans="1:26" ht="15.75" customHeight="1">
      <c r="A492" s="51">
        <v>2001</v>
      </c>
      <c r="B492" s="74"/>
      <c r="C492" s="74"/>
      <c r="D492" s="74"/>
      <c r="E492" s="74"/>
      <c r="F492" s="74"/>
      <c r="G492" s="74">
        <v>19</v>
      </c>
      <c r="H492" s="74"/>
      <c r="I492" s="74"/>
      <c r="J492" s="74"/>
      <c r="K492" s="24"/>
      <c r="L492" s="24"/>
      <c r="M492" s="24"/>
      <c r="N492" s="24"/>
      <c r="O492" s="24"/>
      <c r="P492" s="24"/>
      <c r="Q492" s="24"/>
      <c r="R492" s="75"/>
      <c r="S492" s="61"/>
      <c r="T492" s="1"/>
      <c r="U492" s="62"/>
      <c r="V492" s="63">
        <f>IF(G492=0,"",G492/F491)</f>
        <v>0.90476190476190477</v>
      </c>
      <c r="W492" s="64">
        <v>21</v>
      </c>
      <c r="X492" s="65">
        <f t="shared" si="57"/>
        <v>1</v>
      </c>
      <c r="Y492" s="65">
        <f t="shared" si="58"/>
        <v>0</v>
      </c>
    </row>
    <row r="493" spans="1:26" ht="15.75" customHeight="1">
      <c r="A493" s="51">
        <v>2002</v>
      </c>
      <c r="B493" s="74"/>
      <c r="C493" s="74"/>
      <c r="D493" s="74"/>
      <c r="E493" s="74"/>
      <c r="F493" s="74"/>
      <c r="G493" s="74"/>
      <c r="H493" s="74">
        <v>19</v>
      </c>
      <c r="I493" s="74"/>
      <c r="J493" s="74"/>
      <c r="K493" s="24"/>
      <c r="L493" s="24"/>
      <c r="M493" s="24"/>
      <c r="N493" s="24"/>
      <c r="O493" s="24"/>
      <c r="P493" s="24"/>
      <c r="Q493" s="24"/>
      <c r="R493" s="75"/>
      <c r="S493" s="61"/>
      <c r="T493" s="1"/>
      <c r="U493" s="62"/>
      <c r="V493" s="63">
        <f>IF(H493=0,"",H493/G492)</f>
        <v>1</v>
      </c>
      <c r="W493" s="64">
        <v>21</v>
      </c>
      <c r="X493" s="65">
        <f t="shared" si="57"/>
        <v>1</v>
      </c>
      <c r="Y493" s="65">
        <f t="shared" si="58"/>
        <v>0</v>
      </c>
    </row>
    <row r="494" spans="1:26" ht="15.75" customHeight="1">
      <c r="A494" s="51">
        <v>2101</v>
      </c>
      <c r="B494" s="74"/>
      <c r="C494" s="74"/>
      <c r="D494" s="74"/>
      <c r="E494" s="74"/>
      <c r="F494" s="74"/>
      <c r="G494" s="74"/>
      <c r="H494" s="74"/>
      <c r="I494" s="74">
        <v>19</v>
      </c>
      <c r="J494" s="74"/>
      <c r="K494" s="24"/>
      <c r="L494" s="24"/>
      <c r="M494" s="24"/>
      <c r="N494" s="24"/>
      <c r="O494" s="24"/>
      <c r="P494" s="24"/>
      <c r="Q494" s="24"/>
      <c r="R494" s="75"/>
      <c r="S494" s="61"/>
      <c r="T494" s="1"/>
      <c r="U494" s="62"/>
      <c r="V494" s="63">
        <f>IF(I494=0,"",I494/H493)</f>
        <v>1</v>
      </c>
      <c r="W494" s="64">
        <v>21</v>
      </c>
      <c r="X494" s="65">
        <f t="shared" si="57"/>
        <v>1</v>
      </c>
      <c r="Y494" s="65">
        <f t="shared" si="58"/>
        <v>0</v>
      </c>
    </row>
    <row r="495" spans="1:26" ht="15.75" customHeight="1">
      <c r="A495" s="51">
        <v>2102</v>
      </c>
      <c r="B495" s="74"/>
      <c r="C495" s="74"/>
      <c r="D495" s="74"/>
      <c r="E495" s="74"/>
      <c r="F495" s="74"/>
      <c r="G495" s="74"/>
      <c r="H495" s="74"/>
      <c r="I495" s="74"/>
      <c r="J495" s="74">
        <v>19</v>
      </c>
      <c r="K495" s="24"/>
      <c r="L495" s="24"/>
      <c r="M495" s="24"/>
      <c r="N495" s="24"/>
      <c r="O495" s="24"/>
      <c r="P495" s="24"/>
      <c r="Q495" s="24"/>
      <c r="R495" s="75">
        <v>18</v>
      </c>
      <c r="S495" s="61"/>
      <c r="T495" s="1"/>
      <c r="U495" s="62"/>
      <c r="V495" s="66">
        <f>IF(J495=0,"",J495/I494)</f>
        <v>1</v>
      </c>
      <c r="W495" s="64">
        <v>21</v>
      </c>
      <c r="X495" s="67">
        <f t="shared" si="57"/>
        <v>1</v>
      </c>
      <c r="Y495" s="67">
        <f t="shared" si="58"/>
        <v>0</v>
      </c>
    </row>
    <row r="496" spans="1:26" ht="15.75" customHeight="1">
      <c r="A496" s="51">
        <v>2201</v>
      </c>
      <c r="B496" s="74"/>
      <c r="C496" s="74"/>
      <c r="D496" s="74"/>
      <c r="E496" s="74"/>
      <c r="F496" s="74"/>
      <c r="G496" s="74"/>
      <c r="H496" s="74"/>
      <c r="I496" s="74"/>
      <c r="J496" s="74">
        <v>3</v>
      </c>
      <c r="K496" s="24"/>
      <c r="L496" s="24"/>
      <c r="M496" s="24"/>
      <c r="N496" s="24"/>
      <c r="O496" s="24"/>
      <c r="P496" s="24"/>
      <c r="Q496" s="24"/>
      <c r="R496" s="75">
        <v>3</v>
      </c>
      <c r="S496" s="61"/>
      <c r="T496" s="1"/>
      <c r="U496" s="24"/>
      <c r="V496" s="97"/>
      <c r="W496" s="98">
        <v>3</v>
      </c>
      <c r="X496" s="99"/>
      <c r="Y496" s="100"/>
    </row>
    <row r="497" spans="1:26" ht="15.75" customHeight="1">
      <c r="A497" s="51">
        <v>2202</v>
      </c>
      <c r="B497" s="74"/>
      <c r="C497" s="74"/>
      <c r="D497" s="74"/>
      <c r="E497" s="74"/>
      <c r="F497" s="74"/>
      <c r="G497" s="74"/>
      <c r="H497" s="74"/>
      <c r="I497" s="74"/>
      <c r="J497" s="74"/>
      <c r="K497" s="24"/>
      <c r="L497" s="24"/>
      <c r="M497" s="24"/>
      <c r="N497" s="24"/>
      <c r="O497" s="24"/>
      <c r="P497" s="24"/>
      <c r="Q497" s="24"/>
      <c r="R497" s="75"/>
      <c r="S497" s="61"/>
      <c r="T497" s="1"/>
      <c r="U497" s="24"/>
      <c r="V497" s="101"/>
      <c r="W497" s="102"/>
      <c r="X497" s="103"/>
      <c r="Y497" s="101"/>
    </row>
    <row r="498" spans="1:26" ht="15.75" customHeight="1">
      <c r="A498" s="51">
        <v>2301</v>
      </c>
      <c r="B498" s="74"/>
      <c r="C498" s="74"/>
      <c r="D498" s="74"/>
      <c r="E498" s="74"/>
      <c r="F498" s="74"/>
      <c r="G498" s="74"/>
      <c r="H498" s="74"/>
      <c r="I498" s="74"/>
      <c r="J498" s="74"/>
      <c r="K498" s="24"/>
      <c r="L498" s="24"/>
      <c r="M498" s="24"/>
      <c r="N498" s="24"/>
      <c r="O498" s="24"/>
      <c r="P498" s="24"/>
      <c r="Q498" s="24"/>
      <c r="R498" s="75"/>
      <c r="S498" s="61"/>
      <c r="T498" s="1"/>
      <c r="U498" s="24"/>
      <c r="V498" s="101"/>
      <c r="W498" s="102"/>
      <c r="X498" s="103"/>
      <c r="Y498" s="101"/>
    </row>
    <row r="499" spans="1:26" ht="15.75" customHeight="1">
      <c r="A499" s="51">
        <v>2302</v>
      </c>
      <c r="B499" s="74"/>
      <c r="C499" s="74"/>
      <c r="D499" s="74"/>
      <c r="E499" s="74"/>
      <c r="F499" s="74"/>
      <c r="G499" s="74"/>
      <c r="H499" s="74"/>
      <c r="I499" s="74"/>
      <c r="J499" s="74"/>
      <c r="K499" s="24"/>
      <c r="L499" s="24"/>
      <c r="M499" s="24"/>
      <c r="N499" s="24"/>
      <c r="O499" s="24"/>
      <c r="P499" s="24"/>
      <c r="Q499" s="24"/>
      <c r="R499" s="75"/>
      <c r="S499" s="61"/>
      <c r="T499" s="1"/>
      <c r="U499" s="24"/>
      <c r="V499" s="101"/>
      <c r="W499" s="102"/>
      <c r="X499" s="103"/>
      <c r="Y499" s="101"/>
    </row>
    <row r="500" spans="1:26" ht="15.75" customHeight="1">
      <c r="A500" s="51">
        <v>2401</v>
      </c>
      <c r="B500" s="74"/>
      <c r="C500" s="74"/>
      <c r="D500" s="74"/>
      <c r="E500" s="74"/>
      <c r="F500" s="74"/>
      <c r="G500" s="74"/>
      <c r="H500" s="74"/>
      <c r="I500" s="74"/>
      <c r="J500" s="74"/>
      <c r="K500" s="24"/>
      <c r="L500" s="24"/>
      <c r="M500" s="24"/>
      <c r="N500" s="24"/>
      <c r="O500" s="24"/>
      <c r="P500" s="24"/>
      <c r="Q500" s="24"/>
      <c r="R500" s="75"/>
      <c r="S500" s="61"/>
      <c r="T500" s="1"/>
      <c r="U500" s="24"/>
      <c r="V500" s="76"/>
      <c r="W500" s="53"/>
      <c r="X500" s="77"/>
      <c r="Y500" s="71"/>
    </row>
    <row r="501" spans="1:26" ht="15.75" customHeight="1">
      <c r="A501" s="51">
        <v>2402</v>
      </c>
      <c r="B501" s="74"/>
      <c r="C501" s="74"/>
      <c r="D501" s="74"/>
      <c r="E501" s="74"/>
      <c r="F501" s="74"/>
      <c r="G501" s="74"/>
      <c r="H501" s="74"/>
      <c r="I501" s="74"/>
      <c r="J501" s="74"/>
      <c r="K501" s="24"/>
      <c r="L501" s="24"/>
      <c r="M501" s="24"/>
      <c r="N501" s="24"/>
      <c r="O501" s="24"/>
      <c r="P501" s="24"/>
      <c r="Q501" s="24"/>
      <c r="R501" s="75"/>
      <c r="S501" s="61"/>
      <c r="T501" s="1"/>
      <c r="U501" s="24"/>
      <c r="V501" s="78" t="s">
        <v>48</v>
      </c>
      <c r="W501" s="79">
        <v>18</v>
      </c>
      <c r="X501" s="80">
        <f>IF(SUM(R490:R498)=0,"",SUM(R490:R498))</f>
        <v>21</v>
      </c>
      <c r="Y501" s="81" t="s">
        <v>17</v>
      </c>
    </row>
    <row r="502" spans="1:26" ht="15.75" customHeight="1">
      <c r="A502" s="51">
        <v>2501</v>
      </c>
      <c r="B502" s="74"/>
      <c r="C502" s="74"/>
      <c r="D502" s="74"/>
      <c r="E502" s="74"/>
      <c r="F502" s="74"/>
      <c r="G502" s="74"/>
      <c r="H502" s="74"/>
      <c r="I502" s="74"/>
      <c r="J502" s="74"/>
      <c r="K502" s="24"/>
      <c r="L502" s="24"/>
      <c r="M502" s="24"/>
      <c r="N502" s="24"/>
      <c r="O502" s="24"/>
      <c r="P502" s="24"/>
      <c r="Q502" s="24"/>
      <c r="R502" s="75"/>
      <c r="S502" s="61"/>
      <c r="T502" s="1"/>
      <c r="U502" s="24"/>
      <c r="V502" s="82" t="s">
        <v>49</v>
      </c>
      <c r="W502" s="83">
        <f>IF(W501/B487=0,"",W501/B487)</f>
        <v>0.6428571428571429</v>
      </c>
      <c r="X502" s="84">
        <f>IF(W501/X501=0,"",W501/X501)</f>
        <v>0.8571428571428571</v>
      </c>
      <c r="Y502" s="85" t="s">
        <v>50</v>
      </c>
    </row>
    <row r="503" spans="1:26" ht="15.75" customHeight="1">
      <c r="A503" s="51">
        <v>2502</v>
      </c>
      <c r="B503" s="74"/>
      <c r="C503" s="74"/>
      <c r="D503" s="74"/>
      <c r="E503" s="74"/>
      <c r="F503" s="74"/>
      <c r="G503" s="74"/>
      <c r="H503" s="74"/>
      <c r="I503" s="74"/>
      <c r="J503" s="74"/>
      <c r="K503" s="24"/>
      <c r="L503" s="24"/>
      <c r="M503" s="24"/>
      <c r="N503" s="24"/>
      <c r="O503" s="24"/>
      <c r="P503" s="24"/>
      <c r="Q503" s="24"/>
      <c r="R503" s="75"/>
      <c r="S503" s="86"/>
      <c r="T503" s="87"/>
      <c r="U503" s="88"/>
      <c r="V503" s="87"/>
      <c r="W503" s="88"/>
      <c r="X503" s="88"/>
      <c r="Y503" s="89"/>
    </row>
    <row r="504" spans="1:26" ht="18" customHeight="1">
      <c r="A504" s="19"/>
      <c r="B504" s="24"/>
      <c r="C504" s="24"/>
      <c r="D504" s="175" t="s">
        <v>74</v>
      </c>
      <c r="E504" s="176"/>
      <c r="F504" s="176"/>
      <c r="G504" s="176"/>
      <c r="H504" s="176"/>
      <c r="I504" s="176"/>
      <c r="J504" s="177"/>
      <c r="K504" s="24"/>
      <c r="L504" s="24"/>
      <c r="M504" s="24"/>
      <c r="N504" s="24"/>
      <c r="O504" s="24"/>
      <c r="P504" s="24"/>
      <c r="Q504" s="24"/>
      <c r="R504" s="90">
        <f>SUM(R487:R500)</f>
        <v>21</v>
      </c>
      <c r="S504" s="91">
        <f>IF(R495=0,"",R495/B487)</f>
        <v>0.6428571428571429</v>
      </c>
      <c r="T504" s="91">
        <f>IF(R504=0,"",R504/B487)</f>
        <v>0.75</v>
      </c>
      <c r="U504" s="91">
        <f>IF(R495=0,"",T504-S504)</f>
        <v>0.1071428571428571</v>
      </c>
      <c r="V504" s="1"/>
      <c r="W504" s="24"/>
      <c r="X504" s="27"/>
      <c r="Y504" s="1"/>
    </row>
    <row r="505" spans="1:26" ht="12.75" customHeight="1">
      <c r="S505" s="1"/>
      <c r="T505" s="1"/>
      <c r="V505" s="1"/>
    </row>
    <row r="506" spans="1:26" ht="12.75" customHeight="1">
      <c r="S506" s="1"/>
      <c r="T506" s="1"/>
      <c r="V506" s="1"/>
    </row>
    <row r="507" spans="1:26" ht="26.25" customHeight="1">
      <c r="B507" s="178" t="s">
        <v>63</v>
      </c>
      <c r="C507" s="179"/>
      <c r="D507" s="179"/>
      <c r="E507" s="179"/>
      <c r="F507" s="179"/>
      <c r="G507" s="179"/>
      <c r="H507" s="179"/>
      <c r="I507" s="179"/>
      <c r="J507" s="179"/>
      <c r="R507" s="50" t="s">
        <v>83</v>
      </c>
      <c r="S507" s="1"/>
      <c r="T507" s="1"/>
      <c r="U507" s="24"/>
      <c r="V507" s="1"/>
      <c r="W507" s="24"/>
      <c r="X507" s="24"/>
      <c r="Y507" s="24"/>
    </row>
    <row r="508" spans="1:26" ht="20.25" customHeight="1">
      <c r="A508" s="180" t="s">
        <v>16</v>
      </c>
      <c r="B508" s="181" t="s">
        <v>64</v>
      </c>
      <c r="C508" s="176"/>
      <c r="D508" s="176"/>
      <c r="E508" s="176"/>
      <c r="F508" s="176"/>
      <c r="G508" s="176"/>
      <c r="H508" s="176"/>
      <c r="I508" s="176"/>
      <c r="J508" s="177"/>
      <c r="K508" s="24"/>
      <c r="L508" s="24"/>
      <c r="M508" s="24"/>
      <c r="N508" s="24"/>
      <c r="O508" s="24"/>
      <c r="P508" s="24"/>
      <c r="Q508" s="24"/>
      <c r="R508" s="182" t="s">
        <v>17</v>
      </c>
      <c r="S508" s="174" t="s">
        <v>8</v>
      </c>
      <c r="T508" s="174" t="s">
        <v>9</v>
      </c>
      <c r="U508" s="183" t="s">
        <v>10</v>
      </c>
      <c r="V508" s="174" t="s">
        <v>11</v>
      </c>
      <c r="W508" s="172" t="s">
        <v>12</v>
      </c>
      <c r="X508" s="172" t="s">
        <v>13</v>
      </c>
      <c r="Y508" s="174" t="s">
        <v>14</v>
      </c>
    </row>
    <row r="509" spans="1:26" ht="15.75" customHeight="1">
      <c r="A509" s="173"/>
      <c r="B509" s="51" t="s">
        <v>65</v>
      </c>
      <c r="C509" s="51" t="s">
        <v>66</v>
      </c>
      <c r="D509" s="51" t="s">
        <v>67</v>
      </c>
      <c r="E509" s="51" t="s">
        <v>68</v>
      </c>
      <c r="F509" s="51" t="s">
        <v>69</v>
      </c>
      <c r="G509" s="51" t="s">
        <v>70</v>
      </c>
      <c r="H509" s="51" t="s">
        <v>71</v>
      </c>
      <c r="I509" s="51" t="s">
        <v>72</v>
      </c>
      <c r="J509" s="51" t="s">
        <v>73</v>
      </c>
      <c r="K509" s="24"/>
      <c r="L509" s="24"/>
      <c r="M509" s="24"/>
      <c r="N509" s="24"/>
      <c r="O509" s="24"/>
      <c r="P509" s="24"/>
      <c r="Q509" s="24"/>
      <c r="R509" s="173"/>
      <c r="S509" s="173"/>
      <c r="T509" s="173"/>
      <c r="U509" s="173"/>
      <c r="V509" s="173"/>
      <c r="W509" s="173"/>
      <c r="X509" s="173"/>
      <c r="Y509" s="173"/>
    </row>
    <row r="510" spans="1:26" ht="15.75" customHeight="1">
      <c r="A510" s="51">
        <v>1801</v>
      </c>
      <c r="B510" s="52">
        <v>12</v>
      </c>
      <c r="C510" s="74"/>
      <c r="D510" s="74"/>
      <c r="E510" s="74"/>
      <c r="F510" s="74"/>
      <c r="G510" s="74"/>
      <c r="H510" s="74"/>
      <c r="I510" s="74"/>
      <c r="J510" s="74"/>
      <c r="K510" s="24"/>
      <c r="L510" s="24"/>
      <c r="M510" s="24"/>
      <c r="N510" s="24"/>
      <c r="O510" s="24"/>
      <c r="P510" s="24"/>
      <c r="Q510" s="24"/>
      <c r="R510" s="75"/>
      <c r="S510" s="55"/>
      <c r="T510" s="56"/>
      <c r="U510" s="57"/>
      <c r="V510" s="58"/>
      <c r="W510" s="59">
        <f>B510</f>
        <v>12</v>
      </c>
      <c r="X510" s="60"/>
      <c r="Y510" s="58"/>
    </row>
    <row r="511" spans="1:26" ht="15.75" customHeight="1">
      <c r="A511" s="51">
        <v>1802</v>
      </c>
      <c r="B511" s="74"/>
      <c r="C511" s="74">
        <v>5</v>
      </c>
      <c r="D511" s="74"/>
      <c r="E511" s="74"/>
      <c r="F511" s="74"/>
      <c r="G511" s="74"/>
      <c r="H511" s="74"/>
      <c r="I511" s="74"/>
      <c r="J511" s="74"/>
      <c r="K511" s="24"/>
      <c r="L511" s="24"/>
      <c r="M511" s="24"/>
      <c r="N511" s="24"/>
      <c r="O511" s="24"/>
      <c r="P511" s="24"/>
      <c r="Q511" s="24"/>
      <c r="R511" s="75"/>
      <c r="S511" s="61"/>
      <c r="T511" s="1"/>
      <c r="U511" s="62"/>
      <c r="V511" s="63">
        <f>IF(C511=0,"",C511/B510)</f>
        <v>0.41666666666666669</v>
      </c>
      <c r="W511" s="64">
        <v>5</v>
      </c>
      <c r="X511" s="65">
        <f t="shared" ref="X511:X518" si="59">IF(W511=0,"",W511/W510)</f>
        <v>0.41666666666666669</v>
      </c>
      <c r="Y511" s="65">
        <f t="shared" ref="Y511:Y518" si="60">IF(W511=0,"",100%-X511)</f>
        <v>0.58333333333333326</v>
      </c>
    </row>
    <row r="512" spans="1:26" ht="15.75" customHeight="1">
      <c r="A512" s="51">
        <v>1901</v>
      </c>
      <c r="B512" s="74"/>
      <c r="C512" s="74"/>
      <c r="D512" s="74">
        <v>4</v>
      </c>
      <c r="E512" s="74"/>
      <c r="F512" s="74"/>
      <c r="G512" s="74"/>
      <c r="H512" s="74"/>
      <c r="I512" s="74"/>
      <c r="J512" s="74"/>
      <c r="K512" s="24"/>
      <c r="L512" s="24"/>
      <c r="M512" s="24"/>
      <c r="N512" s="24"/>
      <c r="O512" s="24"/>
      <c r="P512" s="24"/>
      <c r="Q512" s="24"/>
      <c r="R512" s="75"/>
      <c r="S512" s="61"/>
      <c r="T512" s="1"/>
      <c r="U512" s="62"/>
      <c r="V512" s="63">
        <f>IF(D512=0,"",D512/C511)</f>
        <v>0.8</v>
      </c>
      <c r="W512" s="64">
        <v>4</v>
      </c>
      <c r="X512" s="65">
        <f t="shared" si="59"/>
        <v>0.8</v>
      </c>
      <c r="Y512" s="65">
        <f t="shared" si="60"/>
        <v>0.19999999999999996</v>
      </c>
      <c r="Z512" s="30">
        <f>W512/W510</f>
        <v>0.33333333333333331</v>
      </c>
    </row>
    <row r="513" spans="1:25" ht="15.75" customHeight="1">
      <c r="A513" s="51">
        <v>1902</v>
      </c>
      <c r="B513" s="74"/>
      <c r="C513" s="74"/>
      <c r="D513" s="74"/>
      <c r="E513" s="74">
        <v>4</v>
      </c>
      <c r="F513" s="74"/>
      <c r="G513" s="74"/>
      <c r="H513" s="74"/>
      <c r="I513" s="74"/>
      <c r="J513" s="74"/>
      <c r="K513" s="24"/>
      <c r="L513" s="24"/>
      <c r="M513" s="24"/>
      <c r="N513" s="24"/>
      <c r="O513" s="24"/>
      <c r="P513" s="24"/>
      <c r="Q513" s="24"/>
      <c r="R513" s="75"/>
      <c r="S513" s="61"/>
      <c r="T513" s="1"/>
      <c r="U513" s="62"/>
      <c r="V513" s="63">
        <f>IF(E513=0,"",E513/D512)</f>
        <v>1</v>
      </c>
      <c r="W513" s="64">
        <v>4</v>
      </c>
      <c r="X513" s="65">
        <f t="shared" si="59"/>
        <v>1</v>
      </c>
      <c r="Y513" s="65">
        <f t="shared" si="60"/>
        <v>0</v>
      </c>
    </row>
    <row r="514" spans="1:25" ht="15.75" customHeight="1">
      <c r="A514" s="51">
        <v>2001</v>
      </c>
      <c r="B514" s="74"/>
      <c r="C514" s="74"/>
      <c r="D514" s="74"/>
      <c r="E514" s="74"/>
      <c r="F514" s="74">
        <v>4</v>
      </c>
      <c r="G514" s="74"/>
      <c r="H514" s="74"/>
      <c r="I514" s="74"/>
      <c r="J514" s="74"/>
      <c r="K514" s="24"/>
      <c r="L514" s="24"/>
      <c r="M514" s="24"/>
      <c r="N514" s="24"/>
      <c r="O514" s="24"/>
      <c r="P514" s="24"/>
      <c r="Q514" s="24"/>
      <c r="R514" s="75"/>
      <c r="S514" s="61"/>
      <c r="T514" s="1"/>
      <c r="U514" s="62"/>
      <c r="V514" s="63">
        <f>IF(F514=0,"",F514/E513)</f>
        <v>1</v>
      </c>
      <c r="W514" s="64">
        <v>4</v>
      </c>
      <c r="X514" s="65">
        <f t="shared" si="59"/>
        <v>1</v>
      </c>
      <c r="Y514" s="65">
        <f t="shared" si="60"/>
        <v>0</v>
      </c>
    </row>
    <row r="515" spans="1:25" ht="15.75" customHeight="1">
      <c r="A515" s="51">
        <v>2002</v>
      </c>
      <c r="B515" s="74"/>
      <c r="C515" s="74"/>
      <c r="D515" s="74"/>
      <c r="E515" s="74"/>
      <c r="F515" s="74"/>
      <c r="G515" s="74">
        <v>4</v>
      </c>
      <c r="H515" s="74"/>
      <c r="I515" s="74"/>
      <c r="J515" s="74"/>
      <c r="K515" s="24"/>
      <c r="L515" s="24"/>
      <c r="M515" s="24"/>
      <c r="N515" s="24"/>
      <c r="O515" s="24"/>
      <c r="P515" s="24"/>
      <c r="Q515" s="24"/>
      <c r="R515" s="75"/>
      <c r="S515" s="61"/>
      <c r="T515" s="1"/>
      <c r="U515" s="62"/>
      <c r="V515" s="63">
        <f>IF(G515=0,"",G515/F514)</f>
        <v>1</v>
      </c>
      <c r="W515" s="64">
        <v>4</v>
      </c>
      <c r="X515" s="65">
        <f t="shared" si="59"/>
        <v>1</v>
      </c>
      <c r="Y515" s="65">
        <f t="shared" si="60"/>
        <v>0</v>
      </c>
    </row>
    <row r="516" spans="1:25" ht="15.75" customHeight="1">
      <c r="A516" s="51">
        <v>2101</v>
      </c>
      <c r="B516" s="74"/>
      <c r="C516" s="74"/>
      <c r="D516" s="74"/>
      <c r="E516" s="74"/>
      <c r="F516" s="74"/>
      <c r="G516" s="74"/>
      <c r="H516" s="74">
        <v>4</v>
      </c>
      <c r="I516" s="74"/>
      <c r="J516" s="74"/>
      <c r="K516" s="24"/>
      <c r="L516" s="24"/>
      <c r="M516" s="24"/>
      <c r="N516" s="24"/>
      <c r="O516" s="24"/>
      <c r="P516" s="24"/>
      <c r="Q516" s="24"/>
      <c r="R516" s="75"/>
      <c r="S516" s="61"/>
      <c r="T516" s="1"/>
      <c r="U516" s="62"/>
      <c r="V516" s="63">
        <f>IF(H516=0,"",H516/G515)</f>
        <v>1</v>
      </c>
      <c r="W516" s="64">
        <v>4</v>
      </c>
      <c r="X516" s="65">
        <f t="shared" si="59"/>
        <v>1</v>
      </c>
      <c r="Y516" s="65">
        <f t="shared" si="60"/>
        <v>0</v>
      </c>
    </row>
    <row r="517" spans="1:25" ht="15.75" customHeight="1">
      <c r="A517" s="51">
        <v>2102</v>
      </c>
      <c r="B517" s="74"/>
      <c r="C517" s="74"/>
      <c r="D517" s="74"/>
      <c r="E517" s="74"/>
      <c r="F517" s="74"/>
      <c r="G517" s="74"/>
      <c r="H517" s="74"/>
      <c r="I517" s="74">
        <v>4</v>
      </c>
      <c r="J517" s="74"/>
      <c r="K517" s="24"/>
      <c r="L517" s="24"/>
      <c r="M517" s="24"/>
      <c r="N517" s="24"/>
      <c r="O517" s="24"/>
      <c r="P517" s="24"/>
      <c r="Q517" s="24"/>
      <c r="R517" s="75"/>
      <c r="S517" s="61"/>
      <c r="T517" s="1"/>
      <c r="U517" s="62"/>
      <c r="V517" s="63">
        <f>IF(I517=0,"",I517/H516)</f>
        <v>1</v>
      </c>
      <c r="W517" s="64">
        <v>4</v>
      </c>
      <c r="X517" s="65">
        <f t="shared" si="59"/>
        <v>1</v>
      </c>
      <c r="Y517" s="65">
        <f t="shared" si="60"/>
        <v>0</v>
      </c>
    </row>
    <row r="518" spans="1:25" ht="15.75" customHeight="1">
      <c r="A518" s="51">
        <v>2201</v>
      </c>
      <c r="B518" s="74"/>
      <c r="C518" s="74"/>
      <c r="D518" s="74"/>
      <c r="E518" s="74"/>
      <c r="F518" s="74"/>
      <c r="G518" s="74"/>
      <c r="H518" s="74"/>
      <c r="I518" s="74"/>
      <c r="J518" s="74">
        <v>4</v>
      </c>
      <c r="K518" s="24"/>
      <c r="L518" s="24"/>
      <c r="M518" s="24"/>
      <c r="N518" s="24"/>
      <c r="O518" s="24"/>
      <c r="P518" s="24"/>
      <c r="Q518" s="24"/>
      <c r="R518" s="75">
        <v>4</v>
      </c>
      <c r="S518" s="61"/>
      <c r="T518" s="1"/>
      <c r="U518" s="62"/>
      <c r="V518" s="66">
        <f>IF(J518=0,"",J518/I517)</f>
        <v>1</v>
      </c>
      <c r="W518" s="64">
        <v>4</v>
      </c>
      <c r="X518" s="67">
        <f t="shared" si="59"/>
        <v>1</v>
      </c>
      <c r="Y518" s="67">
        <f t="shared" si="60"/>
        <v>0</v>
      </c>
    </row>
    <row r="519" spans="1:25" ht="15.75" customHeight="1">
      <c r="A519" s="51">
        <v>2202</v>
      </c>
      <c r="B519" s="74"/>
      <c r="C519" s="74"/>
      <c r="D519" s="74"/>
      <c r="E519" s="74"/>
      <c r="F519" s="74"/>
      <c r="G519" s="74"/>
      <c r="H519" s="74"/>
      <c r="I519" s="74"/>
      <c r="J519" s="74"/>
      <c r="K519" s="24"/>
      <c r="L519" s="24"/>
      <c r="M519" s="24"/>
      <c r="N519" s="24"/>
      <c r="O519" s="24"/>
      <c r="P519" s="24"/>
      <c r="Q519" s="24"/>
      <c r="R519" s="75"/>
      <c r="S519" s="61"/>
      <c r="T519" s="1"/>
      <c r="U519" s="24"/>
      <c r="V519" s="97"/>
      <c r="W519" s="98"/>
      <c r="X519" s="99"/>
      <c r="Y519" s="100"/>
    </row>
    <row r="520" spans="1:25" ht="15.75" customHeight="1">
      <c r="A520" s="51">
        <v>2301</v>
      </c>
      <c r="B520" s="74"/>
      <c r="C520" s="74"/>
      <c r="D520" s="74"/>
      <c r="E520" s="74"/>
      <c r="F520" s="74"/>
      <c r="G520" s="74"/>
      <c r="H520" s="74"/>
      <c r="I520" s="74"/>
      <c r="J520" s="74"/>
      <c r="K520" s="24"/>
      <c r="L520" s="24"/>
      <c r="M520" s="24"/>
      <c r="N520" s="24"/>
      <c r="O520" s="24"/>
      <c r="P520" s="24"/>
      <c r="Q520" s="24"/>
      <c r="R520" s="75"/>
      <c r="S520" s="61"/>
      <c r="T520" s="1"/>
      <c r="U520" s="24"/>
      <c r="V520" s="101"/>
      <c r="W520" s="102"/>
      <c r="X520" s="103"/>
      <c r="Y520" s="101"/>
    </row>
    <row r="521" spans="1:25" ht="15.75" customHeight="1">
      <c r="A521" s="51">
        <v>2302</v>
      </c>
      <c r="B521" s="74"/>
      <c r="C521" s="74"/>
      <c r="D521" s="74"/>
      <c r="E521" s="74"/>
      <c r="F521" s="74"/>
      <c r="G521" s="74"/>
      <c r="H521" s="74"/>
      <c r="I521" s="74"/>
      <c r="J521" s="74"/>
      <c r="K521" s="24"/>
      <c r="L521" s="24"/>
      <c r="M521" s="24"/>
      <c r="N521" s="24"/>
      <c r="O521" s="24"/>
      <c r="P521" s="24"/>
      <c r="Q521" s="24"/>
      <c r="R521" s="75"/>
      <c r="S521" s="61"/>
      <c r="T521" s="1"/>
      <c r="U521" s="24"/>
      <c r="V521" s="101"/>
      <c r="W521" s="102"/>
      <c r="X521" s="103"/>
      <c r="Y521" s="101"/>
    </row>
    <row r="522" spans="1:25" ht="15.75" customHeight="1">
      <c r="A522" s="51">
        <v>2401</v>
      </c>
      <c r="B522" s="74"/>
      <c r="C522" s="74"/>
      <c r="D522" s="74"/>
      <c r="E522" s="74"/>
      <c r="F522" s="74"/>
      <c r="G522" s="74"/>
      <c r="H522" s="74"/>
      <c r="I522" s="74"/>
      <c r="J522" s="74"/>
      <c r="K522" s="24"/>
      <c r="L522" s="24"/>
      <c r="M522" s="24"/>
      <c r="N522" s="24"/>
      <c r="O522" s="24"/>
      <c r="P522" s="24"/>
      <c r="Q522" s="24"/>
      <c r="R522" s="75"/>
      <c r="S522" s="61"/>
      <c r="T522" s="1"/>
      <c r="U522" s="24"/>
      <c r="V522" s="101"/>
      <c r="W522" s="102"/>
      <c r="X522" s="103"/>
      <c r="Y522" s="101"/>
    </row>
    <row r="523" spans="1:25" ht="15.75" customHeight="1">
      <c r="A523" s="51">
        <v>2402</v>
      </c>
      <c r="B523" s="74"/>
      <c r="C523" s="74"/>
      <c r="D523" s="74"/>
      <c r="E523" s="74"/>
      <c r="F523" s="74"/>
      <c r="G523" s="74"/>
      <c r="H523" s="74"/>
      <c r="I523" s="74"/>
      <c r="J523" s="74"/>
      <c r="K523" s="24"/>
      <c r="L523" s="24"/>
      <c r="M523" s="24"/>
      <c r="N523" s="24"/>
      <c r="O523" s="24"/>
      <c r="P523" s="24"/>
      <c r="Q523" s="24"/>
      <c r="R523" s="75"/>
      <c r="S523" s="61"/>
      <c r="T523" s="1"/>
      <c r="U523" s="24"/>
      <c r="V523" s="76"/>
      <c r="W523" s="53"/>
      <c r="X523" s="77"/>
      <c r="Y523" s="71"/>
    </row>
    <row r="524" spans="1:25" ht="15.75" customHeight="1">
      <c r="A524" s="51">
        <v>2501</v>
      </c>
      <c r="B524" s="74"/>
      <c r="C524" s="74"/>
      <c r="D524" s="74"/>
      <c r="E524" s="74"/>
      <c r="F524" s="74"/>
      <c r="G524" s="74"/>
      <c r="H524" s="74"/>
      <c r="I524" s="74"/>
      <c r="J524" s="74"/>
      <c r="K524" s="24"/>
      <c r="L524" s="24"/>
      <c r="M524" s="24"/>
      <c r="N524" s="24"/>
      <c r="O524" s="24"/>
      <c r="P524" s="24"/>
      <c r="Q524" s="24"/>
      <c r="R524" s="75"/>
      <c r="S524" s="61"/>
      <c r="T524" s="1"/>
      <c r="U524" s="24"/>
      <c r="V524" s="78" t="s">
        <v>48</v>
      </c>
      <c r="W524" s="79">
        <v>3</v>
      </c>
      <c r="X524" s="80">
        <f>IF(SUM(R513:R521)=0,"",SUM(R513:R521))</f>
        <v>4</v>
      </c>
      <c r="Y524" s="81" t="s">
        <v>17</v>
      </c>
    </row>
    <row r="525" spans="1:25" ht="15.75" customHeight="1">
      <c r="A525" s="51">
        <v>2502</v>
      </c>
      <c r="B525" s="74"/>
      <c r="C525" s="74"/>
      <c r="D525" s="74"/>
      <c r="E525" s="74"/>
      <c r="F525" s="74"/>
      <c r="G525" s="74"/>
      <c r="H525" s="74"/>
      <c r="I525" s="74"/>
      <c r="J525" s="74"/>
      <c r="K525" s="24"/>
      <c r="L525" s="24"/>
      <c r="M525" s="24"/>
      <c r="N525" s="24"/>
      <c r="O525" s="24"/>
      <c r="P525" s="24"/>
      <c r="Q525" s="24"/>
      <c r="R525" s="75"/>
      <c r="S525" s="61"/>
      <c r="T525" s="1"/>
      <c r="U525" s="24"/>
      <c r="V525" s="82" t="s">
        <v>49</v>
      </c>
      <c r="W525" s="83">
        <f>IF(W524/B510=0,"",W524/B510)</f>
        <v>0.25</v>
      </c>
      <c r="X525" s="84">
        <f>IF(W524/X524=0,"",W524/X524)</f>
        <v>0.75</v>
      </c>
      <c r="Y525" s="85" t="s">
        <v>50</v>
      </c>
    </row>
    <row r="526" spans="1:25" ht="15.75" customHeight="1">
      <c r="A526" s="51">
        <v>2601</v>
      </c>
      <c r="B526" s="74"/>
      <c r="C526" s="74"/>
      <c r="D526" s="74"/>
      <c r="E526" s="74"/>
      <c r="F526" s="74"/>
      <c r="G526" s="74"/>
      <c r="H526" s="74"/>
      <c r="I526" s="74"/>
      <c r="J526" s="74"/>
      <c r="K526" s="24"/>
      <c r="L526" s="24"/>
      <c r="M526" s="24"/>
      <c r="N526" s="24"/>
      <c r="O526" s="24"/>
      <c r="P526" s="24"/>
      <c r="Q526" s="24"/>
      <c r="R526" s="75"/>
      <c r="S526" s="86"/>
      <c r="T526" s="87"/>
      <c r="U526" s="88"/>
      <c r="V526" s="87"/>
      <c r="W526" s="88"/>
      <c r="X526" s="88"/>
      <c r="Y526" s="89"/>
    </row>
    <row r="527" spans="1:25" ht="18" customHeight="1">
      <c r="A527" s="19"/>
      <c r="B527" s="24"/>
      <c r="C527" s="24"/>
      <c r="D527" s="175" t="s">
        <v>74</v>
      </c>
      <c r="E527" s="176"/>
      <c r="F527" s="176"/>
      <c r="G527" s="176"/>
      <c r="H527" s="176"/>
      <c r="I527" s="176"/>
      <c r="J527" s="177"/>
      <c r="K527" s="24"/>
      <c r="L527" s="24"/>
      <c r="M527" s="24"/>
      <c r="N527" s="24"/>
      <c r="O527" s="24"/>
      <c r="P527" s="24"/>
      <c r="Q527" s="24"/>
      <c r="R527" s="90">
        <f>SUM(R510:R523)</f>
        <v>4</v>
      </c>
      <c r="S527" s="91">
        <f>IF(R518=0,"",R518/B510)</f>
        <v>0.33333333333333331</v>
      </c>
      <c r="T527" s="91">
        <f>IF(R527=0,"",R527/B510)</f>
        <v>0.33333333333333331</v>
      </c>
      <c r="U527" s="91">
        <f>IF(R518=0,"",T527-S527)</f>
        <v>0</v>
      </c>
      <c r="V527" s="1"/>
      <c r="W527" s="24"/>
      <c r="X527" s="27"/>
      <c r="Y527" s="1"/>
    </row>
    <row r="528" spans="1:25" ht="12.75" customHeight="1">
      <c r="S528" s="1"/>
      <c r="T528" s="1"/>
      <c r="V528" s="1"/>
    </row>
    <row r="529" spans="1:29" ht="12.75" customHeight="1">
      <c r="S529" s="1"/>
      <c r="T529" s="1"/>
      <c r="V529" s="1"/>
    </row>
    <row r="530" spans="1:29" ht="26.25" customHeight="1">
      <c r="B530" s="178" t="s">
        <v>63</v>
      </c>
      <c r="C530" s="179"/>
      <c r="D530" s="179"/>
      <c r="E530" s="179"/>
      <c r="F530" s="179"/>
      <c r="G530" s="179"/>
      <c r="H530" s="179"/>
      <c r="I530" s="179"/>
      <c r="J530" s="179"/>
      <c r="R530" s="50" t="s">
        <v>84</v>
      </c>
      <c r="S530" s="1"/>
      <c r="T530" s="1"/>
      <c r="U530" s="24"/>
      <c r="V530" s="1"/>
      <c r="W530" s="24"/>
      <c r="X530" s="24"/>
      <c r="Y530" s="24"/>
      <c r="AC530" s="155">
        <f>AVERAGE(S527,S549)</f>
        <v>0.40350877192982454</v>
      </c>
    </row>
    <row r="531" spans="1:29" ht="20.25" customHeight="1">
      <c r="A531" s="180" t="s">
        <v>16</v>
      </c>
      <c r="B531" s="181" t="s">
        <v>64</v>
      </c>
      <c r="C531" s="176"/>
      <c r="D531" s="176"/>
      <c r="E531" s="176"/>
      <c r="F531" s="176"/>
      <c r="G531" s="176"/>
      <c r="H531" s="176"/>
      <c r="I531" s="176"/>
      <c r="J531" s="177"/>
      <c r="K531" s="24"/>
      <c r="L531" s="24"/>
      <c r="M531" s="24"/>
      <c r="N531" s="24"/>
      <c r="O531" s="24"/>
      <c r="P531" s="24"/>
      <c r="Q531" s="24"/>
      <c r="R531" s="182" t="s">
        <v>17</v>
      </c>
      <c r="S531" s="174" t="s">
        <v>8</v>
      </c>
      <c r="T531" s="174" t="s">
        <v>9</v>
      </c>
      <c r="U531" s="183" t="s">
        <v>10</v>
      </c>
      <c r="V531" s="174" t="s">
        <v>11</v>
      </c>
      <c r="W531" s="172" t="s">
        <v>12</v>
      </c>
      <c r="X531" s="172" t="s">
        <v>13</v>
      </c>
      <c r="Y531" s="174" t="s">
        <v>14</v>
      </c>
    </row>
    <row r="532" spans="1:29" ht="15.75" customHeight="1">
      <c r="A532" s="173"/>
      <c r="B532" s="51" t="s">
        <v>65</v>
      </c>
      <c r="C532" s="51" t="s">
        <v>66</v>
      </c>
      <c r="D532" s="51" t="s">
        <v>67</v>
      </c>
      <c r="E532" s="51" t="s">
        <v>68</v>
      </c>
      <c r="F532" s="51" t="s">
        <v>69</v>
      </c>
      <c r="G532" s="51" t="s">
        <v>70</v>
      </c>
      <c r="H532" s="51" t="s">
        <v>71</v>
      </c>
      <c r="I532" s="51" t="s">
        <v>72</v>
      </c>
      <c r="J532" s="51" t="s">
        <v>73</v>
      </c>
      <c r="K532" s="24"/>
      <c r="L532" s="24"/>
      <c r="M532" s="24"/>
      <c r="N532" s="24"/>
      <c r="O532" s="24"/>
      <c r="P532" s="24"/>
      <c r="Q532" s="24"/>
      <c r="R532" s="173"/>
      <c r="S532" s="173"/>
      <c r="T532" s="173"/>
      <c r="U532" s="173"/>
      <c r="V532" s="173"/>
      <c r="W532" s="173"/>
      <c r="X532" s="173"/>
      <c r="Y532" s="173"/>
    </row>
    <row r="533" spans="1:29" ht="15.75" customHeight="1">
      <c r="A533" s="51">
        <v>1802</v>
      </c>
      <c r="B533" s="52">
        <v>38</v>
      </c>
      <c r="C533" s="74"/>
      <c r="D533" s="74"/>
      <c r="E533" s="74"/>
      <c r="F533" s="74"/>
      <c r="G533" s="74"/>
      <c r="H533" s="74"/>
      <c r="I533" s="74"/>
      <c r="J533" s="74"/>
      <c r="K533" s="24"/>
      <c r="L533" s="24"/>
      <c r="M533" s="24"/>
      <c r="N533" s="24"/>
      <c r="O533" s="24"/>
      <c r="P533" s="24"/>
      <c r="Q533" s="24"/>
      <c r="R533" s="75"/>
      <c r="S533" s="55"/>
      <c r="T533" s="56"/>
      <c r="U533" s="57"/>
      <c r="V533" s="58"/>
      <c r="W533" s="59">
        <f>B533</f>
        <v>38</v>
      </c>
      <c r="X533" s="60"/>
      <c r="Y533" s="58"/>
    </row>
    <row r="534" spans="1:29" ht="15.75" customHeight="1">
      <c r="A534" s="51">
        <v>1901</v>
      </c>
      <c r="B534" s="74"/>
      <c r="C534" s="74">
        <v>22</v>
      </c>
      <c r="D534" s="74"/>
      <c r="E534" s="74"/>
      <c r="F534" s="74"/>
      <c r="G534" s="74"/>
      <c r="H534" s="74"/>
      <c r="I534" s="74"/>
      <c r="J534" s="74"/>
      <c r="K534" s="24"/>
      <c r="L534" s="24"/>
      <c r="M534" s="24"/>
      <c r="N534" s="24"/>
      <c r="O534" s="24"/>
      <c r="P534" s="24"/>
      <c r="Q534" s="24"/>
      <c r="R534" s="75"/>
      <c r="S534" s="61"/>
      <c r="T534" s="1"/>
      <c r="U534" s="62"/>
      <c r="V534" s="63">
        <f>IF(C534=0,"",C534/B533)</f>
        <v>0.57894736842105265</v>
      </c>
      <c r="W534" s="64">
        <v>22</v>
      </c>
      <c r="X534" s="65">
        <f t="shared" ref="X534:X541" si="61">IF(W534=0,"",W534/W533)</f>
        <v>0.57894736842105265</v>
      </c>
      <c r="Y534" s="65">
        <f t="shared" ref="Y534:Y541" si="62">IF(W534=0,"",100%-X534)</f>
        <v>0.42105263157894735</v>
      </c>
    </row>
    <row r="535" spans="1:29" ht="15.75" customHeight="1">
      <c r="A535" s="51">
        <v>1902</v>
      </c>
      <c r="B535" s="74"/>
      <c r="C535" s="74"/>
      <c r="D535" s="74">
        <v>22</v>
      </c>
      <c r="E535" s="74"/>
      <c r="F535" s="74"/>
      <c r="G535" s="74"/>
      <c r="H535" s="74"/>
      <c r="I535" s="74"/>
      <c r="J535" s="74"/>
      <c r="K535" s="24"/>
      <c r="L535" s="24"/>
      <c r="M535" s="24"/>
      <c r="N535" s="24"/>
      <c r="O535" s="24"/>
      <c r="P535" s="24"/>
      <c r="Q535" s="24"/>
      <c r="R535" s="75"/>
      <c r="S535" s="61"/>
      <c r="T535" s="1"/>
      <c r="U535" s="62"/>
      <c r="V535" s="63">
        <f>IF(D535=0,"",D535/C534)</f>
        <v>1</v>
      </c>
      <c r="W535" s="64">
        <v>22</v>
      </c>
      <c r="X535" s="65">
        <f t="shared" si="61"/>
        <v>1</v>
      </c>
      <c r="Y535" s="65">
        <f t="shared" si="62"/>
        <v>0</v>
      </c>
      <c r="Z535" s="30">
        <f>W535/W533</f>
        <v>0.57894736842105265</v>
      </c>
    </row>
    <row r="536" spans="1:29" ht="15.75" customHeight="1">
      <c r="A536" s="51">
        <v>2001</v>
      </c>
      <c r="B536" s="74"/>
      <c r="C536" s="74"/>
      <c r="D536" s="74"/>
      <c r="E536" s="74">
        <v>19</v>
      </c>
      <c r="F536" s="74"/>
      <c r="G536" s="74"/>
      <c r="H536" s="74"/>
      <c r="I536" s="74"/>
      <c r="J536" s="74"/>
      <c r="K536" s="24"/>
      <c r="L536" s="24"/>
      <c r="M536" s="24"/>
      <c r="N536" s="24"/>
      <c r="O536" s="24"/>
      <c r="P536" s="24"/>
      <c r="Q536" s="24"/>
      <c r="R536" s="75"/>
      <c r="S536" s="61"/>
      <c r="T536" s="1"/>
      <c r="U536" s="62"/>
      <c r="V536" s="63">
        <f>IF(E536=0,"",E536/D535)</f>
        <v>0.86363636363636365</v>
      </c>
      <c r="W536" s="64">
        <v>19</v>
      </c>
      <c r="X536" s="65">
        <f t="shared" si="61"/>
        <v>0.86363636363636365</v>
      </c>
      <c r="Y536" s="65">
        <f t="shared" si="62"/>
        <v>0.13636363636363635</v>
      </c>
    </row>
    <row r="537" spans="1:29" ht="15.75" customHeight="1">
      <c r="A537" s="51">
        <v>2002</v>
      </c>
      <c r="B537" s="74"/>
      <c r="C537" s="74"/>
      <c r="D537" s="74"/>
      <c r="E537" s="74"/>
      <c r="F537" s="74">
        <v>18</v>
      </c>
      <c r="G537" s="74"/>
      <c r="H537" s="74"/>
      <c r="I537" s="74"/>
      <c r="J537" s="74"/>
      <c r="K537" s="24"/>
      <c r="L537" s="24"/>
      <c r="M537" s="24"/>
      <c r="N537" s="24"/>
      <c r="O537" s="24"/>
      <c r="P537" s="24"/>
      <c r="Q537" s="24"/>
      <c r="R537" s="75"/>
      <c r="S537" s="61"/>
      <c r="T537" s="1"/>
      <c r="U537" s="62"/>
      <c r="V537" s="63">
        <f>IF(F537=0,"",F537/E536)</f>
        <v>0.94736842105263153</v>
      </c>
      <c r="W537" s="64">
        <v>18</v>
      </c>
      <c r="X537" s="65">
        <f t="shared" si="61"/>
        <v>0.94736842105263153</v>
      </c>
      <c r="Y537" s="65">
        <f t="shared" si="62"/>
        <v>5.2631578947368474E-2</v>
      </c>
    </row>
    <row r="538" spans="1:29" ht="15.75" customHeight="1">
      <c r="A538" s="51">
        <v>2101</v>
      </c>
      <c r="B538" s="74"/>
      <c r="C538" s="74"/>
      <c r="D538" s="74"/>
      <c r="E538" s="74"/>
      <c r="F538" s="74"/>
      <c r="G538" s="74">
        <v>18</v>
      </c>
      <c r="H538" s="74"/>
      <c r="I538" s="74"/>
      <c r="J538" s="74"/>
      <c r="K538" s="24"/>
      <c r="L538" s="24"/>
      <c r="M538" s="24"/>
      <c r="N538" s="24"/>
      <c r="O538" s="24"/>
      <c r="P538" s="24"/>
      <c r="Q538" s="24"/>
      <c r="R538" s="75"/>
      <c r="S538" s="61"/>
      <c r="T538" s="1"/>
      <c r="U538" s="62"/>
      <c r="V538" s="63">
        <f>IF(G538=0,"",G538/F537)</f>
        <v>1</v>
      </c>
      <c r="W538" s="64">
        <v>18</v>
      </c>
      <c r="X538" s="65">
        <f t="shared" si="61"/>
        <v>1</v>
      </c>
      <c r="Y538" s="65">
        <f t="shared" si="62"/>
        <v>0</v>
      </c>
    </row>
    <row r="539" spans="1:29" ht="15.75" customHeight="1">
      <c r="A539" s="51">
        <v>2102</v>
      </c>
      <c r="B539" s="74"/>
      <c r="C539" s="74"/>
      <c r="D539" s="74"/>
      <c r="E539" s="74"/>
      <c r="F539" s="74"/>
      <c r="G539" s="74"/>
      <c r="H539" s="74">
        <v>18</v>
      </c>
      <c r="I539" s="74"/>
      <c r="J539" s="74"/>
      <c r="K539" s="24"/>
      <c r="L539" s="24"/>
      <c r="M539" s="24"/>
      <c r="N539" s="24"/>
      <c r="O539" s="24"/>
      <c r="P539" s="24"/>
      <c r="Q539" s="24"/>
      <c r="R539" s="75"/>
      <c r="S539" s="61"/>
      <c r="T539" s="1"/>
      <c r="U539" s="62"/>
      <c r="V539" s="63">
        <f>IF(H539=0,"",H539/G538)</f>
        <v>1</v>
      </c>
      <c r="W539" s="64">
        <v>18</v>
      </c>
      <c r="X539" s="65">
        <f t="shared" si="61"/>
        <v>1</v>
      </c>
      <c r="Y539" s="65">
        <f t="shared" si="62"/>
        <v>0</v>
      </c>
    </row>
    <row r="540" spans="1:29" ht="15.75" customHeight="1">
      <c r="A540" s="51">
        <v>2201</v>
      </c>
      <c r="B540" s="74"/>
      <c r="C540" s="74"/>
      <c r="D540" s="74"/>
      <c r="E540" s="74"/>
      <c r="F540" s="74"/>
      <c r="G540" s="74"/>
      <c r="H540" s="74"/>
      <c r="I540" s="74">
        <v>18</v>
      </c>
      <c r="J540" s="74"/>
      <c r="K540" s="24"/>
      <c r="L540" s="24"/>
      <c r="M540" s="24"/>
      <c r="N540" s="24"/>
      <c r="O540" s="24"/>
      <c r="P540" s="24"/>
      <c r="Q540" s="24"/>
      <c r="R540" s="75"/>
      <c r="S540" s="61"/>
      <c r="T540" s="1"/>
      <c r="U540" s="62"/>
      <c r="V540" s="63">
        <f>IF(I540=0,"",I540/H539)</f>
        <v>1</v>
      </c>
      <c r="W540" s="64">
        <v>18</v>
      </c>
      <c r="X540" s="65">
        <f t="shared" si="61"/>
        <v>1</v>
      </c>
      <c r="Y540" s="65">
        <f t="shared" si="62"/>
        <v>0</v>
      </c>
    </row>
    <row r="541" spans="1:29" ht="15.75" customHeight="1">
      <c r="A541" s="51">
        <v>2202</v>
      </c>
      <c r="B541" s="74"/>
      <c r="C541" s="74"/>
      <c r="D541" s="74"/>
      <c r="E541" s="74"/>
      <c r="F541" s="74"/>
      <c r="G541" s="74"/>
      <c r="H541" s="74"/>
      <c r="I541" s="74"/>
      <c r="J541" s="74">
        <v>18</v>
      </c>
      <c r="K541" s="24"/>
      <c r="L541" s="24"/>
      <c r="M541" s="24"/>
      <c r="N541" s="24"/>
      <c r="O541" s="24"/>
      <c r="P541" s="24"/>
      <c r="Q541" s="24"/>
      <c r="R541" s="111">
        <v>18</v>
      </c>
      <c r="S541" s="61"/>
      <c r="T541" s="1"/>
      <c r="U541" s="62"/>
      <c r="V541" s="66">
        <f>IF(J541=0,"",J541/I540)</f>
        <v>1</v>
      </c>
      <c r="W541" s="64">
        <v>18</v>
      </c>
      <c r="X541" s="67">
        <f t="shared" si="61"/>
        <v>1</v>
      </c>
      <c r="Y541" s="67">
        <f t="shared" si="62"/>
        <v>0</v>
      </c>
    </row>
    <row r="542" spans="1:29" ht="15.75" customHeight="1">
      <c r="A542" s="51">
        <v>2301</v>
      </c>
      <c r="B542" s="74"/>
      <c r="C542" s="74"/>
      <c r="D542" s="74"/>
      <c r="E542" s="74"/>
      <c r="F542" s="74"/>
      <c r="G542" s="74"/>
      <c r="H542" s="74"/>
      <c r="I542" s="74"/>
      <c r="J542" s="74"/>
      <c r="K542" s="24"/>
      <c r="L542" s="24"/>
      <c r="M542" s="24"/>
      <c r="N542" s="24"/>
      <c r="O542" s="24"/>
      <c r="P542" s="24"/>
      <c r="Q542" s="24"/>
      <c r="R542" s="75"/>
      <c r="S542" s="61"/>
      <c r="T542" s="1"/>
      <c r="U542" s="24"/>
      <c r="V542" s="97"/>
      <c r="W542" s="98"/>
      <c r="X542" s="99"/>
      <c r="Y542" s="100"/>
    </row>
    <row r="543" spans="1:29" ht="15.75" customHeight="1">
      <c r="A543" s="51">
        <v>2302</v>
      </c>
      <c r="B543" s="74"/>
      <c r="C543" s="74"/>
      <c r="D543" s="74"/>
      <c r="E543" s="74"/>
      <c r="F543" s="74"/>
      <c r="G543" s="74"/>
      <c r="H543" s="74"/>
      <c r="I543" s="74"/>
      <c r="J543" s="74"/>
      <c r="K543" s="24"/>
      <c r="L543" s="24"/>
      <c r="M543" s="24"/>
      <c r="N543" s="24"/>
      <c r="O543" s="24"/>
      <c r="P543" s="24"/>
      <c r="Q543" s="24"/>
      <c r="R543" s="75"/>
      <c r="S543" s="61"/>
      <c r="T543" s="1"/>
      <c r="U543" s="24"/>
      <c r="V543" s="101"/>
      <c r="W543" s="102"/>
      <c r="X543" s="103"/>
      <c r="Y543" s="101"/>
    </row>
    <row r="544" spans="1:29" ht="15.75" customHeight="1">
      <c r="A544" s="51">
        <v>2401</v>
      </c>
      <c r="B544" s="74"/>
      <c r="C544" s="74"/>
      <c r="D544" s="74"/>
      <c r="E544" s="74"/>
      <c r="F544" s="74"/>
      <c r="G544" s="74"/>
      <c r="H544" s="74"/>
      <c r="I544" s="74"/>
      <c r="J544" s="74"/>
      <c r="K544" s="24"/>
      <c r="L544" s="24"/>
      <c r="M544" s="24"/>
      <c r="N544" s="24"/>
      <c r="O544" s="24"/>
      <c r="P544" s="24"/>
      <c r="Q544" s="24"/>
      <c r="R544" s="75"/>
      <c r="S544" s="61"/>
      <c r="T544" s="1"/>
      <c r="U544" s="24"/>
      <c r="V544" s="101"/>
      <c r="W544" s="102"/>
      <c r="X544" s="103"/>
      <c r="Y544" s="101"/>
    </row>
    <row r="545" spans="1:26" ht="15.75" customHeight="1">
      <c r="A545" s="51">
        <v>2402</v>
      </c>
      <c r="B545" s="74"/>
      <c r="C545" s="74"/>
      <c r="D545" s="74"/>
      <c r="E545" s="74"/>
      <c r="F545" s="74"/>
      <c r="G545" s="74"/>
      <c r="H545" s="74"/>
      <c r="I545" s="74"/>
      <c r="J545" s="74"/>
      <c r="K545" s="24"/>
      <c r="L545" s="24"/>
      <c r="M545" s="24"/>
      <c r="N545" s="24"/>
      <c r="O545" s="24"/>
      <c r="P545" s="24"/>
      <c r="Q545" s="24"/>
      <c r="R545" s="75"/>
      <c r="S545" s="61"/>
      <c r="T545" s="1"/>
      <c r="U545" s="24"/>
      <c r="V545" s="76"/>
      <c r="W545" s="53"/>
      <c r="X545" s="77"/>
      <c r="Y545" s="71"/>
    </row>
    <row r="546" spans="1:26" ht="15.75" customHeight="1">
      <c r="A546" s="51">
        <v>2501</v>
      </c>
      <c r="B546" s="74"/>
      <c r="C546" s="74"/>
      <c r="D546" s="74"/>
      <c r="E546" s="74"/>
      <c r="F546" s="74"/>
      <c r="G546" s="74"/>
      <c r="H546" s="74"/>
      <c r="I546" s="74"/>
      <c r="J546" s="74"/>
      <c r="K546" s="24"/>
      <c r="L546" s="24"/>
      <c r="M546" s="24"/>
      <c r="N546" s="24"/>
      <c r="O546" s="24"/>
      <c r="P546" s="24"/>
      <c r="Q546" s="24"/>
      <c r="R546" s="75"/>
      <c r="S546" s="61"/>
      <c r="T546" s="1"/>
      <c r="U546" s="24"/>
      <c r="V546" s="78" t="s">
        <v>48</v>
      </c>
      <c r="W546" s="79">
        <v>13</v>
      </c>
      <c r="X546" s="80">
        <f>IF(SUM(R536:R544)=0,"",SUM(R536:R544))</f>
        <v>18</v>
      </c>
      <c r="Y546" s="81" t="s">
        <v>17</v>
      </c>
    </row>
    <row r="547" spans="1:26" ht="15.75" customHeight="1">
      <c r="A547" s="51">
        <v>2502</v>
      </c>
      <c r="B547" s="74"/>
      <c r="C547" s="74"/>
      <c r="D547" s="74"/>
      <c r="E547" s="74"/>
      <c r="F547" s="74"/>
      <c r="G547" s="74"/>
      <c r="H547" s="74"/>
      <c r="I547" s="74"/>
      <c r="J547" s="74"/>
      <c r="K547" s="24"/>
      <c r="L547" s="24"/>
      <c r="M547" s="24"/>
      <c r="N547" s="24"/>
      <c r="O547" s="24"/>
      <c r="P547" s="24"/>
      <c r="Q547" s="24"/>
      <c r="R547" s="75"/>
      <c r="S547" s="61"/>
      <c r="T547" s="1"/>
      <c r="U547" s="24"/>
      <c r="V547" s="82" t="s">
        <v>49</v>
      </c>
      <c r="W547" s="83">
        <f>IF(W546/B533=0,"",W546/B533)</f>
        <v>0.34210526315789475</v>
      </c>
      <c r="X547" s="84">
        <f>IF(W546/X546=0,"",W546/X546)</f>
        <v>0.72222222222222221</v>
      </c>
      <c r="Y547" s="85" t="s">
        <v>50</v>
      </c>
    </row>
    <row r="548" spans="1:26" ht="15.75" customHeight="1">
      <c r="A548" s="51">
        <v>2601</v>
      </c>
      <c r="B548" s="74"/>
      <c r="C548" s="74"/>
      <c r="D548" s="74"/>
      <c r="E548" s="74"/>
      <c r="F548" s="74"/>
      <c r="G548" s="74"/>
      <c r="H548" s="74"/>
      <c r="I548" s="74"/>
      <c r="J548" s="74"/>
      <c r="K548" s="24"/>
      <c r="L548" s="24"/>
      <c r="M548" s="24"/>
      <c r="N548" s="24"/>
      <c r="O548" s="24"/>
      <c r="P548" s="24"/>
      <c r="Q548" s="24"/>
      <c r="R548" s="75"/>
      <c r="S548" s="86"/>
      <c r="T548" s="87"/>
      <c r="U548" s="88"/>
      <c r="V548" s="87"/>
      <c r="W548" s="88"/>
      <c r="X548" s="88"/>
      <c r="Y548" s="89"/>
    </row>
    <row r="549" spans="1:26" ht="18" customHeight="1">
      <c r="A549" s="19"/>
      <c r="B549" s="24"/>
      <c r="C549" s="24"/>
      <c r="D549" s="175" t="s">
        <v>74</v>
      </c>
      <c r="E549" s="176"/>
      <c r="F549" s="176"/>
      <c r="G549" s="176"/>
      <c r="H549" s="176"/>
      <c r="I549" s="176"/>
      <c r="J549" s="177"/>
      <c r="K549" s="24"/>
      <c r="L549" s="24"/>
      <c r="M549" s="24"/>
      <c r="N549" s="24"/>
      <c r="O549" s="24"/>
      <c r="P549" s="24"/>
      <c r="Q549" s="24"/>
      <c r="R549" s="90">
        <f>SUM(R533:R545)</f>
        <v>18</v>
      </c>
      <c r="S549" s="91">
        <f>IF(R541=0,"",R541/B533)</f>
        <v>0.47368421052631576</v>
      </c>
      <c r="T549" s="91">
        <f>IF(R549=0,"",R549/B533)</f>
        <v>0.47368421052631576</v>
      </c>
      <c r="U549" s="91">
        <f>IF(R541=0,"",T549-S549)</f>
        <v>0</v>
      </c>
      <c r="V549" s="1"/>
      <c r="W549" s="24"/>
      <c r="X549" s="27"/>
      <c r="Y549" s="1"/>
    </row>
    <row r="550" spans="1:26" ht="12.75" customHeight="1">
      <c r="S550" s="1"/>
      <c r="T550" s="1"/>
      <c r="V550" s="1"/>
    </row>
    <row r="551" spans="1:26" ht="12.75" customHeight="1">
      <c r="S551" s="1"/>
      <c r="T551" s="1"/>
      <c r="V551" s="1"/>
    </row>
    <row r="552" spans="1:26" ht="12.75" customHeight="1">
      <c r="S552" s="1"/>
      <c r="T552" s="1"/>
      <c r="V552" s="1"/>
    </row>
    <row r="553" spans="1:26" ht="26.25" customHeight="1">
      <c r="B553" s="178" t="s">
        <v>63</v>
      </c>
      <c r="C553" s="179"/>
      <c r="D553" s="179"/>
      <c r="E553" s="179"/>
      <c r="F553" s="179"/>
      <c r="G553" s="179"/>
      <c r="H553" s="179"/>
      <c r="I553" s="179"/>
      <c r="J553" s="179"/>
      <c r="R553" s="50" t="s">
        <v>85</v>
      </c>
      <c r="S553" s="1"/>
      <c r="T553" s="1"/>
      <c r="U553" s="24"/>
      <c r="V553" s="1"/>
      <c r="W553" s="24"/>
      <c r="X553" s="24"/>
      <c r="Y553" s="24"/>
    </row>
    <row r="554" spans="1:26" ht="20.25" customHeight="1">
      <c r="A554" s="180" t="s">
        <v>16</v>
      </c>
      <c r="B554" s="181" t="s">
        <v>64</v>
      </c>
      <c r="C554" s="176"/>
      <c r="D554" s="176"/>
      <c r="E554" s="176"/>
      <c r="F554" s="176"/>
      <c r="G554" s="176"/>
      <c r="H554" s="176"/>
      <c r="I554" s="176"/>
      <c r="J554" s="177"/>
      <c r="K554" s="24"/>
      <c r="L554" s="24"/>
      <c r="M554" s="24"/>
      <c r="N554" s="24"/>
      <c r="O554" s="24"/>
      <c r="P554" s="24"/>
      <c r="Q554" s="24"/>
      <c r="R554" s="182" t="s">
        <v>17</v>
      </c>
      <c r="S554" s="174" t="s">
        <v>8</v>
      </c>
      <c r="T554" s="174" t="s">
        <v>9</v>
      </c>
      <c r="U554" s="183" t="s">
        <v>10</v>
      </c>
      <c r="V554" s="174" t="s">
        <v>11</v>
      </c>
      <c r="W554" s="172" t="s">
        <v>12</v>
      </c>
      <c r="X554" s="172" t="s">
        <v>13</v>
      </c>
      <c r="Y554" s="174" t="s">
        <v>14</v>
      </c>
    </row>
    <row r="555" spans="1:26" ht="15.75" customHeight="1">
      <c r="A555" s="173"/>
      <c r="B555" s="51" t="s">
        <v>65</v>
      </c>
      <c r="C555" s="51" t="s">
        <v>66</v>
      </c>
      <c r="D555" s="51" t="s">
        <v>67</v>
      </c>
      <c r="E555" s="51" t="s">
        <v>68</v>
      </c>
      <c r="F555" s="51" t="s">
        <v>69</v>
      </c>
      <c r="G555" s="51" t="s">
        <v>70</v>
      </c>
      <c r="H555" s="51" t="s">
        <v>71</v>
      </c>
      <c r="I555" s="51" t="s">
        <v>72</v>
      </c>
      <c r="J555" s="51" t="s">
        <v>73</v>
      </c>
      <c r="K555" s="24"/>
      <c r="L555" s="24"/>
      <c r="M555" s="24"/>
      <c r="N555" s="24"/>
      <c r="O555" s="24"/>
      <c r="P555" s="24"/>
      <c r="Q555" s="24"/>
      <c r="R555" s="173"/>
      <c r="S555" s="173"/>
      <c r="T555" s="173"/>
      <c r="U555" s="173"/>
      <c r="V555" s="173"/>
      <c r="W555" s="173"/>
      <c r="X555" s="173"/>
      <c r="Y555" s="173"/>
    </row>
    <row r="556" spans="1:26" ht="15.75" customHeight="1">
      <c r="A556" s="51">
        <v>1901</v>
      </c>
      <c r="B556" s="52">
        <v>17</v>
      </c>
      <c r="C556" s="74"/>
      <c r="D556" s="74"/>
      <c r="E556" s="74"/>
      <c r="F556" s="74"/>
      <c r="G556" s="74"/>
      <c r="H556" s="74"/>
      <c r="I556" s="74"/>
      <c r="J556" s="74"/>
      <c r="K556" s="24"/>
      <c r="L556" s="24"/>
      <c r="M556" s="24"/>
      <c r="N556" s="24"/>
      <c r="O556" s="24"/>
      <c r="P556" s="24"/>
      <c r="Q556" s="24"/>
      <c r="R556" s="75"/>
      <c r="S556" s="55"/>
      <c r="T556" s="56"/>
      <c r="U556" s="57"/>
      <c r="V556" s="58"/>
      <c r="W556" s="59">
        <f>B556</f>
        <v>17</v>
      </c>
      <c r="X556" s="60"/>
      <c r="Y556" s="58"/>
    </row>
    <row r="557" spans="1:26" ht="15.75" customHeight="1">
      <c r="A557" s="51">
        <v>1902</v>
      </c>
      <c r="B557" s="74"/>
      <c r="C557" s="74">
        <v>15</v>
      </c>
      <c r="D557" s="74"/>
      <c r="E557" s="74"/>
      <c r="F557" s="74"/>
      <c r="G557" s="74"/>
      <c r="H557" s="74"/>
      <c r="I557" s="74"/>
      <c r="J557" s="74"/>
      <c r="K557" s="24"/>
      <c r="L557" s="24"/>
      <c r="M557" s="24"/>
      <c r="N557" s="24"/>
      <c r="O557" s="24"/>
      <c r="P557" s="24"/>
      <c r="Q557" s="24"/>
      <c r="R557" s="75"/>
      <c r="S557" s="61"/>
      <c r="T557" s="1"/>
      <c r="U557" s="62"/>
      <c r="V557" s="63">
        <f>IF(C557=0,"",C557/B556)</f>
        <v>0.88235294117647056</v>
      </c>
      <c r="W557" s="64">
        <v>15</v>
      </c>
      <c r="X557" s="65">
        <f t="shared" ref="X557:X564" si="63">IF(W557=0,"",W557/W556)</f>
        <v>0.88235294117647056</v>
      </c>
      <c r="Y557" s="65">
        <f t="shared" ref="Y557:Y564" si="64">IF(W557=0,"",100%-X557)</f>
        <v>0.11764705882352944</v>
      </c>
    </row>
    <row r="558" spans="1:26" ht="15.75" customHeight="1">
      <c r="A558" s="51">
        <v>2001</v>
      </c>
      <c r="B558" s="74"/>
      <c r="C558" s="74"/>
      <c r="D558" s="74">
        <v>10</v>
      </c>
      <c r="E558" s="74"/>
      <c r="F558" s="74"/>
      <c r="G558" s="74"/>
      <c r="H558" s="74"/>
      <c r="I558" s="74"/>
      <c r="J558" s="74"/>
      <c r="K558" s="24"/>
      <c r="L558" s="24"/>
      <c r="M558" s="24"/>
      <c r="N558" s="24"/>
      <c r="O558" s="24"/>
      <c r="P558" s="24"/>
      <c r="Q558" s="24"/>
      <c r="R558" s="75"/>
      <c r="S558" s="61"/>
      <c r="T558" s="1"/>
      <c r="U558" s="62"/>
      <c r="V558" s="63">
        <f>IF(D558=0,"",D558/C557)</f>
        <v>0.66666666666666663</v>
      </c>
      <c r="W558" s="64">
        <v>13</v>
      </c>
      <c r="X558" s="65">
        <f t="shared" si="63"/>
        <v>0.8666666666666667</v>
      </c>
      <c r="Y558" s="65">
        <f t="shared" si="64"/>
        <v>0.1333333333333333</v>
      </c>
      <c r="Z558" s="30">
        <f>W558/W556</f>
        <v>0.76470588235294112</v>
      </c>
    </row>
    <row r="559" spans="1:26" ht="15.75" customHeight="1">
      <c r="A559" s="51">
        <v>2002</v>
      </c>
      <c r="B559" s="74"/>
      <c r="C559" s="74"/>
      <c r="D559" s="74"/>
      <c r="E559" s="74">
        <v>9</v>
      </c>
      <c r="F559" s="74"/>
      <c r="G559" s="74"/>
      <c r="H559" s="74"/>
      <c r="I559" s="74"/>
      <c r="J559" s="74"/>
      <c r="K559" s="24"/>
      <c r="L559" s="24"/>
      <c r="M559" s="24"/>
      <c r="N559" s="24"/>
      <c r="O559" s="24"/>
      <c r="P559" s="24"/>
      <c r="Q559" s="24"/>
      <c r="R559" s="75"/>
      <c r="S559" s="61"/>
      <c r="T559" s="1"/>
      <c r="U559" s="62"/>
      <c r="V559" s="63">
        <f>IF(E559=0,"",E559/D558)</f>
        <v>0.9</v>
      </c>
      <c r="W559" s="64">
        <v>12</v>
      </c>
      <c r="X559" s="65">
        <f t="shared" si="63"/>
        <v>0.92307692307692313</v>
      </c>
      <c r="Y559" s="65">
        <f t="shared" si="64"/>
        <v>7.6923076923076872E-2</v>
      </c>
    </row>
    <row r="560" spans="1:26" ht="15.75" customHeight="1">
      <c r="A560" s="51">
        <v>2101</v>
      </c>
      <c r="B560" s="74"/>
      <c r="C560" s="74"/>
      <c r="D560" s="74"/>
      <c r="E560" s="74"/>
      <c r="F560" s="74">
        <v>9</v>
      </c>
      <c r="G560" s="74"/>
      <c r="H560" s="74"/>
      <c r="I560" s="74"/>
      <c r="J560" s="74"/>
      <c r="K560" s="24"/>
      <c r="L560" s="24"/>
      <c r="M560" s="24"/>
      <c r="N560" s="24"/>
      <c r="O560" s="24"/>
      <c r="P560" s="24"/>
      <c r="Q560" s="24"/>
      <c r="R560" s="75"/>
      <c r="S560" s="61"/>
      <c r="T560" s="1"/>
      <c r="U560" s="62"/>
      <c r="V560" s="63">
        <f>IF(F560=0,"",F560/E559)</f>
        <v>1</v>
      </c>
      <c r="W560" s="64">
        <v>12</v>
      </c>
      <c r="X560" s="65">
        <f t="shared" si="63"/>
        <v>1</v>
      </c>
      <c r="Y560" s="65">
        <f t="shared" si="64"/>
        <v>0</v>
      </c>
    </row>
    <row r="561" spans="1:25" ht="15.75" customHeight="1">
      <c r="A561" s="51">
        <v>2102</v>
      </c>
      <c r="B561" s="74"/>
      <c r="C561" s="74"/>
      <c r="D561" s="74"/>
      <c r="E561" s="74"/>
      <c r="F561" s="74"/>
      <c r="G561" s="74">
        <v>7</v>
      </c>
      <c r="H561" s="74"/>
      <c r="I561" s="74"/>
      <c r="J561" s="74"/>
      <c r="K561" s="24"/>
      <c r="L561" s="24"/>
      <c r="M561" s="24"/>
      <c r="N561" s="24"/>
      <c r="O561" s="24"/>
      <c r="P561" s="24"/>
      <c r="Q561" s="24"/>
      <c r="R561" s="75"/>
      <c r="S561" s="61"/>
      <c r="T561" s="1"/>
      <c r="U561" s="62"/>
      <c r="V561" s="63">
        <f>IF(G561=0,"",G561/F560)</f>
        <v>0.77777777777777779</v>
      </c>
      <c r="W561" s="64">
        <v>11</v>
      </c>
      <c r="X561" s="65">
        <f t="shared" si="63"/>
        <v>0.91666666666666663</v>
      </c>
      <c r="Y561" s="65">
        <f t="shared" si="64"/>
        <v>8.333333333333337E-2</v>
      </c>
    </row>
    <row r="562" spans="1:25" ht="15.75" customHeight="1">
      <c r="A562" s="51">
        <v>2201</v>
      </c>
      <c r="B562" s="74"/>
      <c r="C562" s="74"/>
      <c r="D562" s="74"/>
      <c r="E562" s="74"/>
      <c r="F562" s="74"/>
      <c r="G562" s="74"/>
      <c r="H562" s="74">
        <v>7</v>
      </c>
      <c r="I562" s="74"/>
      <c r="J562" s="74"/>
      <c r="K562" s="24"/>
      <c r="L562" s="24"/>
      <c r="M562" s="24"/>
      <c r="N562" s="24"/>
      <c r="O562" s="24"/>
      <c r="P562" s="24"/>
      <c r="Q562" s="24"/>
      <c r="R562" s="75"/>
      <c r="S562" s="61"/>
      <c r="T562" s="1"/>
      <c r="U562" s="62"/>
      <c r="V562" s="63">
        <f>IF(H562=0,"",H562/G561)</f>
        <v>1</v>
      </c>
      <c r="W562" s="64">
        <v>10</v>
      </c>
      <c r="X562" s="65">
        <f t="shared" si="63"/>
        <v>0.90909090909090906</v>
      </c>
      <c r="Y562" s="65">
        <f t="shared" si="64"/>
        <v>9.0909090909090939E-2</v>
      </c>
    </row>
    <row r="563" spans="1:25" ht="15.75" customHeight="1">
      <c r="A563" s="51">
        <v>2202</v>
      </c>
      <c r="B563" s="74"/>
      <c r="C563" s="74"/>
      <c r="D563" s="74"/>
      <c r="E563" s="74"/>
      <c r="F563" s="74"/>
      <c r="G563" s="74"/>
      <c r="H563" s="74"/>
      <c r="I563" s="74">
        <v>7</v>
      </c>
      <c r="J563" s="74"/>
      <c r="K563" s="24"/>
      <c r="L563" s="24"/>
      <c r="M563" s="24"/>
      <c r="N563" s="24"/>
      <c r="O563" s="24"/>
      <c r="P563" s="24"/>
      <c r="Q563" s="24"/>
      <c r="R563" s="75"/>
      <c r="S563" s="61"/>
      <c r="T563" s="1"/>
      <c r="U563" s="62"/>
      <c r="V563" s="63">
        <f>IF(I563=0,"",I563/H562)</f>
        <v>1</v>
      </c>
      <c r="W563" s="64">
        <v>10</v>
      </c>
      <c r="X563" s="65">
        <f t="shared" si="63"/>
        <v>1</v>
      </c>
      <c r="Y563" s="65">
        <f t="shared" si="64"/>
        <v>0</v>
      </c>
    </row>
    <row r="564" spans="1:25" ht="15.75" customHeight="1">
      <c r="A564" s="51">
        <v>2301</v>
      </c>
      <c r="B564" s="74"/>
      <c r="C564" s="74"/>
      <c r="D564" s="74"/>
      <c r="E564" s="74"/>
      <c r="F564" s="74"/>
      <c r="G564" s="74"/>
      <c r="H564" s="74"/>
      <c r="I564" s="74"/>
      <c r="J564" s="74">
        <v>7</v>
      </c>
      <c r="K564" s="24"/>
      <c r="L564" s="24"/>
      <c r="M564" s="24"/>
      <c r="N564" s="24"/>
      <c r="O564" s="24"/>
      <c r="P564" s="24"/>
      <c r="Q564" s="24"/>
      <c r="R564" s="75">
        <v>6</v>
      </c>
      <c r="S564" s="61"/>
      <c r="T564" s="1"/>
      <c r="U564" s="62"/>
      <c r="V564" s="66">
        <f>IF(J564=0,"",J564/I563)</f>
        <v>1</v>
      </c>
      <c r="W564" s="64">
        <v>10</v>
      </c>
      <c r="X564" s="67">
        <f t="shared" si="63"/>
        <v>1</v>
      </c>
      <c r="Y564" s="67">
        <f t="shared" si="64"/>
        <v>0</v>
      </c>
    </row>
    <row r="565" spans="1:25" ht="15.75" customHeight="1">
      <c r="A565" s="51">
        <v>2302</v>
      </c>
      <c r="B565" s="74"/>
      <c r="C565" s="74"/>
      <c r="D565" s="74"/>
      <c r="E565" s="74"/>
      <c r="F565" s="74"/>
      <c r="G565" s="74"/>
      <c r="H565" s="74"/>
      <c r="I565" s="74"/>
      <c r="J565" s="74">
        <v>2</v>
      </c>
      <c r="K565" s="24"/>
      <c r="L565" s="24"/>
      <c r="M565" s="24"/>
      <c r="N565" s="24"/>
      <c r="O565" s="24"/>
      <c r="P565" s="24"/>
      <c r="Q565" s="24"/>
      <c r="R565" s="75">
        <v>1</v>
      </c>
      <c r="S565" s="61"/>
      <c r="T565" s="1"/>
      <c r="U565" s="24"/>
      <c r="V565" s="97"/>
      <c r="W565" s="98">
        <v>3</v>
      </c>
      <c r="X565" s="99"/>
      <c r="Y565" s="100"/>
    </row>
    <row r="566" spans="1:25" ht="15.75" customHeight="1">
      <c r="A566" s="51">
        <v>2401</v>
      </c>
      <c r="B566" s="74"/>
      <c r="C566" s="74"/>
      <c r="D566" s="74"/>
      <c r="E566" s="74"/>
      <c r="F566" s="74"/>
      <c r="G566" s="74"/>
      <c r="H566" s="74"/>
      <c r="I566" s="74"/>
      <c r="J566" s="74">
        <v>1</v>
      </c>
      <c r="K566" s="24"/>
      <c r="L566" s="24"/>
      <c r="M566" s="24"/>
      <c r="N566" s="24"/>
      <c r="O566" s="24"/>
      <c r="P566" s="24"/>
      <c r="Q566" s="24"/>
      <c r="R566" s="75">
        <v>2</v>
      </c>
      <c r="S566" s="61"/>
      <c r="T566" s="1"/>
      <c r="U566" s="24"/>
      <c r="V566" s="101"/>
      <c r="W566" s="102">
        <v>2</v>
      </c>
      <c r="X566" s="103"/>
      <c r="Y566" s="101"/>
    </row>
    <row r="567" spans="1:25" ht="15.75" customHeight="1">
      <c r="A567" s="51">
        <v>2402</v>
      </c>
      <c r="B567" s="74"/>
      <c r="C567" s="74"/>
      <c r="D567" s="74"/>
      <c r="E567" s="74"/>
      <c r="F567" s="74"/>
      <c r="G567" s="74"/>
      <c r="H567" s="74"/>
      <c r="I567" s="74"/>
      <c r="J567" s="74"/>
      <c r="K567" s="24"/>
      <c r="L567" s="24"/>
      <c r="M567" s="24"/>
      <c r="N567" s="24"/>
      <c r="O567" s="24"/>
      <c r="P567" s="24"/>
      <c r="Q567" s="24"/>
      <c r="R567" s="75"/>
      <c r="S567" s="61"/>
      <c r="T567" s="1"/>
      <c r="U567" s="24"/>
      <c r="V567" s="101"/>
      <c r="W567" s="102"/>
      <c r="X567" s="103"/>
      <c r="Y567" s="101"/>
    </row>
    <row r="568" spans="1:25" ht="15.75" customHeight="1">
      <c r="A568" s="51">
        <v>2501</v>
      </c>
      <c r="B568" s="74"/>
      <c r="C568" s="74"/>
      <c r="D568" s="74"/>
      <c r="E568" s="74"/>
      <c r="F568" s="74"/>
      <c r="G568" s="74"/>
      <c r="H568" s="74"/>
      <c r="I568" s="74"/>
      <c r="J568" s="74"/>
      <c r="K568" s="24"/>
      <c r="L568" s="24"/>
      <c r="M568" s="24"/>
      <c r="N568" s="24"/>
      <c r="O568" s="24"/>
      <c r="P568" s="24"/>
      <c r="Q568" s="24"/>
      <c r="R568" s="75"/>
      <c r="S568" s="61"/>
      <c r="T568" s="1"/>
      <c r="U568" s="24"/>
      <c r="V568" s="76"/>
      <c r="W568" s="53"/>
      <c r="X568" s="77"/>
      <c r="Y568" s="71"/>
    </row>
    <row r="569" spans="1:25" ht="15.75" customHeight="1">
      <c r="A569" s="51">
        <v>2502</v>
      </c>
      <c r="B569" s="74"/>
      <c r="C569" s="74"/>
      <c r="D569" s="74"/>
      <c r="E569" s="74"/>
      <c r="F569" s="74"/>
      <c r="G569" s="74"/>
      <c r="H569" s="74"/>
      <c r="I569" s="74"/>
      <c r="J569" s="74"/>
      <c r="K569" s="24"/>
      <c r="L569" s="24"/>
      <c r="M569" s="24"/>
      <c r="N569" s="24"/>
      <c r="O569" s="24"/>
      <c r="P569" s="24"/>
      <c r="Q569" s="24"/>
      <c r="R569" s="75"/>
      <c r="S569" s="61"/>
      <c r="T569" s="1"/>
      <c r="U569" s="24"/>
      <c r="V569" s="78" t="s">
        <v>48</v>
      </c>
      <c r="W569" s="79">
        <v>4</v>
      </c>
      <c r="X569" s="80">
        <f>IF(SUM(R559:R567)=0,"",SUM(R559:R567))</f>
        <v>9</v>
      </c>
      <c r="Y569" s="81" t="s">
        <v>17</v>
      </c>
    </row>
    <row r="570" spans="1:25" ht="15.75" customHeight="1">
      <c r="A570" s="51">
        <v>2601</v>
      </c>
      <c r="B570" s="74"/>
      <c r="C570" s="74"/>
      <c r="D570" s="74"/>
      <c r="E570" s="74"/>
      <c r="F570" s="74"/>
      <c r="G570" s="74"/>
      <c r="H570" s="74"/>
      <c r="I570" s="74"/>
      <c r="J570" s="74"/>
      <c r="K570" s="24"/>
      <c r="L570" s="24"/>
      <c r="M570" s="24"/>
      <c r="N570" s="24"/>
      <c r="O570" s="24"/>
      <c r="P570" s="24"/>
      <c r="Q570" s="24"/>
      <c r="R570" s="75"/>
      <c r="S570" s="61"/>
      <c r="T570" s="1"/>
      <c r="U570" s="24"/>
      <c r="V570" s="82" t="s">
        <v>49</v>
      </c>
      <c r="W570" s="83">
        <f>IF(W569/B556=0,"",W569/B556)</f>
        <v>0.23529411764705882</v>
      </c>
      <c r="X570" s="84">
        <f>IF(W569/X569=0,"",W569/X569)</f>
        <v>0.44444444444444442</v>
      </c>
      <c r="Y570" s="85" t="s">
        <v>50</v>
      </c>
    </row>
    <row r="571" spans="1:25" ht="15.75" customHeight="1">
      <c r="A571" s="51">
        <v>2602</v>
      </c>
      <c r="B571" s="74"/>
      <c r="C571" s="74"/>
      <c r="D571" s="74"/>
      <c r="E571" s="74"/>
      <c r="F571" s="74"/>
      <c r="G571" s="74"/>
      <c r="H571" s="74"/>
      <c r="I571" s="74"/>
      <c r="J571" s="74"/>
      <c r="K571" s="24"/>
      <c r="L571" s="24"/>
      <c r="M571" s="24"/>
      <c r="N571" s="24"/>
      <c r="O571" s="24"/>
      <c r="P571" s="24"/>
      <c r="Q571" s="24"/>
      <c r="R571" s="75"/>
      <c r="S571" s="86"/>
      <c r="T571" s="87"/>
      <c r="U571" s="88"/>
      <c r="V571" s="87"/>
      <c r="W571" s="88"/>
      <c r="X571" s="88"/>
      <c r="Y571" s="89"/>
    </row>
    <row r="572" spans="1:25" ht="18" customHeight="1">
      <c r="A572" s="19"/>
      <c r="B572" s="24"/>
      <c r="C572" s="24"/>
      <c r="D572" s="175" t="s">
        <v>74</v>
      </c>
      <c r="E572" s="176"/>
      <c r="F572" s="176"/>
      <c r="G572" s="176"/>
      <c r="H572" s="176"/>
      <c r="I572" s="176"/>
      <c r="J572" s="177"/>
      <c r="K572" s="24"/>
      <c r="L572" s="24"/>
      <c r="M572" s="24"/>
      <c r="N572" s="24"/>
      <c r="O572" s="24"/>
      <c r="P572" s="24"/>
      <c r="Q572" s="24"/>
      <c r="R572" s="90">
        <f>SUM(R556:R568)</f>
        <v>9</v>
      </c>
      <c r="S572" s="91">
        <f>IF(R564=0,"",R564/B556)</f>
        <v>0.35294117647058826</v>
      </c>
      <c r="T572" s="91">
        <f>IF(R572=0,"",R572/B556)</f>
        <v>0.52941176470588236</v>
      </c>
      <c r="U572" s="91">
        <f>IF(R564=0,"",T572-S572)</f>
        <v>0.1764705882352941</v>
      </c>
      <c r="V572" s="1"/>
      <c r="W572" s="24"/>
      <c r="X572" s="27"/>
      <c r="Y572" s="1"/>
    </row>
    <row r="573" spans="1:25" ht="12.75" customHeight="1">
      <c r="S573" s="1"/>
      <c r="T573" s="1"/>
      <c r="V573" s="1"/>
    </row>
    <row r="574" spans="1:25" ht="12.75" customHeight="1">
      <c r="S574" s="1"/>
      <c r="T574" s="1"/>
      <c r="V574" s="1"/>
    </row>
    <row r="575" spans="1:25" ht="26.25" customHeight="1">
      <c r="B575" s="178" t="s">
        <v>63</v>
      </c>
      <c r="C575" s="179"/>
      <c r="D575" s="179"/>
      <c r="E575" s="179"/>
      <c r="F575" s="179"/>
      <c r="G575" s="179"/>
      <c r="H575" s="179"/>
      <c r="I575" s="179"/>
      <c r="J575" s="179"/>
      <c r="R575" s="50" t="s">
        <v>86</v>
      </c>
      <c r="S575" s="1"/>
      <c r="T575" s="1"/>
      <c r="U575" s="24"/>
      <c r="V575" s="1"/>
      <c r="W575" s="24"/>
      <c r="X575" s="24"/>
      <c r="Y575" s="24"/>
    </row>
    <row r="576" spans="1:25" ht="20.25" customHeight="1">
      <c r="A576" s="180" t="s">
        <v>16</v>
      </c>
      <c r="B576" s="181" t="s">
        <v>64</v>
      </c>
      <c r="C576" s="176"/>
      <c r="D576" s="176"/>
      <c r="E576" s="176"/>
      <c r="F576" s="176"/>
      <c r="G576" s="176"/>
      <c r="H576" s="176"/>
      <c r="I576" s="176"/>
      <c r="J576" s="177"/>
      <c r="K576" s="24"/>
      <c r="L576" s="24"/>
      <c r="M576" s="24"/>
      <c r="N576" s="24"/>
      <c r="O576" s="24"/>
      <c r="P576" s="24"/>
      <c r="Q576" s="24"/>
      <c r="R576" s="182" t="s">
        <v>17</v>
      </c>
      <c r="S576" s="174" t="s">
        <v>8</v>
      </c>
      <c r="T576" s="174" t="s">
        <v>9</v>
      </c>
      <c r="U576" s="183" t="s">
        <v>10</v>
      </c>
      <c r="V576" s="174" t="s">
        <v>11</v>
      </c>
      <c r="W576" s="172" t="s">
        <v>12</v>
      </c>
      <c r="X576" s="172" t="s">
        <v>13</v>
      </c>
      <c r="Y576" s="174" t="s">
        <v>14</v>
      </c>
    </row>
    <row r="577" spans="1:26" ht="15.75" customHeight="1">
      <c r="A577" s="173"/>
      <c r="B577" s="51" t="s">
        <v>65</v>
      </c>
      <c r="C577" s="51" t="s">
        <v>66</v>
      </c>
      <c r="D577" s="51" t="s">
        <v>67</v>
      </c>
      <c r="E577" s="51" t="s">
        <v>68</v>
      </c>
      <c r="F577" s="51" t="s">
        <v>69</v>
      </c>
      <c r="G577" s="51" t="s">
        <v>70</v>
      </c>
      <c r="H577" s="51" t="s">
        <v>71</v>
      </c>
      <c r="I577" s="51" t="s">
        <v>72</v>
      </c>
      <c r="J577" s="51" t="s">
        <v>73</v>
      </c>
      <c r="K577" s="24"/>
      <c r="L577" s="24"/>
      <c r="M577" s="24"/>
      <c r="N577" s="24"/>
      <c r="O577" s="24"/>
      <c r="P577" s="24"/>
      <c r="Q577" s="24"/>
      <c r="R577" s="173"/>
      <c r="S577" s="173"/>
      <c r="T577" s="173"/>
      <c r="U577" s="173"/>
      <c r="V577" s="173"/>
      <c r="W577" s="173"/>
      <c r="X577" s="173"/>
      <c r="Y577" s="173"/>
    </row>
    <row r="578" spans="1:26" ht="15.75" customHeight="1">
      <c r="A578" s="51">
        <v>1902</v>
      </c>
      <c r="B578" s="52">
        <v>29</v>
      </c>
      <c r="C578" s="74"/>
      <c r="D578" s="74"/>
      <c r="E578" s="74"/>
      <c r="F578" s="74"/>
      <c r="G578" s="74"/>
      <c r="H578" s="74"/>
      <c r="I578" s="74"/>
      <c r="J578" s="74"/>
      <c r="K578" s="24"/>
      <c r="L578" s="24"/>
      <c r="M578" s="24"/>
      <c r="N578" s="24"/>
      <c r="O578" s="24"/>
      <c r="P578" s="24"/>
      <c r="Q578" s="24"/>
      <c r="R578" s="75"/>
      <c r="S578" s="55"/>
      <c r="T578" s="56"/>
      <c r="U578" s="57"/>
      <c r="V578" s="58"/>
      <c r="W578" s="59">
        <f>B578</f>
        <v>29</v>
      </c>
      <c r="X578" s="60"/>
      <c r="Y578" s="58"/>
    </row>
    <row r="579" spans="1:26" ht="15.75" customHeight="1">
      <c r="A579" s="51">
        <v>2001</v>
      </c>
      <c r="B579" s="74"/>
      <c r="C579" s="74">
        <v>16</v>
      </c>
      <c r="D579" s="74"/>
      <c r="E579" s="74"/>
      <c r="F579" s="74"/>
      <c r="G579" s="74"/>
      <c r="H579" s="74"/>
      <c r="I579" s="74"/>
      <c r="J579" s="74"/>
      <c r="K579" s="24"/>
      <c r="L579" s="24"/>
      <c r="M579" s="24"/>
      <c r="N579" s="24"/>
      <c r="O579" s="24"/>
      <c r="P579" s="24"/>
      <c r="Q579" s="24"/>
      <c r="R579" s="75"/>
      <c r="S579" s="61"/>
      <c r="T579" s="1"/>
      <c r="U579" s="62"/>
      <c r="V579" s="63">
        <f>IF(C579=0,"",C579/B578)</f>
        <v>0.55172413793103448</v>
      </c>
      <c r="W579" s="64">
        <v>16</v>
      </c>
      <c r="X579" s="65">
        <f t="shared" ref="X579:X586" si="65">IF(W579=0,"",W579/W578)</f>
        <v>0.55172413793103448</v>
      </c>
      <c r="Y579" s="65">
        <f t="shared" ref="Y579:Y586" si="66">IF(W579=0,"",100%-X579)</f>
        <v>0.44827586206896552</v>
      </c>
    </row>
    <row r="580" spans="1:26" ht="15.75" customHeight="1">
      <c r="A580" s="51">
        <v>2002</v>
      </c>
      <c r="B580" s="74"/>
      <c r="C580" s="74"/>
      <c r="D580" s="74">
        <v>15</v>
      </c>
      <c r="E580" s="74"/>
      <c r="F580" s="74"/>
      <c r="G580" s="74"/>
      <c r="H580" s="74"/>
      <c r="I580" s="74"/>
      <c r="J580" s="74"/>
      <c r="K580" s="24"/>
      <c r="L580" s="24"/>
      <c r="M580" s="24"/>
      <c r="N580" s="24"/>
      <c r="O580" s="24"/>
      <c r="P580" s="24"/>
      <c r="Q580" s="24"/>
      <c r="R580" s="75"/>
      <c r="S580" s="61"/>
      <c r="T580" s="1"/>
      <c r="U580" s="62"/>
      <c r="V580" s="63">
        <f>IF(D580=0,"",D580/C579)</f>
        <v>0.9375</v>
      </c>
      <c r="W580" s="64">
        <v>15</v>
      </c>
      <c r="X580" s="65">
        <f t="shared" si="65"/>
        <v>0.9375</v>
      </c>
      <c r="Y580" s="65">
        <f t="shared" si="66"/>
        <v>6.25E-2</v>
      </c>
      <c r="Z580" s="30">
        <f>W580/W578</f>
        <v>0.51724137931034486</v>
      </c>
    </row>
    <row r="581" spans="1:26" ht="15.75" customHeight="1">
      <c r="A581" s="51">
        <v>2101</v>
      </c>
      <c r="B581" s="74"/>
      <c r="C581" s="74"/>
      <c r="D581" s="74"/>
      <c r="E581" s="74">
        <v>12</v>
      </c>
      <c r="F581" s="74"/>
      <c r="G581" s="74"/>
      <c r="H581" s="74"/>
      <c r="I581" s="74"/>
      <c r="J581" s="74"/>
      <c r="K581" s="24"/>
      <c r="L581" s="24"/>
      <c r="M581" s="24"/>
      <c r="N581" s="24"/>
      <c r="O581" s="24"/>
      <c r="P581" s="24"/>
      <c r="Q581" s="24"/>
      <c r="R581" s="75"/>
      <c r="S581" s="61"/>
      <c r="T581" s="1"/>
      <c r="U581" s="62"/>
      <c r="V581" s="63">
        <f>IF(E581=0,"",E581/D580)</f>
        <v>0.8</v>
      </c>
      <c r="W581" s="64">
        <v>12</v>
      </c>
      <c r="X581" s="65">
        <f t="shared" si="65"/>
        <v>0.8</v>
      </c>
      <c r="Y581" s="65">
        <f t="shared" si="66"/>
        <v>0.19999999999999996</v>
      </c>
    </row>
    <row r="582" spans="1:26" ht="15.75" customHeight="1">
      <c r="A582" s="51">
        <v>2102</v>
      </c>
      <c r="B582" s="74"/>
      <c r="C582" s="74"/>
      <c r="D582" s="74"/>
      <c r="E582" s="74"/>
      <c r="F582" s="74">
        <v>11</v>
      </c>
      <c r="G582" s="74"/>
      <c r="H582" s="74"/>
      <c r="I582" s="74"/>
      <c r="J582" s="74"/>
      <c r="K582" s="24"/>
      <c r="L582" s="24"/>
      <c r="M582" s="24"/>
      <c r="N582" s="24"/>
      <c r="O582" s="24"/>
      <c r="P582" s="24"/>
      <c r="Q582" s="24"/>
      <c r="R582" s="75"/>
      <c r="S582" s="61"/>
      <c r="T582" s="1"/>
      <c r="U582" s="62"/>
      <c r="V582" s="63">
        <f>IF(F582=0,"",F582/E581)</f>
        <v>0.91666666666666663</v>
      </c>
      <c r="W582" s="64">
        <v>11</v>
      </c>
      <c r="X582" s="65">
        <f t="shared" si="65"/>
        <v>0.91666666666666663</v>
      </c>
      <c r="Y582" s="65">
        <f t="shared" si="66"/>
        <v>8.333333333333337E-2</v>
      </c>
    </row>
    <row r="583" spans="1:26" ht="15.75" customHeight="1">
      <c r="A583" s="51">
        <v>2201</v>
      </c>
      <c r="B583" s="74"/>
      <c r="C583" s="74"/>
      <c r="D583" s="74"/>
      <c r="E583" s="74"/>
      <c r="F583" s="74"/>
      <c r="G583" s="74">
        <v>10</v>
      </c>
      <c r="H583" s="74"/>
      <c r="I583" s="74"/>
      <c r="J583" s="74"/>
      <c r="K583" s="24"/>
      <c r="L583" s="24"/>
      <c r="M583" s="24"/>
      <c r="N583" s="24"/>
      <c r="O583" s="24"/>
      <c r="P583" s="24"/>
      <c r="Q583" s="24"/>
      <c r="R583" s="75"/>
      <c r="S583" s="61"/>
      <c r="T583" s="1"/>
      <c r="U583" s="62"/>
      <c r="V583" s="63">
        <f>IF(G583=0,"",G583/F582)</f>
        <v>0.90909090909090906</v>
      </c>
      <c r="W583" s="64">
        <v>10</v>
      </c>
      <c r="X583" s="65">
        <f t="shared" si="65"/>
        <v>0.90909090909090906</v>
      </c>
      <c r="Y583" s="65">
        <f t="shared" si="66"/>
        <v>9.0909090909090939E-2</v>
      </c>
    </row>
    <row r="584" spans="1:26" ht="15.75" customHeight="1">
      <c r="A584" s="51">
        <v>2202</v>
      </c>
      <c r="B584" s="74"/>
      <c r="C584" s="74"/>
      <c r="D584" s="74"/>
      <c r="E584" s="74"/>
      <c r="F584" s="74"/>
      <c r="G584" s="74"/>
      <c r="H584" s="74">
        <v>10</v>
      </c>
      <c r="I584" s="74"/>
      <c r="J584" s="74"/>
      <c r="K584" s="24"/>
      <c r="L584" s="24"/>
      <c r="M584" s="24"/>
      <c r="N584" s="24"/>
      <c r="O584" s="24"/>
      <c r="P584" s="24"/>
      <c r="Q584" s="24"/>
      <c r="R584" s="75"/>
      <c r="S584" s="61"/>
      <c r="T584" s="1"/>
      <c r="U584" s="62"/>
      <c r="V584" s="63">
        <f>IF(H584=0,"",H584/G583)</f>
        <v>1</v>
      </c>
      <c r="W584" s="64">
        <v>10</v>
      </c>
      <c r="X584" s="65">
        <f t="shared" si="65"/>
        <v>1</v>
      </c>
      <c r="Y584" s="65">
        <f t="shared" si="66"/>
        <v>0</v>
      </c>
    </row>
    <row r="585" spans="1:26" ht="15.75" customHeight="1">
      <c r="A585" s="51">
        <v>2301</v>
      </c>
      <c r="B585" s="74"/>
      <c r="C585" s="74"/>
      <c r="D585" s="74"/>
      <c r="E585" s="74"/>
      <c r="F585" s="74"/>
      <c r="G585" s="74"/>
      <c r="H585" s="74"/>
      <c r="I585" s="74">
        <v>10</v>
      </c>
      <c r="J585" s="74"/>
      <c r="K585" s="24"/>
      <c r="L585" s="24"/>
      <c r="M585" s="24"/>
      <c r="N585" s="24"/>
      <c r="O585" s="24"/>
      <c r="P585" s="24"/>
      <c r="Q585" s="24"/>
      <c r="R585" s="75"/>
      <c r="S585" s="61"/>
      <c r="T585" s="1"/>
      <c r="U585" s="62"/>
      <c r="V585" s="63">
        <f>IF(I585=0,"",I585/H584)</f>
        <v>1</v>
      </c>
      <c r="W585" s="64">
        <v>10</v>
      </c>
      <c r="X585" s="65">
        <f t="shared" si="65"/>
        <v>1</v>
      </c>
      <c r="Y585" s="65">
        <f t="shared" si="66"/>
        <v>0</v>
      </c>
    </row>
    <row r="586" spans="1:26" ht="15.75" customHeight="1">
      <c r="A586" s="51">
        <v>2302</v>
      </c>
      <c r="B586" s="74"/>
      <c r="C586" s="74"/>
      <c r="D586" s="74"/>
      <c r="E586" s="74"/>
      <c r="F586" s="74"/>
      <c r="G586" s="74"/>
      <c r="H586" s="74"/>
      <c r="I586" s="74"/>
      <c r="J586" s="74">
        <v>10</v>
      </c>
      <c r="K586" s="24"/>
      <c r="L586" s="24"/>
      <c r="M586" s="24"/>
      <c r="N586" s="24"/>
      <c r="O586" s="24"/>
      <c r="P586" s="24"/>
      <c r="Q586" s="24"/>
      <c r="R586" s="75">
        <v>10</v>
      </c>
      <c r="S586" s="61"/>
      <c r="T586" s="1"/>
      <c r="U586" s="62"/>
      <c r="V586" s="66">
        <f>IF(J586=0,"",J586/I585)</f>
        <v>1</v>
      </c>
      <c r="W586" s="64">
        <v>10</v>
      </c>
      <c r="X586" s="67">
        <f t="shared" si="65"/>
        <v>1</v>
      </c>
      <c r="Y586" s="67">
        <f t="shared" si="66"/>
        <v>0</v>
      </c>
    </row>
    <row r="587" spans="1:26" ht="15.75" customHeight="1">
      <c r="A587" s="51">
        <v>2401</v>
      </c>
      <c r="B587" s="74"/>
      <c r="C587" s="74"/>
      <c r="D587" s="74"/>
      <c r="E587" s="74"/>
      <c r="F587" s="74"/>
      <c r="G587" s="74"/>
      <c r="H587" s="74"/>
      <c r="I587" s="74"/>
      <c r="J587" s="74"/>
      <c r="K587" s="24"/>
      <c r="L587" s="24"/>
      <c r="M587" s="24"/>
      <c r="N587" s="24"/>
      <c r="O587" s="24"/>
      <c r="P587" s="24"/>
      <c r="Q587" s="24"/>
      <c r="R587" s="75"/>
      <c r="S587" s="61"/>
      <c r="T587" s="1"/>
      <c r="U587" s="24"/>
      <c r="V587" s="97"/>
      <c r="W587" s="98"/>
      <c r="X587" s="99"/>
      <c r="Y587" s="100"/>
    </row>
    <row r="588" spans="1:26" ht="15.75" customHeight="1">
      <c r="A588" s="51">
        <v>2402</v>
      </c>
      <c r="B588" s="74"/>
      <c r="C588" s="74"/>
      <c r="D588" s="74"/>
      <c r="E588" s="74"/>
      <c r="F588" s="74"/>
      <c r="G588" s="74"/>
      <c r="H588" s="74"/>
      <c r="I588" s="74"/>
      <c r="J588" s="74"/>
      <c r="K588" s="24"/>
      <c r="L588" s="24"/>
      <c r="M588" s="24"/>
      <c r="N588" s="24"/>
      <c r="O588" s="24"/>
      <c r="P588" s="24"/>
      <c r="Q588" s="24"/>
      <c r="R588" s="75"/>
      <c r="S588" s="61"/>
      <c r="T588" s="1"/>
      <c r="U588" s="24"/>
      <c r="V588" s="101"/>
      <c r="W588" s="102"/>
      <c r="X588" s="103"/>
      <c r="Y588" s="101"/>
    </row>
    <row r="589" spans="1:26" ht="15.75" customHeight="1">
      <c r="A589" s="51">
        <v>2501</v>
      </c>
      <c r="B589" s="74"/>
      <c r="C589" s="74"/>
      <c r="D589" s="74"/>
      <c r="E589" s="74"/>
      <c r="F589" s="74"/>
      <c r="G589" s="74"/>
      <c r="H589" s="74"/>
      <c r="I589" s="74"/>
      <c r="J589" s="74"/>
      <c r="K589" s="24"/>
      <c r="L589" s="24"/>
      <c r="M589" s="24"/>
      <c r="N589" s="24"/>
      <c r="O589" s="24"/>
      <c r="P589" s="24"/>
      <c r="Q589" s="24"/>
      <c r="R589" s="75"/>
      <c r="S589" s="61"/>
      <c r="T589" s="1"/>
      <c r="U589" s="24"/>
      <c r="V589" s="101"/>
      <c r="W589" s="102"/>
      <c r="X589" s="103"/>
      <c r="Y589" s="101"/>
    </row>
    <row r="590" spans="1:26" ht="15.75" customHeight="1">
      <c r="A590" s="51">
        <v>2502</v>
      </c>
      <c r="B590" s="74"/>
      <c r="C590" s="74"/>
      <c r="D590" s="74"/>
      <c r="E590" s="74"/>
      <c r="F590" s="74"/>
      <c r="G590" s="74"/>
      <c r="H590" s="74"/>
      <c r="I590" s="74"/>
      <c r="J590" s="74"/>
      <c r="K590" s="24"/>
      <c r="L590" s="24"/>
      <c r="M590" s="24"/>
      <c r="N590" s="24"/>
      <c r="O590" s="24"/>
      <c r="P590" s="24"/>
      <c r="Q590" s="24"/>
      <c r="R590" s="75"/>
      <c r="S590" s="61"/>
      <c r="T590" s="1"/>
      <c r="U590" s="24"/>
      <c r="V590" s="76"/>
      <c r="W590" s="53"/>
      <c r="X590" s="77"/>
      <c r="Y590" s="71"/>
    </row>
    <row r="591" spans="1:26" ht="15.75" customHeight="1">
      <c r="A591" s="51">
        <v>2601</v>
      </c>
      <c r="B591" s="74"/>
      <c r="C591" s="74"/>
      <c r="D591" s="74"/>
      <c r="E591" s="74"/>
      <c r="F591" s="74"/>
      <c r="G591" s="74"/>
      <c r="H591" s="74"/>
      <c r="I591" s="74"/>
      <c r="J591" s="74"/>
      <c r="K591" s="24"/>
      <c r="L591" s="24"/>
      <c r="M591" s="24"/>
      <c r="N591" s="24"/>
      <c r="O591" s="24"/>
      <c r="P591" s="24"/>
      <c r="Q591" s="24"/>
      <c r="R591" s="75"/>
      <c r="S591" s="61"/>
      <c r="T591" s="1"/>
      <c r="U591" s="24"/>
      <c r="V591" s="78" t="s">
        <v>48</v>
      </c>
      <c r="W591" s="79">
        <v>1</v>
      </c>
      <c r="X591" s="80">
        <f>IF(SUM(R581:R589)=0,"",SUM(R581:R589))</f>
        <v>10</v>
      </c>
      <c r="Y591" s="81" t="s">
        <v>17</v>
      </c>
    </row>
    <row r="592" spans="1:26" ht="15.75" customHeight="1">
      <c r="A592" s="51">
        <v>2602</v>
      </c>
      <c r="B592" s="74"/>
      <c r="C592" s="74"/>
      <c r="D592" s="74"/>
      <c r="E592" s="74"/>
      <c r="F592" s="74"/>
      <c r="G592" s="74"/>
      <c r="H592" s="74"/>
      <c r="I592" s="74"/>
      <c r="J592" s="74"/>
      <c r="K592" s="24"/>
      <c r="L592" s="24"/>
      <c r="M592" s="24"/>
      <c r="N592" s="24"/>
      <c r="O592" s="24"/>
      <c r="P592" s="24"/>
      <c r="Q592" s="24"/>
      <c r="R592" s="75"/>
      <c r="S592" s="61"/>
      <c r="T592" s="1"/>
      <c r="U592" s="24"/>
      <c r="V592" s="82" t="s">
        <v>49</v>
      </c>
      <c r="W592" s="83">
        <f>IF(W591/B578=0,"",W591/B578)</f>
        <v>3.4482758620689655E-2</v>
      </c>
      <c r="X592" s="84">
        <f>IF(W591/X591=0,"",W591/X591)</f>
        <v>0.1</v>
      </c>
      <c r="Y592" s="85" t="s">
        <v>50</v>
      </c>
    </row>
    <row r="593" spans="1:26" ht="15.75" customHeight="1">
      <c r="A593" s="51">
        <v>2701</v>
      </c>
      <c r="B593" s="74"/>
      <c r="C593" s="74"/>
      <c r="D593" s="74"/>
      <c r="E593" s="74"/>
      <c r="F593" s="74"/>
      <c r="G593" s="74"/>
      <c r="H593" s="74"/>
      <c r="I593" s="74"/>
      <c r="J593" s="74"/>
      <c r="K593" s="24"/>
      <c r="L593" s="24"/>
      <c r="M593" s="24"/>
      <c r="N593" s="24"/>
      <c r="O593" s="24"/>
      <c r="P593" s="24"/>
      <c r="Q593" s="24"/>
      <c r="R593" s="75"/>
      <c r="S593" s="86"/>
      <c r="T593" s="87"/>
      <c r="U593" s="88"/>
      <c r="V593" s="87"/>
      <c r="W593" s="88"/>
      <c r="X593" s="88"/>
      <c r="Y593" s="89"/>
    </row>
    <row r="594" spans="1:26" ht="18" customHeight="1">
      <c r="A594" s="19"/>
      <c r="B594" s="24"/>
      <c r="C594" s="24"/>
      <c r="D594" s="175" t="s">
        <v>74</v>
      </c>
      <c r="E594" s="176"/>
      <c r="F594" s="176"/>
      <c r="G594" s="176"/>
      <c r="H594" s="176"/>
      <c r="I594" s="176"/>
      <c r="J594" s="177"/>
      <c r="K594" s="24"/>
      <c r="L594" s="24"/>
      <c r="M594" s="24"/>
      <c r="N594" s="24"/>
      <c r="O594" s="24"/>
      <c r="P594" s="24"/>
      <c r="Q594" s="24"/>
      <c r="R594" s="90">
        <f>SUM(R578:R590)</f>
        <v>10</v>
      </c>
      <c r="S594" s="91">
        <f>IF(R586=0,"",R586/B578)</f>
        <v>0.34482758620689657</v>
      </c>
      <c r="T594" s="91">
        <f>IF(R594=0,"",R594/B578)</f>
        <v>0.34482758620689657</v>
      </c>
      <c r="U594" s="91">
        <f>IF(R586=0,"",T594-S594)</f>
        <v>0</v>
      </c>
      <c r="V594" s="1"/>
      <c r="W594" s="24"/>
      <c r="X594" s="27"/>
      <c r="Y594" s="1"/>
    </row>
    <row r="595" spans="1:26" ht="12.75" customHeight="1">
      <c r="S595" s="1"/>
      <c r="T595" s="1"/>
      <c r="V595" s="1"/>
    </row>
    <row r="596" spans="1:26" ht="12.75" customHeight="1">
      <c r="S596" s="1"/>
      <c r="T596" s="1"/>
      <c r="V596" s="1"/>
    </row>
    <row r="597" spans="1:26" ht="26.25" customHeight="1">
      <c r="B597" s="178" t="s">
        <v>63</v>
      </c>
      <c r="C597" s="179"/>
      <c r="D597" s="179"/>
      <c r="E597" s="179"/>
      <c r="F597" s="179"/>
      <c r="G597" s="179"/>
      <c r="H597" s="179"/>
      <c r="I597" s="179"/>
      <c r="J597" s="179"/>
      <c r="R597" s="50" t="s">
        <v>87</v>
      </c>
      <c r="S597" s="1"/>
      <c r="T597" s="1"/>
      <c r="U597" s="24"/>
      <c r="V597" s="1"/>
      <c r="W597" s="24"/>
      <c r="X597" s="24"/>
      <c r="Y597" s="24"/>
    </row>
    <row r="598" spans="1:26" ht="20.25" customHeight="1">
      <c r="A598" s="180" t="s">
        <v>16</v>
      </c>
      <c r="B598" s="181" t="s">
        <v>64</v>
      </c>
      <c r="C598" s="176"/>
      <c r="D598" s="176"/>
      <c r="E598" s="176"/>
      <c r="F598" s="176"/>
      <c r="G598" s="176"/>
      <c r="H598" s="176"/>
      <c r="I598" s="176"/>
      <c r="J598" s="177"/>
      <c r="K598" s="24"/>
      <c r="L598" s="24"/>
      <c r="M598" s="24"/>
      <c r="N598" s="24"/>
      <c r="O598" s="24"/>
      <c r="P598" s="24"/>
      <c r="Q598" s="24"/>
      <c r="R598" s="182" t="s">
        <v>17</v>
      </c>
      <c r="S598" s="174" t="s">
        <v>8</v>
      </c>
      <c r="T598" s="174" t="s">
        <v>9</v>
      </c>
      <c r="U598" s="183" t="s">
        <v>10</v>
      </c>
      <c r="V598" s="174" t="s">
        <v>11</v>
      </c>
      <c r="W598" s="172" t="s">
        <v>12</v>
      </c>
      <c r="X598" s="172" t="s">
        <v>13</v>
      </c>
      <c r="Y598" s="174" t="s">
        <v>14</v>
      </c>
    </row>
    <row r="599" spans="1:26" ht="15.75" customHeight="1">
      <c r="A599" s="173"/>
      <c r="B599" s="51" t="s">
        <v>65</v>
      </c>
      <c r="C599" s="51" t="s">
        <v>66</v>
      </c>
      <c r="D599" s="51" t="s">
        <v>67</v>
      </c>
      <c r="E599" s="51" t="s">
        <v>68</v>
      </c>
      <c r="F599" s="51" t="s">
        <v>69</v>
      </c>
      <c r="G599" s="51" t="s">
        <v>70</v>
      </c>
      <c r="H599" s="51" t="s">
        <v>71</v>
      </c>
      <c r="I599" s="51" t="s">
        <v>72</v>
      </c>
      <c r="J599" s="51" t="s">
        <v>73</v>
      </c>
      <c r="K599" s="24"/>
      <c r="L599" s="24"/>
      <c r="M599" s="24"/>
      <c r="N599" s="24"/>
      <c r="O599" s="24"/>
      <c r="P599" s="24"/>
      <c r="Q599" s="24"/>
      <c r="R599" s="173"/>
      <c r="S599" s="173"/>
      <c r="T599" s="173"/>
      <c r="U599" s="173"/>
      <c r="V599" s="173"/>
      <c r="W599" s="173"/>
      <c r="X599" s="173"/>
      <c r="Y599" s="173"/>
    </row>
    <row r="600" spans="1:26" ht="15.75" customHeight="1">
      <c r="A600" s="51">
        <v>2001</v>
      </c>
      <c r="B600" s="52">
        <v>8</v>
      </c>
      <c r="C600" s="74"/>
      <c r="D600" s="74"/>
      <c r="E600" s="74"/>
      <c r="F600" s="74"/>
      <c r="G600" s="74"/>
      <c r="H600" s="74"/>
      <c r="I600" s="74"/>
      <c r="J600" s="74"/>
      <c r="K600" s="24"/>
      <c r="L600" s="24"/>
      <c r="M600" s="24"/>
      <c r="N600" s="24"/>
      <c r="O600" s="24"/>
      <c r="P600" s="24"/>
      <c r="Q600" s="24"/>
      <c r="R600" s="75"/>
      <c r="S600" s="55"/>
      <c r="T600" s="56"/>
      <c r="U600" s="57"/>
      <c r="V600" s="58"/>
      <c r="W600" s="59">
        <f>B600</f>
        <v>8</v>
      </c>
      <c r="X600" s="60"/>
      <c r="Y600" s="58"/>
    </row>
    <row r="601" spans="1:26" ht="15.75" customHeight="1">
      <c r="A601" s="51">
        <v>2002</v>
      </c>
      <c r="B601" s="74"/>
      <c r="C601" s="74">
        <v>6</v>
      </c>
      <c r="D601" s="74"/>
      <c r="E601" s="74"/>
      <c r="F601" s="74"/>
      <c r="G601" s="74"/>
      <c r="H601" s="74"/>
      <c r="I601" s="74"/>
      <c r="J601" s="74"/>
      <c r="K601" s="24"/>
      <c r="L601" s="24"/>
      <c r="M601" s="24"/>
      <c r="N601" s="24"/>
      <c r="O601" s="24"/>
      <c r="P601" s="24"/>
      <c r="Q601" s="24"/>
      <c r="R601" s="75"/>
      <c r="S601" s="61"/>
      <c r="T601" s="1"/>
      <c r="U601" s="62"/>
      <c r="V601" s="63">
        <f>IF(C601=0,"",C601/B600)</f>
        <v>0.75</v>
      </c>
      <c r="W601" s="64">
        <v>6</v>
      </c>
      <c r="X601" s="65">
        <f t="shared" ref="X601:X608" si="67">IF(W601=0,"",W601/W600)</f>
        <v>0.75</v>
      </c>
      <c r="Y601" s="65">
        <f t="shared" ref="Y601:Y608" si="68">IF(W601=0,"",100%-X601)</f>
        <v>0.25</v>
      </c>
    </row>
    <row r="602" spans="1:26" ht="15.75" customHeight="1">
      <c r="A602" s="51">
        <v>2101</v>
      </c>
      <c r="B602" s="74"/>
      <c r="C602" s="74"/>
      <c r="D602" s="74">
        <v>5</v>
      </c>
      <c r="E602" s="74"/>
      <c r="F602" s="74"/>
      <c r="G602" s="74"/>
      <c r="H602" s="74"/>
      <c r="I602" s="74"/>
      <c r="J602" s="74"/>
      <c r="K602" s="24"/>
      <c r="L602" s="24"/>
      <c r="M602" s="24"/>
      <c r="N602" s="24"/>
      <c r="O602" s="24"/>
      <c r="P602" s="24"/>
      <c r="Q602" s="24"/>
      <c r="R602" s="75"/>
      <c r="S602" s="61"/>
      <c r="T602" s="1"/>
      <c r="U602" s="62"/>
      <c r="V602" s="63">
        <f>IF(D602=0,"",D602/C601)</f>
        <v>0.83333333333333337</v>
      </c>
      <c r="W602" s="64">
        <v>6</v>
      </c>
      <c r="X602" s="65">
        <f t="shared" si="67"/>
        <v>1</v>
      </c>
      <c r="Y602" s="65">
        <f t="shared" si="68"/>
        <v>0</v>
      </c>
      <c r="Z602" s="30">
        <f>W602/W600</f>
        <v>0.75</v>
      </c>
    </row>
    <row r="603" spans="1:26" ht="15.75" customHeight="1">
      <c r="A603" s="51">
        <v>2102</v>
      </c>
      <c r="B603" s="74"/>
      <c r="C603" s="74"/>
      <c r="D603" s="74"/>
      <c r="E603" s="74">
        <v>3</v>
      </c>
      <c r="F603" s="74"/>
      <c r="G603" s="74"/>
      <c r="H603" s="74"/>
      <c r="I603" s="74"/>
      <c r="J603" s="74"/>
      <c r="K603" s="24"/>
      <c r="L603" s="24"/>
      <c r="M603" s="24"/>
      <c r="N603" s="24"/>
      <c r="O603" s="24"/>
      <c r="P603" s="24"/>
      <c r="Q603" s="24"/>
      <c r="R603" s="75"/>
      <c r="S603" s="61"/>
      <c r="T603" s="1"/>
      <c r="U603" s="62"/>
      <c r="V603" s="63">
        <f>IF(E603=0,"",E603/D602)</f>
        <v>0.6</v>
      </c>
      <c r="W603" s="64">
        <v>4</v>
      </c>
      <c r="X603" s="65">
        <f t="shared" si="67"/>
        <v>0.66666666666666663</v>
      </c>
      <c r="Y603" s="65">
        <f t="shared" si="68"/>
        <v>0.33333333333333337</v>
      </c>
    </row>
    <row r="604" spans="1:26" ht="15.75" customHeight="1">
      <c r="A604" s="51">
        <v>2201</v>
      </c>
      <c r="B604" s="74"/>
      <c r="C604" s="74"/>
      <c r="D604" s="74"/>
      <c r="E604" s="74"/>
      <c r="F604" s="74">
        <v>3</v>
      </c>
      <c r="G604" s="74"/>
      <c r="H604" s="74"/>
      <c r="I604" s="74"/>
      <c r="J604" s="74"/>
      <c r="K604" s="24"/>
      <c r="L604" s="24"/>
      <c r="M604" s="24"/>
      <c r="N604" s="24"/>
      <c r="O604" s="24"/>
      <c r="P604" s="24"/>
      <c r="Q604" s="24"/>
      <c r="R604" s="75"/>
      <c r="S604" s="61"/>
      <c r="T604" s="1"/>
      <c r="U604" s="62"/>
      <c r="V604" s="63">
        <f>IF(F604=0,"",F604/E603)</f>
        <v>1</v>
      </c>
      <c r="W604" s="64">
        <v>3</v>
      </c>
      <c r="X604" s="65">
        <f t="shared" si="67"/>
        <v>0.75</v>
      </c>
      <c r="Y604" s="65">
        <f t="shared" si="68"/>
        <v>0.25</v>
      </c>
    </row>
    <row r="605" spans="1:26" ht="15.75" customHeight="1">
      <c r="A605" s="51">
        <v>2202</v>
      </c>
      <c r="B605" s="74"/>
      <c r="C605" s="74"/>
      <c r="D605" s="74"/>
      <c r="E605" s="74"/>
      <c r="F605" s="74"/>
      <c r="G605" s="74">
        <v>3</v>
      </c>
      <c r="H605" s="74"/>
      <c r="I605" s="74"/>
      <c r="J605" s="74"/>
      <c r="K605" s="24"/>
      <c r="L605" s="24"/>
      <c r="M605" s="24"/>
      <c r="N605" s="24"/>
      <c r="O605" s="24"/>
      <c r="P605" s="24"/>
      <c r="Q605" s="24"/>
      <c r="R605" s="75"/>
      <c r="S605" s="61"/>
      <c r="T605" s="1"/>
      <c r="U605" s="62"/>
      <c r="V605" s="63">
        <f>IF(G605=0,"",G605/F604)</f>
        <v>1</v>
      </c>
      <c r="W605" s="64">
        <v>3</v>
      </c>
      <c r="X605" s="65">
        <f t="shared" si="67"/>
        <v>1</v>
      </c>
      <c r="Y605" s="65">
        <f t="shared" si="68"/>
        <v>0</v>
      </c>
    </row>
    <row r="606" spans="1:26" ht="15.75" customHeight="1">
      <c r="A606" s="51">
        <v>2301</v>
      </c>
      <c r="B606" s="74"/>
      <c r="C606" s="74"/>
      <c r="D606" s="74"/>
      <c r="E606" s="74"/>
      <c r="F606" s="74"/>
      <c r="G606" s="74"/>
      <c r="H606" s="74">
        <v>3</v>
      </c>
      <c r="I606" s="74"/>
      <c r="J606" s="74"/>
      <c r="K606" s="24"/>
      <c r="L606" s="24"/>
      <c r="M606" s="24"/>
      <c r="N606" s="24"/>
      <c r="O606" s="24"/>
      <c r="P606" s="24"/>
      <c r="Q606" s="24"/>
      <c r="R606" s="75"/>
      <c r="S606" s="61"/>
      <c r="T606" s="1"/>
      <c r="U606" s="62"/>
      <c r="V606" s="63">
        <f>IF(H606=0,"",H606/G605)</f>
        <v>1</v>
      </c>
      <c r="W606" s="64">
        <v>3</v>
      </c>
      <c r="X606" s="65">
        <f t="shared" si="67"/>
        <v>1</v>
      </c>
      <c r="Y606" s="65">
        <f t="shared" si="68"/>
        <v>0</v>
      </c>
    </row>
    <row r="607" spans="1:26" ht="15.75" customHeight="1">
      <c r="A607" s="51">
        <v>2302</v>
      </c>
      <c r="B607" s="74"/>
      <c r="C607" s="74"/>
      <c r="D607" s="74"/>
      <c r="E607" s="74"/>
      <c r="F607" s="74"/>
      <c r="G607" s="74"/>
      <c r="H607" s="74"/>
      <c r="I607" s="74">
        <v>3</v>
      </c>
      <c r="J607" s="74"/>
      <c r="K607" s="24"/>
      <c r="L607" s="24"/>
      <c r="M607" s="24"/>
      <c r="N607" s="24"/>
      <c r="O607" s="24"/>
      <c r="P607" s="24"/>
      <c r="Q607" s="24"/>
      <c r="R607" s="75"/>
      <c r="S607" s="61"/>
      <c r="T607" s="1"/>
      <c r="U607" s="62"/>
      <c r="V607" s="63">
        <f>IF(I607=0,"",I607/H606)</f>
        <v>1</v>
      </c>
      <c r="W607" s="64">
        <v>3</v>
      </c>
      <c r="X607" s="65">
        <f t="shared" si="67"/>
        <v>1</v>
      </c>
      <c r="Y607" s="65">
        <f t="shared" si="68"/>
        <v>0</v>
      </c>
    </row>
    <row r="608" spans="1:26" ht="15.75" customHeight="1">
      <c r="A608" s="51">
        <v>2401</v>
      </c>
      <c r="B608" s="74"/>
      <c r="C608" s="74"/>
      <c r="D608" s="74"/>
      <c r="E608" s="74"/>
      <c r="F608" s="74"/>
      <c r="G608" s="74"/>
      <c r="H608" s="74"/>
      <c r="I608" s="74"/>
      <c r="J608" s="74">
        <v>3</v>
      </c>
      <c r="K608" s="24"/>
      <c r="L608" s="24"/>
      <c r="M608" s="24"/>
      <c r="N608" s="24"/>
      <c r="O608" s="24"/>
      <c r="P608" s="24"/>
      <c r="Q608" s="24"/>
      <c r="R608" s="75">
        <v>3</v>
      </c>
      <c r="S608" s="61"/>
      <c r="T608" s="1"/>
      <c r="U608" s="62"/>
      <c r="V608" s="66">
        <f>IF(J608=0,"",J608/I607)</f>
        <v>1</v>
      </c>
      <c r="W608" s="64">
        <v>3</v>
      </c>
      <c r="X608" s="67">
        <f t="shared" si="67"/>
        <v>1</v>
      </c>
      <c r="Y608" s="67">
        <f t="shared" si="68"/>
        <v>0</v>
      </c>
    </row>
    <row r="609" spans="1:26" ht="15.75" customHeight="1">
      <c r="A609" s="51">
        <v>2402</v>
      </c>
      <c r="B609" s="74"/>
      <c r="C609" s="74"/>
      <c r="D609" s="74"/>
      <c r="E609" s="74"/>
      <c r="F609" s="74"/>
      <c r="G609" s="74"/>
      <c r="H609" s="74"/>
      <c r="I609" s="74"/>
      <c r="J609" s="74"/>
      <c r="K609" s="24"/>
      <c r="L609" s="24"/>
      <c r="M609" s="24"/>
      <c r="N609" s="24"/>
      <c r="O609" s="24"/>
      <c r="P609" s="24"/>
      <c r="Q609" s="24"/>
      <c r="R609" s="75"/>
      <c r="S609" s="61"/>
      <c r="T609" s="1"/>
      <c r="U609" s="24"/>
      <c r="V609" s="97"/>
      <c r="W609" s="98"/>
      <c r="X609" s="99"/>
      <c r="Y609" s="100"/>
    </row>
    <row r="610" spans="1:26" ht="15.75" customHeight="1">
      <c r="A610" s="51">
        <v>2501</v>
      </c>
      <c r="B610" s="74"/>
      <c r="C610" s="74"/>
      <c r="D610" s="74"/>
      <c r="E610" s="74"/>
      <c r="F610" s="74"/>
      <c r="G610" s="74"/>
      <c r="H610" s="74"/>
      <c r="I610" s="74"/>
      <c r="J610" s="74"/>
      <c r="K610" s="24"/>
      <c r="L610" s="24"/>
      <c r="M610" s="24"/>
      <c r="N610" s="24"/>
      <c r="O610" s="24"/>
      <c r="P610" s="24"/>
      <c r="Q610" s="24"/>
      <c r="R610" s="75"/>
      <c r="S610" s="61"/>
      <c r="T610" s="1"/>
      <c r="U610" s="24"/>
      <c r="V610" s="101"/>
      <c r="W610" s="102"/>
      <c r="X610" s="103"/>
      <c r="Y610" s="101"/>
    </row>
    <row r="611" spans="1:26" ht="15.75" customHeight="1">
      <c r="A611" s="51">
        <v>2502</v>
      </c>
      <c r="B611" s="74"/>
      <c r="C611" s="74"/>
      <c r="D611" s="74"/>
      <c r="E611" s="74"/>
      <c r="F611" s="74"/>
      <c r="G611" s="74"/>
      <c r="H611" s="74"/>
      <c r="I611" s="74"/>
      <c r="J611" s="74"/>
      <c r="K611" s="24"/>
      <c r="L611" s="24"/>
      <c r="M611" s="24"/>
      <c r="N611" s="24"/>
      <c r="O611" s="24"/>
      <c r="P611" s="24"/>
      <c r="Q611" s="24"/>
      <c r="R611" s="75"/>
      <c r="S611" s="61"/>
      <c r="T611" s="1"/>
      <c r="U611" s="24"/>
      <c r="V611" s="101"/>
      <c r="W611" s="102"/>
      <c r="X611" s="103"/>
      <c r="Y611" s="101"/>
    </row>
    <row r="612" spans="1:26" ht="15.75" customHeight="1">
      <c r="A612" s="51">
        <v>2601</v>
      </c>
      <c r="B612" s="74"/>
      <c r="C612" s="74"/>
      <c r="D612" s="74"/>
      <c r="E612" s="74"/>
      <c r="F612" s="74"/>
      <c r="G612" s="74"/>
      <c r="H612" s="74"/>
      <c r="I612" s="74"/>
      <c r="J612" s="74"/>
      <c r="K612" s="24"/>
      <c r="L612" s="24"/>
      <c r="M612" s="24"/>
      <c r="N612" s="24"/>
      <c r="O612" s="24"/>
      <c r="P612" s="24"/>
      <c r="Q612" s="24"/>
      <c r="R612" s="75"/>
      <c r="S612" s="61"/>
      <c r="T612" s="1"/>
      <c r="U612" s="24"/>
      <c r="V612" s="76"/>
      <c r="W612" s="53"/>
      <c r="X612" s="77"/>
      <c r="Y612" s="71"/>
    </row>
    <row r="613" spans="1:26" ht="15.75" customHeight="1">
      <c r="A613" s="51">
        <v>2602</v>
      </c>
      <c r="B613" s="74"/>
      <c r="C613" s="74"/>
      <c r="D613" s="74"/>
      <c r="E613" s="74"/>
      <c r="F613" s="74"/>
      <c r="G613" s="74"/>
      <c r="H613" s="74"/>
      <c r="I613" s="74"/>
      <c r="J613" s="74"/>
      <c r="K613" s="24"/>
      <c r="L613" s="24"/>
      <c r="M613" s="24"/>
      <c r="N613" s="24"/>
      <c r="O613" s="24"/>
      <c r="P613" s="24"/>
      <c r="Q613" s="24"/>
      <c r="R613" s="75"/>
      <c r="S613" s="61"/>
      <c r="T613" s="1"/>
      <c r="U613" s="24"/>
      <c r="V613" s="78" t="s">
        <v>48</v>
      </c>
      <c r="W613" s="79"/>
      <c r="X613" s="80">
        <f>IF(SUM(R603:R611)=0,"",SUM(R603:R611))</f>
        <v>3</v>
      </c>
      <c r="Y613" s="81" t="s">
        <v>17</v>
      </c>
    </row>
    <row r="614" spans="1:26" ht="15.75" customHeight="1">
      <c r="A614" s="51">
        <v>2701</v>
      </c>
      <c r="B614" s="74"/>
      <c r="C614" s="74"/>
      <c r="D614" s="74"/>
      <c r="E614" s="74"/>
      <c r="F614" s="74"/>
      <c r="G614" s="74"/>
      <c r="H614" s="74"/>
      <c r="I614" s="74"/>
      <c r="J614" s="74"/>
      <c r="K614" s="24"/>
      <c r="L614" s="24"/>
      <c r="M614" s="24"/>
      <c r="N614" s="24"/>
      <c r="O614" s="24"/>
      <c r="P614" s="24"/>
      <c r="Q614" s="24"/>
      <c r="R614" s="75"/>
      <c r="S614" s="61"/>
      <c r="T614" s="1"/>
      <c r="U614" s="24"/>
      <c r="V614" s="82" t="s">
        <v>49</v>
      </c>
      <c r="W614" s="83" t="str">
        <f>IF(W613/B600=0,"",W613/B600)</f>
        <v/>
      </c>
      <c r="X614" s="84" t="str">
        <f>IF(W613/X613=0,"",W613/X613)</f>
        <v/>
      </c>
      <c r="Y614" s="85" t="s">
        <v>50</v>
      </c>
    </row>
    <row r="615" spans="1:26" ht="15.75" customHeight="1">
      <c r="A615" s="51">
        <v>2702</v>
      </c>
      <c r="B615" s="74"/>
      <c r="C615" s="74"/>
      <c r="D615" s="74"/>
      <c r="E615" s="74"/>
      <c r="F615" s="74"/>
      <c r="G615" s="74"/>
      <c r="H615" s="74"/>
      <c r="I615" s="74"/>
      <c r="J615" s="74"/>
      <c r="K615" s="24"/>
      <c r="L615" s="24"/>
      <c r="M615" s="24"/>
      <c r="N615" s="24"/>
      <c r="O615" s="24"/>
      <c r="P615" s="24"/>
      <c r="Q615" s="24"/>
      <c r="R615" s="75"/>
      <c r="S615" s="86"/>
      <c r="T615" s="87"/>
      <c r="U615" s="88"/>
      <c r="V615" s="87"/>
      <c r="W615" s="88"/>
      <c r="X615" s="88"/>
      <c r="Y615" s="89"/>
    </row>
    <row r="616" spans="1:26" ht="18" customHeight="1">
      <c r="A616" s="19"/>
      <c r="B616" s="24"/>
      <c r="C616" s="24"/>
      <c r="D616" s="175" t="s">
        <v>74</v>
      </c>
      <c r="E616" s="176"/>
      <c r="F616" s="176"/>
      <c r="G616" s="176"/>
      <c r="H616" s="176"/>
      <c r="I616" s="176"/>
      <c r="J616" s="177"/>
      <c r="K616" s="24"/>
      <c r="L616" s="24"/>
      <c r="M616" s="24"/>
      <c r="N616" s="24"/>
      <c r="O616" s="24"/>
      <c r="P616" s="24"/>
      <c r="Q616" s="24"/>
      <c r="R616" s="90">
        <f>SUM(R600:R612)</f>
        <v>3</v>
      </c>
      <c r="S616" s="91">
        <f>IF(R608=0,"",R608/B600)</f>
        <v>0.375</v>
      </c>
      <c r="T616" s="91">
        <f>IF(R616=0,"",R616/B600)</f>
        <v>0.375</v>
      </c>
      <c r="U616" s="91">
        <f>IF(R608=0,"",T616-S616)</f>
        <v>0</v>
      </c>
      <c r="V616" s="1"/>
      <c r="W616" s="24"/>
      <c r="X616" s="27"/>
      <c r="Y616" s="1"/>
    </row>
    <row r="617" spans="1:26" ht="12.75" customHeight="1">
      <c r="S617" s="1"/>
      <c r="T617" s="1"/>
      <c r="V617" s="1"/>
    </row>
    <row r="618" spans="1:26" ht="12.75" customHeight="1">
      <c r="S618" s="1"/>
      <c r="T618" s="1"/>
      <c r="V618" s="1"/>
    </row>
    <row r="619" spans="1:26" ht="26.25" customHeight="1">
      <c r="A619" s="24"/>
      <c r="B619" s="178" t="s">
        <v>63</v>
      </c>
      <c r="C619" s="179"/>
      <c r="D619" s="179"/>
      <c r="E619" s="179"/>
      <c r="F619" s="179"/>
      <c r="G619" s="179"/>
      <c r="H619" s="179"/>
      <c r="I619" s="179"/>
      <c r="J619" s="179"/>
      <c r="R619" s="50" t="s">
        <v>88</v>
      </c>
      <c r="S619" s="1"/>
      <c r="T619" s="1"/>
      <c r="U619" s="24"/>
      <c r="V619" s="1"/>
      <c r="W619" s="24"/>
      <c r="X619" s="24"/>
      <c r="Y619" s="24"/>
    </row>
    <row r="620" spans="1:26" ht="20.25" customHeight="1">
      <c r="A620" s="180" t="s">
        <v>16</v>
      </c>
      <c r="B620" s="181" t="s">
        <v>64</v>
      </c>
      <c r="C620" s="176"/>
      <c r="D620" s="176"/>
      <c r="E620" s="176"/>
      <c r="F620" s="176"/>
      <c r="G620" s="176"/>
      <c r="H620" s="176"/>
      <c r="I620" s="176"/>
      <c r="J620" s="177"/>
      <c r="K620" s="24"/>
      <c r="L620" s="24"/>
      <c r="M620" s="24"/>
      <c r="N620" s="24"/>
      <c r="O620" s="24"/>
      <c r="P620" s="24"/>
      <c r="Q620" s="24"/>
      <c r="R620" s="182" t="s">
        <v>17</v>
      </c>
      <c r="S620" s="174" t="s">
        <v>8</v>
      </c>
      <c r="T620" s="174" t="s">
        <v>9</v>
      </c>
      <c r="U620" s="183" t="s">
        <v>10</v>
      </c>
      <c r="V620" s="174" t="s">
        <v>11</v>
      </c>
      <c r="W620" s="172" t="s">
        <v>12</v>
      </c>
      <c r="X620" s="172" t="s">
        <v>13</v>
      </c>
      <c r="Y620" s="174" t="s">
        <v>14</v>
      </c>
    </row>
    <row r="621" spans="1:26" ht="15.75" customHeight="1">
      <c r="A621" s="173"/>
      <c r="B621" s="51" t="s">
        <v>65</v>
      </c>
      <c r="C621" s="51" t="s">
        <v>66</v>
      </c>
      <c r="D621" s="51" t="s">
        <v>67</v>
      </c>
      <c r="E621" s="51" t="s">
        <v>68</v>
      </c>
      <c r="F621" s="51" t="s">
        <v>69</v>
      </c>
      <c r="G621" s="51" t="s">
        <v>70</v>
      </c>
      <c r="H621" s="51" t="s">
        <v>71</v>
      </c>
      <c r="I621" s="51" t="s">
        <v>72</v>
      </c>
      <c r="J621" s="51" t="s">
        <v>73</v>
      </c>
      <c r="K621" s="24"/>
      <c r="L621" s="24"/>
      <c r="M621" s="24"/>
      <c r="N621" s="24"/>
      <c r="O621" s="24"/>
      <c r="P621" s="24"/>
      <c r="Q621" s="24"/>
      <c r="R621" s="173"/>
      <c r="S621" s="173"/>
      <c r="T621" s="173"/>
      <c r="U621" s="173"/>
      <c r="V621" s="173"/>
      <c r="W621" s="173"/>
      <c r="X621" s="173"/>
      <c r="Y621" s="173"/>
    </row>
    <row r="622" spans="1:26" ht="15.75" customHeight="1">
      <c r="A622" s="51">
        <v>2002</v>
      </c>
      <c r="B622" s="52">
        <v>21</v>
      </c>
      <c r="C622" s="74"/>
      <c r="D622" s="74"/>
      <c r="E622" s="74"/>
      <c r="F622" s="74"/>
      <c r="G622" s="74"/>
      <c r="H622" s="74"/>
      <c r="I622" s="74"/>
      <c r="J622" s="74"/>
      <c r="K622" s="24"/>
      <c r="L622" s="24"/>
      <c r="M622" s="24"/>
      <c r="N622" s="24"/>
      <c r="O622" s="24"/>
      <c r="P622" s="24"/>
      <c r="Q622" s="24"/>
      <c r="R622" s="75"/>
      <c r="S622" s="55"/>
      <c r="T622" s="56"/>
      <c r="U622" s="57"/>
      <c r="V622" s="58"/>
      <c r="W622" s="59">
        <f>B622</f>
        <v>21</v>
      </c>
      <c r="X622" s="60"/>
      <c r="Y622" s="58"/>
    </row>
    <row r="623" spans="1:26" ht="15.75" customHeight="1">
      <c r="A623" s="51">
        <v>2101</v>
      </c>
      <c r="B623" s="74"/>
      <c r="C623" s="74">
        <v>18</v>
      </c>
      <c r="D623" s="74"/>
      <c r="E623" s="74"/>
      <c r="F623" s="74"/>
      <c r="G623" s="74"/>
      <c r="H623" s="74"/>
      <c r="I623" s="74"/>
      <c r="J623" s="74"/>
      <c r="K623" s="24"/>
      <c r="L623" s="24"/>
      <c r="M623" s="24"/>
      <c r="N623" s="24"/>
      <c r="O623" s="24"/>
      <c r="P623" s="24"/>
      <c r="Q623" s="24"/>
      <c r="R623" s="75"/>
      <c r="S623" s="61"/>
      <c r="T623" s="1"/>
      <c r="U623" s="62"/>
      <c r="V623" s="63">
        <f>IF(C623=0,"",C623/B622)</f>
        <v>0.8571428571428571</v>
      </c>
      <c r="W623" s="64">
        <v>18</v>
      </c>
      <c r="X623" s="65">
        <f t="shared" ref="X623:X630" si="69">IF(W623=0,"",W623/W622)</f>
        <v>0.8571428571428571</v>
      </c>
      <c r="Y623" s="65">
        <f t="shared" ref="Y623:Y630" si="70">IF(W623=0,"",100%-X623)</f>
        <v>0.1428571428571429</v>
      </c>
    </row>
    <row r="624" spans="1:26" ht="15.75" customHeight="1">
      <c r="A624" s="51">
        <v>2102</v>
      </c>
      <c r="B624" s="74"/>
      <c r="C624" s="74"/>
      <c r="D624" s="74">
        <v>16</v>
      </c>
      <c r="E624" s="74"/>
      <c r="F624" s="74"/>
      <c r="G624" s="74"/>
      <c r="H624" s="74"/>
      <c r="I624" s="74"/>
      <c r="J624" s="74"/>
      <c r="K624" s="24"/>
      <c r="L624" s="24"/>
      <c r="M624" s="24"/>
      <c r="N624" s="24"/>
      <c r="O624" s="24"/>
      <c r="P624" s="24"/>
      <c r="Q624" s="24"/>
      <c r="R624" s="75"/>
      <c r="S624" s="61"/>
      <c r="T624" s="1"/>
      <c r="U624" s="62"/>
      <c r="V624" s="63">
        <f>IF(D624=0,"",D624/C623)</f>
        <v>0.88888888888888884</v>
      </c>
      <c r="W624" s="64">
        <v>16</v>
      </c>
      <c r="X624" s="65">
        <f t="shared" si="69"/>
        <v>0.88888888888888884</v>
      </c>
      <c r="Y624" s="65">
        <f t="shared" si="70"/>
        <v>0.11111111111111116</v>
      </c>
      <c r="Z624" s="30">
        <f>W624/W622</f>
        <v>0.76190476190476186</v>
      </c>
    </row>
    <row r="625" spans="1:25" ht="15.75" customHeight="1">
      <c r="A625" s="51">
        <v>2201</v>
      </c>
      <c r="B625" s="74"/>
      <c r="C625" s="74"/>
      <c r="D625" s="74"/>
      <c r="E625" s="74">
        <v>13</v>
      </c>
      <c r="F625" s="74"/>
      <c r="G625" s="74"/>
      <c r="H625" s="74"/>
      <c r="I625" s="74"/>
      <c r="J625" s="74"/>
      <c r="K625" s="24"/>
      <c r="L625" s="24"/>
      <c r="M625" s="24"/>
      <c r="N625" s="24"/>
      <c r="O625" s="24"/>
      <c r="P625" s="24"/>
      <c r="Q625" s="24"/>
      <c r="R625" s="75"/>
      <c r="S625" s="61"/>
      <c r="T625" s="1"/>
      <c r="U625" s="62"/>
      <c r="V625" s="63">
        <f>IF(E625=0,"",E625/D624)</f>
        <v>0.8125</v>
      </c>
      <c r="W625" s="64">
        <v>14</v>
      </c>
      <c r="X625" s="65">
        <f t="shared" si="69"/>
        <v>0.875</v>
      </c>
      <c r="Y625" s="65">
        <f t="shared" si="70"/>
        <v>0.125</v>
      </c>
    </row>
    <row r="626" spans="1:25" ht="15.75" customHeight="1">
      <c r="A626" s="51">
        <v>2202</v>
      </c>
      <c r="B626" s="74"/>
      <c r="C626" s="74"/>
      <c r="D626" s="74"/>
      <c r="E626" s="74"/>
      <c r="F626" s="74">
        <v>12</v>
      </c>
      <c r="G626" s="74"/>
      <c r="H626" s="74"/>
      <c r="I626" s="74"/>
      <c r="J626" s="74"/>
      <c r="K626" s="24"/>
      <c r="L626" s="24"/>
      <c r="M626" s="24"/>
      <c r="N626" s="24"/>
      <c r="O626" s="24"/>
      <c r="P626" s="24"/>
      <c r="Q626" s="24"/>
      <c r="R626" s="75"/>
      <c r="S626" s="61"/>
      <c r="T626" s="1"/>
      <c r="U626" s="62"/>
      <c r="V626" s="63">
        <f>IF(F626=0,"",F626/E625)</f>
        <v>0.92307692307692313</v>
      </c>
      <c r="W626" s="64">
        <v>13</v>
      </c>
      <c r="X626" s="65">
        <f t="shared" si="69"/>
        <v>0.9285714285714286</v>
      </c>
      <c r="Y626" s="65">
        <f t="shared" si="70"/>
        <v>7.1428571428571397E-2</v>
      </c>
    </row>
    <row r="627" spans="1:25" ht="15.75" customHeight="1">
      <c r="A627" s="51">
        <v>2301</v>
      </c>
      <c r="B627" s="74"/>
      <c r="C627" s="74"/>
      <c r="D627" s="74"/>
      <c r="E627" s="74"/>
      <c r="F627" s="74"/>
      <c r="G627" s="74">
        <v>11</v>
      </c>
      <c r="H627" s="74"/>
      <c r="I627" s="74"/>
      <c r="J627" s="74"/>
      <c r="K627" s="24"/>
      <c r="L627" s="24"/>
      <c r="M627" s="24"/>
      <c r="N627" s="24"/>
      <c r="O627" s="24"/>
      <c r="P627" s="24"/>
      <c r="Q627" s="24"/>
      <c r="R627" s="75"/>
      <c r="S627" s="61"/>
      <c r="T627" s="1"/>
      <c r="U627" s="62"/>
      <c r="V627" s="63">
        <f>IF(G627=0,"",G627/F626)</f>
        <v>0.91666666666666663</v>
      </c>
      <c r="W627" s="64">
        <v>11</v>
      </c>
      <c r="X627" s="65">
        <f t="shared" si="69"/>
        <v>0.84615384615384615</v>
      </c>
      <c r="Y627" s="65">
        <f t="shared" si="70"/>
        <v>0.15384615384615385</v>
      </c>
    </row>
    <row r="628" spans="1:25" ht="15.75" customHeight="1">
      <c r="A628" s="51">
        <v>2302</v>
      </c>
      <c r="B628" s="74"/>
      <c r="C628" s="74"/>
      <c r="D628" s="74"/>
      <c r="E628" s="74"/>
      <c r="F628" s="74"/>
      <c r="G628" s="74"/>
      <c r="H628" s="74">
        <v>11</v>
      </c>
      <c r="I628" s="74"/>
      <c r="J628" s="74"/>
      <c r="K628" s="24"/>
      <c r="L628" s="24"/>
      <c r="M628" s="24"/>
      <c r="N628" s="24"/>
      <c r="O628" s="24"/>
      <c r="P628" s="24"/>
      <c r="Q628" s="24"/>
      <c r="R628" s="75"/>
      <c r="S628" s="61"/>
      <c r="T628" s="1"/>
      <c r="U628" s="62"/>
      <c r="V628" s="63">
        <f>IF(H628=0,"",H628/G627)</f>
        <v>1</v>
      </c>
      <c r="W628" s="64">
        <v>11</v>
      </c>
      <c r="X628" s="65">
        <f t="shared" si="69"/>
        <v>1</v>
      </c>
      <c r="Y628" s="65">
        <f t="shared" si="70"/>
        <v>0</v>
      </c>
    </row>
    <row r="629" spans="1:25" ht="15.75" customHeight="1">
      <c r="A629" s="51">
        <v>2401</v>
      </c>
      <c r="B629" s="74"/>
      <c r="C629" s="74"/>
      <c r="D629" s="74"/>
      <c r="E629" s="74"/>
      <c r="F629" s="74"/>
      <c r="G629" s="74"/>
      <c r="H629" s="74"/>
      <c r="I629" s="74">
        <v>11</v>
      </c>
      <c r="J629" s="74"/>
      <c r="K629" s="24"/>
      <c r="L629" s="24"/>
      <c r="M629" s="24"/>
      <c r="N629" s="24"/>
      <c r="O629" s="24"/>
      <c r="P629" s="24"/>
      <c r="Q629" s="24"/>
      <c r="R629" s="75"/>
      <c r="S629" s="61"/>
      <c r="T629" s="1"/>
      <c r="U629" s="62"/>
      <c r="V629" s="63">
        <f>IF(I629=0,"",I629/H628)</f>
        <v>1</v>
      </c>
      <c r="W629" s="64">
        <v>11</v>
      </c>
      <c r="X629" s="65">
        <f t="shared" si="69"/>
        <v>1</v>
      </c>
      <c r="Y629" s="65">
        <f t="shared" si="70"/>
        <v>0</v>
      </c>
    </row>
    <row r="630" spans="1:25" ht="15.75" customHeight="1">
      <c r="A630" s="51">
        <v>2402</v>
      </c>
      <c r="B630" s="74"/>
      <c r="C630" s="74"/>
      <c r="D630" s="74"/>
      <c r="E630" s="74"/>
      <c r="F630" s="74"/>
      <c r="G630" s="74"/>
      <c r="H630" s="74"/>
      <c r="I630" s="74"/>
      <c r="J630" s="74">
        <v>11</v>
      </c>
      <c r="K630" s="24"/>
      <c r="L630" s="24"/>
      <c r="M630" s="24"/>
      <c r="N630" s="24"/>
      <c r="O630" s="24"/>
      <c r="P630" s="24"/>
      <c r="Q630" s="24"/>
      <c r="R630" s="75">
        <v>11</v>
      </c>
      <c r="S630" s="61"/>
      <c r="T630" s="1"/>
      <c r="U630" s="62"/>
      <c r="V630" s="66">
        <f>IF(J630=0,"",J630/I629)</f>
        <v>1</v>
      </c>
      <c r="W630" s="64">
        <v>11</v>
      </c>
      <c r="X630" s="67">
        <f t="shared" si="69"/>
        <v>1</v>
      </c>
      <c r="Y630" s="67">
        <f t="shared" si="70"/>
        <v>0</v>
      </c>
    </row>
    <row r="631" spans="1:25" ht="15.75" customHeight="1">
      <c r="A631" s="51">
        <v>2501</v>
      </c>
      <c r="B631" s="74"/>
      <c r="C631" s="74"/>
      <c r="D631" s="74"/>
      <c r="E631" s="74"/>
      <c r="F631" s="74"/>
      <c r="G631" s="74"/>
      <c r="H631" s="74"/>
      <c r="I631" s="74"/>
      <c r="J631" s="74"/>
      <c r="K631" s="24"/>
      <c r="L631" s="24"/>
      <c r="M631" s="24"/>
      <c r="N631" s="24"/>
      <c r="O631" s="24"/>
      <c r="P631" s="24"/>
      <c r="Q631" s="24"/>
      <c r="R631" s="75"/>
      <c r="S631" s="61"/>
      <c r="T631" s="1"/>
      <c r="U631" s="24"/>
      <c r="V631" s="97"/>
      <c r="W631" s="98"/>
      <c r="X631" s="99"/>
      <c r="Y631" s="100"/>
    </row>
    <row r="632" spans="1:25" ht="15.75" customHeight="1">
      <c r="A632" s="51">
        <v>2502</v>
      </c>
      <c r="B632" s="74"/>
      <c r="C632" s="74"/>
      <c r="D632" s="74"/>
      <c r="E632" s="74"/>
      <c r="F632" s="74"/>
      <c r="G632" s="74"/>
      <c r="H632" s="74"/>
      <c r="I632" s="74"/>
      <c r="J632" s="74"/>
      <c r="K632" s="24"/>
      <c r="L632" s="24"/>
      <c r="M632" s="24"/>
      <c r="N632" s="24"/>
      <c r="O632" s="24"/>
      <c r="P632" s="24"/>
      <c r="Q632" s="24"/>
      <c r="R632" s="75"/>
      <c r="S632" s="61"/>
      <c r="T632" s="1"/>
      <c r="U632" s="24"/>
      <c r="V632" s="101"/>
      <c r="W632" s="102"/>
      <c r="X632" s="103"/>
      <c r="Y632" s="101"/>
    </row>
    <row r="633" spans="1:25" ht="15.75" customHeight="1">
      <c r="A633" s="51">
        <v>2601</v>
      </c>
      <c r="B633" s="74"/>
      <c r="C633" s="74"/>
      <c r="D633" s="74"/>
      <c r="E633" s="74"/>
      <c r="F633" s="74"/>
      <c r="G633" s="74"/>
      <c r="H633" s="74"/>
      <c r="I633" s="74"/>
      <c r="J633" s="74"/>
      <c r="K633" s="24"/>
      <c r="L633" s="24"/>
      <c r="M633" s="24"/>
      <c r="N633" s="24"/>
      <c r="O633" s="24"/>
      <c r="P633" s="24"/>
      <c r="Q633" s="24"/>
      <c r="R633" s="75"/>
      <c r="S633" s="61"/>
      <c r="T633" s="1"/>
      <c r="U633" s="24"/>
      <c r="V633" s="101"/>
      <c r="W633" s="102"/>
      <c r="X633" s="103"/>
      <c r="Y633" s="101"/>
    </row>
    <row r="634" spans="1:25" ht="15.75" customHeight="1">
      <c r="A634" s="51">
        <v>2602</v>
      </c>
      <c r="B634" s="74"/>
      <c r="C634" s="74"/>
      <c r="D634" s="74"/>
      <c r="E634" s="74"/>
      <c r="F634" s="74"/>
      <c r="G634" s="74"/>
      <c r="H634" s="74"/>
      <c r="I634" s="74"/>
      <c r="J634" s="74"/>
      <c r="K634" s="24"/>
      <c r="L634" s="24"/>
      <c r="M634" s="24"/>
      <c r="N634" s="24"/>
      <c r="O634" s="24"/>
      <c r="P634" s="24"/>
      <c r="Q634" s="24"/>
      <c r="R634" s="75"/>
      <c r="S634" s="61"/>
      <c r="T634" s="1"/>
      <c r="U634" s="24"/>
      <c r="V634" s="76"/>
      <c r="W634" s="53"/>
      <c r="X634" s="77"/>
      <c r="Y634" s="71"/>
    </row>
    <row r="635" spans="1:25" ht="15.75" customHeight="1">
      <c r="A635" s="51">
        <v>2701</v>
      </c>
      <c r="B635" s="74"/>
      <c r="C635" s="74"/>
      <c r="D635" s="74"/>
      <c r="E635" s="74"/>
      <c r="F635" s="74"/>
      <c r="G635" s="74"/>
      <c r="H635" s="74"/>
      <c r="I635" s="74"/>
      <c r="J635" s="74"/>
      <c r="K635" s="24"/>
      <c r="L635" s="24"/>
      <c r="M635" s="24"/>
      <c r="N635" s="24"/>
      <c r="O635" s="24"/>
      <c r="P635" s="24"/>
      <c r="Q635" s="24"/>
      <c r="R635" s="75"/>
      <c r="S635" s="61"/>
      <c r="T635" s="1"/>
      <c r="U635" s="24"/>
      <c r="V635" s="78" t="s">
        <v>48</v>
      </c>
      <c r="W635" s="79"/>
      <c r="X635" s="80">
        <f>IF(SUM(R625:R633)=0,"",SUM(R625:R633))</f>
        <v>11</v>
      </c>
      <c r="Y635" s="81" t="s">
        <v>17</v>
      </c>
    </row>
    <row r="636" spans="1:25" ht="15.75" customHeight="1">
      <c r="A636" s="51">
        <v>2702</v>
      </c>
      <c r="B636" s="74"/>
      <c r="C636" s="74"/>
      <c r="D636" s="74"/>
      <c r="E636" s="74"/>
      <c r="F636" s="74"/>
      <c r="G636" s="74"/>
      <c r="H636" s="74"/>
      <c r="I636" s="74"/>
      <c r="J636" s="74"/>
      <c r="K636" s="24"/>
      <c r="L636" s="24"/>
      <c r="M636" s="24"/>
      <c r="N636" s="24"/>
      <c r="O636" s="24"/>
      <c r="P636" s="24"/>
      <c r="Q636" s="24"/>
      <c r="R636" s="75"/>
      <c r="S636" s="61"/>
      <c r="T636" s="1"/>
      <c r="U636" s="24"/>
      <c r="V636" s="82" t="s">
        <v>49</v>
      </c>
      <c r="W636" s="83" t="str">
        <f>IF(W635/B622=0,"",W635/B622)</f>
        <v/>
      </c>
      <c r="X636" s="84" t="str">
        <f>IF(W635/X635=0,"",W635/X635)</f>
        <v/>
      </c>
      <c r="Y636" s="85" t="s">
        <v>50</v>
      </c>
    </row>
    <row r="637" spans="1:25" ht="15.75" customHeight="1">
      <c r="A637" s="51">
        <v>2801</v>
      </c>
      <c r="B637" s="74"/>
      <c r="C637" s="74"/>
      <c r="D637" s="74"/>
      <c r="E637" s="74"/>
      <c r="F637" s="74"/>
      <c r="G637" s="74"/>
      <c r="H637" s="74"/>
      <c r="I637" s="74"/>
      <c r="J637" s="74"/>
      <c r="K637" s="24"/>
      <c r="L637" s="24"/>
      <c r="M637" s="24"/>
      <c r="N637" s="24"/>
      <c r="O637" s="24"/>
      <c r="P637" s="24"/>
      <c r="Q637" s="24"/>
      <c r="R637" s="75"/>
      <c r="S637" s="86"/>
      <c r="T637" s="87"/>
      <c r="U637" s="88"/>
      <c r="V637" s="87"/>
      <c r="W637" s="88"/>
      <c r="X637" s="88"/>
      <c r="Y637" s="89"/>
    </row>
    <row r="638" spans="1:25" ht="18" customHeight="1">
      <c r="A638" s="19"/>
      <c r="B638" s="24"/>
      <c r="C638" s="24"/>
      <c r="D638" s="175" t="s">
        <v>74</v>
      </c>
      <c r="E638" s="176"/>
      <c r="F638" s="176"/>
      <c r="G638" s="176"/>
      <c r="H638" s="176"/>
      <c r="I638" s="176"/>
      <c r="J638" s="177"/>
      <c r="K638" s="24"/>
      <c r="L638" s="24"/>
      <c r="M638" s="24"/>
      <c r="N638" s="24"/>
      <c r="O638" s="24"/>
      <c r="P638" s="24"/>
      <c r="Q638" s="24"/>
      <c r="R638" s="90">
        <f>SUM(R622:R634)</f>
        <v>11</v>
      </c>
      <c r="S638" s="91">
        <f>IF(R630=0,"",R630/B622)</f>
        <v>0.52380952380952384</v>
      </c>
      <c r="T638" s="91">
        <f>IF(R638=0,"",R638/B622)</f>
        <v>0.52380952380952384</v>
      </c>
      <c r="U638" s="91">
        <f>IF(R630=0,"",T638-S638)</f>
        <v>0</v>
      </c>
      <c r="V638" s="1"/>
      <c r="W638" s="24"/>
      <c r="X638" s="27"/>
      <c r="Y638" s="1"/>
    </row>
    <row r="639" spans="1:25" ht="12.75" customHeight="1">
      <c r="S639" s="1"/>
      <c r="T639" s="1"/>
      <c r="V639" s="1"/>
    </row>
    <row r="640" spans="1:25" ht="12.75" customHeight="1">
      <c r="S640" s="1"/>
      <c r="T640" s="1"/>
      <c r="V640" s="1"/>
    </row>
    <row r="641" spans="1:26" ht="26.25" customHeight="1">
      <c r="A641" s="24"/>
      <c r="B641" s="178" t="s">
        <v>63</v>
      </c>
      <c r="C641" s="179"/>
      <c r="D641" s="179"/>
      <c r="E641" s="179"/>
      <c r="F641" s="179"/>
      <c r="G641" s="179"/>
      <c r="H641" s="179"/>
      <c r="I641" s="179"/>
      <c r="J641" s="179"/>
      <c r="R641" s="50" t="s">
        <v>89</v>
      </c>
      <c r="S641" s="1"/>
      <c r="T641" s="1"/>
      <c r="U641" s="24"/>
      <c r="V641" s="1"/>
      <c r="W641" s="24"/>
      <c r="X641" s="24"/>
      <c r="Y641" s="24"/>
    </row>
    <row r="642" spans="1:26" ht="20.25" customHeight="1">
      <c r="A642" s="180" t="s">
        <v>16</v>
      </c>
      <c r="B642" s="181" t="s">
        <v>64</v>
      </c>
      <c r="C642" s="176"/>
      <c r="D642" s="176"/>
      <c r="E642" s="176"/>
      <c r="F642" s="176"/>
      <c r="G642" s="176"/>
      <c r="H642" s="176"/>
      <c r="I642" s="176"/>
      <c r="J642" s="177"/>
      <c r="K642" s="24"/>
      <c r="L642" s="24"/>
      <c r="M642" s="24"/>
      <c r="N642" s="24"/>
      <c r="O642" s="24"/>
      <c r="P642" s="24"/>
      <c r="Q642" s="24"/>
      <c r="R642" s="182" t="s">
        <v>17</v>
      </c>
      <c r="S642" s="174" t="s">
        <v>8</v>
      </c>
      <c r="T642" s="174" t="s">
        <v>9</v>
      </c>
      <c r="U642" s="183" t="s">
        <v>10</v>
      </c>
      <c r="V642" s="174" t="s">
        <v>11</v>
      </c>
      <c r="W642" s="172" t="s">
        <v>12</v>
      </c>
      <c r="X642" s="172" t="s">
        <v>13</v>
      </c>
      <c r="Y642" s="174" t="s">
        <v>14</v>
      </c>
    </row>
    <row r="643" spans="1:26" ht="15.75" customHeight="1">
      <c r="A643" s="173"/>
      <c r="B643" s="51" t="s">
        <v>65</v>
      </c>
      <c r="C643" s="51" t="s">
        <v>66</v>
      </c>
      <c r="D643" s="51" t="s">
        <v>67</v>
      </c>
      <c r="E643" s="51" t="s">
        <v>68</v>
      </c>
      <c r="F643" s="51" t="s">
        <v>69</v>
      </c>
      <c r="G643" s="51" t="s">
        <v>70</v>
      </c>
      <c r="H643" s="51" t="s">
        <v>71</v>
      </c>
      <c r="I643" s="51" t="s">
        <v>72</v>
      </c>
      <c r="J643" s="51" t="s">
        <v>73</v>
      </c>
      <c r="K643" s="24"/>
      <c r="L643" s="24"/>
      <c r="M643" s="24"/>
      <c r="N643" s="24"/>
      <c r="O643" s="24"/>
      <c r="P643" s="24"/>
      <c r="Q643" s="24"/>
      <c r="R643" s="173"/>
      <c r="S643" s="173"/>
      <c r="T643" s="173"/>
      <c r="U643" s="173"/>
      <c r="V643" s="173"/>
      <c r="W643" s="173"/>
      <c r="X643" s="173"/>
      <c r="Y643" s="173"/>
    </row>
    <row r="644" spans="1:26" ht="15.75" customHeight="1">
      <c r="A644" s="51">
        <v>2101</v>
      </c>
      <c r="B644" s="52">
        <v>10</v>
      </c>
      <c r="C644" s="74"/>
      <c r="D644" s="74"/>
      <c r="E644" s="74"/>
      <c r="F644" s="74"/>
      <c r="G644" s="74"/>
      <c r="H644" s="74"/>
      <c r="I644" s="74"/>
      <c r="J644" s="74"/>
      <c r="K644" s="24"/>
      <c r="L644" s="24"/>
      <c r="M644" s="24"/>
      <c r="N644" s="24"/>
      <c r="O644" s="24"/>
      <c r="P644" s="24"/>
      <c r="Q644" s="24"/>
      <c r="R644" s="75"/>
      <c r="S644" s="55"/>
      <c r="T644" s="56"/>
      <c r="U644" s="57"/>
      <c r="V644" s="58"/>
      <c r="W644" s="59">
        <f>B644</f>
        <v>10</v>
      </c>
      <c r="X644" s="60"/>
      <c r="Y644" s="58"/>
    </row>
    <row r="645" spans="1:26" ht="15.75" customHeight="1">
      <c r="A645" s="51">
        <v>2102</v>
      </c>
      <c r="B645" s="74"/>
      <c r="C645" s="74">
        <v>9</v>
      </c>
      <c r="D645" s="74"/>
      <c r="E645" s="74"/>
      <c r="F645" s="74"/>
      <c r="G645" s="74"/>
      <c r="H645" s="74"/>
      <c r="I645" s="74"/>
      <c r="J645" s="74"/>
      <c r="K645" s="24"/>
      <c r="L645" s="24"/>
      <c r="M645" s="24"/>
      <c r="N645" s="24"/>
      <c r="O645" s="24"/>
      <c r="P645" s="24"/>
      <c r="Q645" s="24"/>
      <c r="R645" s="75"/>
      <c r="S645" s="61"/>
      <c r="T645" s="1"/>
      <c r="U645" s="62"/>
      <c r="V645" s="63">
        <f>IF(C645=0,"",C645/B644)</f>
        <v>0.9</v>
      </c>
      <c r="W645" s="64">
        <v>9</v>
      </c>
      <c r="X645" s="65">
        <f t="shared" ref="X645:X652" si="71">IF(W645=0,"",W645/W644)</f>
        <v>0.9</v>
      </c>
      <c r="Y645" s="65">
        <f t="shared" ref="Y645:Y652" si="72">IF(W645=0,"",100%-X645)</f>
        <v>9.9999999999999978E-2</v>
      </c>
    </row>
    <row r="646" spans="1:26" ht="15.75" customHeight="1">
      <c r="A646" s="51">
        <v>2201</v>
      </c>
      <c r="B646" s="74"/>
      <c r="C646" s="74"/>
      <c r="D646" s="74">
        <v>8</v>
      </c>
      <c r="E646" s="74"/>
      <c r="F646" s="74"/>
      <c r="G646" s="74"/>
      <c r="H646" s="74"/>
      <c r="I646" s="74"/>
      <c r="J646" s="74"/>
      <c r="K646" s="24"/>
      <c r="L646" s="24"/>
      <c r="M646" s="24"/>
      <c r="N646" s="24"/>
      <c r="O646" s="24"/>
      <c r="P646" s="24"/>
      <c r="Q646" s="24"/>
      <c r="R646" s="75"/>
      <c r="S646" s="61"/>
      <c r="T646" s="1"/>
      <c r="U646" s="62"/>
      <c r="V646" s="63">
        <f>IF(D646=0,"",D646/C645)</f>
        <v>0.88888888888888884</v>
      </c>
      <c r="W646" s="64">
        <v>8</v>
      </c>
      <c r="X646" s="65">
        <f t="shared" si="71"/>
        <v>0.88888888888888884</v>
      </c>
      <c r="Y646" s="65">
        <f t="shared" si="72"/>
        <v>0.11111111111111116</v>
      </c>
      <c r="Z646" s="30">
        <f>W646/W644</f>
        <v>0.8</v>
      </c>
    </row>
    <row r="647" spans="1:26" ht="15.75" customHeight="1">
      <c r="A647" s="51">
        <v>2202</v>
      </c>
      <c r="B647" s="74"/>
      <c r="C647" s="74"/>
      <c r="D647" s="74"/>
      <c r="E647" s="74">
        <v>7</v>
      </c>
      <c r="F647" s="74"/>
      <c r="G647" s="74"/>
      <c r="H647" s="74"/>
      <c r="I647" s="74"/>
      <c r="J647" s="74"/>
      <c r="K647" s="24"/>
      <c r="L647" s="24"/>
      <c r="M647" s="24"/>
      <c r="N647" s="24"/>
      <c r="O647" s="24"/>
      <c r="P647" s="24"/>
      <c r="Q647" s="24"/>
      <c r="R647" s="75"/>
      <c r="S647" s="61"/>
      <c r="T647" s="1"/>
      <c r="U647" s="62"/>
      <c r="V647" s="63">
        <f>IF(E647=0,"",E647/D646)</f>
        <v>0.875</v>
      </c>
      <c r="W647" s="64">
        <v>8</v>
      </c>
      <c r="X647" s="65">
        <f t="shared" si="71"/>
        <v>1</v>
      </c>
      <c r="Y647" s="65">
        <f t="shared" si="72"/>
        <v>0</v>
      </c>
    </row>
    <row r="648" spans="1:26" ht="15.75" customHeight="1">
      <c r="A648" s="51">
        <v>2301</v>
      </c>
      <c r="B648" s="74"/>
      <c r="C648" s="74"/>
      <c r="D648" s="74"/>
      <c r="E648" s="74"/>
      <c r="F648" s="74">
        <v>7</v>
      </c>
      <c r="G648" s="74"/>
      <c r="H648" s="74"/>
      <c r="I648" s="74"/>
      <c r="J648" s="74"/>
      <c r="K648" s="24"/>
      <c r="L648" s="24"/>
      <c r="M648" s="24"/>
      <c r="N648" s="24"/>
      <c r="O648" s="24"/>
      <c r="P648" s="24"/>
      <c r="Q648" s="24"/>
      <c r="R648" s="75"/>
      <c r="S648" s="61"/>
      <c r="T648" s="1"/>
      <c r="U648" s="62"/>
      <c r="V648" s="63">
        <f>IF(F648=0,"",F648/E647)</f>
        <v>1</v>
      </c>
      <c r="W648" s="64">
        <v>7</v>
      </c>
      <c r="X648" s="65">
        <f t="shared" si="71"/>
        <v>0.875</v>
      </c>
      <c r="Y648" s="65">
        <f t="shared" si="72"/>
        <v>0.125</v>
      </c>
    </row>
    <row r="649" spans="1:26" ht="15.75" customHeight="1">
      <c r="A649" s="51">
        <v>2302</v>
      </c>
      <c r="B649" s="74"/>
      <c r="C649" s="74"/>
      <c r="D649" s="74"/>
      <c r="E649" s="74"/>
      <c r="F649" s="74"/>
      <c r="G649" s="74">
        <v>7</v>
      </c>
      <c r="H649" s="74"/>
      <c r="I649" s="74"/>
      <c r="J649" s="74"/>
      <c r="K649" s="24"/>
      <c r="L649" s="24"/>
      <c r="M649" s="24"/>
      <c r="N649" s="24"/>
      <c r="O649" s="24"/>
      <c r="P649" s="24"/>
      <c r="Q649" s="24"/>
      <c r="R649" s="75"/>
      <c r="S649" s="61"/>
      <c r="T649" s="1"/>
      <c r="U649" s="62"/>
      <c r="V649" s="63">
        <f>IF(G649=0,"",G649/F648)</f>
        <v>1</v>
      </c>
      <c r="W649" s="64">
        <v>7</v>
      </c>
      <c r="X649" s="65">
        <f t="shared" si="71"/>
        <v>1</v>
      </c>
      <c r="Y649" s="65">
        <f t="shared" si="72"/>
        <v>0</v>
      </c>
    </row>
    <row r="650" spans="1:26" ht="15.75" customHeight="1">
      <c r="A650" s="51">
        <v>2401</v>
      </c>
      <c r="B650" s="74"/>
      <c r="C650" s="74"/>
      <c r="D650" s="74"/>
      <c r="E650" s="74"/>
      <c r="F650" s="74"/>
      <c r="G650" s="74"/>
      <c r="H650" s="74">
        <v>7</v>
      </c>
      <c r="I650" s="74"/>
      <c r="J650" s="74"/>
      <c r="K650" s="24"/>
      <c r="L650" s="24"/>
      <c r="M650" s="24"/>
      <c r="N650" s="24"/>
      <c r="O650" s="24"/>
      <c r="P650" s="24"/>
      <c r="Q650" s="24"/>
      <c r="R650" s="75"/>
      <c r="S650" s="61"/>
      <c r="T650" s="1"/>
      <c r="U650" s="62"/>
      <c r="V650" s="63">
        <f>IF(H650=0,"",H650/G649)</f>
        <v>1</v>
      </c>
      <c r="W650" s="64">
        <v>7</v>
      </c>
      <c r="X650" s="65">
        <f t="shared" si="71"/>
        <v>1</v>
      </c>
      <c r="Y650" s="65">
        <f t="shared" si="72"/>
        <v>0</v>
      </c>
    </row>
    <row r="651" spans="1:26" ht="15.75" customHeight="1">
      <c r="A651" s="51">
        <v>2402</v>
      </c>
      <c r="B651" s="74"/>
      <c r="C651" s="74"/>
      <c r="D651" s="74"/>
      <c r="E651" s="74"/>
      <c r="F651" s="74"/>
      <c r="G651" s="74"/>
      <c r="H651" s="74"/>
      <c r="I651" s="74">
        <v>7</v>
      </c>
      <c r="J651" s="74"/>
      <c r="K651" s="24"/>
      <c r="L651" s="24"/>
      <c r="M651" s="24"/>
      <c r="N651" s="24"/>
      <c r="O651" s="24"/>
      <c r="P651" s="24"/>
      <c r="Q651" s="24"/>
      <c r="R651" s="75"/>
      <c r="S651" s="61"/>
      <c r="T651" s="1"/>
      <c r="U651" s="62"/>
      <c r="V651" s="63">
        <f>IF(I651=0,"",I651/H650)</f>
        <v>1</v>
      </c>
      <c r="W651" s="64">
        <v>7</v>
      </c>
      <c r="X651" s="65">
        <f t="shared" si="71"/>
        <v>1</v>
      </c>
      <c r="Y651" s="65">
        <f t="shared" si="72"/>
        <v>0</v>
      </c>
    </row>
    <row r="652" spans="1:26" ht="15.75" customHeight="1">
      <c r="A652" s="51">
        <v>2501</v>
      </c>
      <c r="B652" s="74"/>
      <c r="C652" s="74"/>
      <c r="D652" s="74"/>
      <c r="E652" s="74"/>
      <c r="F652" s="74"/>
      <c r="G652" s="74"/>
      <c r="H652" s="74"/>
      <c r="I652" s="74"/>
      <c r="J652" s="74"/>
      <c r="K652" s="24"/>
      <c r="L652" s="24"/>
      <c r="M652" s="24"/>
      <c r="N652" s="24"/>
      <c r="O652" s="24"/>
      <c r="P652" s="24"/>
      <c r="Q652" s="24"/>
      <c r="R652" s="75"/>
      <c r="S652" s="61"/>
      <c r="T652" s="1"/>
      <c r="U652" s="62"/>
      <c r="V652" s="66" t="str">
        <f>IF(J652=0,"",J652/I651)</f>
        <v/>
      </c>
      <c r="W652" s="64"/>
      <c r="X652" s="67" t="str">
        <f t="shared" si="71"/>
        <v/>
      </c>
      <c r="Y652" s="67" t="str">
        <f t="shared" si="72"/>
        <v/>
      </c>
    </row>
    <row r="653" spans="1:26" ht="15.75" customHeight="1">
      <c r="A653" s="51">
        <v>2502</v>
      </c>
      <c r="B653" s="74"/>
      <c r="C653" s="74"/>
      <c r="D653" s="74"/>
      <c r="E653" s="74"/>
      <c r="F653" s="74"/>
      <c r="G653" s="74"/>
      <c r="H653" s="74"/>
      <c r="I653" s="74"/>
      <c r="J653" s="74"/>
      <c r="K653" s="24"/>
      <c r="L653" s="24"/>
      <c r="M653" s="24"/>
      <c r="N653" s="24"/>
      <c r="O653" s="24"/>
      <c r="P653" s="24"/>
      <c r="Q653" s="24"/>
      <c r="R653" s="75"/>
      <c r="S653" s="61"/>
      <c r="T653" s="1"/>
      <c r="U653" s="24"/>
      <c r="V653" s="97"/>
      <c r="W653" s="98"/>
      <c r="X653" s="99"/>
      <c r="Y653" s="100"/>
    </row>
    <row r="654" spans="1:26" ht="15.75" customHeight="1">
      <c r="A654" s="51">
        <v>2601</v>
      </c>
      <c r="B654" s="74"/>
      <c r="C654" s="74"/>
      <c r="D654" s="74"/>
      <c r="E654" s="74"/>
      <c r="F654" s="74"/>
      <c r="G654" s="74"/>
      <c r="H654" s="74"/>
      <c r="I654" s="74"/>
      <c r="J654" s="74"/>
      <c r="K654" s="24"/>
      <c r="L654" s="24"/>
      <c r="M654" s="24"/>
      <c r="N654" s="24"/>
      <c r="O654" s="24"/>
      <c r="P654" s="24"/>
      <c r="Q654" s="24"/>
      <c r="R654" s="75"/>
      <c r="S654" s="61"/>
      <c r="T654" s="1"/>
      <c r="U654" s="24"/>
      <c r="V654" s="101"/>
      <c r="W654" s="102"/>
      <c r="X654" s="103"/>
      <c r="Y654" s="101"/>
    </row>
    <row r="655" spans="1:26" ht="15.75" customHeight="1">
      <c r="A655" s="51">
        <v>2602</v>
      </c>
      <c r="B655" s="74"/>
      <c r="C655" s="74"/>
      <c r="D655" s="74"/>
      <c r="E655" s="74"/>
      <c r="F655" s="74"/>
      <c r="G655" s="74"/>
      <c r="H655" s="74"/>
      <c r="I655" s="74"/>
      <c r="J655" s="74"/>
      <c r="K655" s="24"/>
      <c r="L655" s="24"/>
      <c r="M655" s="24"/>
      <c r="N655" s="24"/>
      <c r="O655" s="24"/>
      <c r="P655" s="24"/>
      <c r="Q655" s="24"/>
      <c r="R655" s="75"/>
      <c r="S655" s="61"/>
      <c r="T655" s="1"/>
      <c r="U655" s="24"/>
      <c r="V655" s="101"/>
      <c r="W655" s="102"/>
      <c r="X655" s="103"/>
      <c r="Y655" s="101"/>
    </row>
    <row r="656" spans="1:26" ht="15.75" customHeight="1">
      <c r="A656" s="51">
        <v>2701</v>
      </c>
      <c r="B656" s="74"/>
      <c r="C656" s="74"/>
      <c r="D656" s="74"/>
      <c r="E656" s="74"/>
      <c r="F656" s="74"/>
      <c r="G656" s="74"/>
      <c r="H656" s="74"/>
      <c r="I656" s="74"/>
      <c r="J656" s="74"/>
      <c r="K656" s="24"/>
      <c r="L656" s="24"/>
      <c r="M656" s="24"/>
      <c r="N656" s="24"/>
      <c r="O656" s="24"/>
      <c r="P656" s="24"/>
      <c r="Q656" s="24"/>
      <c r="R656" s="75"/>
      <c r="S656" s="61"/>
      <c r="T656" s="1"/>
      <c r="U656" s="24"/>
      <c r="V656" s="76"/>
      <c r="W656" s="53"/>
      <c r="X656" s="77"/>
      <c r="Y656" s="71"/>
    </row>
    <row r="657" spans="1:30" ht="15.75" customHeight="1">
      <c r="A657" s="51">
        <v>2702</v>
      </c>
      <c r="B657" s="74"/>
      <c r="C657" s="74"/>
      <c r="D657" s="74"/>
      <c r="E657" s="74"/>
      <c r="F657" s="74"/>
      <c r="G657" s="74"/>
      <c r="H657" s="74"/>
      <c r="I657" s="74"/>
      <c r="J657" s="74"/>
      <c r="K657" s="24"/>
      <c r="L657" s="24"/>
      <c r="M657" s="24"/>
      <c r="N657" s="24"/>
      <c r="O657" s="24"/>
      <c r="P657" s="24"/>
      <c r="Q657" s="24"/>
      <c r="R657" s="75"/>
      <c r="S657" s="61"/>
      <c r="T657" s="1"/>
      <c r="U657" s="24"/>
      <c r="V657" s="78" t="s">
        <v>48</v>
      </c>
      <c r="W657" s="79"/>
      <c r="X657" s="80" t="str">
        <f>IF(SUM(R647:R655)=0,"",SUM(R647:R655))</f>
        <v/>
      </c>
      <c r="Y657" s="81" t="s">
        <v>17</v>
      </c>
    </row>
    <row r="658" spans="1:30" ht="15.75" customHeight="1">
      <c r="A658" s="51">
        <v>2801</v>
      </c>
      <c r="B658" s="74"/>
      <c r="C658" s="74"/>
      <c r="D658" s="74"/>
      <c r="E658" s="74"/>
      <c r="F658" s="74"/>
      <c r="G658" s="74"/>
      <c r="H658" s="74"/>
      <c r="I658" s="74"/>
      <c r="J658" s="74"/>
      <c r="K658" s="24"/>
      <c r="L658" s="24"/>
      <c r="M658" s="24"/>
      <c r="N658" s="24"/>
      <c r="O658" s="24"/>
      <c r="P658" s="24"/>
      <c r="Q658" s="24"/>
      <c r="R658" s="75"/>
      <c r="S658" s="61"/>
      <c r="T658" s="1"/>
      <c r="U658" s="24"/>
      <c r="V658" s="82" t="s">
        <v>49</v>
      </c>
      <c r="W658" s="83" t="str">
        <f>IF(W657/B644=0,"",W657/B644)</f>
        <v/>
      </c>
      <c r="X658" s="84" t="e">
        <f>IF(W657/X657=0,"",W657/X657)</f>
        <v>#VALUE!</v>
      </c>
      <c r="Y658" s="85" t="s">
        <v>50</v>
      </c>
    </row>
    <row r="659" spans="1:30" ht="15.75" customHeight="1">
      <c r="A659" s="51">
        <v>2802</v>
      </c>
      <c r="B659" s="74"/>
      <c r="C659" s="74"/>
      <c r="D659" s="74"/>
      <c r="E659" s="74"/>
      <c r="F659" s="74"/>
      <c r="G659" s="74"/>
      <c r="H659" s="74"/>
      <c r="I659" s="74"/>
      <c r="J659" s="74"/>
      <c r="K659" s="24"/>
      <c r="L659" s="24"/>
      <c r="M659" s="24"/>
      <c r="N659" s="24"/>
      <c r="O659" s="24"/>
      <c r="P659" s="24"/>
      <c r="Q659" s="24"/>
      <c r="R659" s="75"/>
      <c r="S659" s="86"/>
      <c r="T659" s="87"/>
      <c r="U659" s="88"/>
      <c r="V659" s="87"/>
      <c r="W659" s="88"/>
      <c r="X659" s="88"/>
      <c r="Y659" s="89"/>
    </row>
    <row r="660" spans="1:30" ht="18" customHeight="1">
      <c r="A660" s="19"/>
      <c r="B660" s="24"/>
      <c r="C660" s="24"/>
      <c r="D660" s="175" t="s">
        <v>74</v>
      </c>
      <c r="E660" s="176"/>
      <c r="F660" s="176"/>
      <c r="G660" s="176"/>
      <c r="H660" s="176"/>
      <c r="I660" s="176"/>
      <c r="J660" s="177"/>
      <c r="K660" s="24"/>
      <c r="L660" s="24"/>
      <c r="M660" s="24"/>
      <c r="N660" s="24"/>
      <c r="O660" s="24"/>
      <c r="P660" s="24"/>
      <c r="Q660" s="24"/>
      <c r="R660" s="90">
        <f>SUM(R644:R656)</f>
        <v>0</v>
      </c>
      <c r="S660" s="91" t="str">
        <f>IF(R652=0,"",R652/B644)</f>
        <v/>
      </c>
      <c r="T660" s="91" t="str">
        <f>IF(R660=0,"",R660/B644)</f>
        <v/>
      </c>
      <c r="U660" s="91" t="str">
        <f>IF(R652=0,"",T660-S660)</f>
        <v/>
      </c>
      <c r="V660" s="1"/>
      <c r="W660" s="24"/>
      <c r="X660" s="27"/>
      <c r="Y660" s="1"/>
      <c r="AD660" s="154">
        <f>AVERAGE(Z646,Z671)</f>
        <v>0.75</v>
      </c>
    </row>
    <row r="661" spans="1:30" ht="12.75" customHeight="1">
      <c r="S661" s="1"/>
      <c r="T661" s="1"/>
      <c r="V661" s="1"/>
    </row>
    <row r="662" spans="1:30" ht="12.75" customHeight="1">
      <c r="S662" s="1"/>
      <c r="T662" s="1"/>
      <c r="V662" s="1"/>
    </row>
    <row r="663" spans="1:30" ht="12.75" customHeight="1">
      <c r="S663" s="1"/>
      <c r="T663" s="1"/>
      <c r="V663" s="1"/>
    </row>
    <row r="664" spans="1:30" ht="12.75" customHeight="1">
      <c r="S664" s="1"/>
      <c r="T664" s="1"/>
      <c r="V664" s="1"/>
    </row>
    <row r="665" spans="1:30" ht="12.75" customHeight="1">
      <c r="S665" s="1"/>
      <c r="T665" s="1"/>
      <c r="V665" s="1"/>
    </row>
    <row r="666" spans="1:30" ht="26.25" customHeight="1">
      <c r="A666" s="24"/>
      <c r="B666" s="178" t="s">
        <v>63</v>
      </c>
      <c r="C666" s="179"/>
      <c r="D666" s="179"/>
      <c r="E666" s="179"/>
      <c r="F666" s="179"/>
      <c r="G666" s="179"/>
      <c r="H666" s="179"/>
      <c r="I666" s="179"/>
      <c r="J666" s="179"/>
      <c r="R666" s="50" t="s">
        <v>90</v>
      </c>
      <c r="S666" s="1"/>
      <c r="T666" s="1"/>
      <c r="U666" s="24"/>
      <c r="V666" s="1"/>
      <c r="W666" s="24"/>
      <c r="X666" s="24"/>
      <c r="Y666" s="24"/>
    </row>
    <row r="667" spans="1:30" ht="20.25" customHeight="1">
      <c r="A667" s="180" t="s">
        <v>16</v>
      </c>
      <c r="B667" s="181" t="s">
        <v>64</v>
      </c>
      <c r="C667" s="176"/>
      <c r="D667" s="176"/>
      <c r="E667" s="176"/>
      <c r="F667" s="176"/>
      <c r="G667" s="176"/>
      <c r="H667" s="176"/>
      <c r="I667" s="176"/>
      <c r="J667" s="177"/>
      <c r="K667" s="24"/>
      <c r="L667" s="24"/>
      <c r="M667" s="24"/>
      <c r="N667" s="24"/>
      <c r="O667" s="24"/>
      <c r="P667" s="24"/>
      <c r="Q667" s="24"/>
      <c r="R667" s="182" t="s">
        <v>17</v>
      </c>
      <c r="S667" s="174" t="s">
        <v>8</v>
      </c>
      <c r="T667" s="174" t="s">
        <v>9</v>
      </c>
      <c r="U667" s="183" t="s">
        <v>10</v>
      </c>
      <c r="V667" s="174" t="s">
        <v>11</v>
      </c>
      <c r="W667" s="172" t="s">
        <v>12</v>
      </c>
      <c r="X667" s="172" t="s">
        <v>13</v>
      </c>
      <c r="Y667" s="174" t="s">
        <v>14</v>
      </c>
    </row>
    <row r="668" spans="1:30" ht="15.75" customHeight="1">
      <c r="A668" s="173"/>
      <c r="B668" s="51" t="s">
        <v>65</v>
      </c>
      <c r="C668" s="51" t="s">
        <v>66</v>
      </c>
      <c r="D668" s="51" t="s">
        <v>67</v>
      </c>
      <c r="E668" s="51" t="s">
        <v>68</v>
      </c>
      <c r="F668" s="51" t="s">
        <v>69</v>
      </c>
      <c r="G668" s="51" t="s">
        <v>70</v>
      </c>
      <c r="H668" s="51" t="s">
        <v>71</v>
      </c>
      <c r="I668" s="51" t="s">
        <v>72</v>
      </c>
      <c r="J668" s="51" t="s">
        <v>73</v>
      </c>
      <c r="K668" s="24"/>
      <c r="L668" s="24"/>
      <c r="M668" s="24"/>
      <c r="N668" s="24"/>
      <c r="O668" s="24"/>
      <c r="P668" s="24"/>
      <c r="Q668" s="24"/>
      <c r="R668" s="173"/>
      <c r="S668" s="173"/>
      <c r="T668" s="173"/>
      <c r="U668" s="173"/>
      <c r="V668" s="173"/>
      <c r="W668" s="173"/>
      <c r="X668" s="173"/>
      <c r="Y668" s="173"/>
    </row>
    <row r="669" spans="1:30" ht="15.75" customHeight="1">
      <c r="A669" s="51">
        <v>2102</v>
      </c>
      <c r="B669" s="52">
        <v>40</v>
      </c>
      <c r="C669" s="74"/>
      <c r="D669" s="74"/>
      <c r="E669" s="74"/>
      <c r="F669" s="74"/>
      <c r="G669" s="74"/>
      <c r="H669" s="74"/>
      <c r="I669" s="74"/>
      <c r="J669" s="74"/>
      <c r="K669" s="24"/>
      <c r="L669" s="24"/>
      <c r="M669" s="24"/>
      <c r="N669" s="24"/>
      <c r="O669" s="24"/>
      <c r="P669" s="24"/>
      <c r="Q669" s="24"/>
      <c r="R669" s="75"/>
      <c r="S669" s="55"/>
      <c r="T669" s="56"/>
      <c r="U669" s="57"/>
      <c r="V669" s="58"/>
      <c r="W669" s="59">
        <f>B669</f>
        <v>40</v>
      </c>
      <c r="X669" s="60"/>
      <c r="Y669" s="58"/>
    </row>
    <row r="670" spans="1:30" ht="15.75" customHeight="1">
      <c r="A670" s="51">
        <v>2201</v>
      </c>
      <c r="B670" s="74"/>
      <c r="C670" s="74">
        <v>29</v>
      </c>
      <c r="D670" s="74"/>
      <c r="E670" s="74"/>
      <c r="F670" s="74"/>
      <c r="G670" s="74"/>
      <c r="H670" s="74"/>
      <c r="I670" s="74"/>
      <c r="J670" s="74"/>
      <c r="K670" s="24"/>
      <c r="L670" s="24"/>
      <c r="M670" s="24"/>
      <c r="N670" s="24"/>
      <c r="O670" s="24"/>
      <c r="P670" s="24"/>
      <c r="Q670" s="24"/>
      <c r="R670" s="75"/>
      <c r="S670" s="61"/>
      <c r="T670" s="1"/>
      <c r="U670" s="62"/>
      <c r="V670" s="63">
        <f>IF(C670=0,"",C670/B669)</f>
        <v>0.72499999999999998</v>
      </c>
      <c r="W670" s="64">
        <v>30</v>
      </c>
      <c r="X670" s="65">
        <f t="shared" ref="X670:X677" si="73">IF(W670=0,"",W670/W669)</f>
        <v>0.75</v>
      </c>
      <c r="Y670" s="65">
        <f t="shared" ref="Y670:Y677" si="74">IF(W670=0,"",100%-X670)</f>
        <v>0.25</v>
      </c>
    </row>
    <row r="671" spans="1:30" ht="15.75" customHeight="1">
      <c r="A671" s="51">
        <v>2202</v>
      </c>
      <c r="B671" s="74"/>
      <c r="C671" s="74"/>
      <c r="D671" s="74">
        <v>28</v>
      </c>
      <c r="E671" s="74"/>
      <c r="F671" s="74"/>
      <c r="G671" s="74"/>
      <c r="H671" s="74"/>
      <c r="I671" s="74"/>
      <c r="J671" s="74"/>
      <c r="K671" s="24"/>
      <c r="L671" s="24"/>
      <c r="M671" s="24"/>
      <c r="N671" s="24"/>
      <c r="O671" s="24"/>
      <c r="P671" s="24"/>
      <c r="Q671" s="24"/>
      <c r="R671" s="75"/>
      <c r="S671" s="61"/>
      <c r="T671" s="1"/>
      <c r="U671" s="62"/>
      <c r="V671" s="63">
        <f>IF(D671=0,"",D671/C670)</f>
        <v>0.96551724137931039</v>
      </c>
      <c r="W671" s="64">
        <v>28</v>
      </c>
      <c r="X671" s="65">
        <f t="shared" si="73"/>
        <v>0.93333333333333335</v>
      </c>
      <c r="Y671" s="65">
        <f t="shared" si="74"/>
        <v>6.6666666666666652E-2</v>
      </c>
      <c r="Z671" s="30">
        <f>W671/W669</f>
        <v>0.7</v>
      </c>
    </row>
    <row r="672" spans="1:30" ht="15.75" customHeight="1">
      <c r="A672" s="51">
        <v>2301</v>
      </c>
      <c r="B672" s="74"/>
      <c r="C672" s="74"/>
      <c r="D672" s="74"/>
      <c r="E672" s="74">
        <v>27</v>
      </c>
      <c r="F672" s="74"/>
      <c r="G672" s="74"/>
      <c r="H672" s="74"/>
      <c r="I672" s="74"/>
      <c r="J672" s="74"/>
      <c r="K672" s="24"/>
      <c r="L672" s="24"/>
      <c r="M672" s="24"/>
      <c r="N672" s="24"/>
      <c r="O672" s="24"/>
      <c r="P672" s="24"/>
      <c r="Q672" s="24"/>
      <c r="R672" s="75"/>
      <c r="S672" s="61"/>
      <c r="T672" s="1"/>
      <c r="U672" s="62"/>
      <c r="V672" s="63">
        <f>IF(E672=0,"",E672/D671)</f>
        <v>0.9642857142857143</v>
      </c>
      <c r="W672" s="64">
        <v>27</v>
      </c>
      <c r="X672" s="65">
        <f t="shared" si="73"/>
        <v>0.9642857142857143</v>
      </c>
      <c r="Y672" s="65">
        <f t="shared" si="74"/>
        <v>3.5714285714285698E-2</v>
      </c>
    </row>
    <row r="673" spans="1:25" ht="15.75" customHeight="1">
      <c r="A673" s="51">
        <v>2302</v>
      </c>
      <c r="B673" s="74"/>
      <c r="C673" s="74"/>
      <c r="D673" s="74"/>
      <c r="E673" s="74"/>
      <c r="F673" s="74">
        <v>27</v>
      </c>
      <c r="G673" s="74"/>
      <c r="H673" s="74"/>
      <c r="I673" s="74"/>
      <c r="J673" s="74"/>
      <c r="K673" s="24"/>
      <c r="L673" s="24"/>
      <c r="M673" s="24"/>
      <c r="N673" s="24"/>
      <c r="O673" s="24"/>
      <c r="P673" s="24"/>
      <c r="Q673" s="24"/>
      <c r="R673" s="75"/>
      <c r="S673" s="61"/>
      <c r="T673" s="1"/>
      <c r="U673" s="62"/>
      <c r="V673" s="63">
        <f>IF(F673=0,"",F673/E672)</f>
        <v>1</v>
      </c>
      <c r="W673" s="64">
        <v>27</v>
      </c>
      <c r="X673" s="65">
        <f t="shared" si="73"/>
        <v>1</v>
      </c>
      <c r="Y673" s="65">
        <f t="shared" si="74"/>
        <v>0</v>
      </c>
    </row>
    <row r="674" spans="1:25" ht="15.75" customHeight="1">
      <c r="A674" s="51">
        <v>2401</v>
      </c>
      <c r="B674" s="74"/>
      <c r="C674" s="74"/>
      <c r="D674" s="74"/>
      <c r="E674" s="74"/>
      <c r="F674" s="74"/>
      <c r="G674" s="74">
        <v>25</v>
      </c>
      <c r="H674" s="74"/>
      <c r="I674" s="74"/>
      <c r="J674" s="74"/>
      <c r="K674" s="24"/>
      <c r="L674" s="24"/>
      <c r="M674" s="24"/>
      <c r="N674" s="24"/>
      <c r="O674" s="24"/>
      <c r="P674" s="24"/>
      <c r="Q674" s="24"/>
      <c r="R674" s="75"/>
      <c r="S674" s="61"/>
      <c r="T674" s="1"/>
      <c r="U674" s="62"/>
      <c r="V674" s="63">
        <f>IF(G674=0,"",G674/F673)</f>
        <v>0.92592592592592593</v>
      </c>
      <c r="W674" s="64">
        <v>27</v>
      </c>
      <c r="X674" s="65">
        <f t="shared" si="73"/>
        <v>1</v>
      </c>
      <c r="Y674" s="65">
        <f t="shared" si="74"/>
        <v>0</v>
      </c>
    </row>
    <row r="675" spans="1:25" ht="15.75" customHeight="1">
      <c r="A675" s="51">
        <v>2402</v>
      </c>
      <c r="B675" s="74"/>
      <c r="C675" s="74"/>
      <c r="D675" s="74"/>
      <c r="E675" s="74"/>
      <c r="F675" s="74"/>
      <c r="G675" s="74"/>
      <c r="H675" s="74">
        <v>25</v>
      </c>
      <c r="I675" s="74"/>
      <c r="J675" s="74"/>
      <c r="K675" s="24"/>
      <c r="L675" s="24"/>
      <c r="M675" s="24"/>
      <c r="N675" s="24"/>
      <c r="O675" s="24"/>
      <c r="P675" s="24"/>
      <c r="Q675" s="24"/>
      <c r="R675" s="75"/>
      <c r="S675" s="61"/>
      <c r="T675" s="1"/>
      <c r="U675" s="62"/>
      <c r="V675" s="63">
        <f>IF(H675=0,"",H675/G674)</f>
        <v>1</v>
      </c>
      <c r="W675" s="64">
        <v>27</v>
      </c>
      <c r="X675" s="65">
        <f t="shared" si="73"/>
        <v>1</v>
      </c>
      <c r="Y675" s="65">
        <f t="shared" si="74"/>
        <v>0</v>
      </c>
    </row>
    <row r="676" spans="1:25" ht="15.75" customHeight="1">
      <c r="A676" s="51">
        <v>2501</v>
      </c>
      <c r="B676" s="74"/>
      <c r="C676" s="74"/>
      <c r="D676" s="74"/>
      <c r="E676" s="74"/>
      <c r="F676" s="74"/>
      <c r="G676" s="74"/>
      <c r="H676" s="74"/>
      <c r="I676" s="74"/>
      <c r="J676" s="74"/>
      <c r="K676" s="24"/>
      <c r="L676" s="24"/>
      <c r="M676" s="24"/>
      <c r="N676" s="24"/>
      <c r="O676" s="24"/>
      <c r="P676" s="24"/>
      <c r="Q676" s="24"/>
      <c r="R676" s="75"/>
      <c r="S676" s="61"/>
      <c r="T676" s="1"/>
      <c r="U676" s="62"/>
      <c r="V676" s="63" t="str">
        <f>IF(I676=0,"",I676/H675)</f>
        <v/>
      </c>
      <c r="W676" s="64"/>
      <c r="X676" s="65" t="str">
        <f t="shared" si="73"/>
        <v/>
      </c>
      <c r="Y676" s="65" t="str">
        <f t="shared" si="74"/>
        <v/>
      </c>
    </row>
    <row r="677" spans="1:25" ht="15.75" customHeight="1">
      <c r="A677" s="51">
        <v>2502</v>
      </c>
      <c r="B677" s="74"/>
      <c r="C677" s="74"/>
      <c r="D677" s="74"/>
      <c r="E677" s="74"/>
      <c r="F677" s="74"/>
      <c r="G677" s="74"/>
      <c r="H677" s="74"/>
      <c r="I677" s="74"/>
      <c r="J677" s="74"/>
      <c r="K677" s="24"/>
      <c r="L677" s="24"/>
      <c r="M677" s="24"/>
      <c r="N677" s="24"/>
      <c r="O677" s="24"/>
      <c r="P677" s="24"/>
      <c r="Q677" s="24"/>
      <c r="R677" s="75"/>
      <c r="S677" s="61"/>
      <c r="T677" s="1"/>
      <c r="U677" s="62"/>
      <c r="V677" s="66" t="str">
        <f>IF(J677=0,"",J677/I676)</f>
        <v/>
      </c>
      <c r="W677" s="64"/>
      <c r="X677" s="67" t="str">
        <f t="shared" si="73"/>
        <v/>
      </c>
      <c r="Y677" s="67" t="str">
        <f t="shared" si="74"/>
        <v/>
      </c>
    </row>
    <row r="678" spans="1:25" ht="15.75" customHeight="1">
      <c r="A678" s="51">
        <v>2601</v>
      </c>
      <c r="B678" s="74"/>
      <c r="C678" s="74"/>
      <c r="D678" s="74"/>
      <c r="E678" s="74"/>
      <c r="F678" s="74"/>
      <c r="G678" s="74"/>
      <c r="H678" s="74"/>
      <c r="I678" s="74"/>
      <c r="J678" s="74"/>
      <c r="K678" s="24"/>
      <c r="L678" s="24"/>
      <c r="M678" s="24"/>
      <c r="N678" s="24"/>
      <c r="O678" s="24"/>
      <c r="P678" s="24"/>
      <c r="Q678" s="24"/>
      <c r="R678" s="75"/>
      <c r="S678" s="61"/>
      <c r="T678" s="1"/>
      <c r="U678" s="24"/>
      <c r="V678" s="97"/>
      <c r="W678" s="98"/>
      <c r="X678" s="99"/>
      <c r="Y678" s="100"/>
    </row>
    <row r="679" spans="1:25" ht="15.75" customHeight="1">
      <c r="A679" s="51">
        <v>2602</v>
      </c>
      <c r="B679" s="74"/>
      <c r="C679" s="74"/>
      <c r="D679" s="74"/>
      <c r="E679" s="74"/>
      <c r="F679" s="74"/>
      <c r="G679" s="74"/>
      <c r="H679" s="74"/>
      <c r="I679" s="74"/>
      <c r="J679" s="74"/>
      <c r="K679" s="24"/>
      <c r="L679" s="24"/>
      <c r="M679" s="24"/>
      <c r="N679" s="24"/>
      <c r="O679" s="24"/>
      <c r="P679" s="24"/>
      <c r="Q679" s="24"/>
      <c r="R679" s="75"/>
      <c r="S679" s="61"/>
      <c r="T679" s="1"/>
      <c r="U679" s="24"/>
      <c r="V679" s="101"/>
      <c r="W679" s="102"/>
      <c r="X679" s="103"/>
      <c r="Y679" s="101"/>
    </row>
    <row r="680" spans="1:25" ht="15.75" customHeight="1">
      <c r="A680" s="51">
        <v>2701</v>
      </c>
      <c r="B680" s="74"/>
      <c r="C680" s="74"/>
      <c r="D680" s="74"/>
      <c r="E680" s="74"/>
      <c r="F680" s="74"/>
      <c r="G680" s="74"/>
      <c r="H680" s="74"/>
      <c r="I680" s="74"/>
      <c r="J680" s="74"/>
      <c r="K680" s="24"/>
      <c r="L680" s="24"/>
      <c r="M680" s="24"/>
      <c r="N680" s="24"/>
      <c r="O680" s="24"/>
      <c r="P680" s="24"/>
      <c r="Q680" s="24"/>
      <c r="R680" s="75"/>
      <c r="S680" s="61"/>
      <c r="T680" s="1"/>
      <c r="U680" s="24"/>
      <c r="V680" s="101"/>
      <c r="W680" s="102"/>
      <c r="X680" s="103"/>
      <c r="Y680" s="101"/>
    </row>
    <row r="681" spans="1:25" ht="15.75" customHeight="1">
      <c r="A681" s="51">
        <v>2702</v>
      </c>
      <c r="B681" s="74"/>
      <c r="C681" s="74"/>
      <c r="D681" s="74"/>
      <c r="E681" s="74"/>
      <c r="F681" s="74"/>
      <c r="G681" s="74"/>
      <c r="H681" s="74"/>
      <c r="I681" s="74"/>
      <c r="J681" s="74"/>
      <c r="K681" s="24"/>
      <c r="L681" s="24"/>
      <c r="M681" s="24"/>
      <c r="N681" s="24"/>
      <c r="O681" s="24"/>
      <c r="P681" s="24"/>
      <c r="Q681" s="24"/>
      <c r="R681" s="75"/>
      <c r="S681" s="61"/>
      <c r="T681" s="1"/>
      <c r="U681" s="24"/>
      <c r="V681" s="76"/>
      <c r="W681" s="53"/>
      <c r="X681" s="77"/>
      <c r="Y681" s="71"/>
    </row>
    <row r="682" spans="1:25" ht="15.75" customHeight="1">
      <c r="A682" s="51">
        <v>2801</v>
      </c>
      <c r="B682" s="74"/>
      <c r="C682" s="74"/>
      <c r="D682" s="74"/>
      <c r="E682" s="74"/>
      <c r="F682" s="74"/>
      <c r="G682" s="74"/>
      <c r="H682" s="74"/>
      <c r="I682" s="74"/>
      <c r="J682" s="74"/>
      <c r="K682" s="24"/>
      <c r="L682" s="24"/>
      <c r="M682" s="24"/>
      <c r="N682" s="24"/>
      <c r="O682" s="24"/>
      <c r="P682" s="24"/>
      <c r="Q682" s="24"/>
      <c r="R682" s="75"/>
      <c r="S682" s="61"/>
      <c r="T682" s="1"/>
      <c r="U682" s="24"/>
      <c r="V682" s="78" t="s">
        <v>48</v>
      </c>
      <c r="W682" s="79"/>
      <c r="X682" s="80" t="str">
        <f>IF(SUM(R672:R680)=0,"",SUM(R672:R680))</f>
        <v/>
      </c>
      <c r="Y682" s="81" t="s">
        <v>17</v>
      </c>
    </row>
    <row r="683" spans="1:25" ht="15.75" customHeight="1">
      <c r="A683" s="51">
        <v>2802</v>
      </c>
      <c r="B683" s="74"/>
      <c r="C683" s="74"/>
      <c r="D683" s="74"/>
      <c r="E683" s="74"/>
      <c r="F683" s="74"/>
      <c r="G683" s="74"/>
      <c r="H683" s="74"/>
      <c r="I683" s="74"/>
      <c r="J683" s="74"/>
      <c r="K683" s="24"/>
      <c r="L683" s="24"/>
      <c r="M683" s="24"/>
      <c r="N683" s="24"/>
      <c r="O683" s="24"/>
      <c r="P683" s="24"/>
      <c r="Q683" s="24"/>
      <c r="R683" s="75"/>
      <c r="S683" s="61"/>
      <c r="T683" s="1"/>
      <c r="U683" s="24"/>
      <c r="V683" s="82" t="s">
        <v>49</v>
      </c>
      <c r="W683" s="83" t="str">
        <f>IF(W682/B669=0,"",W682/B669)</f>
        <v/>
      </c>
      <c r="X683" s="84" t="e">
        <f>IF(W682/X682=0,"",W682/X682)</f>
        <v>#VALUE!</v>
      </c>
      <c r="Y683" s="85" t="s">
        <v>50</v>
      </c>
    </row>
    <row r="684" spans="1:25" ht="15.75" customHeight="1">
      <c r="A684" s="51">
        <v>2901</v>
      </c>
      <c r="B684" s="74"/>
      <c r="C684" s="74"/>
      <c r="D684" s="74"/>
      <c r="E684" s="74"/>
      <c r="F684" s="74"/>
      <c r="G684" s="74"/>
      <c r="H684" s="74"/>
      <c r="I684" s="74"/>
      <c r="J684" s="74"/>
      <c r="K684" s="24"/>
      <c r="L684" s="24"/>
      <c r="M684" s="24"/>
      <c r="N684" s="24"/>
      <c r="O684" s="24"/>
      <c r="P684" s="24"/>
      <c r="Q684" s="24"/>
      <c r="R684" s="75"/>
      <c r="S684" s="86"/>
      <c r="T684" s="87"/>
      <c r="U684" s="88"/>
      <c r="V684" s="87"/>
      <c r="W684" s="88"/>
      <c r="X684" s="88"/>
      <c r="Y684" s="89"/>
    </row>
    <row r="685" spans="1:25" ht="18" customHeight="1">
      <c r="A685" s="19"/>
      <c r="B685" s="24"/>
      <c r="C685" s="24"/>
      <c r="D685" s="175" t="s">
        <v>74</v>
      </c>
      <c r="E685" s="176"/>
      <c r="F685" s="176"/>
      <c r="G685" s="176"/>
      <c r="H685" s="176"/>
      <c r="I685" s="176"/>
      <c r="J685" s="177"/>
      <c r="K685" s="24"/>
      <c r="L685" s="24"/>
      <c r="M685" s="24"/>
      <c r="N685" s="24"/>
      <c r="O685" s="24"/>
      <c r="P685" s="24"/>
      <c r="Q685" s="24"/>
      <c r="R685" s="90">
        <f>SUM(R669:R681)</f>
        <v>0</v>
      </c>
      <c r="S685" s="91" t="str">
        <f>IF(R677=0,"",R677/B669)</f>
        <v/>
      </c>
      <c r="T685" s="91" t="str">
        <f>IF(R685=0,"",R685/B669)</f>
        <v/>
      </c>
      <c r="U685" s="91" t="str">
        <f>IF(R677=0,"",T685-S685)</f>
        <v/>
      </c>
      <c r="V685" s="1"/>
      <c r="W685" s="24"/>
      <c r="X685" s="27"/>
      <c r="Y685" s="1"/>
    </row>
    <row r="686" spans="1:25" ht="12.75" customHeight="1">
      <c r="S686" s="1"/>
      <c r="T686" s="1"/>
      <c r="V686" s="1"/>
    </row>
    <row r="687" spans="1:25" ht="12.75" customHeight="1">
      <c r="S687" s="1"/>
      <c r="T687" s="1"/>
      <c r="V687" s="1"/>
    </row>
    <row r="688" spans="1:25" ht="12.75" customHeight="1">
      <c r="S688" s="1"/>
      <c r="T688" s="1"/>
      <c r="V688" s="1"/>
    </row>
    <row r="689" spans="1:26" ht="12.75" customHeight="1">
      <c r="S689" s="1"/>
      <c r="T689" s="1"/>
      <c r="V689" s="1"/>
    </row>
    <row r="690" spans="1:26" ht="26.25" customHeight="1">
      <c r="A690" s="24"/>
      <c r="B690" s="178" t="s">
        <v>63</v>
      </c>
      <c r="C690" s="179"/>
      <c r="D690" s="179"/>
      <c r="E690" s="179"/>
      <c r="F690" s="179"/>
      <c r="G690" s="179"/>
      <c r="H690" s="179"/>
      <c r="I690" s="179"/>
      <c r="J690" s="179"/>
      <c r="R690" s="50" t="s">
        <v>91</v>
      </c>
      <c r="S690" s="1"/>
      <c r="T690" s="1"/>
      <c r="U690" s="24"/>
      <c r="V690" s="1"/>
      <c r="W690" s="24"/>
      <c r="X690" s="24"/>
      <c r="Y690" s="24"/>
    </row>
    <row r="691" spans="1:26" ht="20.25" customHeight="1">
      <c r="A691" s="180" t="s">
        <v>16</v>
      </c>
      <c r="B691" s="181" t="s">
        <v>64</v>
      </c>
      <c r="C691" s="176"/>
      <c r="D691" s="176"/>
      <c r="E691" s="176"/>
      <c r="F691" s="176"/>
      <c r="G691" s="176"/>
      <c r="H691" s="176"/>
      <c r="I691" s="176"/>
      <c r="J691" s="177"/>
      <c r="K691" s="24"/>
      <c r="L691" s="24"/>
      <c r="M691" s="24"/>
      <c r="N691" s="24"/>
      <c r="O691" s="24"/>
      <c r="P691" s="24"/>
      <c r="Q691" s="24"/>
      <c r="R691" s="182" t="s">
        <v>17</v>
      </c>
      <c r="S691" s="174" t="s">
        <v>8</v>
      </c>
      <c r="T691" s="174" t="s">
        <v>9</v>
      </c>
      <c r="U691" s="183" t="s">
        <v>10</v>
      </c>
      <c r="V691" s="174" t="s">
        <v>11</v>
      </c>
      <c r="W691" s="172" t="s">
        <v>12</v>
      </c>
      <c r="X691" s="172" t="s">
        <v>13</v>
      </c>
      <c r="Y691" s="174" t="s">
        <v>14</v>
      </c>
    </row>
    <row r="692" spans="1:26" ht="15.75" customHeight="1">
      <c r="A692" s="173"/>
      <c r="B692" s="51" t="s">
        <v>65</v>
      </c>
      <c r="C692" s="51" t="s">
        <v>66</v>
      </c>
      <c r="D692" s="51" t="s">
        <v>67</v>
      </c>
      <c r="E692" s="51" t="s">
        <v>68</v>
      </c>
      <c r="F692" s="51" t="s">
        <v>69</v>
      </c>
      <c r="G692" s="51" t="s">
        <v>70</v>
      </c>
      <c r="H692" s="51" t="s">
        <v>71</v>
      </c>
      <c r="I692" s="51" t="s">
        <v>72</v>
      </c>
      <c r="J692" s="51" t="s">
        <v>73</v>
      </c>
      <c r="K692" s="24"/>
      <c r="L692" s="24"/>
      <c r="M692" s="24"/>
      <c r="N692" s="24"/>
      <c r="O692" s="24"/>
      <c r="P692" s="24"/>
      <c r="Q692" s="24"/>
      <c r="R692" s="173"/>
      <c r="S692" s="173"/>
      <c r="T692" s="173"/>
      <c r="U692" s="173"/>
      <c r="V692" s="173"/>
      <c r="W692" s="173"/>
      <c r="X692" s="173"/>
      <c r="Y692" s="173"/>
    </row>
    <row r="693" spans="1:26" ht="15.75" customHeight="1">
      <c r="A693" s="51">
        <v>2201</v>
      </c>
      <c r="B693" s="52">
        <v>11</v>
      </c>
      <c r="C693" s="74"/>
      <c r="D693" s="74"/>
      <c r="E693" s="74"/>
      <c r="F693" s="74"/>
      <c r="G693" s="74"/>
      <c r="H693" s="74"/>
      <c r="I693" s="74"/>
      <c r="J693" s="74"/>
      <c r="K693" s="24"/>
      <c r="L693" s="24"/>
      <c r="M693" s="24"/>
      <c r="N693" s="24"/>
      <c r="O693" s="24"/>
      <c r="P693" s="24"/>
      <c r="Q693" s="24"/>
      <c r="R693" s="75"/>
      <c r="S693" s="55"/>
      <c r="T693" s="56"/>
      <c r="U693" s="57"/>
      <c r="V693" s="58"/>
      <c r="W693" s="59">
        <v>11</v>
      </c>
      <c r="X693" s="60"/>
      <c r="Y693" s="58"/>
    </row>
    <row r="694" spans="1:26" ht="15.75" customHeight="1">
      <c r="A694" s="51">
        <v>2202</v>
      </c>
      <c r="B694" s="74"/>
      <c r="C694" s="74">
        <v>8</v>
      </c>
      <c r="D694" s="74"/>
      <c r="E694" s="74"/>
      <c r="F694" s="74"/>
      <c r="G694" s="74"/>
      <c r="H694" s="74"/>
      <c r="I694" s="74"/>
      <c r="J694" s="74"/>
      <c r="K694" s="24"/>
      <c r="L694" s="24"/>
      <c r="M694" s="24"/>
      <c r="N694" s="24"/>
      <c r="O694" s="24"/>
      <c r="P694" s="24"/>
      <c r="Q694" s="24"/>
      <c r="R694" s="75"/>
      <c r="S694" s="61"/>
      <c r="T694" s="1"/>
      <c r="U694" s="62"/>
      <c r="V694" s="63">
        <f>IF(C694=0,"",C694/B693)</f>
        <v>0.72727272727272729</v>
      </c>
      <c r="W694" s="64">
        <v>8</v>
      </c>
      <c r="X694" s="65">
        <f t="shared" ref="X694:X701" si="75">IF(W694=0,"",W694/W693)</f>
        <v>0.72727272727272729</v>
      </c>
      <c r="Y694" s="65">
        <f t="shared" ref="Y694:Y701" si="76">IF(W694=0,"",100%-X694)</f>
        <v>0.27272727272727271</v>
      </c>
    </row>
    <row r="695" spans="1:26" ht="15.75" customHeight="1">
      <c r="A695" s="51">
        <v>2301</v>
      </c>
      <c r="B695" s="74"/>
      <c r="C695" s="74"/>
      <c r="D695" s="74">
        <v>8</v>
      </c>
      <c r="E695" s="74"/>
      <c r="F695" s="74"/>
      <c r="G695" s="74"/>
      <c r="H695" s="74"/>
      <c r="I695" s="74"/>
      <c r="J695" s="74"/>
      <c r="K695" s="24"/>
      <c r="L695" s="24"/>
      <c r="M695" s="24"/>
      <c r="N695" s="24"/>
      <c r="O695" s="24"/>
      <c r="P695" s="24"/>
      <c r="Q695" s="24"/>
      <c r="R695" s="75"/>
      <c r="S695" s="61"/>
      <c r="T695" s="1"/>
      <c r="U695" s="62"/>
      <c r="V695" s="63">
        <f>IF(D695=0,"",D695/C694)</f>
        <v>1</v>
      </c>
      <c r="W695" s="64">
        <v>8</v>
      </c>
      <c r="X695" s="65">
        <f t="shared" si="75"/>
        <v>1</v>
      </c>
      <c r="Y695" s="65">
        <f t="shared" si="76"/>
        <v>0</v>
      </c>
      <c r="Z695" s="30">
        <f>W695/W693</f>
        <v>0.72727272727272729</v>
      </c>
    </row>
    <row r="696" spans="1:26" ht="15.75" customHeight="1">
      <c r="A696" s="51">
        <v>2302</v>
      </c>
      <c r="B696" s="74"/>
      <c r="C696" s="74"/>
      <c r="D696" s="74"/>
      <c r="E696" s="74">
        <v>5</v>
      </c>
      <c r="F696" s="74"/>
      <c r="G696" s="74"/>
      <c r="H696" s="74"/>
      <c r="I696" s="74"/>
      <c r="J696" s="74"/>
      <c r="K696" s="24"/>
      <c r="L696" s="24"/>
      <c r="M696" s="24"/>
      <c r="N696" s="24"/>
      <c r="O696" s="24"/>
      <c r="P696" s="24"/>
      <c r="Q696" s="24"/>
      <c r="R696" s="75"/>
      <c r="S696" s="61"/>
      <c r="T696" s="1"/>
      <c r="U696" s="62"/>
      <c r="V696" s="63">
        <f>IF(E696=0,"",E696/D695)</f>
        <v>0.625</v>
      </c>
      <c r="W696" s="64">
        <v>8</v>
      </c>
      <c r="X696" s="65">
        <f t="shared" si="75"/>
        <v>1</v>
      </c>
      <c r="Y696" s="65">
        <f t="shared" si="76"/>
        <v>0</v>
      </c>
    </row>
    <row r="697" spans="1:26" ht="15.75" customHeight="1">
      <c r="A697" s="51">
        <v>2401</v>
      </c>
      <c r="B697" s="74"/>
      <c r="C697" s="74"/>
      <c r="D697" s="74"/>
      <c r="E697" s="74"/>
      <c r="F697" s="74">
        <v>5</v>
      </c>
      <c r="G697" s="74"/>
      <c r="H697" s="74"/>
      <c r="I697" s="74"/>
      <c r="J697" s="74"/>
      <c r="K697" s="24"/>
      <c r="L697" s="24"/>
      <c r="M697" s="24"/>
      <c r="N697" s="24"/>
      <c r="O697" s="24"/>
      <c r="P697" s="24"/>
      <c r="Q697" s="24"/>
      <c r="R697" s="75"/>
      <c r="S697" s="61"/>
      <c r="T697" s="1"/>
      <c r="U697" s="62"/>
      <c r="V697" s="63">
        <f>IF(F697=0,"",F697/E696)</f>
        <v>1</v>
      </c>
      <c r="W697" s="64">
        <v>5</v>
      </c>
      <c r="X697" s="65">
        <f t="shared" si="75"/>
        <v>0.625</v>
      </c>
      <c r="Y697" s="65">
        <f t="shared" si="76"/>
        <v>0.375</v>
      </c>
    </row>
    <row r="698" spans="1:26" ht="15.75" customHeight="1">
      <c r="A698" s="51">
        <v>2402</v>
      </c>
      <c r="B698" s="74"/>
      <c r="C698" s="74"/>
      <c r="D698" s="74"/>
      <c r="E698" s="74"/>
      <c r="F698" s="74"/>
      <c r="G698" s="74">
        <v>5</v>
      </c>
      <c r="H698" s="74"/>
      <c r="I698" s="74"/>
      <c r="J698" s="74"/>
      <c r="K698" s="24"/>
      <c r="L698" s="24"/>
      <c r="M698" s="24"/>
      <c r="N698" s="24"/>
      <c r="O698" s="24"/>
      <c r="P698" s="24"/>
      <c r="Q698" s="24"/>
      <c r="R698" s="75"/>
      <c r="S698" s="61"/>
      <c r="T698" s="1"/>
      <c r="U698" s="62"/>
      <c r="V698" s="63">
        <f>IF(G698=0,"",G698/F697)</f>
        <v>1</v>
      </c>
      <c r="W698" s="64">
        <v>5</v>
      </c>
      <c r="X698" s="65">
        <f t="shared" si="75"/>
        <v>1</v>
      </c>
      <c r="Y698" s="65">
        <f t="shared" si="76"/>
        <v>0</v>
      </c>
    </row>
    <row r="699" spans="1:26" ht="15.75" customHeight="1">
      <c r="A699" s="51">
        <v>2501</v>
      </c>
      <c r="B699" s="74"/>
      <c r="C699" s="74"/>
      <c r="D699" s="74"/>
      <c r="E699" s="74"/>
      <c r="F699" s="74"/>
      <c r="G699" s="74"/>
      <c r="H699" s="74"/>
      <c r="I699" s="74"/>
      <c r="J699" s="74"/>
      <c r="K699" s="24"/>
      <c r="L699" s="24"/>
      <c r="M699" s="24"/>
      <c r="N699" s="24"/>
      <c r="O699" s="24"/>
      <c r="P699" s="24"/>
      <c r="Q699" s="24"/>
      <c r="R699" s="75"/>
      <c r="S699" s="61"/>
      <c r="T699" s="1"/>
      <c r="U699" s="62"/>
      <c r="V699" s="63" t="str">
        <f>IF(H699=0,"",H699/G698)</f>
        <v/>
      </c>
      <c r="W699" s="64"/>
      <c r="X699" s="65" t="str">
        <f t="shared" si="75"/>
        <v/>
      </c>
      <c r="Y699" s="65" t="str">
        <f t="shared" si="76"/>
        <v/>
      </c>
    </row>
    <row r="700" spans="1:26" ht="15.75" customHeight="1">
      <c r="A700" s="51">
        <v>2502</v>
      </c>
      <c r="B700" s="74"/>
      <c r="C700" s="74"/>
      <c r="D700" s="74"/>
      <c r="E700" s="74"/>
      <c r="F700" s="74"/>
      <c r="G700" s="74"/>
      <c r="H700" s="74"/>
      <c r="I700" s="74"/>
      <c r="J700" s="74"/>
      <c r="K700" s="24"/>
      <c r="L700" s="24"/>
      <c r="M700" s="24"/>
      <c r="N700" s="24"/>
      <c r="O700" s="24"/>
      <c r="P700" s="24"/>
      <c r="Q700" s="24"/>
      <c r="R700" s="75"/>
      <c r="S700" s="61"/>
      <c r="T700" s="1"/>
      <c r="U700" s="62"/>
      <c r="V700" s="63" t="str">
        <f>IF(I700=0,"",I700/H699)</f>
        <v/>
      </c>
      <c r="W700" s="64"/>
      <c r="X700" s="65" t="str">
        <f t="shared" si="75"/>
        <v/>
      </c>
      <c r="Y700" s="65" t="str">
        <f t="shared" si="76"/>
        <v/>
      </c>
    </row>
    <row r="701" spans="1:26" ht="15.75" customHeight="1">
      <c r="A701" s="51">
        <v>2601</v>
      </c>
      <c r="B701" s="74"/>
      <c r="C701" s="74"/>
      <c r="D701" s="74"/>
      <c r="E701" s="74"/>
      <c r="F701" s="74"/>
      <c r="G701" s="74"/>
      <c r="H701" s="74"/>
      <c r="I701" s="74"/>
      <c r="J701" s="74"/>
      <c r="K701" s="24"/>
      <c r="L701" s="24"/>
      <c r="M701" s="24"/>
      <c r="N701" s="24"/>
      <c r="O701" s="24"/>
      <c r="P701" s="24"/>
      <c r="Q701" s="24"/>
      <c r="R701" s="75"/>
      <c r="S701" s="61"/>
      <c r="T701" s="1"/>
      <c r="U701" s="62"/>
      <c r="V701" s="66" t="str">
        <f>IF(J701=0,"",J701/I700)</f>
        <v/>
      </c>
      <c r="W701" s="64"/>
      <c r="X701" s="67" t="str">
        <f t="shared" si="75"/>
        <v/>
      </c>
      <c r="Y701" s="67" t="str">
        <f t="shared" si="76"/>
        <v/>
      </c>
    </row>
    <row r="702" spans="1:26" ht="15.75" customHeight="1">
      <c r="A702" s="51">
        <v>2602</v>
      </c>
      <c r="B702" s="74"/>
      <c r="C702" s="74"/>
      <c r="D702" s="74"/>
      <c r="E702" s="74"/>
      <c r="F702" s="74"/>
      <c r="G702" s="74"/>
      <c r="H702" s="74"/>
      <c r="I702" s="74"/>
      <c r="J702" s="74"/>
      <c r="K702" s="24"/>
      <c r="L702" s="24"/>
      <c r="M702" s="24"/>
      <c r="N702" s="24"/>
      <c r="O702" s="24"/>
      <c r="P702" s="24"/>
      <c r="Q702" s="24"/>
      <c r="R702" s="75"/>
      <c r="S702" s="61"/>
      <c r="T702" s="1"/>
      <c r="U702" s="24"/>
      <c r="V702" s="97"/>
      <c r="W702" s="98"/>
      <c r="X702" s="99"/>
      <c r="Y702" s="100"/>
    </row>
    <row r="703" spans="1:26" ht="15.75" customHeight="1">
      <c r="A703" s="51">
        <v>2701</v>
      </c>
      <c r="B703" s="74"/>
      <c r="C703" s="74"/>
      <c r="D703" s="74"/>
      <c r="E703" s="74"/>
      <c r="F703" s="74"/>
      <c r="G703" s="74"/>
      <c r="H703" s="74"/>
      <c r="I703" s="74"/>
      <c r="J703" s="74"/>
      <c r="K703" s="24"/>
      <c r="L703" s="24"/>
      <c r="M703" s="24"/>
      <c r="N703" s="24"/>
      <c r="O703" s="24"/>
      <c r="P703" s="24"/>
      <c r="Q703" s="24"/>
      <c r="R703" s="75"/>
      <c r="S703" s="61"/>
      <c r="T703" s="1"/>
      <c r="U703" s="24"/>
      <c r="V703" s="101"/>
      <c r="W703" s="102"/>
      <c r="X703" s="103"/>
      <c r="Y703" s="101"/>
    </row>
    <row r="704" spans="1:26" ht="15.75" customHeight="1">
      <c r="A704" s="51">
        <v>2702</v>
      </c>
      <c r="B704" s="74"/>
      <c r="C704" s="74"/>
      <c r="D704" s="74"/>
      <c r="E704" s="74"/>
      <c r="F704" s="74"/>
      <c r="G704" s="74"/>
      <c r="H704" s="74"/>
      <c r="I704" s="74"/>
      <c r="J704" s="74"/>
      <c r="K704" s="24"/>
      <c r="L704" s="24"/>
      <c r="M704" s="24"/>
      <c r="N704" s="24"/>
      <c r="O704" s="24"/>
      <c r="P704" s="24"/>
      <c r="Q704" s="24"/>
      <c r="R704" s="75"/>
      <c r="S704" s="61"/>
      <c r="T704" s="1"/>
      <c r="U704" s="24"/>
      <c r="V704" s="101"/>
      <c r="W704" s="102"/>
      <c r="X704" s="103"/>
      <c r="Y704" s="101"/>
    </row>
    <row r="705" spans="1:26" ht="15.75" customHeight="1">
      <c r="A705" s="51">
        <v>2801</v>
      </c>
      <c r="B705" s="74"/>
      <c r="C705" s="74"/>
      <c r="D705" s="74"/>
      <c r="E705" s="74"/>
      <c r="F705" s="74"/>
      <c r="G705" s="74"/>
      <c r="H705" s="74"/>
      <c r="I705" s="74"/>
      <c r="J705" s="74"/>
      <c r="K705" s="24"/>
      <c r="L705" s="24"/>
      <c r="M705" s="24"/>
      <c r="N705" s="24"/>
      <c r="O705" s="24"/>
      <c r="P705" s="24"/>
      <c r="Q705" s="24"/>
      <c r="R705" s="75"/>
      <c r="S705" s="61"/>
      <c r="T705" s="1"/>
      <c r="U705" s="24"/>
      <c r="V705" s="76"/>
      <c r="W705" s="53"/>
      <c r="X705" s="77"/>
      <c r="Y705" s="71"/>
    </row>
    <row r="706" spans="1:26" ht="15.75" customHeight="1">
      <c r="A706" s="51">
        <v>2802</v>
      </c>
      <c r="B706" s="74"/>
      <c r="C706" s="74"/>
      <c r="D706" s="74"/>
      <c r="E706" s="74"/>
      <c r="F706" s="74"/>
      <c r="G706" s="74"/>
      <c r="H706" s="74"/>
      <c r="I706" s="74"/>
      <c r="J706" s="74"/>
      <c r="K706" s="24"/>
      <c r="L706" s="24"/>
      <c r="M706" s="24"/>
      <c r="N706" s="24"/>
      <c r="O706" s="24"/>
      <c r="P706" s="24"/>
      <c r="Q706" s="24"/>
      <c r="R706" s="75"/>
      <c r="S706" s="61"/>
      <c r="T706" s="1"/>
      <c r="U706" s="24"/>
      <c r="V706" s="78" t="s">
        <v>48</v>
      </c>
      <c r="W706" s="79"/>
      <c r="X706" s="80" t="str">
        <f>IF(SUM(R696:R704)=0,"",SUM(R696:R704))</f>
        <v/>
      </c>
      <c r="Y706" s="81" t="s">
        <v>17</v>
      </c>
    </row>
    <row r="707" spans="1:26" ht="15.75" customHeight="1">
      <c r="A707" s="51">
        <v>2901</v>
      </c>
      <c r="B707" s="74"/>
      <c r="C707" s="74"/>
      <c r="D707" s="74"/>
      <c r="E707" s="74"/>
      <c r="F707" s="74"/>
      <c r="G707" s="74"/>
      <c r="H707" s="74"/>
      <c r="I707" s="74"/>
      <c r="J707" s="74"/>
      <c r="K707" s="24"/>
      <c r="L707" s="24"/>
      <c r="M707" s="24"/>
      <c r="N707" s="24"/>
      <c r="O707" s="24"/>
      <c r="P707" s="24"/>
      <c r="Q707" s="24"/>
      <c r="R707" s="75"/>
      <c r="S707" s="61"/>
      <c r="T707" s="1"/>
      <c r="U707" s="24"/>
      <c r="V707" s="82" t="s">
        <v>49</v>
      </c>
      <c r="W707" s="83" t="str">
        <f>IF(W706/B693=0,"",W706/B693)</f>
        <v/>
      </c>
      <c r="X707" s="84" t="e">
        <f>IF(W706/X706=0,"",W706/X706)</f>
        <v>#VALUE!</v>
      </c>
      <c r="Y707" s="85" t="s">
        <v>50</v>
      </c>
    </row>
    <row r="708" spans="1:26" ht="15.75" customHeight="1">
      <c r="A708" s="112">
        <v>2902</v>
      </c>
      <c r="B708" s="74"/>
      <c r="C708" s="74"/>
      <c r="D708" s="74"/>
      <c r="E708" s="74"/>
      <c r="F708" s="74"/>
      <c r="G708" s="74"/>
      <c r="H708" s="74"/>
      <c r="I708" s="74"/>
      <c r="J708" s="74"/>
      <c r="K708" s="24"/>
      <c r="L708" s="24"/>
      <c r="M708" s="24"/>
      <c r="N708" s="24"/>
      <c r="O708" s="24"/>
      <c r="P708" s="24"/>
      <c r="Q708" s="24"/>
      <c r="R708" s="75"/>
      <c r="S708" s="86"/>
      <c r="T708" s="87"/>
      <c r="U708" s="88"/>
      <c r="V708" s="87"/>
      <c r="W708" s="88"/>
      <c r="X708" s="88"/>
      <c r="Y708" s="89"/>
    </row>
    <row r="709" spans="1:26" ht="18" customHeight="1">
      <c r="A709" s="19"/>
      <c r="B709" s="24"/>
      <c r="C709" s="24"/>
      <c r="D709" s="175" t="s">
        <v>74</v>
      </c>
      <c r="E709" s="176"/>
      <c r="F709" s="176"/>
      <c r="G709" s="176"/>
      <c r="H709" s="176"/>
      <c r="I709" s="176"/>
      <c r="J709" s="177"/>
      <c r="K709" s="24"/>
      <c r="L709" s="24"/>
      <c r="M709" s="24"/>
      <c r="N709" s="24"/>
      <c r="O709" s="24"/>
      <c r="P709" s="24"/>
      <c r="Q709" s="24"/>
      <c r="R709" s="90">
        <f>SUM(R693:R705)</f>
        <v>0</v>
      </c>
      <c r="S709" s="91" t="str">
        <f>IF(R701=0,"",R701/B693)</f>
        <v/>
      </c>
      <c r="T709" s="91" t="str">
        <f>IF(R709=0,"",R709/B693)</f>
        <v/>
      </c>
      <c r="U709" s="91" t="str">
        <f>IF(R701=0,"",T709-S709)</f>
        <v/>
      </c>
      <c r="V709" s="1"/>
      <c r="W709" s="24"/>
      <c r="X709" s="27"/>
      <c r="Y709" s="1"/>
    </row>
    <row r="710" spans="1:26" ht="18" customHeight="1">
      <c r="A710" s="19"/>
      <c r="B710" s="24"/>
      <c r="C710" s="24"/>
      <c r="D710" s="113"/>
      <c r="E710" s="113"/>
      <c r="F710" s="113"/>
      <c r="G710" s="113"/>
      <c r="H710" s="113"/>
      <c r="I710" s="113"/>
      <c r="J710" s="113"/>
      <c r="K710" s="24"/>
      <c r="L710" s="24"/>
      <c r="M710" s="24"/>
      <c r="N710" s="24"/>
      <c r="O710" s="24"/>
      <c r="P710" s="24"/>
      <c r="Q710" s="24"/>
      <c r="R710" s="114"/>
      <c r="S710" s="115"/>
      <c r="T710" s="115"/>
      <c r="U710" s="115"/>
      <c r="V710" s="1"/>
      <c r="W710" s="24"/>
      <c r="X710" s="27"/>
      <c r="Y710" s="1"/>
    </row>
    <row r="711" spans="1:26" ht="18" customHeight="1">
      <c r="A711" s="19"/>
      <c r="B711" s="24"/>
      <c r="C711" s="24"/>
      <c r="D711" s="113"/>
      <c r="E711" s="113"/>
      <c r="F711" s="113"/>
      <c r="G711" s="113"/>
      <c r="H711" s="113"/>
      <c r="I711" s="113"/>
      <c r="J711" s="113"/>
      <c r="K711" s="24"/>
      <c r="L711" s="24"/>
      <c r="M711" s="24"/>
      <c r="N711" s="24"/>
      <c r="O711" s="24"/>
      <c r="P711" s="24"/>
      <c r="Q711" s="24"/>
      <c r="R711" s="114"/>
      <c r="S711" s="115"/>
      <c r="T711" s="115"/>
      <c r="U711" s="115"/>
      <c r="V711" s="1"/>
      <c r="W711" s="24"/>
      <c r="X711" s="27"/>
      <c r="Y711" s="1"/>
    </row>
    <row r="712" spans="1:26" ht="34.5" customHeight="1">
      <c r="A712" s="24"/>
      <c r="B712" s="178" t="s">
        <v>63</v>
      </c>
      <c r="C712" s="179"/>
      <c r="D712" s="179"/>
      <c r="E712" s="179"/>
      <c r="F712" s="179"/>
      <c r="G712" s="179"/>
      <c r="H712" s="179"/>
      <c r="I712" s="179"/>
      <c r="J712" s="179"/>
      <c r="R712" s="50" t="s">
        <v>92</v>
      </c>
      <c r="S712" s="1"/>
      <c r="T712" s="1"/>
      <c r="U712" s="24"/>
      <c r="V712" s="1"/>
      <c r="W712" s="24"/>
      <c r="X712" s="24"/>
      <c r="Y712" s="24"/>
    </row>
    <row r="713" spans="1:26" ht="18" customHeight="1">
      <c r="A713" s="180" t="s">
        <v>16</v>
      </c>
      <c r="B713" s="181" t="s">
        <v>64</v>
      </c>
      <c r="C713" s="176"/>
      <c r="D713" s="176"/>
      <c r="E713" s="176"/>
      <c r="F713" s="176"/>
      <c r="G713" s="176"/>
      <c r="H713" s="176"/>
      <c r="I713" s="176"/>
      <c r="J713" s="177"/>
      <c r="K713" s="24"/>
      <c r="L713" s="24"/>
      <c r="M713" s="24"/>
      <c r="N713" s="24"/>
      <c r="O713" s="24"/>
      <c r="P713" s="24"/>
      <c r="Q713" s="24"/>
      <c r="R713" s="182" t="s">
        <v>17</v>
      </c>
      <c r="S713" s="174" t="s">
        <v>8</v>
      </c>
      <c r="T713" s="174" t="s">
        <v>9</v>
      </c>
      <c r="U713" s="183" t="s">
        <v>10</v>
      </c>
      <c r="V713" s="174" t="s">
        <v>11</v>
      </c>
      <c r="W713" s="172" t="s">
        <v>12</v>
      </c>
      <c r="X713" s="172" t="s">
        <v>13</v>
      </c>
      <c r="Y713" s="174" t="s">
        <v>14</v>
      </c>
    </row>
    <row r="714" spans="1:26" ht="18" customHeight="1">
      <c r="A714" s="173"/>
      <c r="B714" s="51" t="s">
        <v>65</v>
      </c>
      <c r="C714" s="51" t="s">
        <v>66</v>
      </c>
      <c r="D714" s="51" t="s">
        <v>67</v>
      </c>
      <c r="E714" s="51" t="s">
        <v>68</v>
      </c>
      <c r="F714" s="51" t="s">
        <v>69</v>
      </c>
      <c r="G714" s="51" t="s">
        <v>70</v>
      </c>
      <c r="H714" s="51" t="s">
        <v>71</v>
      </c>
      <c r="I714" s="51" t="s">
        <v>72</v>
      </c>
      <c r="J714" s="51" t="s">
        <v>73</v>
      </c>
      <c r="K714" s="24"/>
      <c r="L714" s="24"/>
      <c r="M714" s="24"/>
      <c r="N714" s="24"/>
      <c r="O714" s="24"/>
      <c r="P714" s="24"/>
      <c r="Q714" s="24"/>
      <c r="R714" s="173"/>
      <c r="S714" s="173"/>
      <c r="T714" s="173"/>
      <c r="U714" s="173"/>
      <c r="V714" s="173"/>
      <c r="W714" s="173"/>
      <c r="X714" s="173"/>
      <c r="Y714" s="173"/>
    </row>
    <row r="715" spans="1:26" ht="18" customHeight="1">
      <c r="A715" s="51">
        <v>2202</v>
      </c>
      <c r="B715" s="52">
        <v>16</v>
      </c>
      <c r="C715" s="74"/>
      <c r="D715" s="74"/>
      <c r="E715" s="74"/>
      <c r="F715" s="74"/>
      <c r="G715" s="74"/>
      <c r="H715" s="74"/>
      <c r="I715" s="74"/>
      <c r="J715" s="74"/>
      <c r="K715" s="24"/>
      <c r="L715" s="24"/>
      <c r="M715" s="24"/>
      <c r="N715" s="24"/>
      <c r="O715" s="24"/>
      <c r="P715" s="24"/>
      <c r="Q715" s="24"/>
      <c r="R715" s="75"/>
      <c r="S715" s="55"/>
      <c r="T715" s="56"/>
      <c r="U715" s="57"/>
      <c r="V715" s="58"/>
      <c r="W715" s="59">
        <v>16</v>
      </c>
      <c r="X715" s="60"/>
      <c r="Y715" s="58"/>
    </row>
    <row r="716" spans="1:26" ht="18" customHeight="1">
      <c r="A716" s="51">
        <v>2301</v>
      </c>
      <c r="B716" s="74"/>
      <c r="C716" s="74">
        <v>10</v>
      </c>
      <c r="D716" s="74"/>
      <c r="E716" s="74"/>
      <c r="F716" s="74"/>
      <c r="G716" s="74"/>
      <c r="H716" s="74"/>
      <c r="I716" s="74"/>
      <c r="J716" s="74"/>
      <c r="K716" s="24"/>
      <c r="L716" s="24"/>
      <c r="M716" s="24"/>
      <c r="N716" s="24"/>
      <c r="O716" s="24"/>
      <c r="P716" s="24"/>
      <c r="Q716" s="24"/>
      <c r="R716" s="75"/>
      <c r="S716" s="61"/>
      <c r="T716" s="1"/>
      <c r="U716" s="62"/>
      <c r="V716" s="63">
        <f>IF(C716=0,"",C716/B715)</f>
        <v>0.625</v>
      </c>
      <c r="W716" s="64">
        <v>10</v>
      </c>
      <c r="X716" s="65">
        <f t="shared" ref="X716:X723" si="77">IF(W716=0,"",W716/W715)</f>
        <v>0.625</v>
      </c>
      <c r="Y716" s="65">
        <f t="shared" ref="Y716:Y723" si="78">IF(W716=0,"",100%-X716)</f>
        <v>0.375</v>
      </c>
    </row>
    <row r="717" spans="1:26" ht="18" customHeight="1">
      <c r="A717" s="51">
        <v>2302</v>
      </c>
      <c r="B717" s="74"/>
      <c r="C717" s="74"/>
      <c r="D717" s="74">
        <v>10</v>
      </c>
      <c r="E717" s="74"/>
      <c r="F717" s="74"/>
      <c r="G717" s="74"/>
      <c r="H717" s="74"/>
      <c r="I717" s="74"/>
      <c r="J717" s="74"/>
      <c r="K717" s="24"/>
      <c r="L717" s="24"/>
      <c r="M717" s="24"/>
      <c r="N717" s="24"/>
      <c r="O717" s="24"/>
      <c r="P717" s="24"/>
      <c r="Q717" s="24"/>
      <c r="R717" s="75"/>
      <c r="S717" s="61"/>
      <c r="T717" s="1"/>
      <c r="U717" s="62"/>
      <c r="V717" s="63">
        <f>IF(D717=0,"",D717/C716)</f>
        <v>1</v>
      </c>
      <c r="W717" s="64">
        <v>10</v>
      </c>
      <c r="X717" s="65">
        <f t="shared" si="77"/>
        <v>1</v>
      </c>
      <c r="Y717" s="65">
        <f t="shared" si="78"/>
        <v>0</v>
      </c>
      <c r="Z717" s="30">
        <f>W717/W715</f>
        <v>0.625</v>
      </c>
    </row>
    <row r="718" spans="1:26" ht="18" customHeight="1">
      <c r="A718" s="51">
        <v>2401</v>
      </c>
      <c r="B718" s="74"/>
      <c r="C718" s="74"/>
      <c r="D718" s="74"/>
      <c r="E718" s="74">
        <v>10</v>
      </c>
      <c r="F718" s="74"/>
      <c r="G718" s="74"/>
      <c r="H718" s="74"/>
      <c r="I718" s="74"/>
      <c r="J718" s="74"/>
      <c r="K718" s="24"/>
      <c r="L718" s="24"/>
      <c r="M718" s="24"/>
      <c r="N718" s="24"/>
      <c r="O718" s="24"/>
      <c r="P718" s="24"/>
      <c r="Q718" s="24"/>
      <c r="R718" s="75"/>
      <c r="S718" s="61"/>
      <c r="T718" s="1"/>
      <c r="U718" s="62"/>
      <c r="V718" s="63">
        <f>IF(E718=0,"",E718/D717)</f>
        <v>1</v>
      </c>
      <c r="W718" s="64">
        <v>10</v>
      </c>
      <c r="X718" s="65">
        <f t="shared" si="77"/>
        <v>1</v>
      </c>
      <c r="Y718" s="65">
        <f t="shared" si="78"/>
        <v>0</v>
      </c>
    </row>
    <row r="719" spans="1:26" ht="18" customHeight="1">
      <c r="A719" s="51">
        <v>2402</v>
      </c>
      <c r="B719" s="74"/>
      <c r="C719" s="74"/>
      <c r="D719" s="74"/>
      <c r="E719" s="74"/>
      <c r="F719" s="74">
        <v>10</v>
      </c>
      <c r="G719" s="74"/>
      <c r="H719" s="74"/>
      <c r="I719" s="74"/>
      <c r="J719" s="74"/>
      <c r="K719" s="24"/>
      <c r="L719" s="24"/>
      <c r="M719" s="24"/>
      <c r="N719" s="24"/>
      <c r="O719" s="24"/>
      <c r="P719" s="24"/>
      <c r="Q719" s="24"/>
      <c r="R719" s="75"/>
      <c r="S719" s="61"/>
      <c r="T719" s="1"/>
      <c r="U719" s="62"/>
      <c r="V719" s="63">
        <f>IF(F719=0,"",F719/E718)</f>
        <v>1</v>
      </c>
      <c r="W719" s="64">
        <v>10</v>
      </c>
      <c r="X719" s="65">
        <f t="shared" si="77"/>
        <v>1</v>
      </c>
      <c r="Y719" s="65">
        <f t="shared" si="78"/>
        <v>0</v>
      </c>
    </row>
    <row r="720" spans="1:26" ht="18" customHeight="1">
      <c r="A720" s="51">
        <v>2501</v>
      </c>
      <c r="B720" s="74"/>
      <c r="C720" s="74"/>
      <c r="D720" s="74"/>
      <c r="E720" s="74"/>
      <c r="F720" s="74"/>
      <c r="G720" s="74"/>
      <c r="H720" s="74"/>
      <c r="I720" s="74"/>
      <c r="J720" s="74"/>
      <c r="K720" s="24"/>
      <c r="L720" s="24"/>
      <c r="M720" s="24"/>
      <c r="N720" s="24"/>
      <c r="O720" s="24"/>
      <c r="P720" s="24"/>
      <c r="Q720" s="24"/>
      <c r="R720" s="75"/>
      <c r="S720" s="61"/>
      <c r="T720" s="1"/>
      <c r="U720" s="62"/>
      <c r="V720" s="63" t="str">
        <f>IF(G720=0,"",G720/F719)</f>
        <v/>
      </c>
      <c r="W720" s="64"/>
      <c r="X720" s="65" t="str">
        <f t="shared" si="77"/>
        <v/>
      </c>
      <c r="Y720" s="65" t="str">
        <f t="shared" si="78"/>
        <v/>
      </c>
    </row>
    <row r="721" spans="1:25" ht="18" customHeight="1">
      <c r="A721" s="51">
        <v>2502</v>
      </c>
      <c r="B721" s="74"/>
      <c r="C721" s="74"/>
      <c r="D721" s="74"/>
      <c r="E721" s="74"/>
      <c r="F721" s="74"/>
      <c r="G721" s="74"/>
      <c r="H721" s="74"/>
      <c r="I721" s="74"/>
      <c r="J721" s="74"/>
      <c r="K721" s="24"/>
      <c r="L721" s="24"/>
      <c r="M721" s="24"/>
      <c r="N721" s="24"/>
      <c r="O721" s="24"/>
      <c r="P721" s="24"/>
      <c r="Q721" s="24"/>
      <c r="R721" s="75"/>
      <c r="S721" s="61"/>
      <c r="T721" s="1"/>
      <c r="U721" s="62"/>
      <c r="V721" s="63" t="str">
        <f>IF(H721=0,"",H721/G720)</f>
        <v/>
      </c>
      <c r="W721" s="64"/>
      <c r="X721" s="65" t="str">
        <f t="shared" si="77"/>
        <v/>
      </c>
      <c r="Y721" s="65" t="str">
        <f t="shared" si="78"/>
        <v/>
      </c>
    </row>
    <row r="722" spans="1:25" ht="18" customHeight="1">
      <c r="A722" s="51">
        <v>2601</v>
      </c>
      <c r="B722" s="74"/>
      <c r="C722" s="74"/>
      <c r="D722" s="74"/>
      <c r="E722" s="74"/>
      <c r="F722" s="74"/>
      <c r="G722" s="74"/>
      <c r="H722" s="74"/>
      <c r="I722" s="74"/>
      <c r="J722" s="74"/>
      <c r="K722" s="24"/>
      <c r="L722" s="24"/>
      <c r="M722" s="24"/>
      <c r="N722" s="24"/>
      <c r="O722" s="24"/>
      <c r="P722" s="24"/>
      <c r="Q722" s="24"/>
      <c r="R722" s="75"/>
      <c r="S722" s="61"/>
      <c r="T722" s="1"/>
      <c r="U722" s="62"/>
      <c r="V722" s="63" t="str">
        <f>IF(I722=0,"",I722/H721)</f>
        <v/>
      </c>
      <c r="W722" s="64"/>
      <c r="X722" s="65" t="str">
        <f t="shared" si="77"/>
        <v/>
      </c>
      <c r="Y722" s="65" t="str">
        <f t="shared" si="78"/>
        <v/>
      </c>
    </row>
    <row r="723" spans="1:25" ht="18" customHeight="1">
      <c r="A723" s="51">
        <v>2602</v>
      </c>
      <c r="B723" s="74"/>
      <c r="C723" s="74"/>
      <c r="D723" s="74"/>
      <c r="E723" s="74"/>
      <c r="F723" s="74"/>
      <c r="G723" s="74"/>
      <c r="H723" s="74"/>
      <c r="I723" s="74"/>
      <c r="J723" s="74"/>
      <c r="K723" s="24"/>
      <c r="L723" s="24"/>
      <c r="M723" s="24"/>
      <c r="N723" s="24"/>
      <c r="O723" s="24"/>
      <c r="P723" s="24"/>
      <c r="Q723" s="24"/>
      <c r="R723" s="75"/>
      <c r="S723" s="61"/>
      <c r="T723" s="1"/>
      <c r="U723" s="62"/>
      <c r="V723" s="66" t="str">
        <f>IF(J723=0,"",J723/I722)</f>
        <v/>
      </c>
      <c r="W723" s="64"/>
      <c r="X723" s="67" t="str">
        <f t="shared" si="77"/>
        <v/>
      </c>
      <c r="Y723" s="67" t="str">
        <f t="shared" si="78"/>
        <v/>
      </c>
    </row>
    <row r="724" spans="1:25" ht="18" customHeight="1">
      <c r="A724" s="51">
        <v>2701</v>
      </c>
      <c r="B724" s="74"/>
      <c r="C724" s="74"/>
      <c r="D724" s="74"/>
      <c r="E724" s="74"/>
      <c r="F724" s="74"/>
      <c r="G724" s="74"/>
      <c r="H724" s="74"/>
      <c r="I724" s="74"/>
      <c r="J724" s="74"/>
      <c r="K724" s="24"/>
      <c r="L724" s="24"/>
      <c r="M724" s="24"/>
      <c r="N724" s="24"/>
      <c r="O724" s="24"/>
      <c r="P724" s="24"/>
      <c r="Q724" s="24"/>
      <c r="R724" s="75"/>
      <c r="S724" s="61"/>
      <c r="T724" s="1"/>
      <c r="U724" s="24"/>
      <c r="V724" s="97"/>
      <c r="W724" s="98"/>
      <c r="X724" s="99"/>
      <c r="Y724" s="100"/>
    </row>
    <row r="725" spans="1:25" ht="18" customHeight="1">
      <c r="A725" s="51">
        <v>2702</v>
      </c>
      <c r="B725" s="74"/>
      <c r="C725" s="74"/>
      <c r="D725" s="74"/>
      <c r="E725" s="74"/>
      <c r="F725" s="74"/>
      <c r="G725" s="74"/>
      <c r="H725" s="74"/>
      <c r="I725" s="74"/>
      <c r="J725" s="74"/>
      <c r="K725" s="24"/>
      <c r="L725" s="24"/>
      <c r="M725" s="24"/>
      <c r="N725" s="24"/>
      <c r="O725" s="24"/>
      <c r="P725" s="24"/>
      <c r="Q725" s="24"/>
      <c r="R725" s="75"/>
      <c r="S725" s="61"/>
      <c r="T725" s="1"/>
      <c r="U725" s="24"/>
      <c r="V725" s="101"/>
      <c r="W725" s="102"/>
      <c r="X725" s="103"/>
      <c r="Y725" s="101"/>
    </row>
    <row r="726" spans="1:25" ht="18" customHeight="1">
      <c r="A726" s="51">
        <v>2801</v>
      </c>
      <c r="B726" s="74"/>
      <c r="C726" s="74"/>
      <c r="D726" s="74"/>
      <c r="E726" s="74"/>
      <c r="F726" s="74"/>
      <c r="G726" s="74"/>
      <c r="H726" s="74"/>
      <c r="I726" s="74"/>
      <c r="J726" s="74"/>
      <c r="K726" s="24"/>
      <c r="L726" s="24"/>
      <c r="M726" s="24"/>
      <c r="N726" s="24"/>
      <c r="O726" s="24"/>
      <c r="P726" s="24"/>
      <c r="Q726" s="24"/>
      <c r="R726" s="75"/>
      <c r="S726" s="61"/>
      <c r="T726" s="1"/>
      <c r="U726" s="24"/>
      <c r="V726" s="101"/>
      <c r="W726" s="102"/>
      <c r="X726" s="103"/>
      <c r="Y726" s="101"/>
    </row>
    <row r="727" spans="1:25" ht="18" customHeight="1">
      <c r="A727" s="51">
        <v>2802</v>
      </c>
      <c r="B727" s="74"/>
      <c r="C727" s="74"/>
      <c r="D727" s="74"/>
      <c r="E727" s="74"/>
      <c r="F727" s="74"/>
      <c r="G727" s="74"/>
      <c r="H727" s="74"/>
      <c r="I727" s="74"/>
      <c r="J727" s="74"/>
      <c r="K727" s="24"/>
      <c r="L727" s="24"/>
      <c r="M727" s="24"/>
      <c r="N727" s="24"/>
      <c r="O727" s="24"/>
      <c r="P727" s="24"/>
      <c r="Q727" s="24"/>
      <c r="R727" s="75"/>
      <c r="S727" s="61"/>
      <c r="T727" s="1"/>
      <c r="U727" s="24"/>
      <c r="V727" s="76"/>
      <c r="W727" s="53"/>
      <c r="X727" s="77"/>
      <c r="Y727" s="71"/>
    </row>
    <row r="728" spans="1:25" ht="18" customHeight="1">
      <c r="A728" s="51">
        <v>2901</v>
      </c>
      <c r="B728" s="74"/>
      <c r="C728" s="74"/>
      <c r="D728" s="74"/>
      <c r="E728" s="74"/>
      <c r="F728" s="74"/>
      <c r="G728" s="74"/>
      <c r="H728" s="74"/>
      <c r="I728" s="74"/>
      <c r="J728" s="74"/>
      <c r="K728" s="24"/>
      <c r="L728" s="24"/>
      <c r="M728" s="24"/>
      <c r="N728" s="24"/>
      <c r="O728" s="24"/>
      <c r="P728" s="24"/>
      <c r="Q728" s="24"/>
      <c r="R728" s="75"/>
      <c r="S728" s="61"/>
      <c r="T728" s="1"/>
      <c r="U728" s="24"/>
      <c r="V728" s="78" t="s">
        <v>48</v>
      </c>
      <c r="W728" s="79"/>
      <c r="X728" s="80" t="str">
        <f>IF(SUM(R718:R726)=0,"",SUM(R718:R726))</f>
        <v/>
      </c>
      <c r="Y728" s="81" t="s">
        <v>17</v>
      </c>
    </row>
    <row r="729" spans="1:25" ht="18" customHeight="1">
      <c r="A729" s="112">
        <v>2902</v>
      </c>
      <c r="B729" s="74"/>
      <c r="C729" s="74"/>
      <c r="D729" s="74"/>
      <c r="E729" s="74"/>
      <c r="F729" s="74"/>
      <c r="G729" s="74"/>
      <c r="H729" s="74"/>
      <c r="I729" s="74"/>
      <c r="J729" s="74"/>
      <c r="K729" s="24"/>
      <c r="L729" s="24"/>
      <c r="M729" s="24"/>
      <c r="N729" s="24"/>
      <c r="O729" s="24"/>
      <c r="P729" s="24"/>
      <c r="Q729" s="24"/>
      <c r="R729" s="75"/>
      <c r="S729" s="61"/>
      <c r="T729" s="1"/>
      <c r="U729" s="24"/>
      <c r="V729" s="82" t="s">
        <v>49</v>
      </c>
      <c r="W729" s="83" t="str">
        <f>IF(W728/B715=0,"",W728/B715)</f>
        <v/>
      </c>
      <c r="X729" s="84" t="e">
        <f>IF(W728/X728=0,"",W728/X728)</f>
        <v>#VALUE!</v>
      </c>
      <c r="Y729" s="85" t="s">
        <v>50</v>
      </c>
    </row>
    <row r="730" spans="1:25" ht="18" customHeight="1">
      <c r="B730" s="74"/>
      <c r="C730" s="74"/>
      <c r="D730" s="74"/>
      <c r="E730" s="74"/>
      <c r="F730" s="74"/>
      <c r="G730" s="74"/>
      <c r="H730" s="74"/>
      <c r="I730" s="74"/>
      <c r="J730" s="74"/>
      <c r="K730" s="24"/>
      <c r="L730" s="24"/>
      <c r="M730" s="24"/>
      <c r="N730" s="24"/>
      <c r="O730" s="24"/>
      <c r="P730" s="24"/>
      <c r="Q730" s="24"/>
      <c r="R730" s="75"/>
      <c r="S730" s="86"/>
      <c r="T730" s="87"/>
      <c r="U730" s="88"/>
      <c r="V730" s="87"/>
      <c r="W730" s="88"/>
      <c r="X730" s="88"/>
      <c r="Y730" s="89"/>
    </row>
    <row r="731" spans="1:25" ht="18" customHeight="1">
      <c r="A731" s="19"/>
      <c r="B731" s="24"/>
      <c r="C731" s="24"/>
      <c r="D731" s="175" t="s">
        <v>74</v>
      </c>
      <c r="E731" s="176"/>
      <c r="F731" s="176"/>
      <c r="G731" s="176"/>
      <c r="H731" s="176"/>
      <c r="I731" s="176"/>
      <c r="J731" s="177"/>
      <c r="K731" s="24"/>
      <c r="L731" s="24"/>
      <c r="M731" s="24"/>
      <c r="N731" s="24"/>
      <c r="O731" s="24"/>
      <c r="P731" s="24"/>
      <c r="Q731" s="24"/>
      <c r="R731" s="90">
        <f>SUM(R715:R727)</f>
        <v>0</v>
      </c>
      <c r="S731" s="91" t="str">
        <f>IF(R723=0,"",R723/B715)</f>
        <v/>
      </c>
      <c r="T731" s="91" t="str">
        <f>IF(R731=0,"",R731/B715)</f>
        <v/>
      </c>
      <c r="U731" s="91" t="str">
        <f>IF(R723=0,"",T731-S731)</f>
        <v/>
      </c>
      <c r="V731" s="1"/>
      <c r="W731" s="24"/>
      <c r="X731" s="27"/>
      <c r="Y731" s="1"/>
    </row>
    <row r="732" spans="1:25" ht="18" customHeight="1">
      <c r="A732" s="19"/>
      <c r="B732" s="24"/>
      <c r="C732" s="24"/>
      <c r="D732" s="113"/>
      <c r="E732" s="113"/>
      <c r="F732" s="113"/>
      <c r="G732" s="113"/>
      <c r="H732" s="113"/>
      <c r="I732" s="113"/>
      <c r="J732" s="113"/>
      <c r="K732" s="24"/>
      <c r="L732" s="24"/>
      <c r="M732" s="24"/>
      <c r="N732" s="24"/>
      <c r="O732" s="24"/>
      <c r="P732" s="24"/>
      <c r="Q732" s="24"/>
      <c r="R732" s="114"/>
      <c r="S732" s="115"/>
      <c r="T732" s="115"/>
      <c r="U732" s="115"/>
      <c r="V732" s="1"/>
      <c r="W732" s="24"/>
      <c r="X732" s="27"/>
      <c r="Y732" s="1"/>
    </row>
    <row r="733" spans="1:25" ht="18" customHeight="1">
      <c r="A733" s="19"/>
      <c r="B733" s="24"/>
      <c r="C733" s="24"/>
      <c r="D733" s="113"/>
      <c r="E733" s="113"/>
      <c r="F733" s="113"/>
      <c r="G733" s="113"/>
      <c r="H733" s="113"/>
      <c r="I733" s="113"/>
      <c r="J733" s="113"/>
      <c r="K733" s="24"/>
      <c r="L733" s="24"/>
      <c r="M733" s="24"/>
      <c r="N733" s="24"/>
      <c r="O733" s="24"/>
      <c r="P733" s="24"/>
      <c r="Q733" s="24"/>
      <c r="R733" s="114"/>
      <c r="S733" s="115"/>
      <c r="T733" s="115"/>
      <c r="U733" s="115"/>
      <c r="V733" s="1"/>
      <c r="W733" s="24"/>
      <c r="X733" s="27"/>
      <c r="Y733" s="1"/>
    </row>
    <row r="734" spans="1:25" ht="18" customHeight="1">
      <c r="A734" s="24"/>
      <c r="B734" s="178" t="s">
        <v>63</v>
      </c>
      <c r="C734" s="179"/>
      <c r="D734" s="179"/>
      <c r="E734" s="179"/>
      <c r="F734" s="179"/>
      <c r="G734" s="179"/>
      <c r="H734" s="179"/>
      <c r="I734" s="179"/>
      <c r="J734" s="179"/>
      <c r="R734" s="50" t="s">
        <v>104</v>
      </c>
      <c r="S734" s="1"/>
      <c r="T734" s="1"/>
      <c r="U734" s="24"/>
      <c r="V734" s="1"/>
      <c r="W734" s="24"/>
      <c r="X734" s="24"/>
      <c r="Y734" s="24"/>
    </row>
    <row r="735" spans="1:25" ht="18" customHeight="1">
      <c r="A735" s="180" t="s">
        <v>16</v>
      </c>
      <c r="B735" s="181" t="s">
        <v>64</v>
      </c>
      <c r="C735" s="176"/>
      <c r="D735" s="176"/>
      <c r="E735" s="176"/>
      <c r="F735" s="176"/>
      <c r="G735" s="176"/>
      <c r="H735" s="176"/>
      <c r="I735" s="176"/>
      <c r="J735" s="177"/>
      <c r="K735" s="24"/>
      <c r="L735" s="24"/>
      <c r="M735" s="24"/>
      <c r="N735" s="24"/>
      <c r="O735" s="24"/>
      <c r="P735" s="24"/>
      <c r="Q735" s="24"/>
      <c r="R735" s="182" t="s">
        <v>17</v>
      </c>
      <c r="S735" s="174" t="s">
        <v>8</v>
      </c>
      <c r="T735" s="174" t="s">
        <v>9</v>
      </c>
      <c r="U735" s="183" t="s">
        <v>10</v>
      </c>
      <c r="V735" s="174" t="s">
        <v>11</v>
      </c>
      <c r="W735" s="172" t="s">
        <v>12</v>
      </c>
      <c r="X735" s="172" t="s">
        <v>13</v>
      </c>
      <c r="Y735" s="174" t="s">
        <v>14</v>
      </c>
    </row>
    <row r="736" spans="1:25" ht="18" customHeight="1">
      <c r="A736" s="173"/>
      <c r="B736" s="51" t="s">
        <v>65</v>
      </c>
      <c r="C736" s="51" t="s">
        <v>66</v>
      </c>
      <c r="D736" s="51" t="s">
        <v>67</v>
      </c>
      <c r="E736" s="51" t="s">
        <v>68</v>
      </c>
      <c r="F736" s="51" t="s">
        <v>69</v>
      </c>
      <c r="G736" s="51" t="s">
        <v>70</v>
      </c>
      <c r="H736" s="51" t="s">
        <v>71</v>
      </c>
      <c r="I736" s="51" t="s">
        <v>72</v>
      </c>
      <c r="J736" s="51" t="s">
        <v>73</v>
      </c>
      <c r="K736" s="24"/>
      <c r="L736" s="24"/>
      <c r="M736" s="24"/>
      <c r="N736" s="24"/>
      <c r="O736" s="24"/>
      <c r="P736" s="24"/>
      <c r="Q736" s="24"/>
      <c r="R736" s="173"/>
      <c r="S736" s="173"/>
      <c r="T736" s="173"/>
      <c r="U736" s="173"/>
      <c r="V736" s="173"/>
      <c r="W736" s="173"/>
      <c r="X736" s="173"/>
      <c r="Y736" s="173"/>
    </row>
    <row r="737" spans="1:26" ht="18" customHeight="1">
      <c r="A737" s="51">
        <v>2302</v>
      </c>
      <c r="B737" s="52">
        <v>26</v>
      </c>
      <c r="C737" s="74"/>
      <c r="D737" s="74"/>
      <c r="E737" s="74"/>
      <c r="F737" s="74"/>
      <c r="G737" s="74"/>
      <c r="H737" s="74"/>
      <c r="I737" s="74"/>
      <c r="J737" s="74"/>
      <c r="K737" s="24"/>
      <c r="L737" s="24"/>
      <c r="M737" s="24"/>
      <c r="N737" s="24"/>
      <c r="O737" s="24"/>
      <c r="P737" s="24"/>
      <c r="Q737" s="24"/>
      <c r="R737" s="111"/>
      <c r="S737" s="55"/>
      <c r="T737" s="56"/>
      <c r="U737" s="57"/>
      <c r="V737" s="58"/>
      <c r="W737" s="59">
        <v>16</v>
      </c>
      <c r="X737" s="60"/>
      <c r="Y737" s="58"/>
    </row>
    <row r="738" spans="1:26" ht="18" customHeight="1">
      <c r="A738" s="51">
        <v>2401</v>
      </c>
      <c r="B738" s="74"/>
      <c r="C738" s="74">
        <v>20</v>
      </c>
      <c r="D738" s="74"/>
      <c r="E738" s="74"/>
      <c r="F738" s="74"/>
      <c r="G738" s="74"/>
      <c r="H738" s="74"/>
      <c r="I738" s="74"/>
      <c r="J738" s="74"/>
      <c r="K738" s="24"/>
      <c r="L738" s="24"/>
      <c r="M738" s="24"/>
      <c r="N738" s="24"/>
      <c r="O738" s="24"/>
      <c r="P738" s="24"/>
      <c r="Q738" s="24"/>
      <c r="R738" s="111"/>
      <c r="S738" s="61"/>
      <c r="T738" s="1"/>
      <c r="U738" s="62"/>
      <c r="V738" s="63">
        <f>IF(C738=0,"",C738/B737)</f>
        <v>0.76923076923076927</v>
      </c>
      <c r="W738" s="64">
        <v>20</v>
      </c>
      <c r="X738" s="65">
        <f t="shared" ref="X738:X745" si="79">IF(W738=0,"",W738/W737)</f>
        <v>1.25</v>
      </c>
      <c r="Y738" s="65">
        <f t="shared" ref="Y738:Y745" si="80">IF(W738=0,"",100%-X738)</f>
        <v>-0.25</v>
      </c>
    </row>
    <row r="739" spans="1:26" ht="18" customHeight="1">
      <c r="A739" s="51">
        <v>2402</v>
      </c>
      <c r="B739" s="74"/>
      <c r="C739" s="74"/>
      <c r="D739" s="74">
        <v>20</v>
      </c>
      <c r="E739" s="74"/>
      <c r="F739" s="74"/>
      <c r="G739" s="74"/>
      <c r="H739" s="74"/>
      <c r="I739" s="74"/>
      <c r="J739" s="74"/>
      <c r="K739" s="24"/>
      <c r="L739" s="24"/>
      <c r="M739" s="24"/>
      <c r="N739" s="24"/>
      <c r="O739" s="24"/>
      <c r="P739" s="24"/>
      <c r="Q739" s="24"/>
      <c r="R739" s="111"/>
      <c r="S739" s="61"/>
      <c r="T739" s="1"/>
      <c r="U739" s="62"/>
      <c r="V739" s="63">
        <f>IF(D739=0,"",D739/C738)</f>
        <v>1</v>
      </c>
      <c r="W739" s="64">
        <v>20</v>
      </c>
      <c r="X739" s="65">
        <f t="shared" si="79"/>
        <v>1</v>
      </c>
      <c r="Y739" s="65">
        <f t="shared" si="80"/>
        <v>0</v>
      </c>
      <c r="Z739" s="30">
        <f>W739/W737</f>
        <v>1.25</v>
      </c>
    </row>
    <row r="740" spans="1:26" ht="18" customHeight="1">
      <c r="A740" s="51">
        <v>2501</v>
      </c>
      <c r="B740" s="74"/>
      <c r="C740" s="74"/>
      <c r="D740" s="74"/>
      <c r="E740" s="74"/>
      <c r="F740" s="74"/>
      <c r="G740" s="74"/>
      <c r="H740" s="74"/>
      <c r="I740" s="74"/>
      <c r="J740" s="74"/>
      <c r="K740" s="24"/>
      <c r="L740" s="24"/>
      <c r="M740" s="24"/>
      <c r="N740" s="24"/>
      <c r="O740" s="24"/>
      <c r="P740" s="24"/>
      <c r="Q740" s="24"/>
      <c r="R740" s="111"/>
      <c r="S740" s="61"/>
      <c r="T740" s="1"/>
      <c r="U740" s="62"/>
      <c r="V740" s="63" t="str">
        <f>IF(E740=0,"",E740/D739)</f>
        <v/>
      </c>
      <c r="W740" s="64"/>
      <c r="X740" s="65" t="str">
        <f t="shared" si="79"/>
        <v/>
      </c>
      <c r="Y740" s="65" t="str">
        <f t="shared" si="80"/>
        <v/>
      </c>
    </row>
    <row r="741" spans="1:26" ht="18" customHeight="1">
      <c r="A741" s="51">
        <v>2502</v>
      </c>
      <c r="B741" s="74"/>
      <c r="C741" s="74"/>
      <c r="D741" s="74"/>
      <c r="E741" s="74"/>
      <c r="F741" s="74"/>
      <c r="G741" s="74"/>
      <c r="H741" s="74"/>
      <c r="I741" s="74"/>
      <c r="J741" s="74"/>
      <c r="K741" s="24"/>
      <c r="L741" s="24"/>
      <c r="M741" s="24"/>
      <c r="N741" s="24"/>
      <c r="O741" s="24"/>
      <c r="P741" s="24"/>
      <c r="Q741" s="24"/>
      <c r="R741" s="111"/>
      <c r="S741" s="61"/>
      <c r="T741" s="1"/>
      <c r="U741" s="62"/>
      <c r="V741" s="63" t="str">
        <f>IF(F741=0,"",F741/E740)</f>
        <v/>
      </c>
      <c r="W741" s="64"/>
      <c r="X741" s="65" t="str">
        <f t="shared" si="79"/>
        <v/>
      </c>
      <c r="Y741" s="65" t="str">
        <f t="shared" si="80"/>
        <v/>
      </c>
    </row>
    <row r="742" spans="1:26" ht="18" customHeight="1">
      <c r="A742" s="51">
        <v>2601</v>
      </c>
      <c r="B742" s="74"/>
      <c r="C742" s="74"/>
      <c r="D742" s="74"/>
      <c r="E742" s="74"/>
      <c r="F742" s="74"/>
      <c r="G742" s="74"/>
      <c r="H742" s="74"/>
      <c r="I742" s="74"/>
      <c r="J742" s="74"/>
      <c r="K742" s="24"/>
      <c r="L742" s="24"/>
      <c r="M742" s="24"/>
      <c r="N742" s="24"/>
      <c r="O742" s="24"/>
      <c r="P742" s="24"/>
      <c r="Q742" s="24"/>
      <c r="R742" s="111"/>
      <c r="S742" s="61"/>
      <c r="T742" s="1"/>
      <c r="U742" s="62"/>
      <c r="V742" s="63" t="str">
        <f>IF(G742=0,"",G742/F741)</f>
        <v/>
      </c>
      <c r="W742" s="64"/>
      <c r="X742" s="65" t="str">
        <f t="shared" si="79"/>
        <v/>
      </c>
      <c r="Y742" s="65" t="str">
        <f t="shared" si="80"/>
        <v/>
      </c>
    </row>
    <row r="743" spans="1:26" ht="18" customHeight="1">
      <c r="A743" s="51">
        <v>2602</v>
      </c>
      <c r="B743" s="74"/>
      <c r="C743" s="74"/>
      <c r="D743" s="74"/>
      <c r="E743" s="74"/>
      <c r="F743" s="74"/>
      <c r="G743" s="74"/>
      <c r="H743" s="74"/>
      <c r="I743" s="74"/>
      <c r="J743" s="74"/>
      <c r="K743" s="24"/>
      <c r="L743" s="24"/>
      <c r="M743" s="24"/>
      <c r="N743" s="24"/>
      <c r="O743" s="24"/>
      <c r="P743" s="24"/>
      <c r="Q743" s="24"/>
      <c r="R743" s="111"/>
      <c r="S743" s="61"/>
      <c r="T743" s="1"/>
      <c r="U743" s="62"/>
      <c r="V743" s="63" t="str">
        <f>IF(H743=0,"",H743/G742)</f>
        <v/>
      </c>
      <c r="W743" s="64"/>
      <c r="X743" s="65" t="str">
        <f t="shared" si="79"/>
        <v/>
      </c>
      <c r="Y743" s="65" t="str">
        <f t="shared" si="80"/>
        <v/>
      </c>
    </row>
    <row r="744" spans="1:26" ht="18" customHeight="1">
      <c r="A744" s="51">
        <v>2701</v>
      </c>
      <c r="B744" s="74"/>
      <c r="C744" s="74"/>
      <c r="D744" s="74"/>
      <c r="E744" s="74"/>
      <c r="F744" s="74"/>
      <c r="G744" s="74"/>
      <c r="H744" s="74"/>
      <c r="I744" s="74"/>
      <c r="J744" s="74"/>
      <c r="K744" s="24"/>
      <c r="L744" s="24"/>
      <c r="M744" s="24"/>
      <c r="N744" s="24"/>
      <c r="O744" s="24"/>
      <c r="P744" s="24"/>
      <c r="Q744" s="24"/>
      <c r="R744" s="111"/>
      <c r="S744" s="61"/>
      <c r="T744" s="1"/>
      <c r="U744" s="62"/>
      <c r="V744" s="63" t="str">
        <f>IF(I744=0,"",I744/H743)</f>
        <v/>
      </c>
      <c r="W744" s="64"/>
      <c r="X744" s="65" t="str">
        <f t="shared" si="79"/>
        <v/>
      </c>
      <c r="Y744" s="65" t="str">
        <f t="shared" si="80"/>
        <v/>
      </c>
    </row>
    <row r="745" spans="1:26" ht="18" customHeight="1">
      <c r="A745" s="51">
        <v>2702</v>
      </c>
      <c r="B745" s="74"/>
      <c r="C745" s="74"/>
      <c r="D745" s="74"/>
      <c r="E745" s="74"/>
      <c r="F745" s="74"/>
      <c r="G745" s="74"/>
      <c r="H745" s="74"/>
      <c r="I745" s="74"/>
      <c r="J745" s="74"/>
      <c r="K745" s="24"/>
      <c r="L745" s="24"/>
      <c r="M745" s="24"/>
      <c r="N745" s="24"/>
      <c r="O745" s="24"/>
      <c r="P745" s="24"/>
      <c r="Q745" s="24"/>
      <c r="R745" s="111"/>
      <c r="S745" s="61"/>
      <c r="T745" s="1"/>
      <c r="U745" s="62"/>
      <c r="V745" s="66" t="str">
        <f>IF(J745=0,"",J745/I744)</f>
        <v/>
      </c>
      <c r="W745" s="64"/>
      <c r="X745" s="67" t="str">
        <f t="shared" si="79"/>
        <v/>
      </c>
      <c r="Y745" s="67" t="str">
        <f t="shared" si="80"/>
        <v/>
      </c>
    </row>
    <row r="746" spans="1:26" ht="18" customHeight="1">
      <c r="A746" s="51">
        <v>2801</v>
      </c>
      <c r="B746" s="74"/>
      <c r="C746" s="74"/>
      <c r="D746" s="74"/>
      <c r="E746" s="74"/>
      <c r="F746" s="74"/>
      <c r="G746" s="74"/>
      <c r="H746" s="74"/>
      <c r="I746" s="74"/>
      <c r="J746" s="74"/>
      <c r="K746" s="24"/>
      <c r="L746" s="24"/>
      <c r="M746" s="24"/>
      <c r="N746" s="24"/>
      <c r="O746" s="24"/>
      <c r="P746" s="24"/>
      <c r="Q746" s="24"/>
      <c r="R746" s="111"/>
      <c r="S746" s="61"/>
      <c r="T746" s="1"/>
      <c r="U746" s="24"/>
      <c r="V746" s="97"/>
      <c r="W746" s="98"/>
      <c r="X746" s="99"/>
      <c r="Y746" s="100"/>
    </row>
    <row r="747" spans="1:26" ht="18" customHeight="1">
      <c r="A747" s="51">
        <v>2802</v>
      </c>
      <c r="B747" s="74"/>
      <c r="C747" s="74"/>
      <c r="D747" s="74"/>
      <c r="E747" s="74"/>
      <c r="F747" s="74"/>
      <c r="G747" s="74"/>
      <c r="H747" s="74"/>
      <c r="I747" s="74"/>
      <c r="J747" s="74"/>
      <c r="K747" s="24"/>
      <c r="L747" s="24"/>
      <c r="M747" s="24"/>
      <c r="N747" s="24"/>
      <c r="O747" s="24"/>
      <c r="P747" s="24"/>
      <c r="Q747" s="24"/>
      <c r="R747" s="111"/>
      <c r="S747" s="61"/>
      <c r="T747" s="1"/>
      <c r="U747" s="24"/>
      <c r="V747" s="101"/>
      <c r="W747" s="102"/>
      <c r="X747" s="103"/>
      <c r="Y747" s="101"/>
    </row>
    <row r="748" spans="1:26" ht="18" customHeight="1">
      <c r="A748" s="51">
        <v>2901</v>
      </c>
      <c r="B748" s="74"/>
      <c r="C748" s="74"/>
      <c r="D748" s="74"/>
      <c r="E748" s="74"/>
      <c r="F748" s="74"/>
      <c r="G748" s="74"/>
      <c r="H748" s="74"/>
      <c r="I748" s="74"/>
      <c r="J748" s="74"/>
      <c r="K748" s="24"/>
      <c r="L748" s="24"/>
      <c r="M748" s="24"/>
      <c r="N748" s="24"/>
      <c r="O748" s="24"/>
      <c r="P748" s="24"/>
      <c r="Q748" s="24"/>
      <c r="R748" s="111"/>
      <c r="S748" s="61"/>
      <c r="T748" s="1"/>
      <c r="U748" s="24"/>
      <c r="V748" s="101"/>
      <c r="W748" s="102"/>
      <c r="X748" s="103"/>
      <c r="Y748" s="101"/>
    </row>
    <row r="749" spans="1:26" ht="18" customHeight="1">
      <c r="A749" s="51">
        <v>2902</v>
      </c>
      <c r="B749" s="74"/>
      <c r="C749" s="74"/>
      <c r="D749" s="74"/>
      <c r="E749" s="74"/>
      <c r="F749" s="74"/>
      <c r="G749" s="74"/>
      <c r="H749" s="74"/>
      <c r="I749" s="74"/>
      <c r="J749" s="74"/>
      <c r="K749" s="24"/>
      <c r="L749" s="24"/>
      <c r="M749" s="24"/>
      <c r="N749" s="24"/>
      <c r="O749" s="24"/>
      <c r="P749" s="24"/>
      <c r="Q749" s="24"/>
      <c r="R749" s="111"/>
      <c r="S749" s="61"/>
      <c r="T749" s="1"/>
      <c r="U749" s="24"/>
      <c r="V749" s="76"/>
      <c r="W749" s="53"/>
      <c r="X749" s="77"/>
      <c r="Y749" s="71"/>
    </row>
    <row r="750" spans="1:26" ht="18" customHeight="1">
      <c r="A750" s="51">
        <v>3001</v>
      </c>
      <c r="B750" s="74"/>
      <c r="C750" s="74"/>
      <c r="D750" s="74"/>
      <c r="E750" s="74"/>
      <c r="F750" s="74"/>
      <c r="G750" s="74"/>
      <c r="H750" s="74"/>
      <c r="I750" s="74"/>
      <c r="J750" s="74"/>
      <c r="K750" s="24"/>
      <c r="L750" s="24"/>
      <c r="M750" s="24"/>
      <c r="N750" s="24"/>
      <c r="O750" s="24"/>
      <c r="P750" s="24"/>
      <c r="Q750" s="24"/>
      <c r="R750" s="111"/>
      <c r="S750" s="61"/>
      <c r="T750" s="1"/>
      <c r="U750" s="24"/>
      <c r="V750" s="78" t="s">
        <v>48</v>
      </c>
      <c r="W750" s="79"/>
      <c r="X750" s="80" t="str">
        <f>IF(SUM(R740:R748)=0,"",SUM(R740:R748))</f>
        <v/>
      </c>
      <c r="Y750" s="81" t="s">
        <v>17</v>
      </c>
    </row>
    <row r="751" spans="1:26" ht="18" customHeight="1">
      <c r="A751" s="112">
        <v>3002</v>
      </c>
      <c r="B751" s="74"/>
      <c r="C751" s="74"/>
      <c r="D751" s="74"/>
      <c r="E751" s="74"/>
      <c r="F751" s="74"/>
      <c r="G751" s="74"/>
      <c r="H751" s="74"/>
      <c r="I751" s="74"/>
      <c r="J751" s="74"/>
      <c r="K751" s="24"/>
      <c r="L751" s="24"/>
      <c r="M751" s="24"/>
      <c r="N751" s="24"/>
      <c r="O751" s="24"/>
      <c r="P751" s="24"/>
      <c r="Q751" s="24"/>
      <c r="R751" s="111"/>
      <c r="S751" s="61"/>
      <c r="T751" s="1"/>
      <c r="U751" s="24"/>
      <c r="V751" s="82" t="s">
        <v>49</v>
      </c>
      <c r="W751" s="83" t="str">
        <f>IF(W750/B737=0,"",W750/B737)</f>
        <v/>
      </c>
      <c r="X751" s="84" t="e">
        <f>IF(W750/X750=0,"",W750/X750)</f>
        <v>#VALUE!</v>
      </c>
      <c r="Y751" s="85" t="s">
        <v>50</v>
      </c>
    </row>
    <row r="752" spans="1:26" ht="18" customHeight="1">
      <c r="B752" s="74"/>
      <c r="C752" s="74"/>
      <c r="D752" s="74"/>
      <c r="E752" s="74"/>
      <c r="F752" s="74"/>
      <c r="G752" s="74"/>
      <c r="H752" s="74"/>
      <c r="I752" s="74"/>
      <c r="J752" s="74"/>
      <c r="K752" s="24"/>
      <c r="L752" s="24"/>
      <c r="M752" s="24"/>
      <c r="N752" s="24"/>
      <c r="O752" s="24"/>
      <c r="P752" s="24"/>
      <c r="Q752" s="24"/>
      <c r="R752" s="111"/>
      <c r="S752" s="86"/>
      <c r="T752" s="87"/>
      <c r="U752" s="88"/>
      <c r="V752" s="87"/>
      <c r="W752" s="88"/>
      <c r="X752" s="88"/>
      <c r="Y752" s="89"/>
    </row>
    <row r="753" spans="1:26" ht="18" customHeight="1">
      <c r="A753" s="19"/>
      <c r="B753" s="24"/>
      <c r="C753" s="24"/>
      <c r="D753" s="175" t="s">
        <v>74</v>
      </c>
      <c r="E753" s="176"/>
      <c r="F753" s="176"/>
      <c r="G753" s="176"/>
      <c r="H753" s="176"/>
      <c r="I753" s="176"/>
      <c r="J753" s="177"/>
      <c r="K753" s="24"/>
      <c r="L753" s="24"/>
      <c r="M753" s="24"/>
      <c r="N753" s="24"/>
      <c r="O753" s="24"/>
      <c r="P753" s="24"/>
      <c r="Q753" s="24"/>
      <c r="R753" s="90">
        <f>SUM(R737:R749)</f>
        <v>0</v>
      </c>
      <c r="S753" s="91" t="str">
        <f>IF(R745=0,"",R745/B737)</f>
        <v/>
      </c>
      <c r="T753" s="91" t="str">
        <f>IF(R753=0,"",R753/B737)</f>
        <v/>
      </c>
      <c r="U753" s="91" t="str">
        <f>IF(R745=0,"",T753-S753)</f>
        <v/>
      </c>
      <c r="V753" s="1"/>
      <c r="W753" s="24"/>
      <c r="X753" s="27"/>
      <c r="Y753" s="1"/>
    </row>
    <row r="754" spans="1:26" ht="18" customHeight="1">
      <c r="A754" s="19"/>
      <c r="B754" s="24"/>
      <c r="C754" s="24"/>
      <c r="D754" s="113"/>
      <c r="E754" s="113"/>
      <c r="F754" s="113"/>
      <c r="G754" s="113"/>
      <c r="H754" s="113"/>
      <c r="I754" s="113"/>
      <c r="J754" s="113"/>
      <c r="K754" s="24"/>
      <c r="L754" s="24"/>
      <c r="M754" s="24"/>
      <c r="N754" s="24"/>
      <c r="O754" s="24"/>
      <c r="P754" s="24"/>
      <c r="Q754" s="24"/>
      <c r="R754" s="114"/>
      <c r="S754" s="115"/>
      <c r="T754" s="115"/>
      <c r="U754" s="115"/>
      <c r="V754" s="1"/>
      <c r="W754" s="24"/>
      <c r="X754" s="27"/>
      <c r="Y754" s="1"/>
    </row>
    <row r="755" spans="1:26" ht="18" customHeight="1">
      <c r="A755" s="19"/>
      <c r="B755" s="24"/>
      <c r="C755" s="24"/>
      <c r="D755" s="113"/>
      <c r="E755" s="113"/>
      <c r="F755" s="113"/>
      <c r="G755" s="113"/>
      <c r="H755" s="113"/>
      <c r="I755" s="113"/>
      <c r="J755" s="113"/>
      <c r="K755" s="24"/>
      <c r="L755" s="24"/>
      <c r="M755" s="24"/>
      <c r="N755" s="24"/>
      <c r="O755" s="24"/>
      <c r="P755" s="24"/>
      <c r="Q755" s="24"/>
      <c r="R755" s="114"/>
      <c r="S755" s="115"/>
      <c r="T755" s="115"/>
      <c r="U755" s="115"/>
      <c r="V755" s="1"/>
      <c r="W755" s="24"/>
      <c r="X755" s="27"/>
      <c r="Y755" s="1"/>
    </row>
    <row r="756" spans="1:26" ht="18" customHeight="1">
      <c r="A756" s="19"/>
      <c r="B756" s="24"/>
      <c r="C756" s="24"/>
      <c r="D756" s="113"/>
      <c r="E756" s="113"/>
      <c r="F756" s="113"/>
      <c r="G756" s="113"/>
      <c r="H756" s="113"/>
      <c r="I756" s="113"/>
      <c r="J756" s="113"/>
      <c r="K756" s="24"/>
      <c r="L756" s="24"/>
      <c r="M756" s="24"/>
      <c r="N756" s="24"/>
      <c r="O756" s="24"/>
      <c r="P756" s="24"/>
      <c r="Q756" s="24"/>
      <c r="R756" s="114"/>
      <c r="S756" s="115"/>
      <c r="T756" s="115"/>
      <c r="U756" s="115"/>
      <c r="V756" s="1"/>
      <c r="W756" s="24"/>
      <c r="X756" s="27"/>
      <c r="Y756" s="1"/>
    </row>
    <row r="757" spans="1:26" ht="18" customHeight="1">
      <c r="A757" s="24"/>
      <c r="B757" s="178" t="s">
        <v>63</v>
      </c>
      <c r="C757" s="179"/>
      <c r="D757" s="179"/>
      <c r="E757" s="179"/>
      <c r="F757" s="179"/>
      <c r="G757" s="179"/>
      <c r="H757" s="179"/>
      <c r="I757" s="179"/>
      <c r="J757" s="179"/>
      <c r="R757" s="50" t="s">
        <v>106</v>
      </c>
      <c r="S757" s="1"/>
      <c r="T757" s="1"/>
      <c r="U757" s="24"/>
      <c r="V757" s="1"/>
      <c r="W757" s="24"/>
      <c r="X757" s="24"/>
      <c r="Y757" s="24"/>
    </row>
    <row r="758" spans="1:26" ht="18" customHeight="1">
      <c r="A758" s="180" t="s">
        <v>16</v>
      </c>
      <c r="B758" s="181" t="s">
        <v>64</v>
      </c>
      <c r="C758" s="176"/>
      <c r="D758" s="176"/>
      <c r="E758" s="176"/>
      <c r="F758" s="176"/>
      <c r="G758" s="176"/>
      <c r="H758" s="176"/>
      <c r="I758" s="176"/>
      <c r="J758" s="177"/>
      <c r="K758" s="24"/>
      <c r="L758" s="24"/>
      <c r="M758" s="24"/>
      <c r="N758" s="24"/>
      <c r="O758" s="24"/>
      <c r="P758" s="24"/>
      <c r="Q758" s="24"/>
      <c r="R758" s="182" t="s">
        <v>17</v>
      </c>
      <c r="S758" s="174" t="s">
        <v>8</v>
      </c>
      <c r="T758" s="174" t="s">
        <v>9</v>
      </c>
      <c r="U758" s="183" t="s">
        <v>10</v>
      </c>
      <c r="V758" s="174" t="s">
        <v>11</v>
      </c>
      <c r="W758" s="172" t="s">
        <v>12</v>
      </c>
      <c r="X758" s="172" t="s">
        <v>13</v>
      </c>
      <c r="Y758" s="174" t="s">
        <v>14</v>
      </c>
    </row>
    <row r="759" spans="1:26" ht="18" customHeight="1">
      <c r="A759" s="173"/>
      <c r="B759" s="51" t="s">
        <v>65</v>
      </c>
      <c r="C759" s="51" t="s">
        <v>66</v>
      </c>
      <c r="D759" s="51" t="s">
        <v>67</v>
      </c>
      <c r="E759" s="51" t="s">
        <v>68</v>
      </c>
      <c r="F759" s="51" t="s">
        <v>69</v>
      </c>
      <c r="G759" s="51" t="s">
        <v>70</v>
      </c>
      <c r="H759" s="51" t="s">
        <v>71</v>
      </c>
      <c r="I759" s="51" t="s">
        <v>72</v>
      </c>
      <c r="J759" s="51" t="s">
        <v>73</v>
      </c>
      <c r="K759" s="24"/>
      <c r="L759" s="24"/>
      <c r="M759" s="24"/>
      <c r="N759" s="24"/>
      <c r="O759" s="24"/>
      <c r="P759" s="24"/>
      <c r="Q759" s="24"/>
      <c r="R759" s="173"/>
      <c r="S759" s="173"/>
      <c r="T759" s="173"/>
      <c r="U759" s="173"/>
      <c r="V759" s="173"/>
      <c r="W759" s="173"/>
      <c r="X759" s="173"/>
      <c r="Y759" s="173"/>
    </row>
    <row r="760" spans="1:26" ht="18" customHeight="1">
      <c r="A760" s="51">
        <v>2401</v>
      </c>
      <c r="B760" s="52">
        <v>11</v>
      </c>
      <c r="C760" s="74"/>
      <c r="D760" s="74"/>
      <c r="E760" s="74"/>
      <c r="F760" s="74"/>
      <c r="G760" s="74"/>
      <c r="H760" s="74"/>
      <c r="I760" s="74"/>
      <c r="J760" s="74"/>
      <c r="K760" s="24"/>
      <c r="L760" s="24"/>
      <c r="M760" s="24"/>
      <c r="N760" s="24"/>
      <c r="O760" s="24"/>
      <c r="P760" s="24"/>
      <c r="Q760" s="24"/>
      <c r="R760" s="111"/>
      <c r="S760" s="55"/>
      <c r="T760" s="56"/>
      <c r="U760" s="57"/>
      <c r="V760" s="58"/>
      <c r="W760" s="59">
        <v>16</v>
      </c>
      <c r="X760" s="60"/>
      <c r="Y760" s="58"/>
    </row>
    <row r="761" spans="1:26" ht="18" customHeight="1">
      <c r="A761" s="51">
        <v>2402</v>
      </c>
      <c r="B761" s="74"/>
      <c r="C761" s="74">
        <v>10</v>
      </c>
      <c r="D761" s="74"/>
      <c r="E761" s="74"/>
      <c r="F761" s="74"/>
      <c r="G761" s="74"/>
      <c r="H761" s="74"/>
      <c r="I761" s="74"/>
      <c r="J761" s="74"/>
      <c r="K761" s="24"/>
      <c r="L761" s="24"/>
      <c r="M761" s="24"/>
      <c r="N761" s="24"/>
      <c r="O761" s="24"/>
      <c r="P761" s="24"/>
      <c r="Q761" s="24"/>
      <c r="R761" s="111"/>
      <c r="S761" s="61"/>
      <c r="T761" s="1"/>
      <c r="U761" s="62"/>
      <c r="V761" s="63">
        <f>IF(C761=0,"",C761/B760)</f>
        <v>0.90909090909090906</v>
      </c>
      <c r="W761" s="64">
        <v>10</v>
      </c>
      <c r="X761" s="65">
        <f t="shared" ref="X761:X768" si="81">IF(W761=0,"",W761/W760)</f>
        <v>0.625</v>
      </c>
      <c r="Y761" s="65">
        <f t="shared" ref="Y761:Y768" si="82">IF(W761=0,"",100%-X761)</f>
        <v>0.375</v>
      </c>
    </row>
    <row r="762" spans="1:26" ht="18" customHeight="1">
      <c r="A762" s="51">
        <v>2501</v>
      </c>
      <c r="B762" s="74"/>
      <c r="C762" s="74"/>
      <c r="D762" s="74"/>
      <c r="E762" s="74"/>
      <c r="F762" s="74"/>
      <c r="G762" s="74"/>
      <c r="H762" s="74"/>
      <c r="I762" s="74"/>
      <c r="J762" s="74"/>
      <c r="K762" s="24"/>
      <c r="L762" s="24"/>
      <c r="M762" s="24"/>
      <c r="N762" s="24"/>
      <c r="O762" s="24"/>
      <c r="P762" s="24"/>
      <c r="Q762" s="24"/>
      <c r="R762" s="111"/>
      <c r="S762" s="61"/>
      <c r="T762" s="1"/>
      <c r="U762" s="62"/>
      <c r="V762" s="63" t="str">
        <f>IF(D762=0,"",D762/C761)</f>
        <v/>
      </c>
      <c r="W762" s="64"/>
      <c r="X762" s="65" t="str">
        <f t="shared" si="81"/>
        <v/>
      </c>
      <c r="Y762" s="65" t="str">
        <f t="shared" si="82"/>
        <v/>
      </c>
      <c r="Z762" s="30">
        <f>W762/W760</f>
        <v>0</v>
      </c>
    </row>
    <row r="763" spans="1:26" ht="18" customHeight="1">
      <c r="A763" s="51">
        <v>2502</v>
      </c>
      <c r="B763" s="74"/>
      <c r="C763" s="74"/>
      <c r="D763" s="74"/>
      <c r="E763" s="74"/>
      <c r="F763" s="74"/>
      <c r="G763" s="74"/>
      <c r="H763" s="74"/>
      <c r="I763" s="74"/>
      <c r="J763" s="74"/>
      <c r="K763" s="24"/>
      <c r="L763" s="24"/>
      <c r="M763" s="24"/>
      <c r="N763" s="24"/>
      <c r="O763" s="24"/>
      <c r="P763" s="24"/>
      <c r="Q763" s="24"/>
      <c r="R763" s="111"/>
      <c r="S763" s="61"/>
      <c r="T763" s="1"/>
      <c r="U763" s="62"/>
      <c r="V763" s="63" t="str">
        <f>IF(E763=0,"",E763/D762)</f>
        <v/>
      </c>
      <c r="W763" s="64"/>
      <c r="X763" s="65" t="str">
        <f t="shared" si="81"/>
        <v/>
      </c>
      <c r="Y763" s="65" t="str">
        <f t="shared" si="82"/>
        <v/>
      </c>
    </row>
    <row r="764" spans="1:26" ht="18" customHeight="1">
      <c r="A764" s="51">
        <v>2601</v>
      </c>
      <c r="B764" s="74"/>
      <c r="C764" s="74"/>
      <c r="D764" s="74"/>
      <c r="E764" s="74"/>
      <c r="F764" s="74"/>
      <c r="G764" s="74"/>
      <c r="H764" s="74"/>
      <c r="I764" s="74"/>
      <c r="J764" s="74"/>
      <c r="K764" s="24"/>
      <c r="L764" s="24"/>
      <c r="M764" s="24"/>
      <c r="N764" s="24"/>
      <c r="O764" s="24"/>
      <c r="P764" s="24"/>
      <c r="Q764" s="24"/>
      <c r="R764" s="111"/>
      <c r="S764" s="61"/>
      <c r="T764" s="1"/>
      <c r="U764" s="62"/>
      <c r="V764" s="63" t="str">
        <f>IF(F764=0,"",F764/E763)</f>
        <v/>
      </c>
      <c r="W764" s="64"/>
      <c r="X764" s="65" t="str">
        <f t="shared" si="81"/>
        <v/>
      </c>
      <c r="Y764" s="65" t="str">
        <f t="shared" si="82"/>
        <v/>
      </c>
    </row>
    <row r="765" spans="1:26" ht="18" customHeight="1">
      <c r="A765" s="51">
        <v>2602</v>
      </c>
      <c r="B765" s="74"/>
      <c r="C765" s="74"/>
      <c r="D765" s="74"/>
      <c r="E765" s="74"/>
      <c r="F765" s="74"/>
      <c r="G765" s="74"/>
      <c r="H765" s="74"/>
      <c r="I765" s="74"/>
      <c r="J765" s="74"/>
      <c r="K765" s="24"/>
      <c r="L765" s="24"/>
      <c r="M765" s="24"/>
      <c r="N765" s="24"/>
      <c r="O765" s="24"/>
      <c r="P765" s="24"/>
      <c r="Q765" s="24"/>
      <c r="R765" s="111"/>
      <c r="S765" s="61"/>
      <c r="T765" s="1"/>
      <c r="U765" s="62"/>
      <c r="V765" s="63" t="str">
        <f>IF(G765=0,"",G765/F764)</f>
        <v/>
      </c>
      <c r="W765" s="64"/>
      <c r="X765" s="65" t="str">
        <f t="shared" si="81"/>
        <v/>
      </c>
      <c r="Y765" s="65" t="str">
        <f t="shared" si="82"/>
        <v/>
      </c>
    </row>
    <row r="766" spans="1:26" ht="18" customHeight="1">
      <c r="A766" s="51">
        <v>2701</v>
      </c>
      <c r="B766" s="74"/>
      <c r="C766" s="74"/>
      <c r="D766" s="74"/>
      <c r="E766" s="74"/>
      <c r="F766" s="74"/>
      <c r="G766" s="74"/>
      <c r="H766" s="74"/>
      <c r="I766" s="74"/>
      <c r="J766" s="74"/>
      <c r="K766" s="24"/>
      <c r="L766" s="24"/>
      <c r="M766" s="24"/>
      <c r="N766" s="24"/>
      <c r="O766" s="24"/>
      <c r="P766" s="24"/>
      <c r="Q766" s="24"/>
      <c r="R766" s="111"/>
      <c r="S766" s="61"/>
      <c r="T766" s="1"/>
      <c r="U766" s="62"/>
      <c r="V766" s="63" t="str">
        <f>IF(H766=0,"",H766/G765)</f>
        <v/>
      </c>
      <c r="W766" s="64"/>
      <c r="X766" s="65" t="str">
        <f t="shared" si="81"/>
        <v/>
      </c>
      <c r="Y766" s="65" t="str">
        <f t="shared" si="82"/>
        <v/>
      </c>
    </row>
    <row r="767" spans="1:26" ht="18" customHeight="1">
      <c r="A767" s="51">
        <v>2702</v>
      </c>
      <c r="B767" s="74"/>
      <c r="C767" s="74"/>
      <c r="D767" s="74"/>
      <c r="E767" s="74"/>
      <c r="F767" s="74"/>
      <c r="G767" s="74"/>
      <c r="H767" s="74"/>
      <c r="I767" s="74"/>
      <c r="J767" s="74"/>
      <c r="K767" s="24"/>
      <c r="L767" s="24"/>
      <c r="M767" s="24"/>
      <c r="N767" s="24"/>
      <c r="O767" s="24"/>
      <c r="P767" s="24"/>
      <c r="Q767" s="24"/>
      <c r="R767" s="111"/>
      <c r="S767" s="61"/>
      <c r="T767" s="1"/>
      <c r="U767" s="62"/>
      <c r="V767" s="63" t="str">
        <f>IF(I767=0,"",I767/H766)</f>
        <v/>
      </c>
      <c r="W767" s="64"/>
      <c r="X767" s="65" t="str">
        <f t="shared" si="81"/>
        <v/>
      </c>
      <c r="Y767" s="65" t="str">
        <f t="shared" si="82"/>
        <v/>
      </c>
    </row>
    <row r="768" spans="1:26" ht="18" customHeight="1">
      <c r="A768" s="51">
        <v>2801</v>
      </c>
      <c r="B768" s="74"/>
      <c r="C768" s="74"/>
      <c r="D768" s="74"/>
      <c r="E768" s="74"/>
      <c r="F768" s="74"/>
      <c r="G768" s="74"/>
      <c r="H768" s="74"/>
      <c r="I768" s="74"/>
      <c r="J768" s="74"/>
      <c r="K768" s="24"/>
      <c r="L768" s="24"/>
      <c r="M768" s="24"/>
      <c r="N768" s="24"/>
      <c r="O768" s="24"/>
      <c r="P768" s="24"/>
      <c r="Q768" s="24"/>
      <c r="R768" s="111"/>
      <c r="S768" s="61"/>
      <c r="T768" s="1"/>
      <c r="U768" s="62"/>
      <c r="V768" s="66" t="str">
        <f>IF(J768=0,"",J768/I767)</f>
        <v/>
      </c>
      <c r="W768" s="64"/>
      <c r="X768" s="67" t="str">
        <f t="shared" si="81"/>
        <v/>
      </c>
      <c r="Y768" s="67" t="str">
        <f t="shared" si="82"/>
        <v/>
      </c>
    </row>
    <row r="769" spans="1:26" ht="18" customHeight="1">
      <c r="A769" s="51">
        <v>2802</v>
      </c>
      <c r="B769" s="74"/>
      <c r="C769" s="74"/>
      <c r="D769" s="74"/>
      <c r="E769" s="74"/>
      <c r="F769" s="74"/>
      <c r="G769" s="74"/>
      <c r="H769" s="74"/>
      <c r="I769" s="74"/>
      <c r="J769" s="74"/>
      <c r="K769" s="24"/>
      <c r="L769" s="24"/>
      <c r="M769" s="24"/>
      <c r="N769" s="24"/>
      <c r="O769" s="24"/>
      <c r="P769" s="24"/>
      <c r="Q769" s="24"/>
      <c r="R769" s="111"/>
      <c r="S769" s="61"/>
      <c r="T769" s="1"/>
      <c r="U769" s="24"/>
      <c r="V769" s="97"/>
      <c r="W769" s="98"/>
      <c r="X769" s="99"/>
      <c r="Y769" s="100"/>
    </row>
    <row r="770" spans="1:26" ht="18" customHeight="1">
      <c r="A770" s="51">
        <v>2901</v>
      </c>
      <c r="B770" s="74"/>
      <c r="C770" s="74"/>
      <c r="D770" s="74"/>
      <c r="E770" s="74"/>
      <c r="F770" s="74"/>
      <c r="G770" s="74"/>
      <c r="H770" s="74"/>
      <c r="I770" s="74"/>
      <c r="J770" s="74"/>
      <c r="K770" s="24"/>
      <c r="L770" s="24"/>
      <c r="M770" s="24"/>
      <c r="N770" s="24"/>
      <c r="O770" s="24"/>
      <c r="P770" s="24"/>
      <c r="Q770" s="24"/>
      <c r="R770" s="111"/>
      <c r="S770" s="61"/>
      <c r="T770" s="1"/>
      <c r="U770" s="24"/>
      <c r="V770" s="101"/>
      <c r="W770" s="102"/>
      <c r="X770" s="103"/>
      <c r="Y770" s="101"/>
    </row>
    <row r="771" spans="1:26" ht="18" customHeight="1">
      <c r="A771" s="51">
        <v>2902</v>
      </c>
      <c r="B771" s="74"/>
      <c r="C771" s="74"/>
      <c r="D771" s="74"/>
      <c r="E771" s="74"/>
      <c r="F771" s="74"/>
      <c r="G771" s="74"/>
      <c r="H771" s="74"/>
      <c r="I771" s="74"/>
      <c r="J771" s="74"/>
      <c r="K771" s="24"/>
      <c r="L771" s="24"/>
      <c r="M771" s="24"/>
      <c r="N771" s="24"/>
      <c r="O771" s="24"/>
      <c r="P771" s="24"/>
      <c r="Q771" s="24"/>
      <c r="R771" s="111"/>
      <c r="S771" s="61"/>
      <c r="T771" s="1"/>
      <c r="U771" s="24"/>
      <c r="V771" s="101"/>
      <c r="W771" s="102"/>
      <c r="X771" s="103"/>
      <c r="Y771" s="101"/>
    </row>
    <row r="772" spans="1:26" ht="18" customHeight="1">
      <c r="A772" s="51">
        <v>3001</v>
      </c>
      <c r="B772" s="74"/>
      <c r="C772" s="74"/>
      <c r="D772" s="74"/>
      <c r="E772" s="74"/>
      <c r="F772" s="74"/>
      <c r="G772" s="74"/>
      <c r="H772" s="74"/>
      <c r="I772" s="74"/>
      <c r="J772" s="74"/>
      <c r="K772" s="24"/>
      <c r="L772" s="24"/>
      <c r="M772" s="24"/>
      <c r="N772" s="24"/>
      <c r="O772" s="24"/>
      <c r="P772" s="24"/>
      <c r="Q772" s="24"/>
      <c r="R772" s="111"/>
      <c r="S772" s="61"/>
      <c r="T772" s="1"/>
      <c r="U772" s="24"/>
      <c r="V772" s="76"/>
      <c r="W772" s="53"/>
      <c r="X772" s="77"/>
      <c r="Y772" s="71"/>
    </row>
    <row r="773" spans="1:26" ht="18" customHeight="1">
      <c r="A773" s="51">
        <v>3002</v>
      </c>
      <c r="B773" s="74"/>
      <c r="C773" s="74"/>
      <c r="D773" s="74"/>
      <c r="E773" s="74"/>
      <c r="F773" s="74"/>
      <c r="G773" s="74"/>
      <c r="H773" s="74"/>
      <c r="I773" s="74"/>
      <c r="J773" s="74"/>
      <c r="K773" s="24"/>
      <c r="L773" s="24"/>
      <c r="M773" s="24"/>
      <c r="N773" s="24"/>
      <c r="O773" s="24"/>
      <c r="P773" s="24"/>
      <c r="Q773" s="24"/>
      <c r="R773" s="111"/>
      <c r="S773" s="61"/>
      <c r="T773" s="1"/>
      <c r="U773" s="24"/>
      <c r="V773" s="78" t="s">
        <v>48</v>
      </c>
      <c r="W773" s="79"/>
      <c r="X773" s="80" t="str">
        <f>IF(SUM(R763:R771)=0,"",SUM(R763:R771))</f>
        <v/>
      </c>
      <c r="Y773" s="81" t="s">
        <v>17</v>
      </c>
    </row>
    <row r="774" spans="1:26" ht="18" customHeight="1">
      <c r="A774" s="112">
        <v>3101</v>
      </c>
      <c r="B774" s="74"/>
      <c r="C774" s="74"/>
      <c r="D774" s="74"/>
      <c r="E774" s="74"/>
      <c r="F774" s="74"/>
      <c r="G774" s="74"/>
      <c r="H774" s="74"/>
      <c r="I774" s="74"/>
      <c r="J774" s="74"/>
      <c r="K774" s="24"/>
      <c r="L774" s="24"/>
      <c r="M774" s="24"/>
      <c r="N774" s="24"/>
      <c r="O774" s="24"/>
      <c r="P774" s="24"/>
      <c r="Q774" s="24"/>
      <c r="R774" s="111"/>
      <c r="S774" s="61"/>
      <c r="T774" s="1"/>
      <c r="U774" s="24"/>
      <c r="V774" s="82" t="s">
        <v>49</v>
      </c>
      <c r="W774" s="83" t="str">
        <f>IF(W773/B760=0,"",W773/B760)</f>
        <v/>
      </c>
      <c r="X774" s="84" t="e">
        <f>IF(W773/X773=0,"",W773/X773)</f>
        <v>#VALUE!</v>
      </c>
      <c r="Y774" s="85" t="s">
        <v>50</v>
      </c>
    </row>
    <row r="775" spans="1:26" ht="18" customHeight="1">
      <c r="B775" s="74"/>
      <c r="C775" s="74"/>
      <c r="D775" s="74"/>
      <c r="E775" s="74"/>
      <c r="F775" s="74"/>
      <c r="G775" s="74"/>
      <c r="H775" s="74"/>
      <c r="I775" s="74"/>
      <c r="J775" s="74"/>
      <c r="K775" s="24"/>
      <c r="L775" s="24"/>
      <c r="M775" s="24"/>
      <c r="N775" s="24"/>
      <c r="O775" s="24"/>
      <c r="P775" s="24"/>
      <c r="Q775" s="24"/>
      <c r="R775" s="111"/>
      <c r="S775" s="86"/>
      <c r="T775" s="87"/>
      <c r="U775" s="88"/>
      <c r="V775" s="87"/>
      <c r="W775" s="88"/>
      <c r="X775" s="88"/>
      <c r="Y775" s="89"/>
    </row>
    <row r="776" spans="1:26" ht="18" customHeight="1">
      <c r="A776" s="19"/>
      <c r="B776" s="24"/>
      <c r="C776" s="24"/>
      <c r="D776" s="175" t="s">
        <v>74</v>
      </c>
      <c r="E776" s="176"/>
      <c r="F776" s="176"/>
      <c r="G776" s="176"/>
      <c r="H776" s="176"/>
      <c r="I776" s="176"/>
      <c r="J776" s="177"/>
      <c r="K776" s="24"/>
      <c r="L776" s="24"/>
      <c r="M776" s="24"/>
      <c r="N776" s="24"/>
      <c r="O776" s="24"/>
      <c r="P776" s="24"/>
      <c r="Q776" s="24"/>
      <c r="R776" s="90">
        <f>SUM(R760:R772)</f>
        <v>0</v>
      </c>
      <c r="S776" s="91" t="str">
        <f>IF(R768=0,"",R768/B760)</f>
        <v/>
      </c>
      <c r="T776" s="91" t="str">
        <f>IF(R776=0,"",R776/B760)</f>
        <v/>
      </c>
      <c r="U776" s="91" t="str">
        <f>IF(R768=0,"",T776-S776)</f>
        <v/>
      </c>
      <c r="V776" s="1"/>
      <c r="W776" s="24"/>
      <c r="X776" s="27"/>
      <c r="Y776" s="1"/>
    </row>
    <row r="777" spans="1:26" ht="18" customHeight="1">
      <c r="A777" s="19"/>
      <c r="B777" s="24"/>
      <c r="C777" s="24"/>
      <c r="D777" s="113"/>
      <c r="E777" s="113"/>
      <c r="F777" s="113"/>
      <c r="G777" s="113"/>
      <c r="H777" s="113"/>
      <c r="I777" s="113"/>
      <c r="J777" s="113"/>
      <c r="K777" s="24"/>
      <c r="L777" s="24"/>
      <c r="M777" s="24"/>
      <c r="N777" s="24"/>
      <c r="O777" s="24"/>
      <c r="P777" s="24"/>
      <c r="Q777" s="24"/>
      <c r="R777" s="114"/>
      <c r="S777" s="115"/>
      <c r="T777" s="115"/>
      <c r="U777" s="115"/>
      <c r="V777" s="1"/>
      <c r="W777" s="24"/>
      <c r="X777" s="27"/>
      <c r="Y777" s="1"/>
    </row>
    <row r="778" spans="1:26" ht="18" customHeight="1">
      <c r="A778" s="19"/>
      <c r="B778" s="24"/>
      <c r="C778" s="24"/>
      <c r="D778" s="113"/>
      <c r="E778" s="113"/>
      <c r="F778" s="113"/>
      <c r="G778" s="113"/>
      <c r="H778" s="113"/>
      <c r="I778" s="113"/>
      <c r="J778" s="113"/>
      <c r="K778" s="24"/>
      <c r="L778" s="24"/>
      <c r="M778" s="24"/>
      <c r="N778" s="24"/>
      <c r="O778" s="24"/>
      <c r="P778" s="24"/>
      <c r="Q778" s="24"/>
      <c r="R778" s="114"/>
      <c r="S778" s="115"/>
      <c r="T778" s="115"/>
      <c r="U778" s="115"/>
      <c r="V778" s="1"/>
      <c r="W778" s="24"/>
      <c r="X778" s="27"/>
      <c r="Y778" s="1"/>
    </row>
    <row r="779" spans="1:26" ht="18" customHeight="1">
      <c r="A779" s="24"/>
      <c r="B779" s="178" t="s">
        <v>63</v>
      </c>
      <c r="C779" s="179"/>
      <c r="D779" s="179"/>
      <c r="E779" s="179"/>
      <c r="F779" s="179"/>
      <c r="G779" s="179"/>
      <c r="H779" s="179"/>
      <c r="I779" s="179"/>
      <c r="J779" s="179"/>
      <c r="R779" s="50" t="s">
        <v>98</v>
      </c>
      <c r="S779" s="1"/>
      <c r="T779" s="1"/>
      <c r="U779" s="24"/>
      <c r="V779" s="1"/>
      <c r="W779" s="24"/>
      <c r="X779" s="24"/>
      <c r="Y779" s="24"/>
    </row>
    <row r="780" spans="1:26" ht="18" customHeight="1">
      <c r="A780" s="180" t="s">
        <v>16</v>
      </c>
      <c r="B780" s="181" t="s">
        <v>64</v>
      </c>
      <c r="C780" s="176"/>
      <c r="D780" s="176"/>
      <c r="E780" s="176"/>
      <c r="F780" s="176"/>
      <c r="G780" s="176"/>
      <c r="H780" s="176"/>
      <c r="I780" s="176"/>
      <c r="J780" s="177"/>
      <c r="K780" s="24"/>
      <c r="L780" s="24"/>
      <c r="M780" s="24"/>
      <c r="N780" s="24"/>
      <c r="O780" s="24"/>
      <c r="P780" s="24"/>
      <c r="Q780" s="24"/>
      <c r="R780" s="182" t="s">
        <v>17</v>
      </c>
      <c r="S780" s="174" t="s">
        <v>8</v>
      </c>
      <c r="T780" s="174" t="s">
        <v>9</v>
      </c>
      <c r="U780" s="183" t="s">
        <v>10</v>
      </c>
      <c r="V780" s="174" t="s">
        <v>11</v>
      </c>
      <c r="W780" s="172" t="s">
        <v>12</v>
      </c>
      <c r="X780" s="172" t="s">
        <v>13</v>
      </c>
      <c r="Y780" s="174" t="s">
        <v>14</v>
      </c>
    </row>
    <row r="781" spans="1:26" ht="18" customHeight="1">
      <c r="A781" s="173"/>
      <c r="B781" s="51" t="s">
        <v>65</v>
      </c>
      <c r="C781" s="51" t="s">
        <v>66</v>
      </c>
      <c r="D781" s="51" t="s">
        <v>67</v>
      </c>
      <c r="E781" s="51" t="s">
        <v>68</v>
      </c>
      <c r="F781" s="51" t="s">
        <v>69</v>
      </c>
      <c r="G781" s="51" t="s">
        <v>70</v>
      </c>
      <c r="H781" s="51" t="s">
        <v>71</v>
      </c>
      <c r="I781" s="51" t="s">
        <v>72</v>
      </c>
      <c r="J781" s="51" t="s">
        <v>73</v>
      </c>
      <c r="K781" s="24"/>
      <c r="L781" s="24"/>
      <c r="M781" s="24"/>
      <c r="N781" s="24"/>
      <c r="O781" s="24"/>
      <c r="P781" s="24"/>
      <c r="Q781" s="24"/>
      <c r="R781" s="173"/>
      <c r="S781" s="173"/>
      <c r="T781" s="173"/>
      <c r="U781" s="173"/>
      <c r="V781" s="173"/>
      <c r="W781" s="173"/>
      <c r="X781" s="173"/>
      <c r="Y781" s="173"/>
    </row>
    <row r="782" spans="1:26" ht="18" customHeight="1">
      <c r="A782" s="51">
        <v>2402</v>
      </c>
      <c r="B782" s="52">
        <v>19</v>
      </c>
      <c r="C782" s="74"/>
      <c r="D782" s="74"/>
      <c r="E782" s="74"/>
      <c r="F782" s="74"/>
      <c r="G782" s="74"/>
      <c r="H782" s="74"/>
      <c r="I782" s="74"/>
      <c r="J782" s="74"/>
      <c r="K782" s="24"/>
      <c r="L782" s="24"/>
      <c r="M782" s="24"/>
      <c r="N782" s="24"/>
      <c r="O782" s="24"/>
      <c r="P782" s="24"/>
      <c r="Q782" s="24"/>
      <c r="R782" s="111"/>
      <c r="S782" s="55"/>
      <c r="T782" s="56"/>
      <c r="U782" s="57"/>
      <c r="V782" s="58"/>
      <c r="W782" s="59">
        <f>B782</f>
        <v>19</v>
      </c>
      <c r="X782" s="60"/>
      <c r="Y782" s="58"/>
    </row>
    <row r="783" spans="1:26" ht="18" customHeight="1">
      <c r="A783" s="51">
        <v>2501</v>
      </c>
      <c r="B783" s="74"/>
      <c r="C783" s="74"/>
      <c r="D783" s="74"/>
      <c r="E783" s="74"/>
      <c r="F783" s="74"/>
      <c r="G783" s="74"/>
      <c r="H783" s="74"/>
      <c r="I783" s="74"/>
      <c r="J783" s="74"/>
      <c r="K783" s="24"/>
      <c r="L783" s="24"/>
      <c r="M783" s="24"/>
      <c r="N783" s="24"/>
      <c r="O783" s="24"/>
      <c r="P783" s="24"/>
      <c r="Q783" s="24"/>
      <c r="R783" s="111"/>
      <c r="S783" s="61"/>
      <c r="T783" s="1"/>
      <c r="U783" s="62"/>
      <c r="V783" s="63" t="str">
        <f>IF(C783=0,"",C783/B782)</f>
        <v/>
      </c>
      <c r="W783" s="64"/>
      <c r="X783" s="65" t="str">
        <f t="shared" ref="X783:X790" si="83">IF(W783=0,"",W783/W782)</f>
        <v/>
      </c>
      <c r="Y783" s="65" t="str">
        <f t="shared" ref="Y783:Y790" si="84">IF(W783=0,"",100%-X783)</f>
        <v/>
      </c>
    </row>
    <row r="784" spans="1:26" ht="18" customHeight="1">
      <c r="A784" s="51">
        <v>2502</v>
      </c>
      <c r="B784" s="74"/>
      <c r="C784" s="74"/>
      <c r="D784" s="74"/>
      <c r="E784" s="74"/>
      <c r="F784" s="74"/>
      <c r="G784" s="74"/>
      <c r="H784" s="74"/>
      <c r="I784" s="74"/>
      <c r="J784" s="74"/>
      <c r="K784" s="24"/>
      <c r="L784" s="24"/>
      <c r="M784" s="24"/>
      <c r="N784" s="24"/>
      <c r="O784" s="24"/>
      <c r="P784" s="24"/>
      <c r="Q784" s="24"/>
      <c r="R784" s="111"/>
      <c r="S784" s="61"/>
      <c r="T784" s="1"/>
      <c r="U784" s="62"/>
      <c r="V784" s="63" t="str">
        <f>IF(D784=0,"",D784/C783)</f>
        <v/>
      </c>
      <c r="W784" s="64"/>
      <c r="X784" s="65" t="str">
        <f t="shared" si="83"/>
        <v/>
      </c>
      <c r="Y784" s="65" t="str">
        <f t="shared" si="84"/>
        <v/>
      </c>
      <c r="Z784" s="30">
        <f>W784/W782</f>
        <v>0</v>
      </c>
    </row>
    <row r="785" spans="1:25" ht="18" customHeight="1">
      <c r="A785" s="51">
        <v>2601</v>
      </c>
      <c r="B785" s="74"/>
      <c r="C785" s="74"/>
      <c r="D785" s="74"/>
      <c r="E785" s="74"/>
      <c r="F785" s="74"/>
      <c r="G785" s="74"/>
      <c r="H785" s="74"/>
      <c r="I785" s="74"/>
      <c r="J785" s="74"/>
      <c r="K785" s="24"/>
      <c r="L785" s="24"/>
      <c r="M785" s="24"/>
      <c r="N785" s="24"/>
      <c r="O785" s="24"/>
      <c r="P785" s="24"/>
      <c r="Q785" s="24"/>
      <c r="R785" s="111"/>
      <c r="S785" s="61"/>
      <c r="T785" s="1"/>
      <c r="U785" s="62"/>
      <c r="V785" s="63" t="str">
        <f>IF(E785=0,"",E785/D784)</f>
        <v/>
      </c>
      <c r="W785" s="64"/>
      <c r="X785" s="65" t="str">
        <f t="shared" si="83"/>
        <v/>
      </c>
      <c r="Y785" s="65" t="str">
        <f t="shared" si="84"/>
        <v/>
      </c>
    </row>
    <row r="786" spans="1:25" ht="18" customHeight="1">
      <c r="A786" s="51">
        <v>2602</v>
      </c>
      <c r="B786" s="74"/>
      <c r="C786" s="74"/>
      <c r="D786" s="74"/>
      <c r="E786" s="74"/>
      <c r="F786" s="74"/>
      <c r="G786" s="74"/>
      <c r="H786" s="74"/>
      <c r="I786" s="74"/>
      <c r="J786" s="74"/>
      <c r="K786" s="24"/>
      <c r="L786" s="24"/>
      <c r="M786" s="24"/>
      <c r="N786" s="24"/>
      <c r="O786" s="24"/>
      <c r="P786" s="24"/>
      <c r="Q786" s="24"/>
      <c r="R786" s="111"/>
      <c r="S786" s="61"/>
      <c r="T786" s="1"/>
      <c r="U786" s="62"/>
      <c r="V786" s="63" t="str">
        <f>IF(F786=0,"",F786/E785)</f>
        <v/>
      </c>
      <c r="W786" s="64"/>
      <c r="X786" s="65" t="str">
        <f t="shared" si="83"/>
        <v/>
      </c>
      <c r="Y786" s="65" t="str">
        <f t="shared" si="84"/>
        <v/>
      </c>
    </row>
    <row r="787" spans="1:25" ht="18" customHeight="1">
      <c r="A787" s="51">
        <v>2701</v>
      </c>
      <c r="B787" s="74"/>
      <c r="C787" s="74"/>
      <c r="D787" s="74"/>
      <c r="E787" s="74"/>
      <c r="F787" s="74"/>
      <c r="G787" s="74"/>
      <c r="H787" s="74"/>
      <c r="I787" s="74"/>
      <c r="J787" s="74"/>
      <c r="K787" s="24"/>
      <c r="L787" s="24"/>
      <c r="M787" s="24"/>
      <c r="N787" s="24"/>
      <c r="O787" s="24"/>
      <c r="P787" s="24"/>
      <c r="Q787" s="24"/>
      <c r="R787" s="111"/>
      <c r="S787" s="61"/>
      <c r="T787" s="1"/>
      <c r="U787" s="62"/>
      <c r="V787" s="63" t="str">
        <f>IF(G787=0,"",G787/F786)</f>
        <v/>
      </c>
      <c r="W787" s="64"/>
      <c r="X787" s="65" t="str">
        <f t="shared" si="83"/>
        <v/>
      </c>
      <c r="Y787" s="65" t="str">
        <f t="shared" si="84"/>
        <v/>
      </c>
    </row>
    <row r="788" spans="1:25" ht="18" customHeight="1">
      <c r="A788" s="51">
        <v>2702</v>
      </c>
      <c r="B788" s="74"/>
      <c r="C788" s="74"/>
      <c r="D788" s="74"/>
      <c r="E788" s="74"/>
      <c r="F788" s="74"/>
      <c r="G788" s="74"/>
      <c r="H788" s="74"/>
      <c r="I788" s="74"/>
      <c r="J788" s="74"/>
      <c r="K788" s="24"/>
      <c r="L788" s="24"/>
      <c r="M788" s="24"/>
      <c r="N788" s="24"/>
      <c r="O788" s="24"/>
      <c r="P788" s="24"/>
      <c r="Q788" s="24"/>
      <c r="R788" s="111"/>
      <c r="S788" s="61"/>
      <c r="T788" s="1"/>
      <c r="U788" s="62"/>
      <c r="V788" s="63" t="str">
        <f>IF(H788=0,"",H788/G787)</f>
        <v/>
      </c>
      <c r="W788" s="64"/>
      <c r="X788" s="65" t="str">
        <f t="shared" si="83"/>
        <v/>
      </c>
      <c r="Y788" s="65" t="str">
        <f t="shared" si="84"/>
        <v/>
      </c>
    </row>
    <row r="789" spans="1:25" ht="18" customHeight="1">
      <c r="A789" s="51">
        <v>2801</v>
      </c>
      <c r="B789" s="74"/>
      <c r="C789" s="74"/>
      <c r="D789" s="74"/>
      <c r="E789" s="74"/>
      <c r="F789" s="74"/>
      <c r="G789" s="74"/>
      <c r="H789" s="74"/>
      <c r="I789" s="74"/>
      <c r="J789" s="74"/>
      <c r="K789" s="24"/>
      <c r="L789" s="24"/>
      <c r="M789" s="24"/>
      <c r="N789" s="24"/>
      <c r="O789" s="24"/>
      <c r="P789" s="24"/>
      <c r="Q789" s="24"/>
      <c r="R789" s="111"/>
      <c r="S789" s="61"/>
      <c r="T789" s="1"/>
      <c r="U789" s="62"/>
      <c r="V789" s="63" t="str">
        <f>IF(I789=0,"",I789/H788)</f>
        <v/>
      </c>
      <c r="W789" s="64"/>
      <c r="X789" s="65" t="str">
        <f t="shared" si="83"/>
        <v/>
      </c>
      <c r="Y789" s="65" t="str">
        <f t="shared" si="84"/>
        <v/>
      </c>
    </row>
    <row r="790" spans="1:25" ht="18" customHeight="1">
      <c r="A790" s="51">
        <v>2802</v>
      </c>
      <c r="B790" s="74"/>
      <c r="C790" s="74"/>
      <c r="D790" s="74"/>
      <c r="E790" s="74"/>
      <c r="F790" s="74"/>
      <c r="G790" s="74"/>
      <c r="H790" s="74"/>
      <c r="I790" s="74"/>
      <c r="J790" s="74"/>
      <c r="K790" s="24"/>
      <c r="L790" s="24"/>
      <c r="M790" s="24"/>
      <c r="N790" s="24"/>
      <c r="O790" s="24"/>
      <c r="P790" s="24"/>
      <c r="Q790" s="24"/>
      <c r="R790" s="111"/>
      <c r="S790" s="61"/>
      <c r="T790" s="1"/>
      <c r="U790" s="62"/>
      <c r="V790" s="66" t="str">
        <f>IF(J790=0,"",J790/I789)</f>
        <v/>
      </c>
      <c r="W790" s="64"/>
      <c r="X790" s="67" t="str">
        <f t="shared" si="83"/>
        <v/>
      </c>
      <c r="Y790" s="67" t="str">
        <f t="shared" si="84"/>
        <v/>
      </c>
    </row>
    <row r="791" spans="1:25" ht="18" customHeight="1">
      <c r="A791" s="51">
        <v>2901</v>
      </c>
      <c r="B791" s="74"/>
      <c r="C791" s="74"/>
      <c r="D791" s="74"/>
      <c r="E791" s="74"/>
      <c r="F791" s="74"/>
      <c r="G791" s="74"/>
      <c r="H791" s="74"/>
      <c r="I791" s="74"/>
      <c r="J791" s="74"/>
      <c r="K791" s="24"/>
      <c r="L791" s="24"/>
      <c r="M791" s="24"/>
      <c r="N791" s="24"/>
      <c r="O791" s="24"/>
      <c r="P791" s="24"/>
      <c r="Q791" s="24"/>
      <c r="R791" s="111"/>
      <c r="S791" s="61"/>
      <c r="T791" s="1"/>
      <c r="U791" s="24"/>
      <c r="V791" s="97"/>
      <c r="W791" s="98"/>
      <c r="X791" s="99"/>
      <c r="Y791" s="100"/>
    </row>
    <row r="792" spans="1:25" ht="18" customHeight="1">
      <c r="A792" s="51">
        <v>2902</v>
      </c>
      <c r="B792" s="74"/>
      <c r="C792" s="74"/>
      <c r="D792" s="74"/>
      <c r="E792" s="74"/>
      <c r="F792" s="74"/>
      <c r="G792" s="74"/>
      <c r="H792" s="74"/>
      <c r="I792" s="74"/>
      <c r="J792" s="74"/>
      <c r="K792" s="24"/>
      <c r="L792" s="24"/>
      <c r="M792" s="24"/>
      <c r="N792" s="24"/>
      <c r="O792" s="24"/>
      <c r="P792" s="24"/>
      <c r="Q792" s="24"/>
      <c r="R792" s="111"/>
      <c r="S792" s="61"/>
      <c r="T792" s="1"/>
      <c r="U792" s="24"/>
      <c r="V792" s="101"/>
      <c r="W792" s="102"/>
      <c r="X792" s="103"/>
      <c r="Y792" s="101"/>
    </row>
    <row r="793" spans="1:25" ht="18" customHeight="1">
      <c r="A793" s="51">
        <v>3001</v>
      </c>
      <c r="B793" s="74"/>
      <c r="C793" s="74"/>
      <c r="D793" s="74"/>
      <c r="E793" s="74"/>
      <c r="F793" s="74"/>
      <c r="G793" s="74"/>
      <c r="H793" s="74"/>
      <c r="I793" s="74"/>
      <c r="J793" s="74"/>
      <c r="K793" s="24"/>
      <c r="L793" s="24"/>
      <c r="M793" s="24"/>
      <c r="N793" s="24"/>
      <c r="O793" s="24"/>
      <c r="P793" s="24"/>
      <c r="Q793" s="24"/>
      <c r="R793" s="111"/>
      <c r="S793" s="61"/>
      <c r="T793" s="1"/>
      <c r="U793" s="24"/>
      <c r="V793" s="101"/>
      <c r="W793" s="102"/>
      <c r="X793" s="103"/>
      <c r="Y793" s="101"/>
    </row>
    <row r="794" spans="1:25" ht="18" customHeight="1">
      <c r="A794" s="51">
        <v>3002</v>
      </c>
      <c r="B794" s="74"/>
      <c r="C794" s="74"/>
      <c r="D794" s="74"/>
      <c r="E794" s="74"/>
      <c r="F794" s="74"/>
      <c r="G794" s="74"/>
      <c r="H794" s="74"/>
      <c r="I794" s="74"/>
      <c r="J794" s="74"/>
      <c r="K794" s="24"/>
      <c r="L794" s="24"/>
      <c r="M794" s="24"/>
      <c r="N794" s="24"/>
      <c r="O794" s="24"/>
      <c r="P794" s="24"/>
      <c r="Q794" s="24"/>
      <c r="R794" s="111"/>
      <c r="S794" s="61"/>
      <c r="T794" s="1"/>
      <c r="U794" s="24"/>
      <c r="V794" s="76"/>
      <c r="W794" s="53"/>
      <c r="X794" s="77"/>
      <c r="Y794" s="71"/>
    </row>
    <row r="795" spans="1:25" ht="18" customHeight="1">
      <c r="A795" s="112">
        <v>3101</v>
      </c>
      <c r="B795" s="74"/>
      <c r="C795" s="74"/>
      <c r="D795" s="74"/>
      <c r="E795" s="74"/>
      <c r="F795" s="74"/>
      <c r="G795" s="74"/>
      <c r="H795" s="74"/>
      <c r="I795" s="74"/>
      <c r="J795" s="74"/>
      <c r="K795" s="24"/>
      <c r="L795" s="24"/>
      <c r="M795" s="24"/>
      <c r="N795" s="24"/>
      <c r="O795" s="24"/>
      <c r="P795" s="24"/>
      <c r="Q795" s="24"/>
      <c r="R795" s="111"/>
      <c r="S795" s="61"/>
      <c r="T795" s="1"/>
      <c r="U795" s="24"/>
      <c r="V795" s="78" t="s">
        <v>48</v>
      </c>
      <c r="W795" s="79"/>
      <c r="X795" s="80" t="str">
        <f>IF(SUM(R785:R793)=0,"",SUM(R785:R793))</f>
        <v/>
      </c>
      <c r="Y795" s="81" t="s">
        <v>17</v>
      </c>
    </row>
    <row r="796" spans="1:25" ht="18" customHeight="1">
      <c r="A796" s="112">
        <v>3102</v>
      </c>
      <c r="B796" s="74"/>
      <c r="C796" s="74"/>
      <c r="D796" s="74"/>
      <c r="E796" s="74"/>
      <c r="F796" s="74"/>
      <c r="G796" s="74"/>
      <c r="H796" s="74"/>
      <c r="I796" s="74"/>
      <c r="J796" s="74"/>
      <c r="K796" s="24"/>
      <c r="L796" s="24"/>
      <c r="M796" s="24"/>
      <c r="N796" s="24"/>
      <c r="O796" s="24"/>
      <c r="P796" s="24"/>
      <c r="Q796" s="24"/>
      <c r="R796" s="111"/>
      <c r="S796" s="61"/>
      <c r="T796" s="1"/>
      <c r="U796" s="24"/>
      <c r="V796" s="82" t="s">
        <v>49</v>
      </c>
      <c r="W796" s="83" t="str">
        <f>IF(W795/B782=0,"",W795/B782)</f>
        <v/>
      </c>
      <c r="X796" s="84" t="e">
        <f>IF(W795/X795=0,"",W795/X795)</f>
        <v>#VALUE!</v>
      </c>
      <c r="Y796" s="85" t="s">
        <v>50</v>
      </c>
    </row>
    <row r="797" spans="1:25" ht="18" customHeight="1">
      <c r="B797" s="74"/>
      <c r="C797" s="74"/>
      <c r="D797" s="74"/>
      <c r="E797" s="74"/>
      <c r="F797" s="74"/>
      <c r="G797" s="74"/>
      <c r="H797" s="74"/>
      <c r="I797" s="74"/>
      <c r="J797" s="74"/>
      <c r="K797" s="24"/>
      <c r="L797" s="24"/>
      <c r="M797" s="24"/>
      <c r="N797" s="24"/>
      <c r="O797" s="24"/>
      <c r="P797" s="24"/>
      <c r="Q797" s="24"/>
      <c r="R797" s="111"/>
      <c r="S797" s="86"/>
      <c r="T797" s="87"/>
      <c r="U797" s="88"/>
      <c r="V797" s="87"/>
      <c r="W797" s="88"/>
      <c r="X797" s="88"/>
      <c r="Y797" s="89"/>
    </row>
    <row r="798" spans="1:25" ht="18" customHeight="1">
      <c r="A798" s="19"/>
      <c r="B798" s="24"/>
      <c r="C798" s="24"/>
      <c r="D798" s="175" t="s">
        <v>74</v>
      </c>
      <c r="E798" s="176"/>
      <c r="F798" s="176"/>
      <c r="G798" s="176"/>
      <c r="H798" s="176"/>
      <c r="I798" s="176"/>
      <c r="J798" s="177"/>
      <c r="K798" s="24"/>
      <c r="L798" s="24"/>
      <c r="M798" s="24"/>
      <c r="N798" s="24"/>
      <c r="O798" s="24"/>
      <c r="P798" s="24"/>
      <c r="Q798" s="24"/>
      <c r="R798" s="90">
        <f>SUM(R782:R794)</f>
        <v>0</v>
      </c>
      <c r="S798" s="91" t="str">
        <f>IF(R790=0,"",R790/B782)</f>
        <v/>
      </c>
      <c r="T798" s="91" t="str">
        <f>IF(R798=0,"",R798/B782)</f>
        <v/>
      </c>
      <c r="U798" s="91" t="str">
        <f>IF(R790=0,"",T798-S798)</f>
        <v/>
      </c>
      <c r="V798" s="1"/>
      <c r="W798" s="24"/>
      <c r="X798" s="27"/>
      <c r="Y798" s="1"/>
    </row>
    <row r="799" spans="1:25" ht="18" customHeight="1">
      <c r="A799" s="19"/>
      <c r="B799" s="24"/>
      <c r="C799" s="24"/>
      <c r="D799" s="113"/>
      <c r="E799" s="113"/>
      <c r="F799" s="113"/>
      <c r="G799" s="113"/>
      <c r="H799" s="113"/>
      <c r="I799" s="113"/>
      <c r="J799" s="113"/>
      <c r="K799" s="24"/>
      <c r="L799" s="24"/>
      <c r="M799" s="24"/>
      <c r="N799" s="24"/>
      <c r="O799" s="24"/>
      <c r="P799" s="24"/>
      <c r="Q799" s="24"/>
      <c r="R799" s="114"/>
      <c r="S799" s="115"/>
      <c r="T799" s="115"/>
      <c r="U799" s="115"/>
      <c r="V799" s="1"/>
      <c r="W799" s="24"/>
      <c r="X799" s="27"/>
      <c r="Y799" s="1"/>
    </row>
    <row r="800" spans="1:25" ht="18" customHeight="1">
      <c r="A800" s="19"/>
      <c r="B800" s="24"/>
      <c r="C800" s="24"/>
      <c r="D800" s="113"/>
      <c r="E800" s="113"/>
      <c r="F800" s="113"/>
      <c r="G800" s="113"/>
      <c r="H800" s="113"/>
      <c r="I800" s="113"/>
      <c r="J800" s="113"/>
      <c r="K800" s="24"/>
      <c r="L800" s="24"/>
      <c r="M800" s="24"/>
      <c r="N800" s="24"/>
      <c r="O800" s="24"/>
      <c r="P800" s="24"/>
      <c r="Q800" s="24"/>
      <c r="R800" s="114"/>
      <c r="S800" s="115"/>
      <c r="T800" s="115"/>
      <c r="U800" s="115"/>
      <c r="V800" s="1"/>
      <c r="W800" s="24"/>
      <c r="X800" s="27"/>
      <c r="Y800" s="1"/>
    </row>
    <row r="801" spans="1:25" ht="18" customHeight="1">
      <c r="A801" s="19"/>
      <c r="B801" s="24"/>
      <c r="C801" s="24"/>
      <c r="D801" s="113"/>
      <c r="E801" s="113"/>
      <c r="F801" s="113"/>
      <c r="G801" s="113"/>
      <c r="H801" s="113"/>
      <c r="I801" s="113"/>
      <c r="J801" s="113"/>
      <c r="K801" s="24"/>
      <c r="L801" s="24"/>
      <c r="M801" s="24"/>
      <c r="N801" s="24"/>
      <c r="O801" s="24"/>
      <c r="P801" s="24"/>
      <c r="Q801" s="24"/>
      <c r="R801" s="114"/>
      <c r="S801" s="115"/>
      <c r="T801" s="115"/>
      <c r="U801" s="115"/>
      <c r="V801" s="1"/>
      <c r="W801" s="24"/>
      <c r="X801" s="27"/>
      <c r="Y801" s="1"/>
    </row>
    <row r="802" spans="1:25" ht="18" customHeight="1">
      <c r="A802" s="19"/>
      <c r="B802" s="24"/>
      <c r="C802" s="24"/>
      <c r="D802" s="113"/>
      <c r="E802" s="113"/>
      <c r="F802" s="113"/>
      <c r="G802" s="113"/>
      <c r="H802" s="113"/>
      <c r="I802" s="113"/>
      <c r="J802" s="113"/>
      <c r="K802" s="24"/>
      <c r="L802" s="24"/>
      <c r="M802" s="24"/>
      <c r="N802" s="24"/>
      <c r="O802" s="24"/>
      <c r="P802" s="24"/>
      <c r="Q802" s="24"/>
      <c r="R802" s="114"/>
      <c r="S802" s="115"/>
      <c r="T802" s="115"/>
      <c r="U802" s="115"/>
      <c r="V802" s="1"/>
      <c r="W802" s="24"/>
      <c r="X802" s="27"/>
      <c r="Y802" s="1"/>
    </row>
    <row r="803" spans="1:25" ht="18" customHeight="1">
      <c r="A803" s="19"/>
      <c r="B803" s="24"/>
      <c r="C803" s="24"/>
      <c r="D803" s="113"/>
      <c r="E803" s="113"/>
      <c r="F803" s="113"/>
      <c r="G803" s="113"/>
      <c r="H803" s="113"/>
      <c r="I803" s="113"/>
      <c r="J803" s="113"/>
      <c r="K803" s="24"/>
      <c r="L803" s="24"/>
      <c r="M803" s="24"/>
      <c r="N803" s="24"/>
      <c r="O803" s="24"/>
      <c r="P803" s="24"/>
      <c r="Q803" s="24"/>
      <c r="R803" s="114"/>
      <c r="S803" s="115"/>
      <c r="T803" s="115"/>
      <c r="U803" s="115"/>
      <c r="V803" s="1"/>
      <c r="W803" s="24"/>
      <c r="X803" s="27"/>
      <c r="Y803" s="1"/>
    </row>
    <row r="804" spans="1:25" ht="18" customHeight="1">
      <c r="A804" s="19"/>
      <c r="B804" s="24"/>
      <c r="C804" s="24"/>
      <c r="D804" s="113"/>
      <c r="E804" s="113"/>
      <c r="F804" s="113"/>
      <c r="G804" s="113"/>
      <c r="H804" s="113"/>
      <c r="I804" s="113"/>
      <c r="J804" s="113"/>
      <c r="K804" s="24"/>
      <c r="L804" s="24"/>
      <c r="M804" s="24"/>
      <c r="N804" s="24"/>
      <c r="O804" s="24"/>
      <c r="P804" s="24"/>
      <c r="Q804" s="24"/>
      <c r="R804" s="114"/>
      <c r="S804" s="115"/>
      <c r="T804" s="115"/>
      <c r="U804" s="115"/>
      <c r="V804" s="1"/>
      <c r="W804" s="24"/>
      <c r="X804" s="27"/>
      <c r="Y804" s="1"/>
    </row>
    <row r="805" spans="1:25" ht="18" customHeight="1">
      <c r="A805" s="19"/>
      <c r="B805" s="24"/>
      <c r="C805" s="24"/>
      <c r="D805" s="113"/>
      <c r="E805" s="113"/>
      <c r="F805" s="113"/>
      <c r="G805" s="113"/>
      <c r="H805" s="113"/>
      <c r="I805" s="113"/>
      <c r="J805" s="113"/>
      <c r="K805" s="24"/>
      <c r="L805" s="24"/>
      <c r="M805" s="24"/>
      <c r="N805" s="24"/>
      <c r="O805" s="24"/>
      <c r="P805" s="24"/>
      <c r="Q805" s="24"/>
      <c r="R805" s="114"/>
      <c r="S805" s="115"/>
      <c r="T805" s="115"/>
      <c r="U805" s="115"/>
      <c r="V805" s="1"/>
      <c r="W805" s="24"/>
      <c r="X805" s="27"/>
      <c r="Y805" s="1"/>
    </row>
    <row r="806" spans="1:25" ht="18" customHeight="1">
      <c r="A806" s="19"/>
      <c r="B806" s="24"/>
      <c r="C806" s="24"/>
      <c r="D806" s="113"/>
      <c r="E806" s="113"/>
      <c r="F806" s="113"/>
      <c r="G806" s="113"/>
      <c r="H806" s="113"/>
      <c r="I806" s="113"/>
      <c r="J806" s="113"/>
      <c r="K806" s="24"/>
      <c r="L806" s="24"/>
      <c r="M806" s="24"/>
      <c r="N806" s="24"/>
      <c r="O806" s="24"/>
      <c r="P806" s="24"/>
      <c r="Q806" s="24"/>
      <c r="R806" s="114"/>
      <c r="S806" s="115"/>
      <c r="T806" s="115"/>
      <c r="U806" s="115"/>
      <c r="V806" s="1"/>
      <c r="W806" s="24"/>
      <c r="X806" s="27"/>
      <c r="Y806" s="1"/>
    </row>
    <row r="807" spans="1:25" ht="18" customHeight="1">
      <c r="A807" s="19"/>
      <c r="B807" s="24"/>
      <c r="C807" s="24"/>
      <c r="D807" s="113"/>
      <c r="E807" s="113"/>
      <c r="F807" s="113"/>
      <c r="G807" s="113"/>
      <c r="H807" s="113"/>
      <c r="I807" s="113"/>
      <c r="J807" s="113"/>
      <c r="K807" s="24"/>
      <c r="L807" s="24"/>
      <c r="M807" s="24"/>
      <c r="N807" s="24"/>
      <c r="O807" s="24"/>
      <c r="P807" s="24"/>
      <c r="Q807" s="24"/>
      <c r="R807" s="114"/>
      <c r="S807" s="115"/>
      <c r="T807" s="115"/>
      <c r="U807" s="115"/>
      <c r="V807" s="1"/>
      <c r="W807" s="24"/>
      <c r="X807" s="27"/>
      <c r="Y807" s="1"/>
    </row>
    <row r="808" spans="1:25" ht="18" customHeight="1">
      <c r="A808" s="19"/>
      <c r="B808" s="24"/>
      <c r="C808" s="24"/>
      <c r="D808" s="113"/>
      <c r="E808" s="113"/>
      <c r="F808" s="113"/>
      <c r="G808" s="113"/>
      <c r="H808" s="113"/>
      <c r="I808" s="113"/>
      <c r="J808" s="113"/>
      <c r="K808" s="24"/>
      <c r="L808" s="24"/>
      <c r="M808" s="24"/>
      <c r="N808" s="24"/>
      <c r="O808" s="24"/>
      <c r="P808" s="24"/>
      <c r="Q808" s="24"/>
      <c r="R808" s="114"/>
      <c r="S808" s="115"/>
      <c r="T808" s="115"/>
      <c r="U808" s="115"/>
      <c r="V808" s="1"/>
      <c r="W808" s="24"/>
      <c r="X808" s="27"/>
      <c r="Y808" s="1"/>
    </row>
    <row r="809" spans="1:25" ht="18" customHeight="1">
      <c r="A809" s="19"/>
      <c r="B809" s="24"/>
      <c r="C809" s="24"/>
      <c r="D809" s="113"/>
      <c r="E809" s="113"/>
      <c r="F809" s="113"/>
      <c r="G809" s="113"/>
      <c r="H809" s="113"/>
      <c r="I809" s="113"/>
      <c r="J809" s="113"/>
      <c r="K809" s="24"/>
      <c r="L809" s="24"/>
      <c r="M809" s="24"/>
      <c r="N809" s="24"/>
      <c r="O809" s="24"/>
      <c r="P809" s="24"/>
      <c r="Q809" s="24"/>
      <c r="R809" s="114"/>
      <c r="S809" s="115"/>
      <c r="T809" s="115"/>
      <c r="U809" s="115"/>
      <c r="V809" s="1"/>
      <c r="W809" s="24"/>
      <c r="X809" s="27"/>
      <c r="Y809" s="1"/>
    </row>
  </sheetData>
  <mergeCells count="350">
    <mergeCell ref="X758:X759"/>
    <mergeCell ref="Y758:Y759"/>
    <mergeCell ref="D776:J776"/>
    <mergeCell ref="B757:J757"/>
    <mergeCell ref="A758:A759"/>
    <mergeCell ref="B758:J758"/>
    <mergeCell ref="R758:R759"/>
    <mergeCell ref="S758:S759"/>
    <mergeCell ref="T758:T759"/>
    <mergeCell ref="U758:U759"/>
    <mergeCell ref="V758:V759"/>
    <mergeCell ref="W758:W759"/>
    <mergeCell ref="B105:J105"/>
    <mergeCell ref="B119:J119"/>
    <mergeCell ref="B132:J132"/>
    <mergeCell ref="B146:J146"/>
    <mergeCell ref="B162:J162"/>
    <mergeCell ref="B3:J3"/>
    <mergeCell ref="B18:J18"/>
    <mergeCell ref="B34:J34"/>
    <mergeCell ref="B49:J49"/>
    <mergeCell ref="B63:J63"/>
    <mergeCell ref="B77:J77"/>
    <mergeCell ref="B91:J91"/>
    <mergeCell ref="A163:A164"/>
    <mergeCell ref="B163:J163"/>
    <mergeCell ref="U186:U187"/>
    <mergeCell ref="V186:V187"/>
    <mergeCell ref="W186:W187"/>
    <mergeCell ref="X186:X187"/>
    <mergeCell ref="Y186:Y187"/>
    <mergeCell ref="D182:J182"/>
    <mergeCell ref="B185:J185"/>
    <mergeCell ref="A186:A187"/>
    <mergeCell ref="B186:J186"/>
    <mergeCell ref="R186:R187"/>
    <mergeCell ref="S186:S187"/>
    <mergeCell ref="T186:T187"/>
    <mergeCell ref="T163:T164"/>
    <mergeCell ref="U163:U164"/>
    <mergeCell ref="V163:V164"/>
    <mergeCell ref="W163:W164"/>
    <mergeCell ref="X163:X164"/>
    <mergeCell ref="Y163:Y164"/>
    <mergeCell ref="R163:R164"/>
    <mergeCell ref="S163:S164"/>
    <mergeCell ref="U209:U210"/>
    <mergeCell ref="V209:V210"/>
    <mergeCell ref="W209:W210"/>
    <mergeCell ref="X209:X210"/>
    <mergeCell ref="Y209:Y210"/>
    <mergeCell ref="D205:J205"/>
    <mergeCell ref="B208:J208"/>
    <mergeCell ref="A209:A210"/>
    <mergeCell ref="B209:J209"/>
    <mergeCell ref="R209:R210"/>
    <mergeCell ref="S209:S210"/>
    <mergeCell ref="T209:T210"/>
    <mergeCell ref="U301:U302"/>
    <mergeCell ref="V301:V302"/>
    <mergeCell ref="W301:W302"/>
    <mergeCell ref="X301:X302"/>
    <mergeCell ref="Y301:Y302"/>
    <mergeCell ref="D297:J297"/>
    <mergeCell ref="B300:J300"/>
    <mergeCell ref="A301:A302"/>
    <mergeCell ref="B301:J301"/>
    <mergeCell ref="R301:R302"/>
    <mergeCell ref="S301:S302"/>
    <mergeCell ref="T301:T302"/>
    <mergeCell ref="U324:U325"/>
    <mergeCell ref="V324:V325"/>
    <mergeCell ref="W324:W325"/>
    <mergeCell ref="X324:X325"/>
    <mergeCell ref="Y324:Y325"/>
    <mergeCell ref="D320:J320"/>
    <mergeCell ref="B323:J323"/>
    <mergeCell ref="A324:A325"/>
    <mergeCell ref="B324:J324"/>
    <mergeCell ref="R324:R325"/>
    <mergeCell ref="S324:S325"/>
    <mergeCell ref="T324:T325"/>
    <mergeCell ref="U347:U348"/>
    <mergeCell ref="V347:V348"/>
    <mergeCell ref="W347:W348"/>
    <mergeCell ref="X347:X348"/>
    <mergeCell ref="Y347:Y348"/>
    <mergeCell ref="D343:J343"/>
    <mergeCell ref="B346:J346"/>
    <mergeCell ref="A347:A348"/>
    <mergeCell ref="B347:J347"/>
    <mergeCell ref="R347:R348"/>
    <mergeCell ref="S347:S348"/>
    <mergeCell ref="T347:T348"/>
    <mergeCell ref="U370:U371"/>
    <mergeCell ref="V370:V371"/>
    <mergeCell ref="W370:W371"/>
    <mergeCell ref="X370:X371"/>
    <mergeCell ref="Y370:Y371"/>
    <mergeCell ref="D366:J366"/>
    <mergeCell ref="B369:J369"/>
    <mergeCell ref="A370:A371"/>
    <mergeCell ref="B370:J370"/>
    <mergeCell ref="R370:R371"/>
    <mergeCell ref="S370:S371"/>
    <mergeCell ref="T370:T371"/>
    <mergeCell ref="U393:U394"/>
    <mergeCell ref="V393:V394"/>
    <mergeCell ref="W393:W394"/>
    <mergeCell ref="X393:X394"/>
    <mergeCell ref="Y393:Y394"/>
    <mergeCell ref="D389:J389"/>
    <mergeCell ref="B392:J392"/>
    <mergeCell ref="A393:A394"/>
    <mergeCell ref="B393:J393"/>
    <mergeCell ref="R393:R394"/>
    <mergeCell ref="S393:S394"/>
    <mergeCell ref="T393:T394"/>
    <mergeCell ref="T416:T417"/>
    <mergeCell ref="U416:U417"/>
    <mergeCell ref="V416:V417"/>
    <mergeCell ref="W416:W417"/>
    <mergeCell ref="X416:X417"/>
    <mergeCell ref="Y416:Y417"/>
    <mergeCell ref="D412:J412"/>
    <mergeCell ref="A415:G415"/>
    <mergeCell ref="H415:J415"/>
    <mergeCell ref="A416:A417"/>
    <mergeCell ref="B416:J416"/>
    <mergeCell ref="R416:R417"/>
    <mergeCell ref="S416:S417"/>
    <mergeCell ref="U554:U555"/>
    <mergeCell ref="V554:V555"/>
    <mergeCell ref="W554:W555"/>
    <mergeCell ref="X554:X555"/>
    <mergeCell ref="Y554:Y555"/>
    <mergeCell ref="D549:J549"/>
    <mergeCell ref="B553:J553"/>
    <mergeCell ref="A554:A555"/>
    <mergeCell ref="B554:J554"/>
    <mergeCell ref="R554:R555"/>
    <mergeCell ref="S554:S555"/>
    <mergeCell ref="T554:T555"/>
    <mergeCell ref="U620:U621"/>
    <mergeCell ref="V620:V621"/>
    <mergeCell ref="W620:W621"/>
    <mergeCell ref="X620:X621"/>
    <mergeCell ref="Y620:Y621"/>
    <mergeCell ref="D616:J616"/>
    <mergeCell ref="B619:J619"/>
    <mergeCell ref="A620:A621"/>
    <mergeCell ref="B620:J620"/>
    <mergeCell ref="R620:R621"/>
    <mergeCell ref="S620:S621"/>
    <mergeCell ref="T620:T621"/>
    <mergeCell ref="U642:U643"/>
    <mergeCell ref="V642:V643"/>
    <mergeCell ref="W642:W643"/>
    <mergeCell ref="X642:X643"/>
    <mergeCell ref="Y642:Y643"/>
    <mergeCell ref="D638:J638"/>
    <mergeCell ref="B641:J641"/>
    <mergeCell ref="A642:A643"/>
    <mergeCell ref="B642:J642"/>
    <mergeCell ref="R642:R643"/>
    <mergeCell ref="S642:S643"/>
    <mergeCell ref="T642:T643"/>
    <mergeCell ref="U667:U668"/>
    <mergeCell ref="V667:V668"/>
    <mergeCell ref="W667:W668"/>
    <mergeCell ref="X667:X668"/>
    <mergeCell ref="Y667:Y668"/>
    <mergeCell ref="D660:J660"/>
    <mergeCell ref="B666:J666"/>
    <mergeCell ref="A667:A668"/>
    <mergeCell ref="B667:J667"/>
    <mergeCell ref="R667:R668"/>
    <mergeCell ref="S667:S668"/>
    <mergeCell ref="T667:T668"/>
    <mergeCell ref="U691:U692"/>
    <mergeCell ref="V691:V692"/>
    <mergeCell ref="W691:W692"/>
    <mergeCell ref="X691:X692"/>
    <mergeCell ref="Y691:Y692"/>
    <mergeCell ref="D685:J685"/>
    <mergeCell ref="B690:J690"/>
    <mergeCell ref="A691:A692"/>
    <mergeCell ref="B691:J691"/>
    <mergeCell ref="R691:R692"/>
    <mergeCell ref="S691:S692"/>
    <mergeCell ref="T691:T692"/>
    <mergeCell ref="U232:U233"/>
    <mergeCell ref="V232:V233"/>
    <mergeCell ref="W232:W233"/>
    <mergeCell ref="X232:X233"/>
    <mergeCell ref="Y232:Y233"/>
    <mergeCell ref="D228:J228"/>
    <mergeCell ref="B231:J231"/>
    <mergeCell ref="A232:A233"/>
    <mergeCell ref="B232:J232"/>
    <mergeCell ref="R232:R233"/>
    <mergeCell ref="S232:S233"/>
    <mergeCell ref="T232:T233"/>
    <mergeCell ref="U255:U256"/>
    <mergeCell ref="V255:V256"/>
    <mergeCell ref="W255:W256"/>
    <mergeCell ref="X255:X256"/>
    <mergeCell ref="Y255:Y256"/>
    <mergeCell ref="D251:J251"/>
    <mergeCell ref="B254:J254"/>
    <mergeCell ref="A255:A256"/>
    <mergeCell ref="B255:J255"/>
    <mergeCell ref="R255:R256"/>
    <mergeCell ref="S255:S256"/>
    <mergeCell ref="T255:T256"/>
    <mergeCell ref="U278:U279"/>
    <mergeCell ref="V278:V279"/>
    <mergeCell ref="W278:W279"/>
    <mergeCell ref="X278:X279"/>
    <mergeCell ref="Y278:Y279"/>
    <mergeCell ref="D274:J274"/>
    <mergeCell ref="B277:J277"/>
    <mergeCell ref="A278:A279"/>
    <mergeCell ref="B278:J278"/>
    <mergeCell ref="R278:R279"/>
    <mergeCell ref="S278:S279"/>
    <mergeCell ref="T278:T279"/>
    <mergeCell ref="U713:U714"/>
    <mergeCell ref="V713:V714"/>
    <mergeCell ref="W713:W714"/>
    <mergeCell ref="X713:X714"/>
    <mergeCell ref="Y713:Y714"/>
    <mergeCell ref="D709:J709"/>
    <mergeCell ref="B712:J712"/>
    <mergeCell ref="A713:A714"/>
    <mergeCell ref="B713:J713"/>
    <mergeCell ref="R713:R714"/>
    <mergeCell ref="S713:S714"/>
    <mergeCell ref="T713:T714"/>
    <mergeCell ref="D731:J731"/>
    <mergeCell ref="T439:T440"/>
    <mergeCell ref="U439:U440"/>
    <mergeCell ref="V439:V440"/>
    <mergeCell ref="W439:W440"/>
    <mergeCell ref="X439:X440"/>
    <mergeCell ref="Y439:Y440"/>
    <mergeCell ref="D435:J435"/>
    <mergeCell ref="A438:G438"/>
    <mergeCell ref="H438:J438"/>
    <mergeCell ref="A439:A440"/>
    <mergeCell ref="B439:J439"/>
    <mergeCell ref="R439:R440"/>
    <mergeCell ref="S439:S440"/>
    <mergeCell ref="T462:T463"/>
    <mergeCell ref="U462:U463"/>
    <mergeCell ref="V462:V463"/>
    <mergeCell ref="W462:W463"/>
    <mergeCell ref="X462:X463"/>
    <mergeCell ref="Y462:Y463"/>
    <mergeCell ref="D458:J458"/>
    <mergeCell ref="A461:G461"/>
    <mergeCell ref="H461:J461"/>
    <mergeCell ref="A462:A463"/>
    <mergeCell ref="B462:J462"/>
    <mergeCell ref="R462:R463"/>
    <mergeCell ref="S462:S463"/>
    <mergeCell ref="U485:U486"/>
    <mergeCell ref="V485:V486"/>
    <mergeCell ref="W485:W486"/>
    <mergeCell ref="X485:X486"/>
    <mergeCell ref="Y485:Y486"/>
    <mergeCell ref="D481:J481"/>
    <mergeCell ref="B484:J484"/>
    <mergeCell ref="A485:A486"/>
    <mergeCell ref="B485:J485"/>
    <mergeCell ref="R485:R486"/>
    <mergeCell ref="S485:S486"/>
    <mergeCell ref="T485:T486"/>
    <mergeCell ref="U508:U509"/>
    <mergeCell ref="V508:V509"/>
    <mergeCell ref="W508:W509"/>
    <mergeCell ref="X508:X509"/>
    <mergeCell ref="Y508:Y509"/>
    <mergeCell ref="D504:J504"/>
    <mergeCell ref="B507:J507"/>
    <mergeCell ref="A508:A509"/>
    <mergeCell ref="B508:J508"/>
    <mergeCell ref="R508:R509"/>
    <mergeCell ref="S508:S509"/>
    <mergeCell ref="T508:T509"/>
    <mergeCell ref="U531:U532"/>
    <mergeCell ref="V531:V532"/>
    <mergeCell ref="W531:W532"/>
    <mergeCell ref="X531:X532"/>
    <mergeCell ref="Y531:Y532"/>
    <mergeCell ref="D527:J527"/>
    <mergeCell ref="B530:J530"/>
    <mergeCell ref="A531:A532"/>
    <mergeCell ref="B531:J531"/>
    <mergeCell ref="R531:R532"/>
    <mergeCell ref="S531:S532"/>
    <mergeCell ref="T531:T532"/>
    <mergeCell ref="U576:U577"/>
    <mergeCell ref="V576:V577"/>
    <mergeCell ref="W576:W577"/>
    <mergeCell ref="X576:X577"/>
    <mergeCell ref="Y576:Y577"/>
    <mergeCell ref="D572:J572"/>
    <mergeCell ref="B575:J575"/>
    <mergeCell ref="A576:A577"/>
    <mergeCell ref="B576:J576"/>
    <mergeCell ref="R576:R577"/>
    <mergeCell ref="S576:S577"/>
    <mergeCell ref="T576:T577"/>
    <mergeCell ref="U598:U599"/>
    <mergeCell ref="V598:V599"/>
    <mergeCell ref="W598:W599"/>
    <mergeCell ref="X598:X599"/>
    <mergeCell ref="Y598:Y599"/>
    <mergeCell ref="D594:J594"/>
    <mergeCell ref="B597:J597"/>
    <mergeCell ref="A598:A599"/>
    <mergeCell ref="B598:J598"/>
    <mergeCell ref="R598:R599"/>
    <mergeCell ref="S598:S599"/>
    <mergeCell ref="T598:T599"/>
    <mergeCell ref="X735:X736"/>
    <mergeCell ref="Y735:Y736"/>
    <mergeCell ref="D753:J753"/>
    <mergeCell ref="B734:J734"/>
    <mergeCell ref="A735:A736"/>
    <mergeCell ref="B735:J735"/>
    <mergeCell ref="R735:R736"/>
    <mergeCell ref="S735:S736"/>
    <mergeCell ref="T735:T736"/>
    <mergeCell ref="U735:U736"/>
    <mergeCell ref="V735:V736"/>
    <mergeCell ref="W735:W736"/>
    <mergeCell ref="X780:X781"/>
    <mergeCell ref="Y780:Y781"/>
    <mergeCell ref="D798:J798"/>
    <mergeCell ref="B779:J779"/>
    <mergeCell ref="A780:A781"/>
    <mergeCell ref="B780:J780"/>
    <mergeCell ref="R780:R781"/>
    <mergeCell ref="S780:S781"/>
    <mergeCell ref="T780:T781"/>
    <mergeCell ref="U780:U781"/>
    <mergeCell ref="V780:V781"/>
    <mergeCell ref="W780:W78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8080"/>
  </sheetPr>
  <dimension ref="A1:AE995"/>
  <sheetViews>
    <sheetView topLeftCell="A595" workbookViewId="0">
      <selection activeCell="P611" sqref="P611"/>
    </sheetView>
  </sheetViews>
  <sheetFormatPr baseColWidth="10" defaultColWidth="12.5703125" defaultRowHeight="15" customHeight="1"/>
  <cols>
    <col min="1" max="1" width="9.42578125" customWidth="1"/>
    <col min="2" max="9" width="4" customWidth="1"/>
    <col min="10" max="10" width="4.85546875" customWidth="1"/>
    <col min="11" max="11" width="11.140625" customWidth="1"/>
    <col min="12" max="12" width="15.7109375" customWidth="1"/>
    <col min="13" max="14" width="11.42578125" customWidth="1"/>
    <col min="15" max="15" width="12.140625" customWidth="1"/>
    <col min="16" max="16" width="14.85546875" customWidth="1"/>
    <col min="17" max="18" width="10" customWidth="1"/>
    <col min="19" max="19" width="14" customWidth="1"/>
    <col min="20" max="20" width="10" customWidth="1"/>
    <col min="21" max="21" width="6.7109375" customWidth="1"/>
    <col min="22" max="31" width="10" customWidth="1"/>
  </cols>
  <sheetData>
    <row r="1" spans="1:24" ht="12.75" customHeight="1">
      <c r="M1" s="1"/>
      <c r="N1" s="1"/>
      <c r="P1" s="1"/>
    </row>
    <row r="2" spans="1:24" ht="12.75" customHeight="1">
      <c r="A2" s="3" t="s">
        <v>1</v>
      </c>
      <c r="M2" s="1"/>
      <c r="N2" s="1"/>
      <c r="P2" s="1"/>
    </row>
    <row r="3" spans="1:24" ht="25.5" customHeight="1">
      <c r="B3" s="185" t="s">
        <v>3</v>
      </c>
      <c r="C3" s="186"/>
      <c r="D3" s="186"/>
      <c r="E3" s="186"/>
      <c r="F3" s="186"/>
      <c r="G3" s="186"/>
      <c r="H3" s="186"/>
      <c r="I3" s="186"/>
      <c r="J3" s="186"/>
      <c r="K3" s="116"/>
      <c r="M3" s="6" t="s">
        <v>8</v>
      </c>
      <c r="N3" s="6" t="s">
        <v>9</v>
      </c>
      <c r="O3" s="7" t="s">
        <v>10</v>
      </c>
      <c r="P3" s="6" t="s">
        <v>11</v>
      </c>
      <c r="Q3" s="8" t="s">
        <v>12</v>
      </c>
      <c r="R3" s="8" t="s">
        <v>13</v>
      </c>
      <c r="S3" s="9" t="s">
        <v>14</v>
      </c>
      <c r="V3" s="30" t="s">
        <v>11</v>
      </c>
      <c r="W3" s="30"/>
      <c r="X3" s="30"/>
    </row>
    <row r="4" spans="1:24" ht="12.75" customHeight="1">
      <c r="A4" s="11" t="s">
        <v>16</v>
      </c>
      <c r="B4" s="12">
        <v>1</v>
      </c>
      <c r="C4" s="12">
        <v>2</v>
      </c>
      <c r="D4" s="12">
        <v>3</v>
      </c>
      <c r="E4" s="12">
        <v>4</v>
      </c>
      <c r="F4" s="12">
        <v>5</v>
      </c>
      <c r="G4" s="12">
        <v>6</v>
      </c>
      <c r="H4" s="12">
        <v>7</v>
      </c>
      <c r="I4" s="12">
        <v>8</v>
      </c>
      <c r="J4" s="12">
        <v>9</v>
      </c>
      <c r="K4" s="12">
        <v>10</v>
      </c>
      <c r="L4" s="13" t="s">
        <v>17</v>
      </c>
      <c r="M4" s="15"/>
      <c r="N4" s="15"/>
      <c r="O4" s="16"/>
      <c r="P4" s="17"/>
      <c r="Q4" s="18"/>
      <c r="R4" s="18"/>
      <c r="S4" s="1"/>
      <c r="V4" s="117" t="s">
        <v>77</v>
      </c>
      <c r="W4" s="31"/>
      <c r="X4" s="31"/>
    </row>
    <row r="5" spans="1:24" ht="12.75" customHeight="1">
      <c r="A5" s="19" t="s">
        <v>19</v>
      </c>
      <c r="B5" s="20">
        <v>44</v>
      </c>
      <c r="C5" s="20"/>
      <c r="D5" s="20"/>
      <c r="E5" s="20"/>
      <c r="F5" s="20"/>
      <c r="G5" s="20"/>
      <c r="H5" s="20"/>
      <c r="I5" s="20"/>
      <c r="J5" s="20"/>
      <c r="K5" s="20"/>
      <c r="L5" s="21"/>
      <c r="M5" s="15"/>
      <c r="N5" s="15"/>
      <c r="O5" s="16"/>
      <c r="P5" s="17"/>
      <c r="Q5" s="23">
        <f>B5</f>
        <v>44</v>
      </c>
      <c r="R5" s="18"/>
      <c r="S5" s="1"/>
      <c r="U5" s="32" t="s">
        <v>33</v>
      </c>
      <c r="V5" s="33" t="s">
        <v>19</v>
      </c>
    </row>
    <row r="6" spans="1:24" ht="12.75" customHeight="1">
      <c r="A6" s="19" t="s">
        <v>21</v>
      </c>
      <c r="C6" s="24">
        <v>20</v>
      </c>
      <c r="L6" s="25"/>
      <c r="M6" s="1"/>
      <c r="N6" s="1"/>
      <c r="P6" s="17">
        <f>C6/B5</f>
        <v>0.45454545454545453</v>
      </c>
      <c r="Q6" s="26">
        <v>20</v>
      </c>
      <c r="R6" s="27">
        <f t="shared" ref="R6:R14" si="0">Q6/Q5</f>
        <v>0.45454545454545453</v>
      </c>
      <c r="S6" s="1">
        <f t="shared" ref="S6:S14" si="1">100%-R6</f>
        <v>0.54545454545454541</v>
      </c>
      <c r="U6" s="2" t="s">
        <v>37</v>
      </c>
      <c r="V6" s="1"/>
    </row>
    <row r="7" spans="1:24" ht="12.75" customHeight="1">
      <c r="A7" s="19" t="s">
        <v>22</v>
      </c>
      <c r="D7" s="24">
        <v>16</v>
      </c>
      <c r="L7" s="25"/>
      <c r="M7" s="1"/>
      <c r="N7" s="1"/>
      <c r="P7" s="17">
        <f>D7/C6</f>
        <v>0.8</v>
      </c>
      <c r="Q7" s="26">
        <v>16</v>
      </c>
      <c r="R7" s="27">
        <f t="shared" si="0"/>
        <v>0.8</v>
      </c>
      <c r="S7" s="1">
        <f t="shared" si="1"/>
        <v>0.19999999999999996</v>
      </c>
      <c r="U7" s="2" t="s">
        <v>39</v>
      </c>
    </row>
    <row r="8" spans="1:24" ht="12.75" customHeight="1">
      <c r="A8" s="19" t="s">
        <v>23</v>
      </c>
      <c r="E8" s="24">
        <v>16</v>
      </c>
      <c r="L8" s="25"/>
      <c r="M8" s="1"/>
      <c r="N8" s="1"/>
      <c r="P8" s="1">
        <f>E8/D7</f>
        <v>1</v>
      </c>
      <c r="Q8" s="26">
        <v>16</v>
      </c>
      <c r="R8" s="27">
        <f t="shared" si="0"/>
        <v>1</v>
      </c>
      <c r="S8" s="1">
        <f t="shared" si="1"/>
        <v>0</v>
      </c>
      <c r="U8" s="2" t="s">
        <v>40</v>
      </c>
    </row>
    <row r="9" spans="1:24" ht="12.75" customHeight="1">
      <c r="A9" s="19" t="s">
        <v>24</v>
      </c>
      <c r="F9" s="24">
        <v>15</v>
      </c>
      <c r="L9" s="25"/>
      <c r="M9" s="1"/>
      <c r="N9" s="1"/>
      <c r="P9" s="1">
        <f>F9/E8</f>
        <v>0.9375</v>
      </c>
      <c r="Q9" s="26">
        <v>16</v>
      </c>
      <c r="R9" s="27">
        <f t="shared" si="0"/>
        <v>1</v>
      </c>
      <c r="S9" s="1">
        <f t="shared" si="1"/>
        <v>0</v>
      </c>
      <c r="U9" s="2" t="s">
        <v>0</v>
      </c>
    </row>
    <row r="10" spans="1:24" ht="12.75" customHeight="1">
      <c r="A10" s="19" t="s">
        <v>25</v>
      </c>
      <c r="G10" s="24">
        <v>15</v>
      </c>
      <c r="L10" s="25"/>
      <c r="M10" s="1"/>
      <c r="N10" s="1"/>
      <c r="P10" s="1">
        <f>G10/F9</f>
        <v>1</v>
      </c>
      <c r="Q10" s="26">
        <v>16</v>
      </c>
      <c r="R10" s="27">
        <f t="shared" si="0"/>
        <v>1</v>
      </c>
      <c r="S10" s="1">
        <f t="shared" si="1"/>
        <v>0</v>
      </c>
      <c r="U10" s="2"/>
    </row>
    <row r="11" spans="1:24" ht="12.75" customHeight="1">
      <c r="A11" s="19" t="s">
        <v>26</v>
      </c>
      <c r="H11" s="24">
        <v>14</v>
      </c>
      <c r="L11" s="25"/>
      <c r="M11" s="1"/>
      <c r="N11" s="1"/>
      <c r="P11" s="1">
        <f>H11/G10</f>
        <v>0.93333333333333335</v>
      </c>
      <c r="Q11" s="26">
        <v>14</v>
      </c>
      <c r="R11" s="27">
        <f t="shared" si="0"/>
        <v>0.875</v>
      </c>
      <c r="S11" s="1">
        <f t="shared" si="1"/>
        <v>0.125</v>
      </c>
      <c r="U11" s="2"/>
    </row>
    <row r="12" spans="1:24" ht="12.75" customHeight="1">
      <c r="A12" s="19" t="s">
        <v>27</v>
      </c>
      <c r="I12" s="24">
        <v>13</v>
      </c>
      <c r="L12" s="25"/>
      <c r="M12" s="1"/>
      <c r="N12" s="1"/>
      <c r="P12" s="1">
        <f>I12/H11</f>
        <v>0.9285714285714286</v>
      </c>
      <c r="Q12" s="26">
        <v>14</v>
      </c>
      <c r="R12" s="27">
        <f t="shared" si="0"/>
        <v>1</v>
      </c>
      <c r="S12" s="1">
        <f t="shared" si="1"/>
        <v>0</v>
      </c>
      <c r="U12" s="2"/>
    </row>
    <row r="13" spans="1:24" ht="12.75" customHeight="1">
      <c r="A13" s="19" t="s">
        <v>28</v>
      </c>
      <c r="J13" s="24">
        <v>13</v>
      </c>
      <c r="L13" s="25"/>
      <c r="M13" s="1"/>
      <c r="N13" s="1"/>
      <c r="P13" s="1">
        <f>J13/I12</f>
        <v>1</v>
      </c>
      <c r="Q13" s="26">
        <v>13</v>
      </c>
      <c r="R13" s="27">
        <f t="shared" si="0"/>
        <v>0.9285714285714286</v>
      </c>
      <c r="S13" s="1">
        <f t="shared" si="1"/>
        <v>7.1428571428571397E-2</v>
      </c>
      <c r="U13" s="2"/>
    </row>
    <row r="14" spans="1:24" ht="12.75" customHeight="1">
      <c r="A14" s="19" t="s">
        <v>29</v>
      </c>
      <c r="K14" s="24">
        <v>13</v>
      </c>
      <c r="L14" s="25">
        <v>13</v>
      </c>
      <c r="M14" s="1"/>
      <c r="N14" s="1"/>
      <c r="P14" s="1">
        <f>K14/J13</f>
        <v>1</v>
      </c>
      <c r="Q14" s="26">
        <v>13</v>
      </c>
      <c r="R14" s="27">
        <f t="shared" si="0"/>
        <v>1</v>
      </c>
      <c r="S14" s="1">
        <f t="shared" si="1"/>
        <v>0</v>
      </c>
      <c r="U14" s="2"/>
    </row>
    <row r="15" spans="1:24" ht="12.75" customHeight="1">
      <c r="A15" s="19" t="s">
        <v>30</v>
      </c>
      <c r="L15" s="25"/>
      <c r="M15" s="1"/>
      <c r="N15" s="1"/>
      <c r="P15" s="1"/>
      <c r="Q15" s="26"/>
      <c r="R15" s="27"/>
      <c r="S15" s="1"/>
      <c r="U15" s="2"/>
    </row>
    <row r="16" spans="1:24" ht="12.75" customHeight="1">
      <c r="A16" s="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>
        <f>SUM(L14)</f>
        <v>13</v>
      </c>
      <c r="M16" s="1">
        <f>L14/B5</f>
        <v>0.29545454545454547</v>
      </c>
      <c r="N16" s="1">
        <f>L16/B5</f>
        <v>0.29545454545454547</v>
      </c>
      <c r="O16" s="1">
        <f>N16-M16</f>
        <v>0</v>
      </c>
      <c r="P16" s="1"/>
      <c r="Q16" s="24"/>
      <c r="R16" s="24"/>
      <c r="S16" s="24"/>
      <c r="U16" s="2" t="s">
        <v>2</v>
      </c>
    </row>
    <row r="17" spans="1:21" ht="12.75" customHeight="1">
      <c r="A17" s="3" t="s">
        <v>31</v>
      </c>
      <c r="M17" s="1"/>
      <c r="N17" s="1"/>
      <c r="P17" s="1"/>
      <c r="U17" s="10" t="s">
        <v>15</v>
      </c>
    </row>
    <row r="18" spans="1:21" ht="25.5" customHeight="1">
      <c r="B18" s="185" t="s">
        <v>3</v>
      </c>
      <c r="C18" s="186"/>
      <c r="D18" s="186"/>
      <c r="E18" s="186"/>
      <c r="F18" s="186"/>
      <c r="G18" s="186"/>
      <c r="H18" s="186"/>
      <c r="I18" s="186"/>
      <c r="J18" s="186"/>
      <c r="K18" s="116"/>
      <c r="M18" s="6" t="s">
        <v>8</v>
      </c>
      <c r="N18" s="6" t="s">
        <v>9</v>
      </c>
      <c r="O18" s="7" t="s">
        <v>10</v>
      </c>
      <c r="P18" s="6" t="s">
        <v>11</v>
      </c>
      <c r="Q18" s="8" t="s">
        <v>12</v>
      </c>
      <c r="R18" s="8" t="s">
        <v>13</v>
      </c>
      <c r="S18" s="9" t="s">
        <v>14</v>
      </c>
      <c r="U18" s="10" t="s">
        <v>18</v>
      </c>
    </row>
    <row r="19" spans="1:21" ht="12.75" customHeight="1">
      <c r="A19" s="11" t="s">
        <v>16</v>
      </c>
      <c r="B19" s="12">
        <v>1</v>
      </c>
      <c r="C19" s="12">
        <v>2</v>
      </c>
      <c r="D19" s="12">
        <v>3</v>
      </c>
      <c r="E19" s="12">
        <v>4</v>
      </c>
      <c r="F19" s="12">
        <v>5</v>
      </c>
      <c r="G19" s="12">
        <v>6</v>
      </c>
      <c r="H19" s="12">
        <v>7</v>
      </c>
      <c r="I19" s="12">
        <v>8</v>
      </c>
      <c r="J19" s="12">
        <v>9</v>
      </c>
      <c r="K19" s="12">
        <v>10</v>
      </c>
      <c r="L19" s="13" t="s">
        <v>17</v>
      </c>
      <c r="M19" s="15"/>
      <c r="N19" s="15"/>
      <c r="O19" s="16"/>
      <c r="P19" s="17"/>
      <c r="Q19" s="18"/>
      <c r="R19" s="18"/>
      <c r="S19" s="1"/>
      <c r="U19" s="10" t="s">
        <v>20</v>
      </c>
    </row>
    <row r="20" spans="1:21" ht="12.75" customHeight="1">
      <c r="A20" s="19" t="s">
        <v>21</v>
      </c>
      <c r="B20" s="20">
        <v>27</v>
      </c>
      <c r="C20" s="20"/>
      <c r="D20" s="20"/>
      <c r="E20" s="20"/>
      <c r="F20" s="20"/>
      <c r="G20" s="20"/>
      <c r="H20" s="20"/>
      <c r="I20" s="20"/>
      <c r="J20" s="20"/>
      <c r="K20" s="24"/>
      <c r="L20" s="25"/>
      <c r="M20" s="15"/>
      <c r="N20" s="15"/>
      <c r="O20" s="16"/>
      <c r="P20" s="17"/>
      <c r="Q20" s="23">
        <f>B20</f>
        <v>27</v>
      </c>
      <c r="R20" s="18"/>
      <c r="S20" s="1"/>
    </row>
    <row r="21" spans="1:21" ht="12.75" customHeight="1">
      <c r="A21" s="19" t="s">
        <v>22</v>
      </c>
      <c r="C21" s="24">
        <v>22</v>
      </c>
      <c r="L21" s="25"/>
      <c r="M21" s="1"/>
      <c r="N21" s="1"/>
      <c r="P21" s="17">
        <f>C21/B20</f>
        <v>0.81481481481481477</v>
      </c>
      <c r="Q21" s="26">
        <v>22</v>
      </c>
      <c r="R21" s="27">
        <f t="shared" ref="R21:R29" si="2">Q21/Q20</f>
        <v>0.81481481481481477</v>
      </c>
      <c r="S21" s="1">
        <f t="shared" ref="S21:S29" si="3">100%-R21</f>
        <v>0.18518518518518523</v>
      </c>
    </row>
    <row r="22" spans="1:21" ht="12.75" customHeight="1">
      <c r="A22" s="19" t="s">
        <v>23</v>
      </c>
      <c r="D22" s="24">
        <v>18</v>
      </c>
      <c r="L22" s="25"/>
      <c r="M22" s="1"/>
      <c r="N22" s="1"/>
      <c r="P22" s="28">
        <f>D22/C21</f>
        <v>0.81818181818181823</v>
      </c>
      <c r="Q22" s="26">
        <v>19</v>
      </c>
      <c r="R22" s="27">
        <f t="shared" si="2"/>
        <v>0.86363636363636365</v>
      </c>
      <c r="S22" s="1">
        <f t="shared" si="3"/>
        <v>0.13636363636363635</v>
      </c>
    </row>
    <row r="23" spans="1:21" ht="12.75" customHeight="1">
      <c r="A23" s="19" t="s">
        <v>24</v>
      </c>
      <c r="B23" s="24"/>
      <c r="C23" s="24"/>
      <c r="D23" s="24"/>
      <c r="E23" s="24">
        <v>12</v>
      </c>
      <c r="F23" s="24"/>
      <c r="G23" s="24"/>
      <c r="H23" s="24"/>
      <c r="I23" s="24"/>
      <c r="J23" s="24"/>
      <c r="K23" s="24"/>
      <c r="L23" s="25"/>
      <c r="M23" s="1"/>
      <c r="N23" s="1"/>
      <c r="O23" s="24"/>
      <c r="P23" s="1">
        <f>E23/D22</f>
        <v>0.66666666666666663</v>
      </c>
      <c r="Q23" s="26">
        <v>14</v>
      </c>
      <c r="R23" s="27">
        <f t="shared" si="2"/>
        <v>0.73684210526315785</v>
      </c>
      <c r="S23" s="1">
        <f t="shared" si="3"/>
        <v>0.26315789473684215</v>
      </c>
    </row>
    <row r="24" spans="1:21" ht="12.75" customHeight="1">
      <c r="A24" s="19" t="s">
        <v>25</v>
      </c>
      <c r="B24" s="24"/>
      <c r="C24" s="24"/>
      <c r="D24" s="24"/>
      <c r="E24" s="24"/>
      <c r="F24" s="24">
        <v>9</v>
      </c>
      <c r="G24" s="24"/>
      <c r="H24" s="24"/>
      <c r="I24" s="24"/>
      <c r="J24" s="24"/>
      <c r="K24" s="24"/>
      <c r="L24" s="25"/>
      <c r="M24" s="1"/>
      <c r="N24" s="1"/>
      <c r="O24" s="24"/>
      <c r="P24" s="1">
        <f>F24/E23</f>
        <v>0.75</v>
      </c>
      <c r="Q24" s="26">
        <v>11</v>
      </c>
      <c r="R24" s="27">
        <f t="shared" si="2"/>
        <v>0.7857142857142857</v>
      </c>
      <c r="S24" s="1">
        <f t="shared" si="3"/>
        <v>0.2142857142857143</v>
      </c>
    </row>
    <row r="25" spans="1:21" ht="12.75" customHeight="1">
      <c r="A25" s="19" t="s">
        <v>26</v>
      </c>
      <c r="B25" s="24"/>
      <c r="C25" s="24"/>
      <c r="D25" s="24"/>
      <c r="E25" s="24"/>
      <c r="F25" s="24"/>
      <c r="G25" s="24">
        <v>8</v>
      </c>
      <c r="H25" s="24"/>
      <c r="I25" s="24"/>
      <c r="J25" s="24"/>
      <c r="K25" s="24"/>
      <c r="L25" s="25"/>
      <c r="M25" s="1"/>
      <c r="N25" s="1"/>
      <c r="O25" s="24"/>
      <c r="P25" s="1">
        <f>G25/F24</f>
        <v>0.88888888888888884</v>
      </c>
      <c r="Q25" s="26">
        <v>8</v>
      </c>
      <c r="R25" s="27">
        <f t="shared" si="2"/>
        <v>0.72727272727272729</v>
      </c>
      <c r="S25" s="1">
        <f t="shared" si="3"/>
        <v>0.27272727272727271</v>
      </c>
    </row>
    <row r="26" spans="1:21" ht="12.75" customHeight="1">
      <c r="A26" s="19" t="s">
        <v>27</v>
      </c>
      <c r="B26" s="24"/>
      <c r="C26" s="24"/>
      <c r="D26" s="24"/>
      <c r="E26" s="24"/>
      <c r="F26" s="24"/>
      <c r="G26" s="24"/>
      <c r="H26" s="24">
        <v>7</v>
      </c>
      <c r="I26" s="24"/>
      <c r="J26" s="24"/>
      <c r="K26" s="24"/>
      <c r="L26" s="25"/>
      <c r="M26" s="1"/>
      <c r="N26" s="1"/>
      <c r="O26" s="24"/>
      <c r="P26" s="1">
        <f>H26/G25</f>
        <v>0.875</v>
      </c>
      <c r="Q26" s="26">
        <v>7</v>
      </c>
      <c r="R26" s="27">
        <f t="shared" si="2"/>
        <v>0.875</v>
      </c>
      <c r="S26" s="1">
        <f t="shared" si="3"/>
        <v>0.125</v>
      </c>
    </row>
    <row r="27" spans="1:21" ht="12.75" customHeight="1">
      <c r="A27" s="19" t="s">
        <v>28</v>
      </c>
      <c r="B27" s="24"/>
      <c r="C27" s="24"/>
      <c r="D27" s="24"/>
      <c r="E27" s="24"/>
      <c r="F27" s="24"/>
      <c r="G27" s="24"/>
      <c r="H27" s="24"/>
      <c r="I27" s="24">
        <v>7</v>
      </c>
      <c r="J27" s="24"/>
      <c r="K27" s="24"/>
      <c r="L27" s="25"/>
      <c r="M27" s="1"/>
      <c r="N27" s="1"/>
      <c r="O27" s="24"/>
      <c r="P27" s="1">
        <f>I27/H26</f>
        <v>1</v>
      </c>
      <c r="Q27" s="26">
        <v>7</v>
      </c>
      <c r="R27" s="27">
        <f t="shared" si="2"/>
        <v>1</v>
      </c>
      <c r="S27" s="1">
        <f t="shared" si="3"/>
        <v>0</v>
      </c>
    </row>
    <row r="28" spans="1:21" ht="12.75" customHeight="1">
      <c r="A28" s="19" t="s">
        <v>29</v>
      </c>
      <c r="B28" s="24"/>
      <c r="C28" s="24"/>
      <c r="D28" s="24"/>
      <c r="E28" s="24"/>
      <c r="F28" s="24"/>
      <c r="G28" s="24"/>
      <c r="H28" s="24"/>
      <c r="I28" s="24"/>
      <c r="J28" s="24">
        <v>7</v>
      </c>
      <c r="K28" s="24"/>
      <c r="L28" s="25"/>
      <c r="M28" s="1"/>
      <c r="N28" s="1"/>
      <c r="O28" s="24"/>
      <c r="P28" s="1">
        <f>J28/I27</f>
        <v>1</v>
      </c>
      <c r="Q28" s="26">
        <v>7</v>
      </c>
      <c r="R28" s="27">
        <f t="shared" si="2"/>
        <v>1</v>
      </c>
      <c r="S28" s="1">
        <f t="shared" si="3"/>
        <v>0</v>
      </c>
    </row>
    <row r="29" spans="1:21" ht="12.75" customHeight="1">
      <c r="A29" s="19" t="s">
        <v>30</v>
      </c>
      <c r="B29" s="24"/>
      <c r="C29" s="24"/>
      <c r="D29" s="24"/>
      <c r="E29" s="24"/>
      <c r="F29" s="24"/>
      <c r="G29" s="24"/>
      <c r="H29" s="24"/>
      <c r="I29" s="24"/>
      <c r="J29" s="24"/>
      <c r="K29" s="24">
        <v>7</v>
      </c>
      <c r="L29" s="25">
        <v>6</v>
      </c>
      <c r="M29" s="1"/>
      <c r="N29" s="1"/>
      <c r="O29" s="24"/>
      <c r="P29" s="1">
        <f>K29/J28</f>
        <v>1</v>
      </c>
      <c r="Q29" s="26">
        <v>7</v>
      </c>
      <c r="R29" s="27">
        <f t="shared" si="2"/>
        <v>1</v>
      </c>
      <c r="S29" s="1">
        <f t="shared" si="3"/>
        <v>0</v>
      </c>
    </row>
    <row r="30" spans="1:21" ht="12.75" customHeight="1">
      <c r="A30" s="19" t="s">
        <v>35</v>
      </c>
      <c r="B30" s="24"/>
      <c r="C30" s="24"/>
      <c r="D30" s="24"/>
      <c r="E30" s="24"/>
      <c r="F30" s="24"/>
      <c r="G30" s="24"/>
      <c r="H30" s="24"/>
      <c r="I30" s="24"/>
      <c r="J30" s="24"/>
      <c r="K30" s="24">
        <v>1</v>
      </c>
      <c r="L30" s="25">
        <v>1</v>
      </c>
      <c r="M30" s="1"/>
      <c r="N30" s="1"/>
      <c r="O30" s="24"/>
      <c r="P30" s="1"/>
      <c r="Q30" s="26">
        <v>1</v>
      </c>
      <c r="R30" s="27"/>
      <c r="S30" s="1"/>
    </row>
    <row r="31" spans="1:21" ht="12.75" customHeight="1">
      <c r="A31" s="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>
        <f>SUM(L29:L30)</f>
        <v>7</v>
      </c>
      <c r="M31" s="1">
        <f>L29/B20</f>
        <v>0.22222222222222221</v>
      </c>
      <c r="N31" s="1">
        <f>L31/B20</f>
        <v>0.25925925925925924</v>
      </c>
      <c r="O31" s="1">
        <f>N31-M31</f>
        <v>3.7037037037037035E-2</v>
      </c>
      <c r="P31" s="1"/>
      <c r="Q31" s="24"/>
      <c r="R31" s="24"/>
      <c r="S31" s="24"/>
    </row>
    <row r="32" spans="1:21" ht="12.75" customHeight="1">
      <c r="A32" s="3" t="s">
        <v>38</v>
      </c>
      <c r="M32" s="1"/>
      <c r="N32" s="1"/>
      <c r="P32" s="1"/>
    </row>
    <row r="33" spans="1:24" ht="25.5" customHeight="1">
      <c r="B33" s="185" t="s">
        <v>3</v>
      </c>
      <c r="C33" s="186"/>
      <c r="D33" s="186"/>
      <c r="E33" s="186"/>
      <c r="F33" s="186"/>
      <c r="G33" s="186"/>
      <c r="H33" s="186"/>
      <c r="I33" s="186"/>
      <c r="J33" s="186"/>
      <c r="K33" s="116"/>
      <c r="M33" s="6" t="s">
        <v>8</v>
      </c>
      <c r="N33" s="6" t="s">
        <v>9</v>
      </c>
      <c r="O33" s="7" t="s">
        <v>10</v>
      </c>
      <c r="P33" s="6" t="s">
        <v>11</v>
      </c>
      <c r="Q33" s="8" t="s">
        <v>12</v>
      </c>
      <c r="R33" s="8" t="s">
        <v>13</v>
      </c>
      <c r="S33" s="9" t="s">
        <v>14</v>
      </c>
    </row>
    <row r="34" spans="1:24" ht="12.75" customHeight="1">
      <c r="A34" s="11" t="s">
        <v>16</v>
      </c>
      <c r="B34" s="12">
        <v>1</v>
      </c>
      <c r="C34" s="12">
        <v>2</v>
      </c>
      <c r="D34" s="12">
        <v>3</v>
      </c>
      <c r="E34" s="12">
        <v>4</v>
      </c>
      <c r="F34" s="12">
        <v>5</v>
      </c>
      <c r="G34" s="12">
        <v>6</v>
      </c>
      <c r="H34" s="12">
        <v>7</v>
      </c>
      <c r="I34" s="12">
        <v>8</v>
      </c>
      <c r="J34" s="12">
        <v>9</v>
      </c>
      <c r="K34" s="12">
        <v>10</v>
      </c>
      <c r="L34" s="13" t="s">
        <v>17</v>
      </c>
      <c r="M34" s="15"/>
      <c r="N34" s="15"/>
      <c r="O34" s="16"/>
      <c r="P34" s="17"/>
      <c r="Q34" s="18"/>
      <c r="R34" s="18"/>
      <c r="S34" s="1"/>
      <c r="U34" s="29"/>
      <c r="V34" s="30" t="s">
        <v>32</v>
      </c>
      <c r="W34" s="30"/>
      <c r="X34" s="30"/>
    </row>
    <row r="35" spans="1:24" ht="12.75" customHeight="1">
      <c r="A35" s="19" t="s">
        <v>22</v>
      </c>
      <c r="B35" s="20">
        <v>14</v>
      </c>
      <c r="C35" s="20"/>
      <c r="D35" s="20"/>
      <c r="E35" s="20"/>
      <c r="F35" s="20"/>
      <c r="G35" s="20"/>
      <c r="H35" s="20"/>
      <c r="I35" s="20"/>
      <c r="J35" s="20"/>
      <c r="K35" s="24"/>
      <c r="L35" s="25"/>
      <c r="M35" s="15"/>
      <c r="N35" s="15"/>
      <c r="O35" s="16"/>
      <c r="P35" s="17"/>
      <c r="Q35" s="23">
        <f>B35</f>
        <v>14</v>
      </c>
      <c r="R35" s="18"/>
      <c r="S35" s="1"/>
      <c r="V35" s="31"/>
      <c r="W35" s="31"/>
      <c r="X35" s="31"/>
    </row>
    <row r="36" spans="1:24" ht="12.75" customHeight="1">
      <c r="A36" s="19" t="s">
        <v>23</v>
      </c>
      <c r="C36" s="24">
        <v>10</v>
      </c>
      <c r="L36" s="25"/>
      <c r="M36" s="1"/>
      <c r="N36" s="1"/>
      <c r="P36" s="17">
        <f>C36/B35</f>
        <v>0.7142857142857143</v>
      </c>
      <c r="Q36" s="26">
        <v>10</v>
      </c>
      <c r="R36" s="27">
        <f t="shared" ref="R36:R44" si="4">Q36/Q35</f>
        <v>0.7142857142857143</v>
      </c>
      <c r="S36" s="1">
        <f t="shared" ref="S36:S44" si="5">100%-R36</f>
        <v>0.2857142857142857</v>
      </c>
      <c r="U36" s="32" t="s">
        <v>33</v>
      </c>
      <c r="V36" s="33" t="s">
        <v>19</v>
      </c>
    </row>
    <row r="37" spans="1:24" ht="12.75" customHeight="1">
      <c r="A37" s="19" t="s">
        <v>24</v>
      </c>
      <c r="D37" s="24">
        <v>9</v>
      </c>
      <c r="L37" s="25"/>
      <c r="M37" s="1"/>
      <c r="N37" s="1"/>
      <c r="P37" s="28">
        <f>D37/C36</f>
        <v>0.9</v>
      </c>
      <c r="Q37" s="26">
        <v>9</v>
      </c>
      <c r="R37" s="27">
        <f t="shared" si="4"/>
        <v>0.9</v>
      </c>
      <c r="S37" s="1">
        <f t="shared" si="5"/>
        <v>9.9999999999999978E-2</v>
      </c>
      <c r="U37" s="2" t="s">
        <v>37</v>
      </c>
      <c r="V37" s="27"/>
    </row>
    <row r="38" spans="1:24" ht="12.75" customHeight="1">
      <c r="A38" s="19" t="s">
        <v>25</v>
      </c>
      <c r="B38" s="24"/>
      <c r="C38" s="24"/>
      <c r="D38" s="24"/>
      <c r="E38" s="24">
        <v>8</v>
      </c>
      <c r="F38" s="24"/>
      <c r="G38" s="24"/>
      <c r="H38" s="24"/>
      <c r="I38" s="24"/>
      <c r="J38" s="24"/>
      <c r="K38" s="24"/>
      <c r="L38" s="25"/>
      <c r="M38" s="1"/>
      <c r="N38" s="1"/>
      <c r="O38" s="24"/>
      <c r="P38" s="1">
        <f>E38/D37</f>
        <v>0.88888888888888884</v>
      </c>
      <c r="Q38" s="26">
        <v>8</v>
      </c>
      <c r="R38" s="27">
        <f t="shared" si="4"/>
        <v>0.88888888888888884</v>
      </c>
      <c r="S38" s="1">
        <f t="shared" si="5"/>
        <v>0.11111111111111116</v>
      </c>
      <c r="U38" s="2" t="s">
        <v>39</v>
      </c>
    </row>
    <row r="39" spans="1:24" ht="12.75" customHeight="1">
      <c r="A39" s="19" t="s">
        <v>26</v>
      </c>
      <c r="B39" s="24"/>
      <c r="C39" s="24"/>
      <c r="D39" s="24"/>
      <c r="E39" s="24"/>
      <c r="F39" s="24">
        <v>7</v>
      </c>
      <c r="G39" s="24"/>
      <c r="H39" s="24"/>
      <c r="I39" s="24"/>
      <c r="J39" s="24"/>
      <c r="K39" s="24"/>
      <c r="L39" s="25"/>
      <c r="M39" s="1"/>
      <c r="N39" s="1"/>
      <c r="O39" s="24"/>
      <c r="P39" s="1">
        <f>F39/E38</f>
        <v>0.875</v>
      </c>
      <c r="Q39" s="26">
        <v>8</v>
      </c>
      <c r="R39" s="27">
        <f t="shared" si="4"/>
        <v>1</v>
      </c>
      <c r="S39" s="1">
        <f t="shared" si="5"/>
        <v>0</v>
      </c>
      <c r="U39" s="2"/>
    </row>
    <row r="40" spans="1:24" ht="12.75" customHeight="1">
      <c r="A40" s="19" t="s">
        <v>27</v>
      </c>
      <c r="B40" s="24"/>
      <c r="C40" s="24"/>
      <c r="D40" s="24"/>
      <c r="E40" s="24"/>
      <c r="F40" s="24"/>
      <c r="G40" s="24">
        <v>7</v>
      </c>
      <c r="H40" s="24"/>
      <c r="I40" s="24"/>
      <c r="J40" s="24"/>
      <c r="K40" s="24"/>
      <c r="L40" s="25"/>
      <c r="M40" s="1"/>
      <c r="N40" s="1"/>
      <c r="O40" s="24"/>
      <c r="P40" s="1">
        <f>G40/F39</f>
        <v>1</v>
      </c>
      <c r="Q40" s="26">
        <v>8</v>
      </c>
      <c r="R40" s="27">
        <f t="shared" si="4"/>
        <v>1</v>
      </c>
      <c r="S40" s="1">
        <f t="shared" si="5"/>
        <v>0</v>
      </c>
      <c r="U40" s="2"/>
    </row>
    <row r="41" spans="1:24" ht="12.75" customHeight="1">
      <c r="A41" s="19" t="s">
        <v>28</v>
      </c>
      <c r="B41" s="24"/>
      <c r="C41" s="24"/>
      <c r="D41" s="24"/>
      <c r="E41" s="24"/>
      <c r="F41" s="24"/>
      <c r="G41" s="24"/>
      <c r="H41" s="24">
        <v>7</v>
      </c>
      <c r="I41" s="24"/>
      <c r="J41" s="24"/>
      <c r="K41" s="24"/>
      <c r="L41" s="25"/>
      <c r="M41" s="1"/>
      <c r="N41" s="1"/>
      <c r="O41" s="24"/>
      <c r="P41" s="1">
        <f>H41/G40</f>
        <v>1</v>
      </c>
      <c r="Q41" s="26">
        <v>8</v>
      </c>
      <c r="R41" s="27">
        <f t="shared" si="4"/>
        <v>1</v>
      </c>
      <c r="S41" s="1">
        <f t="shared" si="5"/>
        <v>0</v>
      </c>
      <c r="U41" s="2"/>
    </row>
    <row r="42" spans="1:24" ht="12.75" customHeight="1">
      <c r="A42" s="19" t="s">
        <v>29</v>
      </c>
      <c r="B42" s="24"/>
      <c r="C42" s="24"/>
      <c r="D42" s="24"/>
      <c r="E42" s="24"/>
      <c r="F42" s="24"/>
      <c r="G42" s="24"/>
      <c r="H42" s="24"/>
      <c r="I42" s="24">
        <v>7</v>
      </c>
      <c r="J42" s="24"/>
      <c r="K42" s="24"/>
      <c r="L42" s="25"/>
      <c r="M42" s="1"/>
      <c r="N42" s="1"/>
      <c r="O42" s="24"/>
      <c r="P42" s="1">
        <f>I42/H41</f>
        <v>1</v>
      </c>
      <c r="Q42" s="26">
        <v>7</v>
      </c>
      <c r="R42" s="27">
        <f t="shared" si="4"/>
        <v>0.875</v>
      </c>
      <c r="S42" s="1">
        <f t="shared" si="5"/>
        <v>0.125</v>
      </c>
      <c r="U42" s="2"/>
    </row>
    <row r="43" spans="1:24" ht="12.75" customHeight="1">
      <c r="A43" s="19" t="s">
        <v>30</v>
      </c>
      <c r="B43" s="24"/>
      <c r="C43" s="24"/>
      <c r="D43" s="24"/>
      <c r="E43" s="24"/>
      <c r="F43" s="24"/>
      <c r="G43" s="24"/>
      <c r="H43" s="24"/>
      <c r="I43" s="24"/>
      <c r="J43" s="24">
        <v>7</v>
      </c>
      <c r="K43" s="24"/>
      <c r="L43" s="25"/>
      <c r="M43" s="1"/>
      <c r="N43" s="1"/>
      <c r="O43" s="24"/>
      <c r="P43" s="1">
        <f>J43/I42</f>
        <v>1</v>
      </c>
      <c r="Q43" s="26">
        <v>7</v>
      </c>
      <c r="R43" s="27">
        <f t="shared" si="4"/>
        <v>1</v>
      </c>
      <c r="S43" s="1">
        <f t="shared" si="5"/>
        <v>0</v>
      </c>
      <c r="U43" s="2"/>
    </row>
    <row r="44" spans="1:24" ht="12.75" customHeight="1">
      <c r="A44" s="19" t="s">
        <v>35</v>
      </c>
      <c r="B44" s="24"/>
      <c r="C44" s="24"/>
      <c r="D44" s="24"/>
      <c r="E44" s="24"/>
      <c r="F44" s="24"/>
      <c r="G44" s="24"/>
      <c r="H44" s="24"/>
      <c r="I44" s="24"/>
      <c r="J44" s="24"/>
      <c r="K44" s="24">
        <v>7</v>
      </c>
      <c r="L44" s="25">
        <v>7</v>
      </c>
      <c r="M44" s="1"/>
      <c r="N44" s="1"/>
      <c r="O44" s="24"/>
      <c r="P44" s="1">
        <f>K44/J43</f>
        <v>1</v>
      </c>
      <c r="Q44" s="26">
        <v>7</v>
      </c>
      <c r="R44" s="27">
        <f t="shared" si="4"/>
        <v>1</v>
      </c>
      <c r="S44" s="1">
        <f t="shared" si="5"/>
        <v>0</v>
      </c>
      <c r="U44" s="2"/>
    </row>
    <row r="45" spans="1:24" ht="12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>
        <f>SUM(L44)</f>
        <v>7</v>
      </c>
      <c r="M45" s="1">
        <f>L44/B35</f>
        <v>0.5</v>
      </c>
      <c r="N45" s="1">
        <f>L45/B35</f>
        <v>0.5</v>
      </c>
      <c r="O45" s="1">
        <f>N45-M45</f>
        <v>0</v>
      </c>
      <c r="P45" s="1"/>
      <c r="Q45" s="24"/>
      <c r="R45" s="24"/>
      <c r="S45" s="24"/>
      <c r="U45" s="2" t="s">
        <v>40</v>
      </c>
    </row>
    <row r="46" spans="1:24" ht="12.75" customHeight="1">
      <c r="A46" s="3" t="s">
        <v>41</v>
      </c>
      <c r="M46" s="1"/>
      <c r="N46" s="1"/>
      <c r="P46" s="1"/>
      <c r="U46" s="2" t="s">
        <v>0</v>
      </c>
    </row>
    <row r="47" spans="1:24" ht="25.5" customHeight="1">
      <c r="B47" s="185" t="s">
        <v>3</v>
      </c>
      <c r="C47" s="186"/>
      <c r="D47" s="186"/>
      <c r="E47" s="186"/>
      <c r="F47" s="186"/>
      <c r="G47" s="186"/>
      <c r="H47" s="186"/>
      <c r="I47" s="186"/>
      <c r="J47" s="186"/>
      <c r="K47" s="116"/>
      <c r="M47" s="6" t="s">
        <v>8</v>
      </c>
      <c r="N47" s="6" t="s">
        <v>9</v>
      </c>
      <c r="O47" s="7" t="s">
        <v>10</v>
      </c>
      <c r="P47" s="6" t="s">
        <v>11</v>
      </c>
      <c r="Q47" s="8" t="s">
        <v>12</v>
      </c>
      <c r="R47" s="8" t="s">
        <v>13</v>
      </c>
      <c r="S47" s="9" t="s">
        <v>14</v>
      </c>
      <c r="U47" s="2" t="s">
        <v>2</v>
      </c>
    </row>
    <row r="48" spans="1:24" ht="12.75" customHeight="1">
      <c r="A48" s="11" t="s">
        <v>16</v>
      </c>
      <c r="B48" s="12">
        <v>1</v>
      </c>
      <c r="C48" s="12">
        <v>2</v>
      </c>
      <c r="D48" s="12">
        <v>3</v>
      </c>
      <c r="E48" s="12">
        <v>4</v>
      </c>
      <c r="F48" s="12">
        <v>5</v>
      </c>
      <c r="G48" s="12">
        <v>6</v>
      </c>
      <c r="H48" s="12">
        <v>7</v>
      </c>
      <c r="I48" s="12">
        <v>8</v>
      </c>
      <c r="J48" s="12">
        <v>9</v>
      </c>
      <c r="K48" s="12">
        <v>10</v>
      </c>
      <c r="L48" s="13" t="s">
        <v>17</v>
      </c>
      <c r="M48" s="15"/>
      <c r="N48" s="15"/>
      <c r="O48" s="16"/>
      <c r="P48" s="17"/>
      <c r="Q48" s="18"/>
      <c r="R48" s="18"/>
      <c r="S48" s="1"/>
      <c r="U48" s="10" t="s">
        <v>15</v>
      </c>
    </row>
    <row r="49" spans="1:24" ht="12.75" customHeight="1">
      <c r="A49" s="19" t="s">
        <v>23</v>
      </c>
      <c r="B49" s="20">
        <v>11</v>
      </c>
      <c r="C49" s="20"/>
      <c r="D49" s="20"/>
      <c r="E49" s="20"/>
      <c r="F49" s="20"/>
      <c r="G49" s="20"/>
      <c r="H49" s="20"/>
      <c r="I49" s="20"/>
      <c r="J49" s="20"/>
      <c r="K49" s="20"/>
      <c r="L49" s="25"/>
      <c r="M49" s="15"/>
      <c r="N49" s="15"/>
      <c r="O49" s="16"/>
      <c r="P49" s="17"/>
      <c r="Q49" s="23">
        <f>B49</f>
        <v>11</v>
      </c>
      <c r="R49" s="18"/>
      <c r="S49" s="1"/>
      <c r="U49" s="10" t="s">
        <v>18</v>
      </c>
    </row>
    <row r="50" spans="1:24" ht="12.75" customHeight="1">
      <c r="A50" s="19" t="s">
        <v>24</v>
      </c>
      <c r="C50" s="24">
        <v>9</v>
      </c>
      <c r="L50" s="25"/>
      <c r="M50" s="1"/>
      <c r="N50" s="1"/>
      <c r="P50" s="17">
        <f>C50/B49</f>
        <v>0.81818181818181823</v>
      </c>
      <c r="Q50" s="26">
        <v>9</v>
      </c>
      <c r="R50" s="27">
        <f t="shared" ref="R50:R58" si="6">Q50/Q49</f>
        <v>0.81818181818181823</v>
      </c>
      <c r="S50" s="1">
        <f t="shared" ref="S50:S58" si="7">100%-R50</f>
        <v>0.18181818181818177</v>
      </c>
      <c r="U50" s="10" t="s">
        <v>20</v>
      </c>
    </row>
    <row r="51" spans="1:24" ht="12.75" customHeight="1">
      <c r="A51" s="19" t="s">
        <v>25</v>
      </c>
      <c r="B51" s="24"/>
      <c r="C51" s="24"/>
      <c r="D51" s="24">
        <v>8</v>
      </c>
      <c r="E51" s="24"/>
      <c r="F51" s="24"/>
      <c r="G51" s="24"/>
      <c r="H51" s="24"/>
      <c r="I51" s="24"/>
      <c r="J51" s="24"/>
      <c r="K51" s="24"/>
      <c r="L51" s="25"/>
      <c r="M51" s="1"/>
      <c r="N51" s="1"/>
      <c r="O51" s="24"/>
      <c r="P51" s="1">
        <f>D51/C50</f>
        <v>0.88888888888888884</v>
      </c>
      <c r="Q51" s="26">
        <v>8</v>
      </c>
      <c r="R51" s="27">
        <f t="shared" si="6"/>
        <v>0.88888888888888884</v>
      </c>
      <c r="S51" s="1">
        <f t="shared" si="7"/>
        <v>0.11111111111111116</v>
      </c>
    </row>
    <row r="52" spans="1:24" ht="12.75" customHeight="1">
      <c r="A52" s="19" t="s">
        <v>26</v>
      </c>
      <c r="B52" s="24"/>
      <c r="C52" s="24"/>
      <c r="D52" s="24"/>
      <c r="E52" s="24">
        <v>8</v>
      </c>
      <c r="F52" s="24"/>
      <c r="G52" s="24"/>
      <c r="H52" s="24"/>
      <c r="I52" s="24"/>
      <c r="J52" s="24"/>
      <c r="K52" s="24"/>
      <c r="L52" s="25"/>
      <c r="M52" s="1"/>
      <c r="N52" s="1"/>
      <c r="O52" s="24"/>
      <c r="P52" s="1">
        <f>E52/D51</f>
        <v>1</v>
      </c>
      <c r="Q52" s="26">
        <v>8</v>
      </c>
      <c r="R52" s="27">
        <f t="shared" si="6"/>
        <v>1</v>
      </c>
      <c r="S52" s="1">
        <f t="shared" si="7"/>
        <v>0</v>
      </c>
    </row>
    <row r="53" spans="1:24" ht="12.75" customHeight="1">
      <c r="A53" s="19" t="s">
        <v>27</v>
      </c>
      <c r="B53" s="24"/>
      <c r="C53" s="24"/>
      <c r="D53" s="24"/>
      <c r="E53" s="24"/>
      <c r="F53" s="24">
        <v>7</v>
      </c>
      <c r="G53" s="24"/>
      <c r="H53" s="24"/>
      <c r="I53" s="24"/>
      <c r="J53" s="24"/>
      <c r="K53" s="24"/>
      <c r="L53" s="25"/>
      <c r="M53" s="1"/>
      <c r="N53" s="1"/>
      <c r="O53" s="24"/>
      <c r="P53" s="1">
        <f>F53/E52</f>
        <v>0.875</v>
      </c>
      <c r="Q53" s="26">
        <v>7</v>
      </c>
      <c r="R53" s="27">
        <f t="shared" si="6"/>
        <v>0.875</v>
      </c>
      <c r="S53" s="1">
        <f t="shared" si="7"/>
        <v>0.125</v>
      </c>
    </row>
    <row r="54" spans="1:24" ht="12.75" customHeight="1">
      <c r="A54" s="19" t="s">
        <v>28</v>
      </c>
      <c r="B54" s="24"/>
      <c r="C54" s="24"/>
      <c r="D54" s="24"/>
      <c r="E54" s="24"/>
      <c r="F54" s="24"/>
      <c r="G54" s="24">
        <v>6</v>
      </c>
      <c r="H54" s="24"/>
      <c r="I54" s="24"/>
      <c r="J54" s="24"/>
      <c r="K54" s="24"/>
      <c r="L54" s="25"/>
      <c r="M54" s="1"/>
      <c r="N54" s="1"/>
      <c r="O54" s="24"/>
      <c r="P54" s="1">
        <f>G54/F53</f>
        <v>0.8571428571428571</v>
      </c>
      <c r="Q54" s="26">
        <v>6</v>
      </c>
      <c r="R54" s="27">
        <f t="shared" si="6"/>
        <v>0.8571428571428571</v>
      </c>
      <c r="S54" s="1">
        <f t="shared" si="7"/>
        <v>0.1428571428571429</v>
      </c>
    </row>
    <row r="55" spans="1:24" ht="12.75" customHeight="1">
      <c r="A55" s="19" t="s">
        <v>29</v>
      </c>
      <c r="B55" s="24"/>
      <c r="C55" s="24"/>
      <c r="D55" s="24"/>
      <c r="E55" s="24"/>
      <c r="F55" s="24"/>
      <c r="G55" s="24"/>
      <c r="H55" s="24">
        <v>6</v>
      </c>
      <c r="I55" s="24"/>
      <c r="J55" s="24"/>
      <c r="K55" s="24"/>
      <c r="L55" s="25"/>
      <c r="M55" s="1"/>
      <c r="N55" s="1"/>
      <c r="O55" s="24"/>
      <c r="P55" s="1">
        <f>H55/G54</f>
        <v>1</v>
      </c>
      <c r="Q55" s="26">
        <v>6</v>
      </c>
      <c r="R55" s="27">
        <f t="shared" si="6"/>
        <v>1</v>
      </c>
      <c r="S55" s="1">
        <f t="shared" si="7"/>
        <v>0</v>
      </c>
    </row>
    <row r="56" spans="1:24" ht="12.75" customHeight="1">
      <c r="A56" s="19" t="s">
        <v>30</v>
      </c>
      <c r="B56" s="24"/>
      <c r="C56" s="24"/>
      <c r="D56" s="24"/>
      <c r="E56" s="24"/>
      <c r="F56" s="24"/>
      <c r="G56" s="24"/>
      <c r="H56" s="24"/>
      <c r="I56" s="24">
        <v>5</v>
      </c>
      <c r="J56" s="24"/>
      <c r="K56" s="24"/>
      <c r="L56" s="25"/>
      <c r="M56" s="1"/>
      <c r="N56" s="1"/>
      <c r="O56" s="24"/>
      <c r="P56" s="1">
        <f>I56/H55</f>
        <v>0.83333333333333337</v>
      </c>
      <c r="Q56" s="26">
        <v>5</v>
      </c>
      <c r="R56" s="27">
        <f t="shared" si="6"/>
        <v>0.83333333333333337</v>
      </c>
      <c r="S56" s="1">
        <f t="shared" si="7"/>
        <v>0.16666666666666663</v>
      </c>
    </row>
    <row r="57" spans="1:24" ht="12.75" customHeight="1">
      <c r="A57" s="19" t="s">
        <v>35</v>
      </c>
      <c r="B57" s="24"/>
      <c r="C57" s="24"/>
      <c r="D57" s="24"/>
      <c r="E57" s="24"/>
      <c r="F57" s="24"/>
      <c r="G57" s="24"/>
      <c r="H57" s="24"/>
      <c r="I57" s="24"/>
      <c r="J57" s="24">
        <v>5</v>
      </c>
      <c r="K57" s="24"/>
      <c r="L57" s="25"/>
      <c r="M57" s="1"/>
      <c r="N57" s="1"/>
      <c r="O57" s="24"/>
      <c r="P57" s="1">
        <f>J57/I56</f>
        <v>1</v>
      </c>
      <c r="Q57" s="26">
        <v>5</v>
      </c>
      <c r="R57" s="27">
        <f t="shared" si="6"/>
        <v>1</v>
      </c>
      <c r="S57" s="1">
        <f t="shared" si="7"/>
        <v>0</v>
      </c>
    </row>
    <row r="58" spans="1:24" ht="12.75" customHeight="1">
      <c r="A58" s="19" t="s">
        <v>36</v>
      </c>
      <c r="B58" s="24"/>
      <c r="C58" s="24"/>
      <c r="D58" s="24"/>
      <c r="E58" s="24"/>
      <c r="F58" s="24"/>
      <c r="G58" s="24"/>
      <c r="H58" s="24"/>
      <c r="I58" s="24"/>
      <c r="J58" s="24"/>
      <c r="K58" s="24">
        <v>5</v>
      </c>
      <c r="L58" s="25">
        <v>5</v>
      </c>
      <c r="M58" s="1"/>
      <c r="N58" s="1"/>
      <c r="O58" s="24"/>
      <c r="P58" s="1">
        <f>K58/J57</f>
        <v>1</v>
      </c>
      <c r="Q58" s="26">
        <v>5</v>
      </c>
      <c r="R58" s="27">
        <f t="shared" si="6"/>
        <v>1</v>
      </c>
      <c r="S58" s="1">
        <f t="shared" si="7"/>
        <v>0</v>
      </c>
    </row>
    <row r="59" spans="1:24" ht="12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>
        <f>SUM(L58)</f>
        <v>5</v>
      </c>
      <c r="M59" s="1">
        <f>L58/B49</f>
        <v>0.45454545454545453</v>
      </c>
      <c r="N59" s="1">
        <f>L59/B49</f>
        <v>0.45454545454545453</v>
      </c>
      <c r="O59" s="1">
        <f>N59-M59</f>
        <v>0</v>
      </c>
      <c r="P59" s="1"/>
      <c r="Q59" s="24"/>
      <c r="R59" s="24"/>
      <c r="S59" s="24"/>
    </row>
    <row r="60" spans="1:24" ht="12.75" customHeight="1">
      <c r="A60" s="3" t="s">
        <v>43</v>
      </c>
      <c r="M60" s="1"/>
      <c r="N60" s="1"/>
      <c r="P60" s="1"/>
    </row>
    <row r="61" spans="1:24" ht="25.5" customHeight="1">
      <c r="B61" s="185" t="s">
        <v>3</v>
      </c>
      <c r="C61" s="186"/>
      <c r="D61" s="186"/>
      <c r="E61" s="186"/>
      <c r="F61" s="186"/>
      <c r="G61" s="186"/>
      <c r="H61" s="186"/>
      <c r="I61" s="186"/>
      <c r="J61" s="186"/>
      <c r="K61" s="116"/>
      <c r="M61" s="6" t="s">
        <v>8</v>
      </c>
      <c r="N61" s="6" t="s">
        <v>9</v>
      </c>
      <c r="O61" s="7" t="s">
        <v>10</v>
      </c>
      <c r="P61" s="6" t="s">
        <v>11</v>
      </c>
      <c r="Q61" s="8" t="s">
        <v>12</v>
      </c>
      <c r="R61" s="8" t="s">
        <v>13</v>
      </c>
      <c r="S61" s="9" t="s">
        <v>14</v>
      </c>
    </row>
    <row r="62" spans="1:24" ht="12.75" customHeight="1">
      <c r="A62" s="11" t="s">
        <v>16</v>
      </c>
      <c r="B62" s="12">
        <v>1</v>
      </c>
      <c r="C62" s="12">
        <v>2</v>
      </c>
      <c r="D62" s="12">
        <v>3</v>
      </c>
      <c r="E62" s="12">
        <v>4</v>
      </c>
      <c r="F62" s="12">
        <v>5</v>
      </c>
      <c r="G62" s="12">
        <v>6</v>
      </c>
      <c r="H62" s="12">
        <v>7</v>
      </c>
      <c r="I62" s="12">
        <v>8</v>
      </c>
      <c r="J62" s="12">
        <v>9</v>
      </c>
      <c r="K62" s="12">
        <v>10</v>
      </c>
      <c r="L62" s="13" t="s">
        <v>17</v>
      </c>
      <c r="M62" s="15"/>
      <c r="N62" s="15"/>
      <c r="O62" s="16"/>
      <c r="P62" s="17"/>
      <c r="Q62" s="18"/>
      <c r="R62" s="18"/>
      <c r="S62" s="1"/>
    </row>
    <row r="63" spans="1:24" ht="12.75" customHeight="1">
      <c r="A63" s="19" t="s">
        <v>24</v>
      </c>
      <c r="B63" s="20">
        <v>13</v>
      </c>
      <c r="C63" s="20"/>
      <c r="D63" s="20"/>
      <c r="E63" s="20"/>
      <c r="F63" s="20"/>
      <c r="G63" s="20"/>
      <c r="H63" s="20"/>
      <c r="I63" s="20"/>
      <c r="J63" s="20"/>
      <c r="K63" s="20"/>
      <c r="L63" s="25"/>
      <c r="M63" s="15"/>
      <c r="N63" s="15"/>
      <c r="O63" s="16"/>
      <c r="P63" s="17"/>
      <c r="Q63" s="23">
        <f>B63</f>
        <v>13</v>
      </c>
      <c r="R63" s="18"/>
      <c r="S63" s="1"/>
    </row>
    <row r="64" spans="1:24" ht="12.75" customHeight="1">
      <c r="A64" s="19" t="s">
        <v>25</v>
      </c>
      <c r="C64" s="24">
        <v>9</v>
      </c>
      <c r="L64" s="25"/>
      <c r="M64" s="1"/>
      <c r="N64" s="1"/>
      <c r="P64" s="17">
        <f>C64/B63</f>
        <v>0.69230769230769229</v>
      </c>
      <c r="Q64" s="26">
        <v>9</v>
      </c>
      <c r="R64" s="27">
        <f t="shared" ref="R64:R72" si="8">Q64/Q63</f>
        <v>0.69230769230769229</v>
      </c>
      <c r="S64" s="1">
        <f t="shared" ref="S64:S72" si="9">100%-R64</f>
        <v>0.30769230769230771</v>
      </c>
      <c r="U64" s="29"/>
      <c r="V64" s="30" t="s">
        <v>42</v>
      </c>
      <c r="W64" s="30"/>
      <c r="X64" s="30"/>
    </row>
    <row r="65" spans="1:24" ht="12.75" customHeight="1">
      <c r="A65" s="19" t="s">
        <v>26</v>
      </c>
      <c r="B65" s="24"/>
      <c r="C65" s="24"/>
      <c r="D65" s="24">
        <v>8</v>
      </c>
      <c r="E65" s="24"/>
      <c r="F65" s="24"/>
      <c r="G65" s="24"/>
      <c r="H65" s="24"/>
      <c r="I65" s="24"/>
      <c r="J65" s="24"/>
      <c r="K65" s="24"/>
      <c r="L65" s="25"/>
      <c r="M65" s="1"/>
      <c r="N65" s="1"/>
      <c r="O65" s="24"/>
      <c r="P65" s="1">
        <f>D65/C64</f>
        <v>0.88888888888888884</v>
      </c>
      <c r="Q65" s="26">
        <v>9</v>
      </c>
      <c r="R65" s="27">
        <f t="shared" si="8"/>
        <v>1</v>
      </c>
      <c r="S65" s="1">
        <f t="shared" si="9"/>
        <v>0</v>
      </c>
      <c r="V65" s="31"/>
      <c r="W65" s="31"/>
      <c r="X65" s="31"/>
    </row>
    <row r="66" spans="1:24" ht="12.75" customHeight="1">
      <c r="A66" s="19" t="s">
        <v>27</v>
      </c>
      <c r="E66" s="24">
        <v>8</v>
      </c>
      <c r="L66" s="25"/>
      <c r="M66" s="1"/>
      <c r="N66" s="1"/>
      <c r="P66" s="1">
        <f>E66/D65</f>
        <v>1</v>
      </c>
      <c r="Q66" s="26">
        <v>9</v>
      </c>
      <c r="R66" s="27">
        <f t="shared" si="8"/>
        <v>1</v>
      </c>
      <c r="S66" s="1">
        <f t="shared" si="9"/>
        <v>0</v>
      </c>
      <c r="U66" s="32" t="s">
        <v>33</v>
      </c>
      <c r="V66" s="33" t="s">
        <v>19</v>
      </c>
    </row>
    <row r="67" spans="1:24" ht="12.75" customHeight="1">
      <c r="A67" s="19" t="s">
        <v>28</v>
      </c>
      <c r="F67" s="24">
        <v>8</v>
      </c>
      <c r="L67" s="25"/>
      <c r="M67" s="1"/>
      <c r="N67" s="1"/>
      <c r="P67" s="1">
        <f>F67/E66</f>
        <v>1</v>
      </c>
      <c r="Q67" s="26">
        <v>9</v>
      </c>
      <c r="R67" s="27">
        <f t="shared" si="8"/>
        <v>1</v>
      </c>
      <c r="S67" s="1">
        <f t="shared" si="9"/>
        <v>0</v>
      </c>
      <c r="U67" s="32"/>
      <c r="V67" s="33"/>
    </row>
    <row r="68" spans="1:24" ht="12.75" customHeight="1">
      <c r="A68" s="19" t="s">
        <v>29</v>
      </c>
      <c r="G68" s="24">
        <v>7</v>
      </c>
      <c r="L68" s="25"/>
      <c r="M68" s="1"/>
      <c r="N68" s="1"/>
      <c r="P68" s="1">
        <f>G68/F67</f>
        <v>0.875</v>
      </c>
      <c r="Q68" s="26">
        <v>8</v>
      </c>
      <c r="R68" s="27">
        <f t="shared" si="8"/>
        <v>0.88888888888888884</v>
      </c>
      <c r="S68" s="1">
        <f t="shared" si="9"/>
        <v>0.11111111111111116</v>
      </c>
      <c r="U68" s="32"/>
      <c r="V68" s="33"/>
    </row>
    <row r="69" spans="1:24" ht="12.75" customHeight="1">
      <c r="A69" s="19" t="s">
        <v>30</v>
      </c>
      <c r="H69" s="24">
        <v>7</v>
      </c>
      <c r="L69" s="25"/>
      <c r="M69" s="1"/>
      <c r="N69" s="1"/>
      <c r="P69" s="1">
        <f>H69/G68</f>
        <v>1</v>
      </c>
      <c r="Q69" s="26">
        <v>8</v>
      </c>
      <c r="R69" s="27">
        <f t="shared" si="8"/>
        <v>1</v>
      </c>
      <c r="S69" s="1">
        <f t="shared" si="9"/>
        <v>0</v>
      </c>
      <c r="U69" s="32"/>
      <c r="V69" s="33"/>
    </row>
    <row r="70" spans="1:24" ht="12.75" customHeight="1">
      <c r="A70" s="19" t="s">
        <v>35</v>
      </c>
      <c r="I70" s="24">
        <v>7</v>
      </c>
      <c r="L70" s="25"/>
      <c r="M70" s="1"/>
      <c r="N70" s="1"/>
      <c r="P70" s="1">
        <f>I70/H69</f>
        <v>1</v>
      </c>
      <c r="Q70" s="26">
        <v>8</v>
      </c>
      <c r="R70" s="27">
        <f t="shared" si="8"/>
        <v>1</v>
      </c>
      <c r="S70" s="1">
        <f t="shared" si="9"/>
        <v>0</v>
      </c>
      <c r="U70" s="32"/>
      <c r="V70" s="33"/>
    </row>
    <row r="71" spans="1:24" ht="12.75" customHeight="1">
      <c r="A71" s="19" t="s">
        <v>36</v>
      </c>
      <c r="J71" s="24">
        <v>7</v>
      </c>
      <c r="L71" s="25"/>
      <c r="M71" s="1"/>
      <c r="N71" s="1"/>
      <c r="P71" s="1">
        <f>J71/I70</f>
        <v>1</v>
      </c>
      <c r="Q71" s="26">
        <v>8</v>
      </c>
      <c r="R71" s="27">
        <f t="shared" si="8"/>
        <v>1</v>
      </c>
      <c r="S71" s="1">
        <f t="shared" si="9"/>
        <v>0</v>
      </c>
      <c r="U71" s="32"/>
      <c r="V71" s="33"/>
    </row>
    <row r="72" spans="1:24" ht="12.75" customHeight="1">
      <c r="A72" s="19" t="s">
        <v>46</v>
      </c>
      <c r="K72" s="24">
        <v>7</v>
      </c>
      <c r="L72" s="25">
        <v>7</v>
      </c>
      <c r="M72" s="1"/>
      <c r="N72" s="1"/>
      <c r="P72" s="1">
        <f>K72/J71</f>
        <v>1</v>
      </c>
      <c r="Q72" s="26">
        <v>8</v>
      </c>
      <c r="R72" s="27">
        <f t="shared" si="8"/>
        <v>1</v>
      </c>
      <c r="S72" s="1">
        <f t="shared" si="9"/>
        <v>0</v>
      </c>
      <c r="U72" s="32"/>
      <c r="V72" s="33"/>
    </row>
    <row r="73" spans="1:24" ht="12.75" customHeight="1">
      <c r="A73" s="19" t="s">
        <v>47</v>
      </c>
      <c r="K73" s="24">
        <v>1</v>
      </c>
      <c r="L73" s="25">
        <v>1</v>
      </c>
      <c r="M73" s="1"/>
      <c r="N73" s="1"/>
      <c r="P73" s="1"/>
      <c r="Q73" s="26">
        <v>1</v>
      </c>
      <c r="R73" s="27"/>
      <c r="S73" s="1"/>
      <c r="U73" s="32"/>
      <c r="V73" s="33"/>
    </row>
    <row r="74" spans="1:24" ht="12.75" customHeight="1">
      <c r="A74" s="19"/>
      <c r="L74" s="24">
        <f>SUM(L72)</f>
        <v>7</v>
      </c>
      <c r="M74" s="1">
        <f>L72/B63</f>
        <v>0.53846153846153844</v>
      </c>
      <c r="N74" s="1">
        <f>L72/B63</f>
        <v>0.53846153846153844</v>
      </c>
      <c r="O74" s="1">
        <f>N74-M74</f>
        <v>0</v>
      </c>
      <c r="P74" s="1"/>
      <c r="U74" s="32"/>
      <c r="V74" s="33"/>
    </row>
    <row r="75" spans="1:24" ht="12.75" customHeight="1">
      <c r="A75" s="3" t="s">
        <v>44</v>
      </c>
      <c r="M75" s="1"/>
      <c r="N75" s="1"/>
      <c r="P75" s="1"/>
      <c r="U75" s="2" t="s">
        <v>37</v>
      </c>
      <c r="V75" s="1"/>
    </row>
    <row r="76" spans="1:24" ht="25.5" customHeight="1">
      <c r="B76" s="185" t="s">
        <v>3</v>
      </c>
      <c r="C76" s="186"/>
      <c r="D76" s="186"/>
      <c r="E76" s="186"/>
      <c r="F76" s="186"/>
      <c r="G76" s="186"/>
      <c r="H76" s="186"/>
      <c r="I76" s="186"/>
      <c r="J76" s="186"/>
      <c r="K76" s="116"/>
      <c r="M76" s="6" t="s">
        <v>8</v>
      </c>
      <c r="N76" s="6" t="s">
        <v>9</v>
      </c>
      <c r="O76" s="7" t="s">
        <v>10</v>
      </c>
      <c r="P76" s="6" t="s">
        <v>11</v>
      </c>
      <c r="Q76" s="8" t="s">
        <v>12</v>
      </c>
      <c r="R76" s="8" t="s">
        <v>13</v>
      </c>
      <c r="S76" s="9" t="s">
        <v>14</v>
      </c>
      <c r="U76" s="2" t="s">
        <v>39</v>
      </c>
    </row>
    <row r="77" spans="1:24" ht="12.75" customHeight="1">
      <c r="A77" s="11" t="s">
        <v>16</v>
      </c>
      <c r="B77" s="12">
        <v>1</v>
      </c>
      <c r="C77" s="12">
        <v>2</v>
      </c>
      <c r="D77" s="12">
        <v>3</v>
      </c>
      <c r="E77" s="12">
        <v>4</v>
      </c>
      <c r="F77" s="12">
        <v>5</v>
      </c>
      <c r="G77" s="12">
        <v>6</v>
      </c>
      <c r="H77" s="12">
        <v>7</v>
      </c>
      <c r="I77" s="12">
        <v>8</v>
      </c>
      <c r="J77" s="12">
        <v>9</v>
      </c>
      <c r="K77" s="12">
        <v>10</v>
      </c>
      <c r="L77" s="13" t="s">
        <v>17</v>
      </c>
      <c r="M77" s="15"/>
      <c r="N77" s="15"/>
      <c r="O77" s="16"/>
      <c r="P77" s="17"/>
      <c r="Q77" s="18"/>
      <c r="R77" s="18"/>
      <c r="S77" s="1"/>
      <c r="U77" s="2" t="s">
        <v>40</v>
      </c>
    </row>
    <row r="78" spans="1:24" ht="12.75" customHeight="1">
      <c r="A78" s="19" t="s">
        <v>25</v>
      </c>
      <c r="B78" s="20">
        <v>14</v>
      </c>
      <c r="C78" s="20"/>
      <c r="D78" s="20"/>
      <c r="E78" s="20"/>
      <c r="F78" s="20"/>
      <c r="G78" s="20"/>
      <c r="H78" s="20"/>
      <c r="I78" s="20"/>
      <c r="J78" s="20"/>
      <c r="K78" s="20"/>
      <c r="L78" s="25"/>
      <c r="M78" s="15"/>
      <c r="N78" s="15"/>
      <c r="O78" s="16"/>
      <c r="P78" s="17"/>
      <c r="Q78" s="23">
        <f>B78</f>
        <v>14</v>
      </c>
      <c r="R78" s="18"/>
      <c r="S78" s="1"/>
      <c r="U78" s="2" t="s">
        <v>0</v>
      </c>
    </row>
    <row r="79" spans="1:24" ht="12.75" customHeight="1">
      <c r="A79" s="19" t="s">
        <v>26</v>
      </c>
      <c r="C79" s="24">
        <v>11</v>
      </c>
      <c r="L79" s="25"/>
      <c r="M79" s="1"/>
      <c r="N79" s="1"/>
      <c r="P79" s="17">
        <f>C79/B78</f>
        <v>0.7857142857142857</v>
      </c>
      <c r="Q79" s="26">
        <v>11</v>
      </c>
      <c r="R79" s="27">
        <f t="shared" ref="R79:R87" si="10">Q79/Q78</f>
        <v>0.7857142857142857</v>
      </c>
      <c r="S79" s="1">
        <f t="shared" ref="S79:S87" si="11">100%-R79</f>
        <v>0.2142857142857143</v>
      </c>
      <c r="U79" s="2" t="s">
        <v>2</v>
      </c>
    </row>
    <row r="80" spans="1:24" ht="12.75" customHeight="1">
      <c r="A80" s="19" t="s">
        <v>27</v>
      </c>
      <c r="D80" s="24">
        <v>9</v>
      </c>
      <c r="L80" s="25"/>
      <c r="M80" s="1"/>
      <c r="N80" s="1"/>
      <c r="P80" s="1">
        <f>D80/C79</f>
        <v>0.81818181818181823</v>
      </c>
      <c r="Q80" s="26">
        <v>9</v>
      </c>
      <c r="R80" s="27">
        <f t="shared" si="10"/>
        <v>0.81818181818181823</v>
      </c>
      <c r="S80" s="1">
        <f t="shared" si="11"/>
        <v>0.18181818181818177</v>
      </c>
      <c r="U80" s="10" t="s">
        <v>15</v>
      </c>
    </row>
    <row r="81" spans="1:31" ht="12.75" customHeight="1">
      <c r="A81" s="19" t="s">
        <v>28</v>
      </c>
      <c r="E81" s="24">
        <v>9</v>
      </c>
      <c r="L81" s="25"/>
      <c r="M81" s="1"/>
      <c r="N81" s="1"/>
      <c r="P81" s="1">
        <f>E81/D80</f>
        <v>1</v>
      </c>
      <c r="Q81" s="26">
        <v>11</v>
      </c>
      <c r="R81" s="27">
        <f t="shared" si="10"/>
        <v>1.2222222222222223</v>
      </c>
      <c r="S81" s="1">
        <f t="shared" si="11"/>
        <v>-0.22222222222222232</v>
      </c>
      <c r="U81" s="10" t="s">
        <v>18</v>
      </c>
    </row>
    <row r="82" spans="1:31" ht="12.75" customHeight="1">
      <c r="A82" s="19" t="s">
        <v>29</v>
      </c>
      <c r="F82" s="24">
        <v>9</v>
      </c>
      <c r="L82" s="25"/>
      <c r="M82" s="1"/>
      <c r="N82" s="1"/>
      <c r="P82" s="1">
        <f>F82/E81</f>
        <v>1</v>
      </c>
      <c r="Q82" s="26">
        <v>12</v>
      </c>
      <c r="R82" s="27">
        <f t="shared" si="10"/>
        <v>1.0909090909090908</v>
      </c>
      <c r="S82" s="1">
        <f t="shared" si="11"/>
        <v>-9.0909090909090828E-2</v>
      </c>
      <c r="U82" s="10"/>
    </row>
    <row r="83" spans="1:31" ht="12.75" customHeight="1">
      <c r="A83" s="19" t="s">
        <v>30</v>
      </c>
      <c r="G83" s="24">
        <v>8</v>
      </c>
      <c r="L83" s="25"/>
      <c r="M83" s="1"/>
      <c r="N83" s="1"/>
      <c r="P83" s="1">
        <f>G83/F82</f>
        <v>0.88888888888888884</v>
      </c>
      <c r="Q83" s="26">
        <v>10</v>
      </c>
      <c r="R83" s="27">
        <f t="shared" si="10"/>
        <v>0.83333333333333337</v>
      </c>
      <c r="S83" s="1">
        <f t="shared" si="11"/>
        <v>0.16666666666666663</v>
      </c>
      <c r="U83" s="10"/>
    </row>
    <row r="84" spans="1:31" ht="12.75" customHeight="1">
      <c r="A84" s="19" t="s">
        <v>35</v>
      </c>
      <c r="H84" s="24">
        <v>7</v>
      </c>
      <c r="L84" s="25"/>
      <c r="M84" s="1"/>
      <c r="N84" s="1"/>
      <c r="P84" s="1">
        <f>H84/G83</f>
        <v>0.875</v>
      </c>
      <c r="Q84" s="26">
        <v>7</v>
      </c>
      <c r="R84" s="27">
        <f t="shared" si="10"/>
        <v>0.7</v>
      </c>
      <c r="S84" s="1">
        <f t="shared" si="11"/>
        <v>0.30000000000000004</v>
      </c>
      <c r="U84" s="10"/>
    </row>
    <row r="85" spans="1:31" ht="12.75" customHeight="1">
      <c r="A85" s="19" t="s">
        <v>36</v>
      </c>
      <c r="I85" s="24">
        <v>7</v>
      </c>
      <c r="L85" s="25"/>
      <c r="M85" s="1"/>
      <c r="N85" s="1"/>
      <c r="P85" s="1">
        <f>I85/H84</f>
        <v>1</v>
      </c>
      <c r="Q85" s="26">
        <v>7</v>
      </c>
      <c r="R85" s="27">
        <f t="shared" si="10"/>
        <v>1</v>
      </c>
      <c r="S85" s="1">
        <f t="shared" si="11"/>
        <v>0</v>
      </c>
      <c r="U85" s="10"/>
    </row>
    <row r="86" spans="1:31" ht="12.75" customHeight="1">
      <c r="A86" s="19" t="s">
        <v>46</v>
      </c>
      <c r="J86" s="24">
        <v>7</v>
      </c>
      <c r="L86" s="25"/>
      <c r="M86" s="1"/>
      <c r="N86" s="1"/>
      <c r="P86" s="1">
        <f>J86/I85</f>
        <v>1</v>
      </c>
      <c r="Q86" s="26">
        <v>7</v>
      </c>
      <c r="R86" s="27">
        <f t="shared" si="10"/>
        <v>1</v>
      </c>
      <c r="S86" s="1">
        <f t="shared" si="11"/>
        <v>0</v>
      </c>
      <c r="U86" s="10"/>
    </row>
    <row r="87" spans="1:31" ht="12.75" customHeight="1">
      <c r="A87" s="19" t="s">
        <v>47</v>
      </c>
      <c r="K87" s="24">
        <v>7</v>
      </c>
      <c r="L87" s="25">
        <v>3</v>
      </c>
      <c r="M87" s="1"/>
      <c r="N87" s="1"/>
      <c r="P87" s="1">
        <f>K87/J86</f>
        <v>1</v>
      </c>
      <c r="Q87" s="26">
        <v>7</v>
      </c>
      <c r="R87" s="27">
        <f t="shared" si="10"/>
        <v>1</v>
      </c>
      <c r="S87" s="1">
        <f t="shared" si="11"/>
        <v>0</v>
      </c>
      <c r="U87" s="10"/>
    </row>
    <row r="88" spans="1:31" ht="12.75" customHeight="1">
      <c r="A88" s="19" t="s">
        <v>52</v>
      </c>
      <c r="K88" s="24">
        <v>1</v>
      </c>
      <c r="L88" s="25"/>
      <c r="M88" s="1"/>
      <c r="N88" s="1"/>
      <c r="P88" s="1"/>
      <c r="Q88" s="26">
        <v>1</v>
      </c>
      <c r="R88" s="27"/>
      <c r="S88" s="1"/>
      <c r="U88" s="10"/>
    </row>
    <row r="89" spans="1:31" ht="12.75" customHeight="1">
      <c r="A89" s="19" t="s">
        <v>54</v>
      </c>
      <c r="K89" s="24">
        <v>2</v>
      </c>
      <c r="L89" s="25">
        <v>2</v>
      </c>
      <c r="M89" s="1"/>
      <c r="N89" s="1"/>
      <c r="P89" s="1"/>
      <c r="Q89" s="26">
        <v>2</v>
      </c>
      <c r="R89" s="27"/>
      <c r="S89" s="1"/>
      <c r="U89" s="10"/>
    </row>
    <row r="90" spans="1:31" ht="12.75" customHeight="1">
      <c r="L90" s="24">
        <f>SUM(L87:L89)</f>
        <v>5</v>
      </c>
      <c r="M90" s="1">
        <f>L87/B78</f>
        <v>0.21428571428571427</v>
      </c>
      <c r="N90" s="1">
        <f>L90/B78</f>
        <v>0.35714285714285715</v>
      </c>
      <c r="O90" s="1">
        <f>N90-M90</f>
        <v>0.14285714285714288</v>
      </c>
      <c r="P90" s="1"/>
      <c r="U90" s="10" t="s">
        <v>20</v>
      </c>
      <c r="V90" s="34"/>
      <c r="W90" s="34"/>
      <c r="X90" s="34"/>
    </row>
    <row r="91" spans="1:31" ht="12.75" customHeight="1">
      <c r="A91" s="3" t="s">
        <v>51</v>
      </c>
      <c r="M91" s="1"/>
      <c r="N91" s="1"/>
      <c r="P91" s="1"/>
      <c r="U91" s="35"/>
      <c r="V91" s="36"/>
      <c r="W91" s="36"/>
      <c r="X91" s="36"/>
    </row>
    <row r="92" spans="1:31" ht="25.5" customHeight="1">
      <c r="B92" s="185" t="s">
        <v>3</v>
      </c>
      <c r="C92" s="186"/>
      <c r="D92" s="186"/>
      <c r="E92" s="186"/>
      <c r="F92" s="186"/>
      <c r="G92" s="186"/>
      <c r="H92" s="186"/>
      <c r="I92" s="186"/>
      <c r="J92" s="186"/>
      <c r="K92" s="116"/>
      <c r="M92" s="6" t="s">
        <v>8</v>
      </c>
      <c r="N92" s="6" t="s">
        <v>9</v>
      </c>
      <c r="O92" s="7" t="s">
        <v>10</v>
      </c>
      <c r="P92" s="6" t="s">
        <v>11</v>
      </c>
      <c r="Q92" s="8" t="s">
        <v>12</v>
      </c>
      <c r="R92" s="8" t="s">
        <v>13</v>
      </c>
      <c r="S92" s="9" t="s">
        <v>14</v>
      </c>
      <c r="U92" s="19"/>
      <c r="V92" s="36"/>
      <c r="W92" s="36"/>
      <c r="X92" s="36"/>
    </row>
    <row r="93" spans="1:31" ht="12.75" customHeight="1">
      <c r="A93" s="11" t="s">
        <v>16</v>
      </c>
      <c r="B93" s="12">
        <v>1</v>
      </c>
      <c r="C93" s="12">
        <v>2</v>
      </c>
      <c r="D93" s="12">
        <v>3</v>
      </c>
      <c r="E93" s="12">
        <v>4</v>
      </c>
      <c r="F93" s="12">
        <v>5</v>
      </c>
      <c r="G93" s="12">
        <v>6</v>
      </c>
      <c r="H93" s="12">
        <v>7</v>
      </c>
      <c r="I93" s="12">
        <v>8</v>
      </c>
      <c r="J93" s="12">
        <v>9</v>
      </c>
      <c r="K93" s="12">
        <v>10</v>
      </c>
      <c r="L93" s="13" t="s">
        <v>17</v>
      </c>
      <c r="M93" s="15"/>
      <c r="N93" s="15"/>
      <c r="O93" s="16"/>
      <c r="P93" s="17"/>
      <c r="Q93" s="18"/>
      <c r="R93" s="18"/>
      <c r="S93" s="1"/>
      <c r="U93" s="19"/>
      <c r="V93" s="36"/>
      <c r="W93" s="36"/>
      <c r="X93" s="36"/>
    </row>
    <row r="94" spans="1:31" ht="12.75" customHeight="1">
      <c r="A94" s="19" t="s">
        <v>26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1"/>
      <c r="M94" s="15"/>
      <c r="N94" s="15"/>
      <c r="O94" s="16"/>
      <c r="P94" s="17"/>
      <c r="Q94" s="23">
        <f>B94</f>
        <v>0</v>
      </c>
      <c r="R94" s="18"/>
      <c r="S94" s="1"/>
      <c r="U94" s="24"/>
      <c r="V94" s="30" t="s">
        <v>45</v>
      </c>
      <c r="W94" s="37"/>
      <c r="X94" s="37"/>
    </row>
    <row r="95" spans="1:31" ht="12.75" customHeight="1">
      <c r="A95" s="19" t="s">
        <v>27</v>
      </c>
      <c r="L95" s="24"/>
      <c r="M95" s="1"/>
      <c r="N95" s="1"/>
      <c r="P95" s="17" t="e">
        <f>C95/B94</f>
        <v>#DIV/0!</v>
      </c>
      <c r="Q95" s="26"/>
      <c r="R95" s="27" t="e">
        <f>Q95/Q94</f>
        <v>#DIV/0!</v>
      </c>
      <c r="S95" s="1" t="e">
        <f>100%-R95</f>
        <v>#DIV/0!</v>
      </c>
      <c r="U95" s="38" t="s">
        <v>33</v>
      </c>
      <c r="V95" s="39" t="s">
        <v>19</v>
      </c>
      <c r="W95" s="39" t="s">
        <v>21</v>
      </c>
      <c r="X95" s="39" t="s">
        <v>22</v>
      </c>
      <c r="Y95" s="39" t="s">
        <v>23</v>
      </c>
      <c r="Z95" s="39" t="s">
        <v>24</v>
      </c>
      <c r="AA95" s="39" t="s">
        <v>25</v>
      </c>
      <c r="AB95" s="39" t="s">
        <v>27</v>
      </c>
      <c r="AC95" s="39" t="s">
        <v>28</v>
      </c>
      <c r="AD95" s="39" t="s">
        <v>29</v>
      </c>
      <c r="AE95" s="39" t="s">
        <v>30</v>
      </c>
    </row>
    <row r="96" spans="1:31" ht="12.75" customHeight="1">
      <c r="M96" s="1"/>
      <c r="N96" s="1"/>
      <c r="P96" s="1"/>
      <c r="V96" s="41">
        <f>Q7/Q5</f>
        <v>0.36363636363636365</v>
      </c>
      <c r="W96" s="41">
        <f>Q22/Q20</f>
        <v>0.70370370370370372</v>
      </c>
      <c r="X96" s="41">
        <f>Q37/Q35</f>
        <v>0.6428571428571429</v>
      </c>
      <c r="Y96" s="41">
        <f>Q51/Q49</f>
        <v>0.72727272727272729</v>
      </c>
      <c r="Z96" s="41">
        <f>Q65/Q63</f>
        <v>0.69230769230769229</v>
      </c>
      <c r="AA96" s="41">
        <f>Q80/Q78</f>
        <v>0.6428571428571429</v>
      </c>
      <c r="AB96" s="41">
        <f>Q103/Q101</f>
        <v>0.9285714285714286</v>
      </c>
      <c r="AC96" s="41">
        <f>Q118/Q116</f>
        <v>0.92</v>
      </c>
      <c r="AD96" s="41">
        <f>Q135/Q133</f>
        <v>1</v>
      </c>
      <c r="AE96" s="41">
        <f>Q150/Q148</f>
        <v>0.56000000000000005</v>
      </c>
    </row>
    <row r="97" spans="1:23" ht="12.75" customHeight="1">
      <c r="M97" s="1"/>
      <c r="N97" s="1"/>
      <c r="P97" s="1"/>
    </row>
    <row r="98" spans="1:23" ht="12.75" customHeight="1">
      <c r="A98" s="3" t="s">
        <v>53</v>
      </c>
      <c r="M98" s="1"/>
      <c r="N98" s="1"/>
      <c r="P98" s="1"/>
    </row>
    <row r="99" spans="1:23" ht="25.5" customHeight="1">
      <c r="B99" s="185" t="s">
        <v>3</v>
      </c>
      <c r="C99" s="186"/>
      <c r="D99" s="186"/>
      <c r="E99" s="186"/>
      <c r="F99" s="186"/>
      <c r="G99" s="186"/>
      <c r="H99" s="186"/>
      <c r="I99" s="186"/>
      <c r="J99" s="186"/>
      <c r="K99" s="116"/>
      <c r="M99" s="6" t="s">
        <v>8</v>
      </c>
      <c r="N99" s="6" t="s">
        <v>9</v>
      </c>
      <c r="O99" s="7" t="s">
        <v>10</v>
      </c>
      <c r="P99" s="6" t="s">
        <v>11</v>
      </c>
      <c r="Q99" s="8" t="s">
        <v>12</v>
      </c>
      <c r="R99" s="8" t="s">
        <v>13</v>
      </c>
      <c r="S99" s="9" t="s">
        <v>14</v>
      </c>
    </row>
    <row r="100" spans="1:23" ht="12.75" customHeight="1">
      <c r="A100" s="11" t="s">
        <v>16</v>
      </c>
      <c r="B100" s="12">
        <v>1</v>
      </c>
      <c r="C100" s="12">
        <v>2</v>
      </c>
      <c r="D100" s="12">
        <v>3</v>
      </c>
      <c r="E100" s="12">
        <v>4</v>
      </c>
      <c r="F100" s="12">
        <v>5</v>
      </c>
      <c r="G100" s="12">
        <v>6</v>
      </c>
      <c r="H100" s="12">
        <v>7</v>
      </c>
      <c r="I100" s="12">
        <v>8</v>
      </c>
      <c r="J100" s="12">
        <v>9</v>
      </c>
      <c r="K100" s="12">
        <v>10</v>
      </c>
      <c r="L100" s="13" t="s">
        <v>17</v>
      </c>
      <c r="M100" s="15"/>
      <c r="N100" s="15"/>
      <c r="O100" s="16"/>
      <c r="P100" s="17"/>
      <c r="Q100" s="18"/>
      <c r="R100" s="18"/>
      <c r="S100" s="1"/>
    </row>
    <row r="101" spans="1:23" ht="12.75" customHeight="1">
      <c r="A101" s="19" t="s">
        <v>27</v>
      </c>
      <c r="B101" s="20">
        <v>14</v>
      </c>
      <c r="C101" s="20"/>
      <c r="D101" s="20"/>
      <c r="E101" s="20"/>
      <c r="F101" s="20"/>
      <c r="G101" s="20"/>
      <c r="H101" s="20"/>
      <c r="I101" s="20"/>
      <c r="J101" s="20"/>
      <c r="K101" s="20"/>
      <c r="L101" s="25"/>
      <c r="M101" s="15"/>
      <c r="N101" s="15"/>
      <c r="O101" s="16"/>
      <c r="P101" s="17"/>
      <c r="Q101" s="23">
        <f>B101</f>
        <v>14</v>
      </c>
      <c r="R101" s="18"/>
      <c r="S101" s="1"/>
    </row>
    <row r="102" spans="1:23" ht="12.75" customHeight="1">
      <c r="A102" s="19" t="s">
        <v>28</v>
      </c>
      <c r="C102" s="24">
        <v>13</v>
      </c>
      <c r="L102" s="25"/>
      <c r="M102" s="1"/>
      <c r="N102" s="1"/>
      <c r="P102" s="17">
        <f>C102/B101</f>
        <v>0.9285714285714286</v>
      </c>
      <c r="Q102" s="26">
        <v>13</v>
      </c>
      <c r="R102" s="27">
        <f t="shared" ref="R102:R109" si="12">Q102/Q101</f>
        <v>0.9285714285714286</v>
      </c>
      <c r="S102" s="1">
        <f t="shared" ref="S102:S109" si="13">100%-R102</f>
        <v>7.1428571428571397E-2</v>
      </c>
    </row>
    <row r="103" spans="1:23" ht="12.75" customHeight="1">
      <c r="A103" s="19" t="s">
        <v>29</v>
      </c>
      <c r="D103" s="24">
        <v>13</v>
      </c>
      <c r="L103" s="25"/>
      <c r="M103" s="1"/>
      <c r="N103" s="1"/>
      <c r="P103" s="1">
        <f>D103/C102</f>
        <v>1</v>
      </c>
      <c r="Q103" s="26">
        <v>13</v>
      </c>
      <c r="R103" s="27">
        <f t="shared" si="12"/>
        <v>1</v>
      </c>
      <c r="S103" s="1">
        <f t="shared" si="13"/>
        <v>0</v>
      </c>
    </row>
    <row r="104" spans="1:23" ht="12.75" customHeight="1">
      <c r="A104" s="19" t="s">
        <v>30</v>
      </c>
      <c r="E104" s="24">
        <v>12</v>
      </c>
      <c r="L104" s="25"/>
      <c r="M104" s="1"/>
      <c r="N104" s="1"/>
      <c r="P104" s="1">
        <f>E104/D103</f>
        <v>0.92307692307692313</v>
      </c>
      <c r="Q104" s="26">
        <v>12</v>
      </c>
      <c r="R104" s="27">
        <f t="shared" si="12"/>
        <v>0.92307692307692313</v>
      </c>
      <c r="S104" s="1">
        <f t="shared" si="13"/>
        <v>7.6923076923076872E-2</v>
      </c>
    </row>
    <row r="105" spans="1:23" ht="12.75" customHeight="1">
      <c r="A105" s="19" t="s">
        <v>35</v>
      </c>
      <c r="F105" s="24">
        <v>11</v>
      </c>
      <c r="L105" s="25"/>
      <c r="M105" s="1"/>
      <c r="N105" s="1"/>
      <c r="P105" s="1">
        <f>F105/E104</f>
        <v>0.91666666666666663</v>
      </c>
      <c r="Q105" s="26">
        <v>12</v>
      </c>
      <c r="R105" s="27">
        <f t="shared" si="12"/>
        <v>1</v>
      </c>
      <c r="S105" s="1">
        <f t="shared" si="13"/>
        <v>0</v>
      </c>
    </row>
    <row r="106" spans="1:23" ht="12.75" customHeight="1">
      <c r="A106" s="19" t="s">
        <v>36</v>
      </c>
      <c r="G106" s="24">
        <v>11</v>
      </c>
      <c r="L106" s="25"/>
      <c r="M106" s="1"/>
      <c r="N106" s="1"/>
      <c r="P106" s="1">
        <f>G106/F105</f>
        <v>1</v>
      </c>
      <c r="Q106" s="26">
        <v>12</v>
      </c>
      <c r="R106" s="27">
        <f t="shared" si="12"/>
        <v>1</v>
      </c>
      <c r="S106" s="1">
        <f t="shared" si="13"/>
        <v>0</v>
      </c>
    </row>
    <row r="107" spans="1:23" ht="12.75" customHeight="1">
      <c r="A107" s="19" t="s">
        <v>46</v>
      </c>
      <c r="H107" s="24">
        <v>11</v>
      </c>
      <c r="L107" s="25"/>
      <c r="M107" s="1"/>
      <c r="N107" s="1"/>
      <c r="P107" s="1">
        <f>H107/G106</f>
        <v>1</v>
      </c>
      <c r="Q107" s="26">
        <v>12</v>
      </c>
      <c r="R107" s="27">
        <f t="shared" si="12"/>
        <v>1</v>
      </c>
      <c r="S107" s="1">
        <f t="shared" si="13"/>
        <v>0</v>
      </c>
    </row>
    <row r="108" spans="1:23" ht="12.75" customHeight="1">
      <c r="A108" s="19" t="s">
        <v>47</v>
      </c>
      <c r="I108" s="24">
        <v>11</v>
      </c>
      <c r="L108" s="25"/>
      <c r="M108" s="1"/>
      <c r="N108" s="1"/>
      <c r="P108" s="1">
        <f>I108/H107</f>
        <v>1</v>
      </c>
      <c r="Q108" s="26">
        <v>11</v>
      </c>
      <c r="R108" s="27">
        <f t="shared" si="12"/>
        <v>0.91666666666666663</v>
      </c>
      <c r="S108" s="1">
        <f t="shared" si="13"/>
        <v>8.333333333333337E-2</v>
      </c>
    </row>
    <row r="109" spans="1:23" ht="12.75" customHeight="1">
      <c r="A109" s="19" t="s">
        <v>52</v>
      </c>
      <c r="J109" s="24">
        <v>10</v>
      </c>
      <c r="L109" s="25"/>
      <c r="M109" s="1"/>
      <c r="N109" s="1"/>
      <c r="P109" s="1">
        <f>J109/I108</f>
        <v>0.90909090909090906</v>
      </c>
      <c r="Q109" s="26">
        <v>11</v>
      </c>
      <c r="R109" s="27">
        <f t="shared" si="12"/>
        <v>1</v>
      </c>
      <c r="S109" s="1">
        <f t="shared" si="13"/>
        <v>0</v>
      </c>
    </row>
    <row r="110" spans="1:23" ht="12.75" customHeight="1">
      <c r="A110" s="19" t="s">
        <v>54</v>
      </c>
      <c r="K110" s="24">
        <v>10</v>
      </c>
      <c r="L110" s="25">
        <v>10</v>
      </c>
      <c r="M110" s="1"/>
      <c r="N110" s="1"/>
      <c r="P110" s="1"/>
      <c r="Q110" s="26">
        <v>11</v>
      </c>
      <c r="R110" s="27"/>
      <c r="S110" s="1"/>
      <c r="T110" s="42" t="s">
        <v>48</v>
      </c>
      <c r="U110" s="42">
        <v>11</v>
      </c>
      <c r="V110" s="42">
        <f>SUM(L109:L111)</f>
        <v>11</v>
      </c>
      <c r="W110" s="42" t="s">
        <v>17</v>
      </c>
    </row>
    <row r="111" spans="1:23" ht="12.75" customHeight="1">
      <c r="A111" s="19" t="s">
        <v>57</v>
      </c>
      <c r="K111" s="24">
        <v>1</v>
      </c>
      <c r="L111" s="25">
        <v>1</v>
      </c>
      <c r="M111" s="1"/>
      <c r="N111" s="1"/>
      <c r="P111" s="1"/>
      <c r="Q111" s="26">
        <v>1</v>
      </c>
      <c r="R111" s="27"/>
      <c r="S111" s="1"/>
      <c r="T111" s="42" t="s">
        <v>49</v>
      </c>
      <c r="U111" s="43">
        <f>U110/B101</f>
        <v>0.7857142857142857</v>
      </c>
      <c r="V111" s="43">
        <f>U110/V110</f>
        <v>1</v>
      </c>
      <c r="W111" s="42" t="s">
        <v>50</v>
      </c>
    </row>
    <row r="112" spans="1:23" ht="12.75" customHeight="1">
      <c r="L112" s="24">
        <f>SUM(L110:L111)</f>
        <v>11</v>
      </c>
      <c r="M112" s="1">
        <f>L110/B101</f>
        <v>0.7142857142857143</v>
      </c>
      <c r="N112" s="1">
        <f>L112/B101</f>
        <v>0.7857142857142857</v>
      </c>
      <c r="O112" s="1">
        <f>N112-M112</f>
        <v>7.1428571428571397E-2</v>
      </c>
      <c r="P112" s="1"/>
    </row>
    <row r="113" spans="1:23" ht="12.75" customHeight="1">
      <c r="A113" s="3" t="s">
        <v>55</v>
      </c>
      <c r="M113" s="1"/>
      <c r="N113" s="1"/>
      <c r="P113" s="1"/>
    </row>
    <row r="114" spans="1:23" ht="25.5" customHeight="1">
      <c r="B114" s="185" t="s">
        <v>3</v>
      </c>
      <c r="C114" s="186"/>
      <c r="D114" s="186"/>
      <c r="E114" s="186"/>
      <c r="F114" s="186"/>
      <c r="G114" s="186"/>
      <c r="H114" s="186"/>
      <c r="I114" s="186"/>
      <c r="J114" s="186"/>
      <c r="K114" s="116"/>
      <c r="M114" s="6" t="s">
        <v>8</v>
      </c>
      <c r="N114" s="6" t="s">
        <v>9</v>
      </c>
      <c r="O114" s="7" t="s">
        <v>10</v>
      </c>
      <c r="P114" s="6" t="s">
        <v>11</v>
      </c>
      <c r="Q114" s="8" t="s">
        <v>12</v>
      </c>
      <c r="R114" s="8" t="s">
        <v>13</v>
      </c>
      <c r="S114" s="9" t="s">
        <v>14</v>
      </c>
    </row>
    <row r="115" spans="1:23" ht="12.75" customHeight="1">
      <c r="A115" s="11" t="s">
        <v>16</v>
      </c>
      <c r="B115" s="12">
        <v>1</v>
      </c>
      <c r="C115" s="12">
        <v>2</v>
      </c>
      <c r="D115" s="12">
        <v>3</v>
      </c>
      <c r="E115" s="12">
        <v>4</v>
      </c>
      <c r="F115" s="12">
        <v>5</v>
      </c>
      <c r="G115" s="12">
        <v>6</v>
      </c>
      <c r="H115" s="12">
        <v>7</v>
      </c>
      <c r="I115" s="12">
        <v>8</v>
      </c>
      <c r="J115" s="12">
        <v>9</v>
      </c>
      <c r="K115" s="12">
        <v>10</v>
      </c>
      <c r="L115" s="13" t="s">
        <v>17</v>
      </c>
      <c r="M115" s="15"/>
      <c r="N115" s="15"/>
      <c r="O115" s="16"/>
      <c r="P115" s="17"/>
      <c r="Q115" s="18"/>
      <c r="R115" s="18"/>
      <c r="S115" s="1"/>
    </row>
    <row r="116" spans="1:23" ht="12.75" customHeight="1">
      <c r="A116" s="19" t="s">
        <v>28</v>
      </c>
      <c r="B116" s="20">
        <v>25</v>
      </c>
      <c r="C116" s="20"/>
      <c r="D116" s="20"/>
      <c r="E116" s="20"/>
      <c r="F116" s="20"/>
      <c r="G116" s="20"/>
      <c r="H116" s="20"/>
      <c r="I116" s="20"/>
      <c r="J116" s="20"/>
      <c r="K116" s="20"/>
      <c r="L116" s="25"/>
      <c r="M116" s="15"/>
      <c r="N116" s="15"/>
      <c r="O116" s="16"/>
      <c r="P116" s="17"/>
      <c r="Q116" s="23">
        <f>B116</f>
        <v>25</v>
      </c>
      <c r="R116" s="18"/>
      <c r="S116" s="1"/>
    </row>
    <row r="117" spans="1:23" ht="12.75" customHeight="1">
      <c r="A117" s="19" t="s">
        <v>29</v>
      </c>
      <c r="C117" s="24">
        <v>23</v>
      </c>
      <c r="L117" s="25"/>
      <c r="M117" s="1"/>
      <c r="N117" s="1"/>
      <c r="P117" s="17">
        <f>C117/B116</f>
        <v>0.92</v>
      </c>
      <c r="Q117" s="26">
        <v>23</v>
      </c>
      <c r="R117" s="27">
        <f t="shared" ref="R117:R125" si="14">Q117/Q116</f>
        <v>0.92</v>
      </c>
      <c r="S117" s="1">
        <f t="shared" ref="S117:S125" si="15">100%-R117</f>
        <v>7.999999999999996E-2</v>
      </c>
    </row>
    <row r="118" spans="1:23" ht="12.75" customHeight="1">
      <c r="A118" s="19" t="s">
        <v>30</v>
      </c>
      <c r="D118" s="24">
        <v>23</v>
      </c>
      <c r="L118" s="25"/>
      <c r="M118" s="1"/>
      <c r="N118" s="1"/>
      <c r="P118" s="1">
        <f>D118/C117</f>
        <v>1</v>
      </c>
      <c r="Q118" s="26">
        <v>23</v>
      </c>
      <c r="R118" s="27">
        <f t="shared" si="14"/>
        <v>1</v>
      </c>
      <c r="S118" s="1">
        <f t="shared" si="15"/>
        <v>0</v>
      </c>
    </row>
    <row r="119" spans="1:23" ht="12.75" customHeight="1">
      <c r="A119" s="24">
        <v>1001</v>
      </c>
      <c r="E119" s="24">
        <v>21</v>
      </c>
      <c r="L119" s="25"/>
      <c r="M119" s="1"/>
      <c r="N119" s="1"/>
      <c r="P119" s="1">
        <f>E119/D118</f>
        <v>0.91304347826086951</v>
      </c>
      <c r="Q119" s="26">
        <v>22</v>
      </c>
      <c r="R119" s="27">
        <f t="shared" si="14"/>
        <v>0.95652173913043481</v>
      </c>
      <c r="S119" s="1">
        <f t="shared" si="15"/>
        <v>4.3478260869565188E-2</v>
      </c>
    </row>
    <row r="120" spans="1:23" ht="12.75" customHeight="1">
      <c r="A120" s="24">
        <v>1002</v>
      </c>
      <c r="F120" s="24">
        <v>20</v>
      </c>
      <c r="L120" s="25"/>
      <c r="M120" s="1"/>
      <c r="N120" s="1"/>
      <c r="P120" s="1">
        <f>F120/E119</f>
        <v>0.95238095238095233</v>
      </c>
      <c r="Q120" s="26">
        <v>21</v>
      </c>
      <c r="R120" s="27">
        <f t="shared" si="14"/>
        <v>0.95454545454545459</v>
      </c>
      <c r="S120" s="1">
        <f t="shared" si="15"/>
        <v>4.5454545454545414E-2</v>
      </c>
    </row>
    <row r="121" spans="1:23" ht="12.75" customHeight="1">
      <c r="A121" s="24">
        <v>1101</v>
      </c>
      <c r="G121" s="24">
        <v>18</v>
      </c>
      <c r="L121" s="25"/>
      <c r="M121" s="1"/>
      <c r="N121" s="1"/>
      <c r="P121" s="1">
        <f>G121/F120</f>
        <v>0.9</v>
      </c>
      <c r="Q121" s="26">
        <v>19</v>
      </c>
      <c r="R121" s="27">
        <f t="shared" si="14"/>
        <v>0.90476190476190477</v>
      </c>
      <c r="S121" s="1">
        <f t="shared" si="15"/>
        <v>9.5238095238095233E-2</v>
      </c>
    </row>
    <row r="122" spans="1:23" ht="12.75" customHeight="1">
      <c r="A122" s="19" t="s">
        <v>47</v>
      </c>
      <c r="H122" s="24">
        <v>16</v>
      </c>
      <c r="L122" s="25"/>
      <c r="M122" s="1"/>
      <c r="N122" s="1"/>
      <c r="P122" s="1">
        <f>H122/G121</f>
        <v>0.88888888888888884</v>
      </c>
      <c r="Q122" s="26">
        <v>19</v>
      </c>
      <c r="R122" s="27">
        <f t="shared" si="14"/>
        <v>1</v>
      </c>
      <c r="S122" s="1">
        <f t="shared" si="15"/>
        <v>0</v>
      </c>
    </row>
    <row r="123" spans="1:23" ht="12.75" customHeight="1">
      <c r="A123" s="19" t="s">
        <v>52</v>
      </c>
      <c r="I123" s="24">
        <v>15</v>
      </c>
      <c r="L123" s="25"/>
      <c r="M123" s="1"/>
      <c r="N123" s="1"/>
      <c r="P123" s="1">
        <f>I123/H122</f>
        <v>0.9375</v>
      </c>
      <c r="Q123" s="26">
        <v>18</v>
      </c>
      <c r="R123" s="27">
        <f t="shared" si="14"/>
        <v>0.94736842105263153</v>
      </c>
      <c r="S123" s="1">
        <f t="shared" si="15"/>
        <v>5.2631578947368474E-2</v>
      </c>
    </row>
    <row r="124" spans="1:23" ht="12.75" customHeight="1">
      <c r="A124" s="19" t="s">
        <v>54</v>
      </c>
      <c r="J124" s="24">
        <v>15</v>
      </c>
      <c r="L124" s="25"/>
      <c r="M124" s="1"/>
      <c r="N124" s="1"/>
      <c r="P124" s="1">
        <f>J124/I123</f>
        <v>1</v>
      </c>
      <c r="Q124" s="26">
        <v>19</v>
      </c>
      <c r="R124" s="27">
        <f t="shared" si="14"/>
        <v>1.0555555555555556</v>
      </c>
      <c r="S124" s="1">
        <f t="shared" si="15"/>
        <v>-5.555555555555558E-2</v>
      </c>
    </row>
    <row r="125" spans="1:23" ht="12.75" customHeight="1">
      <c r="A125" s="19" t="s">
        <v>57</v>
      </c>
      <c r="K125" s="24">
        <v>15</v>
      </c>
      <c r="L125" s="25">
        <v>15</v>
      </c>
      <c r="M125" s="1"/>
      <c r="N125" s="1"/>
      <c r="P125" s="1">
        <f>K125/J124</f>
        <v>1</v>
      </c>
      <c r="Q125" s="26">
        <v>19</v>
      </c>
      <c r="R125" s="27">
        <f t="shared" si="14"/>
        <v>1</v>
      </c>
      <c r="S125" s="1">
        <f t="shared" si="15"/>
        <v>0</v>
      </c>
    </row>
    <row r="126" spans="1:23" ht="12.75" customHeight="1">
      <c r="A126" s="19" t="s">
        <v>58</v>
      </c>
      <c r="K126" s="24">
        <v>2</v>
      </c>
      <c r="L126" s="25">
        <v>2</v>
      </c>
      <c r="M126" s="1"/>
      <c r="N126" s="1"/>
      <c r="P126" s="1"/>
      <c r="Q126" s="26">
        <v>3</v>
      </c>
      <c r="R126" s="27"/>
      <c r="S126" s="1"/>
    </row>
    <row r="127" spans="1:23" ht="12.75" customHeight="1">
      <c r="A127" s="19" t="s">
        <v>61</v>
      </c>
      <c r="K127" s="24">
        <v>1</v>
      </c>
      <c r="L127" s="25"/>
      <c r="M127" s="1"/>
      <c r="N127" s="1"/>
      <c r="P127" s="1"/>
      <c r="Q127" s="26">
        <v>1</v>
      </c>
      <c r="R127" s="27"/>
      <c r="S127" s="1"/>
    </row>
    <row r="128" spans="1:23" ht="12.75" customHeight="1">
      <c r="A128" s="19" t="s">
        <v>62</v>
      </c>
      <c r="K128" s="24">
        <v>1</v>
      </c>
      <c r="L128" s="25"/>
      <c r="M128" s="1"/>
      <c r="N128" s="1"/>
      <c r="P128" s="1"/>
      <c r="Q128" s="26">
        <v>1</v>
      </c>
      <c r="R128" s="27"/>
      <c r="S128" s="1"/>
      <c r="T128" s="42" t="s">
        <v>48</v>
      </c>
      <c r="U128" s="42">
        <v>17</v>
      </c>
      <c r="V128" s="42">
        <f>SUM(L125:L127)</f>
        <v>17</v>
      </c>
      <c r="W128" s="42" t="s">
        <v>17</v>
      </c>
    </row>
    <row r="129" spans="1:23" ht="12.75" customHeight="1">
      <c r="L129" s="24">
        <f>SUM(L125:L127)</f>
        <v>17</v>
      </c>
      <c r="M129" s="1">
        <f>L125/B116</f>
        <v>0.6</v>
      </c>
      <c r="N129" s="1">
        <f>L129/B116</f>
        <v>0.68</v>
      </c>
      <c r="O129" s="1">
        <f>N129-M129</f>
        <v>8.0000000000000071E-2</v>
      </c>
      <c r="P129" s="1"/>
      <c r="T129" s="42" t="s">
        <v>49</v>
      </c>
      <c r="U129" s="43">
        <f>U128/B116</f>
        <v>0.68</v>
      </c>
      <c r="V129" s="43">
        <f>U128/V128</f>
        <v>1</v>
      </c>
      <c r="W129" s="42" t="s">
        <v>50</v>
      </c>
    </row>
    <row r="130" spans="1:23" ht="12.75" customHeight="1">
      <c r="A130" s="3" t="s">
        <v>56</v>
      </c>
      <c r="M130" s="1"/>
      <c r="N130" s="1"/>
      <c r="P130" s="1"/>
    </row>
    <row r="131" spans="1:23" ht="25.5" customHeight="1">
      <c r="B131" s="185" t="s">
        <v>3</v>
      </c>
      <c r="C131" s="186"/>
      <c r="D131" s="186"/>
      <c r="E131" s="186"/>
      <c r="F131" s="186"/>
      <c r="G131" s="186"/>
      <c r="H131" s="186"/>
      <c r="I131" s="186"/>
      <c r="J131" s="186"/>
      <c r="K131" s="116"/>
      <c r="M131" s="6" t="s">
        <v>8</v>
      </c>
      <c r="N131" s="6" t="s">
        <v>9</v>
      </c>
      <c r="O131" s="7" t="s">
        <v>10</v>
      </c>
      <c r="P131" s="6" t="s">
        <v>11</v>
      </c>
      <c r="Q131" s="8" t="s">
        <v>12</v>
      </c>
      <c r="R131" s="8" t="s">
        <v>13</v>
      </c>
      <c r="S131" s="9" t="s">
        <v>14</v>
      </c>
    </row>
    <row r="132" spans="1:23" ht="12.75" customHeight="1">
      <c r="A132" s="11" t="s">
        <v>16</v>
      </c>
      <c r="B132" s="12">
        <v>1</v>
      </c>
      <c r="C132" s="12">
        <v>2</v>
      </c>
      <c r="D132" s="12">
        <v>3</v>
      </c>
      <c r="E132" s="12">
        <v>4</v>
      </c>
      <c r="F132" s="12">
        <v>5</v>
      </c>
      <c r="G132" s="12">
        <v>6</v>
      </c>
      <c r="H132" s="12">
        <v>7</v>
      </c>
      <c r="I132" s="12">
        <v>8</v>
      </c>
      <c r="J132" s="12">
        <v>9</v>
      </c>
      <c r="K132" s="12">
        <v>10</v>
      </c>
      <c r="L132" s="13" t="s">
        <v>17</v>
      </c>
      <c r="M132" s="15"/>
      <c r="N132" s="15"/>
      <c r="O132" s="16"/>
      <c r="P132" s="17"/>
      <c r="Q132" s="18"/>
      <c r="R132" s="18"/>
      <c r="S132" s="1"/>
    </row>
    <row r="133" spans="1:23" ht="12.75" customHeight="1">
      <c r="A133" s="19" t="s">
        <v>29</v>
      </c>
      <c r="B133" s="20">
        <v>9</v>
      </c>
      <c r="C133" s="20"/>
      <c r="D133" s="20"/>
      <c r="E133" s="20"/>
      <c r="F133" s="20"/>
      <c r="G133" s="20"/>
      <c r="H133" s="20"/>
      <c r="I133" s="20"/>
      <c r="J133" s="20"/>
      <c r="K133" s="20"/>
      <c r="L133" s="25"/>
      <c r="M133" s="15"/>
      <c r="N133" s="15"/>
      <c r="O133" s="16"/>
      <c r="P133" s="17"/>
      <c r="Q133" s="23">
        <f>B133</f>
        <v>9</v>
      </c>
      <c r="R133" s="18"/>
      <c r="S133" s="1"/>
    </row>
    <row r="134" spans="1:23" ht="12.75" customHeight="1">
      <c r="A134" s="19" t="s">
        <v>30</v>
      </c>
      <c r="C134" s="24">
        <v>9</v>
      </c>
      <c r="L134" s="25"/>
      <c r="M134" s="1"/>
      <c r="N134" s="1"/>
      <c r="P134" s="17">
        <f>C134/B133</f>
        <v>1</v>
      </c>
      <c r="Q134" s="26">
        <v>9</v>
      </c>
      <c r="R134" s="27">
        <f t="shared" ref="R134:R142" si="16">Q134/Q133</f>
        <v>1</v>
      </c>
      <c r="S134" s="1">
        <f t="shared" ref="S134:S142" si="17">100%-R134</f>
        <v>0</v>
      </c>
    </row>
    <row r="135" spans="1:23" ht="12.75" customHeight="1">
      <c r="A135" s="24">
        <v>1001</v>
      </c>
      <c r="D135" s="24">
        <v>9</v>
      </c>
      <c r="L135" s="25"/>
      <c r="M135" s="1"/>
      <c r="N135" s="1"/>
      <c r="P135" s="1">
        <f>D135/C134</f>
        <v>1</v>
      </c>
      <c r="Q135" s="26">
        <v>9</v>
      </c>
      <c r="R135" s="27">
        <f t="shared" si="16"/>
        <v>1</v>
      </c>
      <c r="S135" s="1">
        <f t="shared" si="17"/>
        <v>0</v>
      </c>
    </row>
    <row r="136" spans="1:23" ht="12.75" customHeight="1">
      <c r="A136" s="24">
        <v>1002</v>
      </c>
      <c r="E136" s="24">
        <v>9</v>
      </c>
      <c r="L136" s="25"/>
      <c r="M136" s="1"/>
      <c r="N136" s="1"/>
      <c r="P136" s="1">
        <f>E136/D135</f>
        <v>1</v>
      </c>
      <c r="Q136" s="26">
        <v>9</v>
      </c>
      <c r="R136" s="27">
        <f t="shared" si="16"/>
        <v>1</v>
      </c>
      <c r="S136" s="1">
        <f t="shared" si="17"/>
        <v>0</v>
      </c>
    </row>
    <row r="137" spans="1:23" ht="12.75" customHeight="1">
      <c r="A137" s="24">
        <v>1101</v>
      </c>
      <c r="F137" s="24">
        <v>7</v>
      </c>
      <c r="L137" s="25"/>
      <c r="M137" s="1"/>
      <c r="N137" s="1"/>
      <c r="P137" s="1">
        <f>F137/E136</f>
        <v>0.77777777777777779</v>
      </c>
      <c r="Q137" s="26">
        <v>7</v>
      </c>
      <c r="R137" s="27">
        <f t="shared" si="16"/>
        <v>0.77777777777777779</v>
      </c>
      <c r="S137" s="1">
        <f t="shared" si="17"/>
        <v>0.22222222222222221</v>
      </c>
    </row>
    <row r="138" spans="1:23" ht="12.75" customHeight="1">
      <c r="A138" s="19" t="s">
        <v>47</v>
      </c>
      <c r="G138" s="24">
        <v>6</v>
      </c>
      <c r="L138" s="25"/>
      <c r="M138" s="1"/>
      <c r="N138" s="1"/>
      <c r="P138" s="1">
        <f>G138/F137</f>
        <v>0.8571428571428571</v>
      </c>
      <c r="Q138" s="26">
        <v>7</v>
      </c>
      <c r="R138" s="27">
        <f t="shared" si="16"/>
        <v>1</v>
      </c>
      <c r="S138" s="1">
        <f t="shared" si="17"/>
        <v>0</v>
      </c>
    </row>
    <row r="139" spans="1:23" ht="12.75" customHeight="1">
      <c r="A139" s="19" t="s">
        <v>52</v>
      </c>
      <c r="H139" s="24">
        <v>6</v>
      </c>
      <c r="L139" s="25"/>
      <c r="M139" s="1"/>
      <c r="N139" s="1"/>
      <c r="P139" s="1">
        <f>H139/G138</f>
        <v>1</v>
      </c>
      <c r="Q139" s="26">
        <v>7</v>
      </c>
      <c r="R139" s="27">
        <f t="shared" si="16"/>
        <v>1</v>
      </c>
      <c r="S139" s="1">
        <f t="shared" si="17"/>
        <v>0</v>
      </c>
    </row>
    <row r="140" spans="1:23" ht="12.75" customHeight="1">
      <c r="A140" s="19" t="s">
        <v>54</v>
      </c>
      <c r="I140" s="24">
        <v>6</v>
      </c>
      <c r="L140" s="25"/>
      <c r="M140" s="1"/>
      <c r="N140" s="1"/>
      <c r="P140" s="1">
        <f>I140/H139</f>
        <v>1</v>
      </c>
      <c r="Q140" s="26">
        <v>7</v>
      </c>
      <c r="R140" s="27">
        <f t="shared" si="16"/>
        <v>1</v>
      </c>
      <c r="S140" s="1">
        <f t="shared" si="17"/>
        <v>0</v>
      </c>
    </row>
    <row r="141" spans="1:23" ht="12.75" customHeight="1">
      <c r="A141" s="19" t="s">
        <v>57</v>
      </c>
      <c r="J141" s="24">
        <v>6</v>
      </c>
      <c r="L141" s="25"/>
      <c r="M141" s="1"/>
      <c r="N141" s="1"/>
      <c r="P141" s="1">
        <f>J141/I140</f>
        <v>1</v>
      </c>
      <c r="Q141" s="26">
        <v>7</v>
      </c>
      <c r="R141" s="27">
        <f t="shared" si="16"/>
        <v>1</v>
      </c>
      <c r="S141" s="1">
        <f t="shared" si="17"/>
        <v>0</v>
      </c>
    </row>
    <row r="142" spans="1:23" ht="12.75" customHeight="1">
      <c r="A142" s="19" t="s">
        <v>58</v>
      </c>
      <c r="K142" s="24">
        <v>6</v>
      </c>
      <c r="L142" s="25">
        <v>5</v>
      </c>
      <c r="M142" s="1"/>
      <c r="N142" s="1"/>
      <c r="P142" s="1">
        <f>K142/J141</f>
        <v>1</v>
      </c>
      <c r="Q142" s="26">
        <v>7</v>
      </c>
      <c r="R142" s="27">
        <f t="shared" si="16"/>
        <v>1</v>
      </c>
      <c r="S142" s="1">
        <f t="shared" si="17"/>
        <v>0</v>
      </c>
    </row>
    <row r="143" spans="1:23" ht="12.75" customHeight="1">
      <c r="A143" s="19" t="s">
        <v>61</v>
      </c>
      <c r="K143" s="24">
        <v>1</v>
      </c>
      <c r="L143" s="25">
        <v>2</v>
      </c>
      <c r="M143" s="1"/>
      <c r="N143" s="1"/>
      <c r="P143" s="1"/>
      <c r="Q143" s="26">
        <v>2</v>
      </c>
      <c r="R143" s="27"/>
      <c r="S143" s="1"/>
      <c r="T143" s="42" t="s">
        <v>48</v>
      </c>
      <c r="U143" s="42">
        <v>7</v>
      </c>
      <c r="V143" s="42">
        <f>SUM(L142:L143)</f>
        <v>7</v>
      </c>
      <c r="W143" s="42" t="s">
        <v>17</v>
      </c>
    </row>
    <row r="144" spans="1:23" ht="12.75" customHeight="1">
      <c r="L144" s="24">
        <f>SUM(L142:L143)</f>
        <v>7</v>
      </c>
      <c r="M144" s="1">
        <f>L142/B133</f>
        <v>0.55555555555555558</v>
      </c>
      <c r="N144" s="1">
        <f>L144/B133</f>
        <v>0.77777777777777779</v>
      </c>
      <c r="O144" s="1">
        <f>N144-M144</f>
        <v>0.22222222222222221</v>
      </c>
      <c r="P144" s="1"/>
      <c r="T144" s="42" t="s">
        <v>49</v>
      </c>
      <c r="U144" s="43">
        <f>U143/B133</f>
        <v>0.77777777777777779</v>
      </c>
      <c r="V144" s="43">
        <f>U143/V143</f>
        <v>1</v>
      </c>
      <c r="W144" s="42" t="s">
        <v>50</v>
      </c>
    </row>
    <row r="145" spans="1:30" ht="12.75" customHeight="1">
      <c r="A145" s="3" t="s">
        <v>59</v>
      </c>
      <c r="M145" s="1"/>
      <c r="N145" s="1"/>
      <c r="P145" s="1"/>
    </row>
    <row r="146" spans="1:30" ht="25.5" customHeight="1">
      <c r="B146" s="185" t="s">
        <v>3</v>
      </c>
      <c r="C146" s="186"/>
      <c r="D146" s="186"/>
      <c r="E146" s="186"/>
      <c r="F146" s="186"/>
      <c r="G146" s="186"/>
      <c r="H146" s="186"/>
      <c r="I146" s="186"/>
      <c r="J146" s="186"/>
      <c r="K146" s="116"/>
      <c r="M146" s="6" t="s">
        <v>8</v>
      </c>
      <c r="N146" s="6" t="s">
        <v>9</v>
      </c>
      <c r="O146" s="7" t="s">
        <v>10</v>
      </c>
      <c r="P146" s="6" t="s">
        <v>11</v>
      </c>
      <c r="Q146" s="8" t="s">
        <v>12</v>
      </c>
      <c r="R146" s="8" t="s">
        <v>13</v>
      </c>
      <c r="S146" s="9" t="s">
        <v>14</v>
      </c>
    </row>
    <row r="147" spans="1:30" ht="12.75" customHeight="1">
      <c r="A147" s="11" t="s">
        <v>16</v>
      </c>
      <c r="B147" s="12">
        <v>1</v>
      </c>
      <c r="C147" s="12">
        <v>2</v>
      </c>
      <c r="D147" s="12">
        <v>3</v>
      </c>
      <c r="E147" s="12">
        <v>4</v>
      </c>
      <c r="F147" s="12">
        <v>5</v>
      </c>
      <c r="G147" s="12">
        <v>6</v>
      </c>
      <c r="H147" s="12">
        <v>7</v>
      </c>
      <c r="I147" s="12">
        <v>8</v>
      </c>
      <c r="J147" s="12">
        <v>9</v>
      </c>
      <c r="K147" s="12">
        <v>10</v>
      </c>
      <c r="L147" s="13" t="s">
        <v>17</v>
      </c>
      <c r="M147" s="15"/>
      <c r="N147" s="15"/>
      <c r="O147" s="16"/>
      <c r="P147" s="17"/>
      <c r="Q147" s="18"/>
      <c r="R147" s="18"/>
      <c r="S147" s="1"/>
    </row>
    <row r="148" spans="1:30" ht="12.75" customHeight="1">
      <c r="A148" s="19" t="s">
        <v>30</v>
      </c>
      <c r="B148" s="20">
        <v>25</v>
      </c>
      <c r="C148" s="20"/>
      <c r="D148" s="20"/>
      <c r="E148" s="20"/>
      <c r="F148" s="20"/>
      <c r="G148" s="20"/>
      <c r="H148" s="20"/>
      <c r="I148" s="20"/>
      <c r="J148" s="20"/>
      <c r="K148" s="20"/>
      <c r="L148" s="21"/>
      <c r="M148" s="15"/>
      <c r="N148" s="15"/>
      <c r="O148" s="16"/>
      <c r="P148" s="17"/>
      <c r="Q148" s="23">
        <f>B148</f>
        <v>25</v>
      </c>
      <c r="R148" s="18"/>
      <c r="S148" s="1"/>
    </row>
    <row r="149" spans="1:30" ht="12.75" customHeight="1">
      <c r="A149" s="24">
        <v>1001</v>
      </c>
      <c r="C149" s="24">
        <v>16</v>
      </c>
      <c r="L149" s="25"/>
      <c r="M149" s="1"/>
      <c r="N149" s="1"/>
      <c r="P149" s="1">
        <f>C149/B148</f>
        <v>0.64</v>
      </c>
      <c r="Q149" s="26">
        <v>16</v>
      </c>
      <c r="R149" s="27">
        <f t="shared" ref="R149:R157" si="18">Q149/Q148</f>
        <v>0.64</v>
      </c>
      <c r="S149" s="1">
        <f t="shared" ref="S149:S157" si="19">100%-R149</f>
        <v>0.36</v>
      </c>
    </row>
    <row r="150" spans="1:30" ht="12.75" customHeight="1">
      <c r="A150" s="24">
        <v>1002</v>
      </c>
      <c r="D150" s="24">
        <v>14</v>
      </c>
      <c r="L150" s="25"/>
      <c r="M150" s="1"/>
      <c r="N150" s="1"/>
      <c r="P150" s="1">
        <f>D150/C149</f>
        <v>0.875</v>
      </c>
      <c r="Q150" s="26">
        <v>14</v>
      </c>
      <c r="R150" s="27">
        <f t="shared" si="18"/>
        <v>0.875</v>
      </c>
      <c r="S150" s="1">
        <f t="shared" si="19"/>
        <v>0.125</v>
      </c>
    </row>
    <row r="151" spans="1:30" ht="12.75" customHeight="1">
      <c r="A151" s="24">
        <v>1101</v>
      </c>
      <c r="E151" s="24">
        <v>11</v>
      </c>
      <c r="L151" s="25"/>
      <c r="M151" s="1"/>
      <c r="N151" s="1"/>
      <c r="P151" s="1">
        <f>E151/D150</f>
        <v>0.7857142857142857</v>
      </c>
      <c r="Q151" s="26">
        <v>11</v>
      </c>
      <c r="R151" s="27">
        <f t="shared" si="18"/>
        <v>0.7857142857142857</v>
      </c>
      <c r="S151" s="1">
        <f t="shared" si="19"/>
        <v>0.2142857142857143</v>
      </c>
    </row>
    <row r="152" spans="1:30" ht="12.75" customHeight="1">
      <c r="A152" s="19" t="s">
        <v>47</v>
      </c>
      <c r="F152" s="24">
        <v>11</v>
      </c>
      <c r="L152" s="25"/>
      <c r="M152" s="1"/>
      <c r="N152" s="1"/>
      <c r="P152" s="1">
        <f>F152/E151</f>
        <v>1</v>
      </c>
      <c r="Q152" s="26">
        <v>11</v>
      </c>
      <c r="R152" s="27">
        <f t="shared" si="18"/>
        <v>1</v>
      </c>
      <c r="S152" s="1">
        <f t="shared" si="19"/>
        <v>0</v>
      </c>
    </row>
    <row r="153" spans="1:30" ht="12.75" customHeight="1">
      <c r="A153" s="19" t="s">
        <v>52</v>
      </c>
      <c r="G153" s="24">
        <v>11</v>
      </c>
      <c r="L153" s="25"/>
      <c r="M153" s="1"/>
      <c r="N153" s="1"/>
      <c r="P153" s="1">
        <f>G153/F152</f>
        <v>1</v>
      </c>
      <c r="Q153" s="26">
        <v>11</v>
      </c>
      <c r="R153" s="27">
        <f t="shared" si="18"/>
        <v>1</v>
      </c>
      <c r="S153" s="1">
        <f t="shared" si="19"/>
        <v>0</v>
      </c>
    </row>
    <row r="154" spans="1:30" ht="12.75" customHeight="1">
      <c r="A154" s="19" t="s">
        <v>54</v>
      </c>
      <c r="H154" s="24">
        <v>10</v>
      </c>
      <c r="L154" s="25"/>
      <c r="M154" s="1"/>
      <c r="N154" s="1"/>
      <c r="P154" s="1">
        <f>H154/G153</f>
        <v>0.90909090909090906</v>
      </c>
      <c r="Q154" s="26">
        <v>11</v>
      </c>
      <c r="R154" s="27">
        <f t="shared" si="18"/>
        <v>1</v>
      </c>
      <c r="S154" s="1">
        <f t="shared" si="19"/>
        <v>0</v>
      </c>
    </row>
    <row r="155" spans="1:30" ht="12.75" customHeight="1">
      <c r="A155" s="19" t="s">
        <v>57</v>
      </c>
      <c r="I155" s="24">
        <v>10</v>
      </c>
      <c r="L155" s="25"/>
      <c r="M155" s="1"/>
      <c r="N155" s="1"/>
      <c r="P155" s="1">
        <f>I155/H154</f>
        <v>1</v>
      </c>
      <c r="Q155" s="26">
        <v>11</v>
      </c>
      <c r="R155" s="27">
        <f t="shared" si="18"/>
        <v>1</v>
      </c>
      <c r="S155" s="1">
        <f t="shared" si="19"/>
        <v>0</v>
      </c>
    </row>
    <row r="156" spans="1:30" ht="12.75" customHeight="1">
      <c r="A156" s="19" t="s">
        <v>58</v>
      </c>
      <c r="J156" s="24">
        <v>10</v>
      </c>
      <c r="L156" s="25"/>
      <c r="M156" s="1"/>
      <c r="N156" s="1"/>
      <c r="P156" s="1">
        <f>J156/I155</f>
        <v>1</v>
      </c>
      <c r="Q156" s="26">
        <v>11</v>
      </c>
      <c r="R156" s="27">
        <f t="shared" si="18"/>
        <v>1</v>
      </c>
      <c r="S156" s="1">
        <f t="shared" si="19"/>
        <v>0</v>
      </c>
      <c r="AC156" s="44" t="s">
        <v>28</v>
      </c>
      <c r="AD156" s="24">
        <v>17</v>
      </c>
    </row>
    <row r="157" spans="1:30" ht="12.75" customHeight="1">
      <c r="A157" s="19" t="s">
        <v>61</v>
      </c>
      <c r="K157" s="24">
        <v>10</v>
      </c>
      <c r="L157" s="25">
        <v>10</v>
      </c>
      <c r="M157" s="1"/>
      <c r="N157" s="1"/>
      <c r="P157" s="1">
        <f>K157/J156</f>
        <v>1</v>
      </c>
      <c r="Q157" s="26">
        <v>11</v>
      </c>
      <c r="R157" s="27">
        <f t="shared" si="18"/>
        <v>1</v>
      </c>
      <c r="S157" s="1">
        <f t="shared" si="19"/>
        <v>0</v>
      </c>
      <c r="AC157" s="44" t="s">
        <v>29</v>
      </c>
      <c r="AD157" s="24">
        <v>6</v>
      </c>
    </row>
    <row r="158" spans="1:30" ht="12.75" customHeight="1">
      <c r="A158" s="19" t="s">
        <v>62</v>
      </c>
      <c r="K158" s="24">
        <v>1</v>
      </c>
      <c r="L158" s="25">
        <v>1</v>
      </c>
      <c r="M158" s="1"/>
      <c r="N158" s="1"/>
      <c r="P158" s="1"/>
      <c r="Q158" s="26">
        <v>1</v>
      </c>
      <c r="R158" s="27"/>
      <c r="S158" s="1"/>
      <c r="T158" s="47" t="s">
        <v>48</v>
      </c>
      <c r="U158" s="47">
        <v>11</v>
      </c>
      <c r="V158" s="47">
        <f>SUM(L157:L158)</f>
        <v>11</v>
      </c>
      <c r="W158" s="47" t="s">
        <v>17</v>
      </c>
      <c r="AA158" s="45" t="s">
        <v>93</v>
      </c>
      <c r="AB158" s="45">
        <v>1401</v>
      </c>
      <c r="AC158" s="44" t="s">
        <v>30</v>
      </c>
      <c r="AD158" s="24">
        <v>9</v>
      </c>
    </row>
    <row r="159" spans="1:30" ht="12.75" customHeight="1">
      <c r="L159" s="24">
        <f>SUM(L157:L158)</f>
        <v>11</v>
      </c>
      <c r="M159" s="1">
        <f>L157/B148</f>
        <v>0.4</v>
      </c>
      <c r="N159" s="1">
        <f>L159/B148</f>
        <v>0.44</v>
      </c>
      <c r="O159" s="1">
        <f>N159-M159</f>
        <v>3.999999999999998E-2</v>
      </c>
      <c r="P159" s="1"/>
      <c r="T159" s="47" t="s">
        <v>49</v>
      </c>
      <c r="U159" s="48">
        <f>U158/B148</f>
        <v>0.44</v>
      </c>
      <c r="V159" s="48">
        <f>U158/V158</f>
        <v>1</v>
      </c>
      <c r="W159" s="47" t="s">
        <v>50</v>
      </c>
      <c r="AA159" s="45" t="s">
        <v>93</v>
      </c>
      <c r="AB159" s="45">
        <v>1402</v>
      </c>
      <c r="AC159" s="44">
        <v>1001</v>
      </c>
      <c r="AD159" s="24" t="s">
        <v>94</v>
      </c>
    </row>
    <row r="160" spans="1:30" ht="12.75" customHeight="1">
      <c r="M160" s="1"/>
      <c r="N160" s="1"/>
      <c r="P160" s="1"/>
      <c r="U160" s="37"/>
    </row>
    <row r="161" spans="1:21" ht="12.75" customHeight="1">
      <c r="M161" s="1"/>
      <c r="N161" s="1"/>
      <c r="P161" s="1"/>
      <c r="U161" s="37"/>
    </row>
    <row r="162" spans="1:21" ht="26.25" customHeight="1">
      <c r="B162" s="118" t="s">
        <v>63</v>
      </c>
      <c r="C162" s="118"/>
      <c r="D162" s="118"/>
      <c r="E162" s="118"/>
      <c r="F162" s="118"/>
      <c r="G162" s="118"/>
      <c r="H162" s="118"/>
      <c r="I162" s="118"/>
      <c r="K162" s="105"/>
      <c r="L162" s="105" t="s">
        <v>35</v>
      </c>
      <c r="M162" s="1"/>
      <c r="N162" s="1"/>
      <c r="O162" s="24"/>
      <c r="P162" s="1"/>
      <c r="Q162" s="24"/>
      <c r="R162" s="24"/>
      <c r="S162" s="24"/>
      <c r="U162" s="37"/>
    </row>
    <row r="163" spans="1:21" ht="20.25" customHeight="1">
      <c r="A163" s="180" t="s">
        <v>16</v>
      </c>
      <c r="B163" s="181" t="s">
        <v>64</v>
      </c>
      <c r="C163" s="176"/>
      <c r="D163" s="176"/>
      <c r="E163" s="176"/>
      <c r="F163" s="176"/>
      <c r="G163" s="176"/>
      <c r="H163" s="176"/>
      <c r="I163" s="176"/>
      <c r="J163" s="176"/>
      <c r="K163" s="177"/>
      <c r="L163" s="182" t="s">
        <v>17</v>
      </c>
      <c r="M163" s="174" t="s">
        <v>8</v>
      </c>
      <c r="N163" s="174" t="s">
        <v>9</v>
      </c>
      <c r="O163" s="183" t="s">
        <v>10</v>
      </c>
      <c r="P163" s="174" t="s">
        <v>11</v>
      </c>
      <c r="Q163" s="172" t="s">
        <v>12</v>
      </c>
      <c r="R163" s="172" t="s">
        <v>13</v>
      </c>
      <c r="S163" s="174" t="s">
        <v>14</v>
      </c>
      <c r="U163" s="37"/>
    </row>
    <row r="164" spans="1:21" ht="15.75" customHeight="1">
      <c r="A164" s="173"/>
      <c r="B164" s="51" t="s">
        <v>65</v>
      </c>
      <c r="C164" s="51" t="s">
        <v>66</v>
      </c>
      <c r="D164" s="51" t="s">
        <v>67</v>
      </c>
      <c r="E164" s="51" t="s">
        <v>68</v>
      </c>
      <c r="F164" s="51" t="s">
        <v>69</v>
      </c>
      <c r="G164" s="51" t="s">
        <v>70</v>
      </c>
      <c r="H164" s="51" t="s">
        <v>71</v>
      </c>
      <c r="I164" s="51" t="s">
        <v>72</v>
      </c>
      <c r="J164" s="51" t="s">
        <v>73</v>
      </c>
      <c r="K164" s="51" t="s">
        <v>95</v>
      </c>
      <c r="L164" s="173"/>
      <c r="M164" s="173"/>
      <c r="N164" s="173"/>
      <c r="O164" s="173"/>
      <c r="P164" s="173"/>
      <c r="Q164" s="173"/>
      <c r="R164" s="173"/>
      <c r="S164" s="173"/>
      <c r="U164" s="37"/>
    </row>
    <row r="165" spans="1:21" ht="15.75" customHeight="1">
      <c r="A165" s="51">
        <v>1001</v>
      </c>
      <c r="B165" s="52">
        <v>19</v>
      </c>
      <c r="C165" s="52"/>
      <c r="D165" s="52"/>
      <c r="E165" s="52"/>
      <c r="F165" s="52"/>
      <c r="G165" s="52"/>
      <c r="H165" s="52"/>
      <c r="I165" s="52"/>
      <c r="J165" s="52"/>
      <c r="K165" s="52"/>
      <c r="L165" s="54"/>
      <c r="M165" s="92"/>
      <c r="N165" s="93"/>
      <c r="O165" s="94"/>
      <c r="P165" s="119"/>
      <c r="Q165" s="59">
        <f>B165</f>
        <v>19</v>
      </c>
      <c r="R165" s="120"/>
      <c r="S165" s="119"/>
      <c r="U165" s="37"/>
    </row>
    <row r="166" spans="1:21" ht="15.75" customHeight="1">
      <c r="A166" s="51">
        <v>1002</v>
      </c>
      <c r="B166" s="52"/>
      <c r="C166" s="52">
        <v>15</v>
      </c>
      <c r="D166" s="52"/>
      <c r="E166" s="52"/>
      <c r="F166" s="52"/>
      <c r="G166" s="52"/>
      <c r="H166" s="52"/>
      <c r="I166" s="52"/>
      <c r="J166" s="52"/>
      <c r="K166" s="52"/>
      <c r="L166" s="54"/>
      <c r="M166" s="95"/>
      <c r="N166" s="76"/>
      <c r="O166" s="96"/>
      <c r="P166" s="63">
        <f>IF(C166=0,"",C166/B165)</f>
        <v>0.78947368421052633</v>
      </c>
      <c r="Q166" s="64">
        <v>15</v>
      </c>
      <c r="R166" s="65">
        <f t="shared" ref="R166:R174" si="20">IF(Q166=0,"",Q166/Q165)</f>
        <v>0.78947368421052633</v>
      </c>
      <c r="S166" s="65">
        <f t="shared" ref="S166:S174" si="21">IF(Q166=0,"",100%-R166)</f>
        <v>0.21052631578947367</v>
      </c>
      <c r="U166" s="37"/>
    </row>
    <row r="167" spans="1:21" ht="15.75" customHeight="1">
      <c r="A167" s="51">
        <v>1101</v>
      </c>
      <c r="B167" s="52"/>
      <c r="C167" s="52"/>
      <c r="D167" s="52">
        <v>12</v>
      </c>
      <c r="E167" s="52"/>
      <c r="F167" s="52"/>
      <c r="G167" s="52"/>
      <c r="H167" s="52"/>
      <c r="I167" s="52"/>
      <c r="J167" s="52"/>
      <c r="K167" s="52"/>
      <c r="L167" s="54"/>
      <c r="M167" s="95"/>
      <c r="N167" s="76"/>
      <c r="O167" s="96"/>
      <c r="P167" s="63">
        <f>IF(D167=0,"",D167/C166)</f>
        <v>0.8</v>
      </c>
      <c r="Q167" s="64">
        <v>13</v>
      </c>
      <c r="R167" s="65">
        <f t="shared" si="20"/>
        <v>0.8666666666666667</v>
      </c>
      <c r="S167" s="65">
        <f t="shared" si="21"/>
        <v>0.1333333333333333</v>
      </c>
      <c r="T167" s="121">
        <f>Q167/Q165</f>
        <v>0.68421052631578949</v>
      </c>
      <c r="U167" s="37"/>
    </row>
    <row r="168" spans="1:21" ht="15.75" customHeight="1">
      <c r="A168" s="51">
        <v>1102</v>
      </c>
      <c r="B168" s="52"/>
      <c r="C168" s="52"/>
      <c r="D168" s="52"/>
      <c r="E168" s="52">
        <v>12</v>
      </c>
      <c r="F168" s="52"/>
      <c r="G168" s="52"/>
      <c r="H168" s="52"/>
      <c r="I168" s="52"/>
      <c r="J168" s="52"/>
      <c r="K168" s="52"/>
      <c r="L168" s="54"/>
      <c r="M168" s="95"/>
      <c r="N168" s="76"/>
      <c r="O168" s="96"/>
      <c r="P168" s="63">
        <f>IF(E168=0,"",E168/D167)</f>
        <v>1</v>
      </c>
      <c r="Q168" s="64">
        <v>13</v>
      </c>
      <c r="R168" s="65">
        <f t="shared" si="20"/>
        <v>1</v>
      </c>
      <c r="S168" s="65">
        <f t="shared" si="21"/>
        <v>0</v>
      </c>
      <c r="U168" s="37"/>
    </row>
    <row r="169" spans="1:21" ht="15.75" customHeight="1">
      <c r="A169" s="51">
        <v>1201</v>
      </c>
      <c r="B169" s="52"/>
      <c r="C169" s="52"/>
      <c r="D169" s="52"/>
      <c r="E169" s="52"/>
      <c r="F169" s="52">
        <v>10</v>
      </c>
      <c r="G169" s="52"/>
      <c r="H169" s="52"/>
      <c r="I169" s="52"/>
      <c r="J169" s="52"/>
      <c r="K169" s="52"/>
      <c r="L169" s="54"/>
      <c r="M169" s="95"/>
      <c r="N169" s="76"/>
      <c r="O169" s="96"/>
      <c r="P169" s="63">
        <f>IF(F169=0,"",F169/E168)</f>
        <v>0.83333333333333337</v>
      </c>
      <c r="Q169" s="64">
        <v>12</v>
      </c>
      <c r="R169" s="65">
        <f t="shared" si="20"/>
        <v>0.92307692307692313</v>
      </c>
      <c r="S169" s="65">
        <f t="shared" si="21"/>
        <v>7.6923076923076872E-2</v>
      </c>
      <c r="U169" s="37"/>
    </row>
    <row r="170" spans="1:21" ht="15.75" customHeight="1">
      <c r="A170" s="51">
        <v>1202</v>
      </c>
      <c r="B170" s="52"/>
      <c r="C170" s="52"/>
      <c r="D170" s="52"/>
      <c r="E170" s="52"/>
      <c r="F170" s="52"/>
      <c r="G170" s="52">
        <v>10</v>
      </c>
      <c r="H170" s="52"/>
      <c r="I170" s="52"/>
      <c r="J170" s="52"/>
      <c r="K170" s="52"/>
      <c r="L170" s="54"/>
      <c r="M170" s="95"/>
      <c r="N170" s="76"/>
      <c r="O170" s="96"/>
      <c r="P170" s="63">
        <f>IF(G170=0,"",G170/F169)</f>
        <v>1</v>
      </c>
      <c r="Q170" s="64">
        <v>10</v>
      </c>
      <c r="R170" s="65">
        <f t="shared" si="20"/>
        <v>0.83333333333333337</v>
      </c>
      <c r="S170" s="65">
        <f t="shared" si="21"/>
        <v>0.16666666666666663</v>
      </c>
      <c r="U170" s="37"/>
    </row>
    <row r="171" spans="1:21" ht="15.75" customHeight="1">
      <c r="A171" s="51">
        <v>1301</v>
      </c>
      <c r="B171" s="52"/>
      <c r="C171" s="52"/>
      <c r="D171" s="52"/>
      <c r="E171" s="52"/>
      <c r="F171" s="52"/>
      <c r="G171" s="52"/>
      <c r="H171" s="52">
        <v>9</v>
      </c>
      <c r="I171" s="52"/>
      <c r="J171" s="52"/>
      <c r="K171" s="52"/>
      <c r="L171" s="54"/>
      <c r="M171" s="95"/>
      <c r="N171" s="76"/>
      <c r="O171" s="96"/>
      <c r="P171" s="63">
        <f>IF(H171=0,"",H171/G170)</f>
        <v>0.9</v>
      </c>
      <c r="Q171" s="64">
        <v>10</v>
      </c>
      <c r="R171" s="65">
        <f t="shared" si="20"/>
        <v>1</v>
      </c>
      <c r="S171" s="65">
        <f t="shared" si="21"/>
        <v>0</v>
      </c>
      <c r="U171" s="37"/>
    </row>
    <row r="172" spans="1:21" ht="15.75" customHeight="1">
      <c r="A172" s="51">
        <v>1302</v>
      </c>
      <c r="B172" s="52"/>
      <c r="C172" s="52"/>
      <c r="D172" s="52"/>
      <c r="E172" s="52"/>
      <c r="F172" s="52"/>
      <c r="G172" s="52"/>
      <c r="H172" s="52"/>
      <c r="I172" s="52">
        <v>9</v>
      </c>
      <c r="J172" s="52"/>
      <c r="K172" s="52"/>
      <c r="L172" s="54"/>
      <c r="M172" s="95"/>
      <c r="N172" s="76"/>
      <c r="O172" s="96"/>
      <c r="P172" s="63">
        <f>IF(I172=0,"",I172/H171)</f>
        <v>1</v>
      </c>
      <c r="Q172" s="64">
        <v>10</v>
      </c>
      <c r="R172" s="65">
        <f t="shared" si="20"/>
        <v>1</v>
      </c>
      <c r="S172" s="65">
        <f t="shared" si="21"/>
        <v>0</v>
      </c>
      <c r="U172" s="37"/>
    </row>
    <row r="173" spans="1:21" ht="15.75" customHeight="1">
      <c r="A173" s="51">
        <v>1401</v>
      </c>
      <c r="B173" s="52"/>
      <c r="C173" s="52"/>
      <c r="D173" s="52"/>
      <c r="E173" s="52"/>
      <c r="F173" s="52"/>
      <c r="G173" s="52"/>
      <c r="H173" s="52"/>
      <c r="I173" s="52"/>
      <c r="J173" s="52">
        <v>9</v>
      </c>
      <c r="K173" s="52"/>
      <c r="L173" s="54"/>
      <c r="M173" s="95"/>
      <c r="N173" s="76"/>
      <c r="O173" s="96"/>
      <c r="P173" s="63">
        <f>IF(J173=0,"",J173/I172)</f>
        <v>1</v>
      </c>
      <c r="Q173" s="64">
        <v>10</v>
      </c>
      <c r="R173" s="65">
        <f t="shared" si="20"/>
        <v>1</v>
      </c>
      <c r="S173" s="65">
        <f t="shared" si="21"/>
        <v>0</v>
      </c>
      <c r="U173" s="37"/>
    </row>
    <row r="174" spans="1:21" ht="15.75" customHeight="1">
      <c r="A174" s="51">
        <v>1402</v>
      </c>
      <c r="B174" s="52"/>
      <c r="C174" s="52"/>
      <c r="D174" s="52"/>
      <c r="E174" s="52"/>
      <c r="F174" s="52"/>
      <c r="G174" s="52"/>
      <c r="H174" s="52"/>
      <c r="I174" s="52"/>
      <c r="J174" s="52"/>
      <c r="K174" s="52">
        <v>9</v>
      </c>
      <c r="L174" s="54">
        <v>9</v>
      </c>
      <c r="M174" s="95"/>
      <c r="N174" s="76"/>
      <c r="O174" s="96"/>
      <c r="P174" s="63">
        <f>IF(K174=0,"",K174/J173)</f>
        <v>1</v>
      </c>
      <c r="Q174" s="64">
        <v>10</v>
      </c>
      <c r="R174" s="65">
        <f t="shared" si="20"/>
        <v>1</v>
      </c>
      <c r="S174" s="65">
        <f t="shared" si="21"/>
        <v>0</v>
      </c>
      <c r="U174" s="37"/>
    </row>
    <row r="175" spans="1:21" ht="15.75" customHeight="1">
      <c r="A175" s="51">
        <v>1501</v>
      </c>
      <c r="B175" s="52"/>
      <c r="C175" s="52"/>
      <c r="D175" s="52"/>
      <c r="E175" s="52"/>
      <c r="F175" s="52"/>
      <c r="G175" s="52"/>
      <c r="H175" s="52"/>
      <c r="I175" s="52"/>
      <c r="J175" s="52"/>
      <c r="K175" s="52">
        <v>1</v>
      </c>
      <c r="L175" s="54">
        <v>1</v>
      </c>
      <c r="M175" s="95"/>
      <c r="N175" s="76"/>
      <c r="O175" s="53"/>
      <c r="P175" s="122"/>
      <c r="Q175" s="72">
        <v>1</v>
      </c>
      <c r="R175" s="123"/>
      <c r="S175" s="122"/>
      <c r="U175" s="37"/>
    </row>
    <row r="176" spans="1:21" ht="15.75" customHeight="1">
      <c r="A176" s="51">
        <v>1502</v>
      </c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4"/>
      <c r="M176" s="95"/>
      <c r="N176" s="76"/>
      <c r="O176" s="53"/>
      <c r="P176" s="71"/>
      <c r="Q176" s="72">
        <v>1</v>
      </c>
      <c r="R176" s="73"/>
      <c r="S176" s="71"/>
      <c r="U176" s="37"/>
    </row>
    <row r="177" spans="1:31" ht="15.75" customHeight="1">
      <c r="A177" s="51">
        <v>1601</v>
      </c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4"/>
      <c r="M177" s="95"/>
      <c r="N177" s="76"/>
      <c r="O177" s="53"/>
      <c r="P177" s="71"/>
      <c r="Q177" s="72"/>
      <c r="R177" s="73"/>
      <c r="S177" s="71"/>
      <c r="U177" s="37"/>
    </row>
    <row r="178" spans="1:31" ht="15.75" customHeight="1">
      <c r="A178" s="51">
        <v>1602</v>
      </c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4"/>
      <c r="M178" s="95"/>
      <c r="N178" s="76"/>
      <c r="O178" s="53"/>
      <c r="P178" s="76"/>
      <c r="Q178" s="53"/>
      <c r="R178" s="77"/>
      <c r="S178" s="71"/>
      <c r="U178" s="37"/>
    </row>
    <row r="179" spans="1:31" ht="15.75" customHeight="1">
      <c r="A179" s="51">
        <v>1701</v>
      </c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4"/>
      <c r="M179" s="95"/>
      <c r="N179" s="76"/>
      <c r="O179" s="53"/>
      <c r="P179" s="78" t="s">
        <v>48</v>
      </c>
      <c r="Q179" s="79">
        <v>7</v>
      </c>
      <c r="R179" s="80">
        <f>IF(SUM(L167:L176)=0,"",SUM(L167:L176))</f>
        <v>10</v>
      </c>
      <c r="S179" s="81" t="s">
        <v>17</v>
      </c>
      <c r="U179" s="37"/>
    </row>
    <row r="180" spans="1:31" ht="15.75" customHeight="1">
      <c r="A180" s="51">
        <v>1702</v>
      </c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4"/>
      <c r="M180" s="95"/>
      <c r="N180" s="76"/>
      <c r="O180" s="53"/>
      <c r="P180" s="82" t="s">
        <v>49</v>
      </c>
      <c r="Q180" s="83">
        <f>IF(Q179/B165=0,"",Q179/B165)</f>
        <v>0.36842105263157893</v>
      </c>
      <c r="R180" s="84">
        <f>IF(Q179/R179=0,"",Q179/R179)</f>
        <v>0.7</v>
      </c>
      <c r="S180" s="85" t="s">
        <v>50</v>
      </c>
      <c r="U180" s="37"/>
    </row>
    <row r="181" spans="1:31" ht="15.75" customHeight="1">
      <c r="A181" s="51">
        <v>1801</v>
      </c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4"/>
      <c r="M181" s="124"/>
      <c r="N181" s="125"/>
      <c r="O181" s="126"/>
      <c r="P181" s="87"/>
      <c r="Q181" s="88"/>
      <c r="R181" s="88"/>
      <c r="S181" s="89"/>
      <c r="U181" s="37"/>
    </row>
    <row r="182" spans="1:31" ht="18" customHeight="1">
      <c r="A182" s="19"/>
      <c r="B182" s="24"/>
      <c r="C182" s="24"/>
      <c r="D182" s="24"/>
      <c r="E182" s="24"/>
      <c r="F182" s="175" t="s">
        <v>74</v>
      </c>
      <c r="G182" s="176"/>
      <c r="H182" s="176"/>
      <c r="I182" s="176"/>
      <c r="J182" s="176"/>
      <c r="K182" s="177"/>
      <c r="L182" s="90">
        <f>SUM(L174:L178)</f>
        <v>10</v>
      </c>
      <c r="M182" s="91">
        <f>IF(L174=0,"",L174/B165)</f>
        <v>0.47368421052631576</v>
      </c>
      <c r="N182" s="91">
        <f>IF(L182=0,"",L182/B165)</f>
        <v>0.52631578947368418</v>
      </c>
      <c r="O182" s="91">
        <f>IF(L174=0,"",N182-M182)</f>
        <v>5.2631578947368418E-2</v>
      </c>
      <c r="P182" s="1"/>
      <c r="Q182" s="24"/>
      <c r="R182" s="27"/>
      <c r="S182" s="1"/>
      <c r="U182" s="37"/>
    </row>
    <row r="183" spans="1:31" ht="12.75" customHeight="1">
      <c r="M183" s="1"/>
      <c r="N183" s="1"/>
      <c r="P183" s="1"/>
      <c r="U183" s="37"/>
    </row>
    <row r="184" spans="1:31" ht="12.75" customHeight="1">
      <c r="M184" s="1"/>
      <c r="N184" s="1"/>
      <c r="P184" s="1"/>
    </row>
    <row r="185" spans="1:31" ht="26.25" customHeight="1">
      <c r="B185" s="118" t="s">
        <v>63</v>
      </c>
      <c r="C185" s="118"/>
      <c r="D185" s="118"/>
      <c r="E185" s="118"/>
      <c r="F185" s="118"/>
      <c r="G185" s="118"/>
      <c r="H185" s="118"/>
      <c r="I185" s="118"/>
      <c r="K185" s="105"/>
      <c r="L185" s="105" t="s">
        <v>36</v>
      </c>
      <c r="M185" s="1"/>
      <c r="N185" s="1"/>
      <c r="O185" s="24"/>
      <c r="P185" s="1"/>
      <c r="Q185" s="24"/>
      <c r="R185" s="24"/>
      <c r="S185" s="24"/>
    </row>
    <row r="186" spans="1:31" ht="15.75" customHeight="1">
      <c r="A186" s="180" t="s">
        <v>16</v>
      </c>
      <c r="B186" s="181" t="s">
        <v>64</v>
      </c>
      <c r="C186" s="176"/>
      <c r="D186" s="176"/>
      <c r="E186" s="176"/>
      <c r="F186" s="176"/>
      <c r="G186" s="176"/>
      <c r="H186" s="176"/>
      <c r="I186" s="176"/>
      <c r="J186" s="176"/>
      <c r="K186" s="177"/>
      <c r="L186" s="182" t="s">
        <v>17</v>
      </c>
      <c r="M186" s="174" t="s">
        <v>8</v>
      </c>
      <c r="N186" s="174" t="s">
        <v>9</v>
      </c>
      <c r="O186" s="183" t="s">
        <v>10</v>
      </c>
      <c r="P186" s="174" t="s">
        <v>11</v>
      </c>
      <c r="Q186" s="172" t="s">
        <v>12</v>
      </c>
      <c r="R186" s="172" t="s">
        <v>13</v>
      </c>
      <c r="S186" s="174" t="s">
        <v>14</v>
      </c>
    </row>
    <row r="187" spans="1:31" ht="15.75" customHeight="1">
      <c r="A187" s="173"/>
      <c r="B187" s="51" t="s">
        <v>65</v>
      </c>
      <c r="C187" s="51" t="s">
        <v>66</v>
      </c>
      <c r="D187" s="51" t="s">
        <v>67</v>
      </c>
      <c r="E187" s="51" t="s">
        <v>68</v>
      </c>
      <c r="F187" s="51" t="s">
        <v>69</v>
      </c>
      <c r="G187" s="51" t="s">
        <v>70</v>
      </c>
      <c r="H187" s="51" t="s">
        <v>71</v>
      </c>
      <c r="I187" s="51" t="s">
        <v>72</v>
      </c>
      <c r="J187" s="51" t="s">
        <v>73</v>
      </c>
      <c r="K187" s="51" t="s">
        <v>95</v>
      </c>
      <c r="L187" s="173"/>
      <c r="M187" s="173"/>
      <c r="N187" s="173"/>
      <c r="O187" s="173"/>
      <c r="P187" s="173"/>
      <c r="Q187" s="173"/>
      <c r="R187" s="173"/>
      <c r="S187" s="173"/>
    </row>
    <row r="188" spans="1:31" ht="15.75" customHeight="1">
      <c r="A188" s="51">
        <v>1002</v>
      </c>
      <c r="B188" s="52">
        <v>29</v>
      </c>
      <c r="C188" s="52"/>
      <c r="D188" s="52"/>
      <c r="E188" s="52"/>
      <c r="F188" s="52"/>
      <c r="G188" s="52"/>
      <c r="H188" s="52"/>
      <c r="I188" s="52"/>
      <c r="J188" s="52"/>
      <c r="K188" s="52"/>
      <c r="L188" s="54"/>
      <c r="M188" s="92"/>
      <c r="N188" s="93"/>
      <c r="O188" s="94"/>
      <c r="P188" s="119"/>
      <c r="Q188" s="59">
        <f>B188</f>
        <v>29</v>
      </c>
      <c r="R188" s="120"/>
      <c r="S188" s="119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</row>
    <row r="189" spans="1:31" ht="15.75" customHeight="1">
      <c r="A189" s="51">
        <v>1101</v>
      </c>
      <c r="B189" s="52"/>
      <c r="C189" s="52">
        <v>25</v>
      </c>
      <c r="D189" s="52"/>
      <c r="E189" s="52"/>
      <c r="F189" s="52"/>
      <c r="G189" s="52"/>
      <c r="H189" s="52"/>
      <c r="I189" s="52"/>
      <c r="J189" s="52"/>
      <c r="K189" s="52"/>
      <c r="L189" s="54"/>
      <c r="M189" s="95"/>
      <c r="N189" s="76"/>
      <c r="O189" s="96"/>
      <c r="P189" s="63">
        <f>IF(C189=0,"",C189/B188)</f>
        <v>0.86206896551724133</v>
      </c>
      <c r="Q189" s="64">
        <v>25</v>
      </c>
      <c r="R189" s="65">
        <f t="shared" ref="R189:R195" si="22">IF(Q189=0,"",Q189/Q188)</f>
        <v>0.86206896551724133</v>
      </c>
      <c r="S189" s="65">
        <f t="shared" ref="S189:S195" si="23">IF(Q189=0,"",100%-R189)</f>
        <v>0.13793103448275867</v>
      </c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</row>
    <row r="190" spans="1:31" ht="15.75" customHeight="1">
      <c r="A190" s="51">
        <v>1102</v>
      </c>
      <c r="B190" s="52"/>
      <c r="C190" s="52"/>
      <c r="D190" s="52">
        <v>22</v>
      </c>
      <c r="E190" s="52"/>
      <c r="F190" s="52"/>
      <c r="G190" s="52"/>
      <c r="H190" s="52"/>
      <c r="I190" s="52"/>
      <c r="J190" s="52"/>
      <c r="K190" s="52"/>
      <c r="L190" s="54"/>
      <c r="M190" s="95"/>
      <c r="N190" s="76"/>
      <c r="O190" s="96"/>
      <c r="P190" s="63">
        <f>IF(D190=0,"",D190/C189)</f>
        <v>0.88</v>
      </c>
      <c r="Q190" s="64">
        <v>23</v>
      </c>
      <c r="R190" s="65">
        <f t="shared" si="22"/>
        <v>0.92</v>
      </c>
      <c r="S190" s="65">
        <f t="shared" si="23"/>
        <v>7.999999999999996E-2</v>
      </c>
      <c r="T190" s="121">
        <f>Q190/Q188</f>
        <v>0.7931034482758621</v>
      </c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</row>
    <row r="191" spans="1:31" ht="15.75" customHeight="1">
      <c r="A191" s="51">
        <v>1201</v>
      </c>
      <c r="B191" s="52"/>
      <c r="C191" s="52"/>
      <c r="D191" s="52"/>
      <c r="E191" s="52">
        <v>20</v>
      </c>
      <c r="F191" s="52"/>
      <c r="G191" s="52"/>
      <c r="H191" s="52"/>
      <c r="I191" s="52"/>
      <c r="J191" s="52"/>
      <c r="K191" s="52"/>
      <c r="L191" s="54"/>
      <c r="M191" s="95"/>
      <c r="N191" s="76"/>
      <c r="O191" s="96"/>
      <c r="P191" s="63">
        <f>IF(E191=0,"",E191/D190)</f>
        <v>0.90909090909090906</v>
      </c>
      <c r="Q191" s="64">
        <v>22</v>
      </c>
      <c r="R191" s="65">
        <f t="shared" si="22"/>
        <v>0.95652173913043481</v>
      </c>
      <c r="S191" s="65">
        <f t="shared" si="23"/>
        <v>4.3478260869565188E-2</v>
      </c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</row>
    <row r="192" spans="1:31" ht="15.75" customHeight="1">
      <c r="A192" s="51">
        <v>1202</v>
      </c>
      <c r="B192" s="52"/>
      <c r="C192" s="52"/>
      <c r="D192" s="52"/>
      <c r="E192" s="52"/>
      <c r="F192" s="52">
        <v>19</v>
      </c>
      <c r="G192" s="52"/>
      <c r="H192" s="52"/>
      <c r="I192" s="52"/>
      <c r="J192" s="52"/>
      <c r="K192" s="52"/>
      <c r="L192" s="54"/>
      <c r="M192" s="95"/>
      <c r="N192" s="76"/>
      <c r="O192" s="96"/>
      <c r="P192" s="63">
        <f>IF(F192=0,"",F192/E191)</f>
        <v>0.95</v>
      </c>
      <c r="Q192" s="64">
        <v>21</v>
      </c>
      <c r="R192" s="65">
        <f t="shared" si="22"/>
        <v>0.95454545454545459</v>
      </c>
      <c r="S192" s="65">
        <f t="shared" si="23"/>
        <v>4.5454545454545414E-2</v>
      </c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</row>
    <row r="193" spans="1:31" ht="15.75" customHeight="1">
      <c r="A193" s="51">
        <v>1301</v>
      </c>
      <c r="B193" s="52"/>
      <c r="C193" s="52"/>
      <c r="D193" s="52"/>
      <c r="E193" s="52"/>
      <c r="F193" s="52"/>
      <c r="G193" s="52">
        <v>17</v>
      </c>
      <c r="H193" s="52"/>
      <c r="I193" s="52"/>
      <c r="J193" s="52"/>
      <c r="K193" s="52"/>
      <c r="L193" s="54"/>
      <c r="M193" s="95"/>
      <c r="N193" s="76"/>
      <c r="O193" s="96"/>
      <c r="P193" s="63">
        <f>IF(G193=0,"",G193/F192)</f>
        <v>0.89473684210526316</v>
      </c>
      <c r="Q193" s="64">
        <v>21</v>
      </c>
      <c r="R193" s="65">
        <f t="shared" si="22"/>
        <v>1</v>
      </c>
      <c r="S193" s="65">
        <f t="shared" si="23"/>
        <v>0</v>
      </c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</row>
    <row r="194" spans="1:31" ht="15.75" customHeight="1">
      <c r="A194" s="51">
        <v>1302</v>
      </c>
      <c r="B194" s="52"/>
      <c r="C194" s="52"/>
      <c r="D194" s="52"/>
      <c r="E194" s="52"/>
      <c r="F194" s="52"/>
      <c r="G194" s="52"/>
      <c r="H194" s="52">
        <v>17</v>
      </c>
      <c r="I194" s="52"/>
      <c r="J194" s="52"/>
      <c r="K194" s="52"/>
      <c r="L194" s="54"/>
      <c r="M194" s="95"/>
      <c r="N194" s="76"/>
      <c r="O194" s="96"/>
      <c r="P194" s="63">
        <f>IF(H194=0,"",H194/G193)</f>
        <v>1</v>
      </c>
      <c r="Q194" s="64">
        <v>21</v>
      </c>
      <c r="R194" s="65">
        <f t="shared" si="22"/>
        <v>1</v>
      </c>
      <c r="S194" s="65">
        <f t="shared" si="23"/>
        <v>0</v>
      </c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</row>
    <row r="195" spans="1:31" ht="15.75" customHeight="1">
      <c r="A195" s="51">
        <v>1401</v>
      </c>
      <c r="B195" s="52"/>
      <c r="C195" s="52"/>
      <c r="D195" s="52"/>
      <c r="E195" s="52"/>
      <c r="F195" s="52"/>
      <c r="G195" s="52"/>
      <c r="H195" s="52"/>
      <c r="I195" s="52">
        <v>17</v>
      </c>
      <c r="J195" s="52"/>
      <c r="K195" s="52"/>
      <c r="L195" s="54"/>
      <c r="M195" s="95"/>
      <c r="N195" s="76"/>
      <c r="O195" s="96"/>
      <c r="P195" s="63">
        <f>IF(I195=0,"",I195/H194)</f>
        <v>1</v>
      </c>
      <c r="Q195" s="64">
        <v>20</v>
      </c>
      <c r="R195" s="65">
        <f t="shared" si="22"/>
        <v>0.95238095238095233</v>
      </c>
      <c r="S195" s="65">
        <f t="shared" si="23"/>
        <v>4.7619047619047672E-2</v>
      </c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</row>
    <row r="196" spans="1:31" ht="15.75" customHeight="1">
      <c r="A196" s="51">
        <v>1402</v>
      </c>
      <c r="B196" s="52"/>
      <c r="C196" s="52"/>
      <c r="D196" s="52"/>
      <c r="E196" s="52"/>
      <c r="F196" s="52"/>
      <c r="G196" s="52"/>
      <c r="H196" s="52"/>
      <c r="I196" s="52"/>
      <c r="J196" s="52"/>
      <c r="K196" s="52">
        <v>17</v>
      </c>
      <c r="L196" s="54">
        <v>17</v>
      </c>
      <c r="M196" s="95"/>
      <c r="N196" s="76"/>
      <c r="O196" s="96"/>
      <c r="P196" s="63" t="str">
        <f>IF(J196=0,"",J196/I195)</f>
        <v/>
      </c>
      <c r="Q196" s="64">
        <v>20</v>
      </c>
      <c r="R196" s="65"/>
      <c r="S196" s="65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</row>
    <row r="197" spans="1:31" ht="15.75" customHeight="1">
      <c r="A197" s="51">
        <v>1501</v>
      </c>
      <c r="B197" s="52"/>
      <c r="C197" s="52"/>
      <c r="D197" s="52"/>
      <c r="E197" s="52"/>
      <c r="F197" s="52"/>
      <c r="G197" s="52"/>
      <c r="H197" s="52"/>
      <c r="I197" s="52"/>
      <c r="J197" s="52"/>
      <c r="K197" s="52">
        <v>2</v>
      </c>
      <c r="L197" s="54">
        <v>2</v>
      </c>
      <c r="M197" s="95"/>
      <c r="N197" s="76"/>
      <c r="O197" s="96"/>
      <c r="P197" s="63"/>
      <c r="Q197" s="64">
        <v>20</v>
      </c>
      <c r="R197" s="65"/>
      <c r="S197" s="65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</row>
    <row r="198" spans="1:31" ht="15.75" customHeight="1">
      <c r="A198" s="51">
        <v>1502</v>
      </c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4"/>
      <c r="M198" s="95"/>
      <c r="N198" s="76"/>
      <c r="O198" s="53"/>
      <c r="P198" s="122"/>
      <c r="Q198" s="72">
        <v>1</v>
      </c>
      <c r="R198" s="123"/>
      <c r="S198" s="122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</row>
    <row r="199" spans="1:31" ht="15.75" customHeight="1">
      <c r="A199" s="51">
        <v>1601</v>
      </c>
      <c r="B199" s="52"/>
      <c r="C199" s="52"/>
      <c r="D199" s="52"/>
      <c r="E199" s="52"/>
      <c r="F199" s="52"/>
      <c r="G199" s="52"/>
      <c r="H199" s="52"/>
      <c r="I199" s="52"/>
      <c r="J199" s="52"/>
      <c r="K199" s="52">
        <v>1</v>
      </c>
      <c r="L199" s="54">
        <v>1</v>
      </c>
      <c r="M199" s="95"/>
      <c r="N199" s="76"/>
      <c r="O199" s="53"/>
      <c r="P199" s="71"/>
      <c r="Q199" s="72"/>
      <c r="R199" s="73"/>
      <c r="S199" s="71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</row>
    <row r="200" spans="1:31" ht="15.75" customHeight="1">
      <c r="A200" s="51">
        <v>1602</v>
      </c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4"/>
      <c r="M200" s="95"/>
      <c r="N200" s="76"/>
      <c r="O200" s="53"/>
      <c r="P200" s="71"/>
      <c r="Q200" s="72"/>
      <c r="R200" s="73"/>
      <c r="S200" s="71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</row>
    <row r="201" spans="1:31" ht="15.75" customHeight="1">
      <c r="A201" s="51">
        <v>1701</v>
      </c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4"/>
      <c r="M201" s="95"/>
      <c r="N201" s="76"/>
      <c r="O201" s="53"/>
      <c r="P201" s="76"/>
      <c r="Q201" s="53"/>
      <c r="R201" s="77"/>
      <c r="S201" s="71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</row>
    <row r="202" spans="1:31" ht="15.75" customHeight="1">
      <c r="A202" s="51">
        <v>1702</v>
      </c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4"/>
      <c r="M202" s="95"/>
      <c r="N202" s="76"/>
      <c r="O202" s="53"/>
      <c r="P202" s="78" t="s">
        <v>48</v>
      </c>
      <c r="Q202" s="79">
        <v>19</v>
      </c>
      <c r="R202" s="80">
        <f>L205</f>
        <v>20</v>
      </c>
      <c r="S202" s="81" t="s">
        <v>17</v>
      </c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</row>
    <row r="203" spans="1:31" ht="15.75" customHeight="1">
      <c r="A203" s="51">
        <v>1801</v>
      </c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4"/>
      <c r="M203" s="95"/>
      <c r="N203" s="76"/>
      <c r="O203" s="53"/>
      <c r="P203" s="82" t="s">
        <v>49</v>
      </c>
      <c r="Q203" s="83">
        <f>IF(Q202/B188=0,"",Q202/B188)</f>
        <v>0.65517241379310343</v>
      </c>
      <c r="R203" s="84">
        <f>IF(Q202/R202=0,"",Q202/R202)</f>
        <v>0.95</v>
      </c>
      <c r="S203" s="85" t="s">
        <v>50</v>
      </c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</row>
    <row r="204" spans="1:31" ht="18" customHeight="1">
      <c r="A204" s="51">
        <v>1802</v>
      </c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4"/>
      <c r="M204" s="124"/>
      <c r="N204" s="125"/>
      <c r="O204" s="126"/>
      <c r="P204" s="87"/>
      <c r="Q204" s="88"/>
      <c r="R204" s="88"/>
      <c r="S204" s="89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</row>
    <row r="205" spans="1:31" ht="18" customHeight="1">
      <c r="A205" s="19"/>
      <c r="B205" s="24"/>
      <c r="C205" s="24"/>
      <c r="D205" s="24"/>
      <c r="E205" s="24"/>
      <c r="F205" s="175" t="s">
        <v>74</v>
      </c>
      <c r="G205" s="176"/>
      <c r="H205" s="176"/>
      <c r="I205" s="176"/>
      <c r="J205" s="176"/>
      <c r="K205" s="177"/>
      <c r="L205" s="90">
        <f>SUM(L196:L201)</f>
        <v>20</v>
      </c>
      <c r="M205" s="91">
        <f>IF(L196=0,"",L196/B188)</f>
        <v>0.58620689655172409</v>
      </c>
      <c r="N205" s="91">
        <f>IF(L205=0,"",L205/B188)</f>
        <v>0.68965517241379315</v>
      </c>
      <c r="O205" s="91">
        <f>IF(L197=0,"",N205-M205)</f>
        <v>0.10344827586206906</v>
      </c>
      <c r="P205" s="1"/>
      <c r="Q205" s="24"/>
      <c r="R205" s="27"/>
      <c r="S205" s="1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</row>
    <row r="206" spans="1:31" ht="12.75" customHeight="1">
      <c r="A206" s="3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1"/>
      <c r="N206" s="1"/>
      <c r="O206" s="24"/>
      <c r="P206" s="1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</row>
    <row r="207" spans="1:31" ht="12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1"/>
      <c r="N207" s="1"/>
      <c r="O207" s="24"/>
      <c r="P207" s="1"/>
      <c r="Q207" s="24"/>
      <c r="R207" s="27"/>
      <c r="S207" s="1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</row>
    <row r="208" spans="1:31" ht="26.25" customHeight="1">
      <c r="B208" s="118" t="s">
        <v>63</v>
      </c>
      <c r="C208" s="118"/>
      <c r="D208" s="118"/>
      <c r="E208" s="118"/>
      <c r="F208" s="118"/>
      <c r="G208" s="118"/>
      <c r="H208" s="118"/>
      <c r="I208" s="118"/>
      <c r="K208" s="105"/>
      <c r="L208" s="105" t="s">
        <v>46</v>
      </c>
      <c r="M208" s="1"/>
      <c r="N208" s="1"/>
      <c r="O208" s="24"/>
      <c r="P208" s="1"/>
      <c r="Q208" s="24"/>
      <c r="R208" s="24"/>
      <c r="S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</row>
    <row r="209" spans="1:31" ht="20.25" customHeight="1">
      <c r="A209" s="180" t="s">
        <v>16</v>
      </c>
      <c r="B209" s="181" t="s">
        <v>64</v>
      </c>
      <c r="C209" s="176"/>
      <c r="D209" s="176"/>
      <c r="E209" s="176"/>
      <c r="F209" s="176"/>
      <c r="G209" s="176"/>
      <c r="H209" s="176"/>
      <c r="I209" s="176"/>
      <c r="J209" s="176"/>
      <c r="K209" s="177"/>
      <c r="L209" s="182" t="s">
        <v>17</v>
      </c>
      <c r="M209" s="174" t="s">
        <v>8</v>
      </c>
      <c r="N209" s="174" t="s">
        <v>9</v>
      </c>
      <c r="O209" s="183" t="s">
        <v>10</v>
      </c>
      <c r="P209" s="174" t="s">
        <v>11</v>
      </c>
      <c r="Q209" s="172" t="s">
        <v>12</v>
      </c>
      <c r="R209" s="172" t="s">
        <v>13</v>
      </c>
      <c r="S209" s="174" t="s">
        <v>14</v>
      </c>
      <c r="U209" s="27"/>
      <c r="V209" s="27"/>
      <c r="W209" s="24"/>
      <c r="X209" s="24"/>
      <c r="Y209" s="24"/>
      <c r="Z209" s="24"/>
      <c r="AA209" s="24"/>
      <c r="AB209" s="24"/>
      <c r="AC209" s="24"/>
      <c r="AD209" s="24"/>
      <c r="AE209" s="24"/>
    </row>
    <row r="210" spans="1:31" ht="15.75" customHeight="1">
      <c r="A210" s="173"/>
      <c r="B210" s="51" t="s">
        <v>65</v>
      </c>
      <c r="C210" s="51" t="s">
        <v>66</v>
      </c>
      <c r="D210" s="51" t="s">
        <v>67</v>
      </c>
      <c r="E210" s="51" t="s">
        <v>68</v>
      </c>
      <c r="F210" s="51" t="s">
        <v>69</v>
      </c>
      <c r="G210" s="51" t="s">
        <v>70</v>
      </c>
      <c r="H210" s="51" t="s">
        <v>71</v>
      </c>
      <c r="I210" s="51" t="s">
        <v>72</v>
      </c>
      <c r="J210" s="51" t="s">
        <v>73</v>
      </c>
      <c r="K210" s="51" t="s">
        <v>95</v>
      </c>
      <c r="L210" s="173"/>
      <c r="M210" s="173"/>
      <c r="N210" s="173"/>
      <c r="O210" s="173"/>
      <c r="P210" s="173"/>
      <c r="Q210" s="173"/>
      <c r="R210" s="173"/>
      <c r="S210" s="173"/>
      <c r="U210" s="27"/>
      <c r="V210" s="27"/>
      <c r="W210" s="24"/>
      <c r="X210" s="24"/>
      <c r="Y210" s="24"/>
      <c r="Z210" s="24"/>
      <c r="AA210" s="24"/>
      <c r="AB210" s="24"/>
      <c r="AC210" s="24"/>
      <c r="AD210" s="24"/>
      <c r="AE210" s="24"/>
    </row>
    <row r="211" spans="1:31" ht="15.75" customHeight="1">
      <c r="A211" s="51">
        <v>1101</v>
      </c>
      <c r="B211" s="52">
        <v>9</v>
      </c>
      <c r="C211" s="52"/>
      <c r="D211" s="52"/>
      <c r="E211" s="52"/>
      <c r="F211" s="52"/>
      <c r="G211" s="52"/>
      <c r="H211" s="52"/>
      <c r="I211" s="52"/>
      <c r="J211" s="52"/>
      <c r="K211" s="52"/>
      <c r="L211" s="54"/>
      <c r="M211" s="92"/>
      <c r="N211" s="93"/>
      <c r="O211" s="94"/>
      <c r="P211" s="119"/>
      <c r="Q211" s="59">
        <f>B211</f>
        <v>9</v>
      </c>
      <c r="R211" s="120"/>
      <c r="S211" s="119"/>
      <c r="U211" s="27"/>
      <c r="V211" s="27"/>
      <c r="W211" s="24"/>
      <c r="X211" s="24"/>
      <c r="Y211" s="24"/>
      <c r="Z211" s="24"/>
      <c r="AA211" s="24"/>
      <c r="AB211" s="24"/>
      <c r="AC211" s="24"/>
      <c r="AD211" s="24"/>
      <c r="AE211" s="24"/>
    </row>
    <row r="212" spans="1:31" ht="15.75" customHeight="1">
      <c r="A212" s="51">
        <v>1102</v>
      </c>
      <c r="B212" s="52"/>
      <c r="C212" s="52">
        <v>7</v>
      </c>
      <c r="D212" s="52"/>
      <c r="E212" s="52"/>
      <c r="F212" s="52"/>
      <c r="G212" s="52"/>
      <c r="H212" s="52"/>
      <c r="I212" s="52"/>
      <c r="J212" s="52"/>
      <c r="K212" s="52"/>
      <c r="L212" s="54"/>
      <c r="M212" s="95"/>
      <c r="N212" s="76"/>
      <c r="O212" s="96"/>
      <c r="P212" s="63">
        <f>IF(C212=0,"",C212/B211)</f>
        <v>0.77777777777777779</v>
      </c>
      <c r="Q212" s="64">
        <v>7</v>
      </c>
      <c r="R212" s="65">
        <f t="shared" ref="R212:R220" si="24">IF(Q212=0,"",Q212/Q211)</f>
        <v>0.77777777777777779</v>
      </c>
      <c r="S212" s="65">
        <f t="shared" ref="S212:S220" si="25">IF(Q212=0,"",100%-R212)</f>
        <v>0.22222222222222221</v>
      </c>
      <c r="U212" s="27"/>
      <c r="V212" s="27"/>
      <c r="W212" s="24"/>
      <c r="X212" s="24"/>
      <c r="Y212" s="24"/>
      <c r="Z212" s="24"/>
      <c r="AA212" s="24"/>
      <c r="AB212" s="24"/>
      <c r="AC212" s="24"/>
      <c r="AD212" s="24"/>
      <c r="AE212" s="24"/>
    </row>
    <row r="213" spans="1:31" ht="15.75" customHeight="1">
      <c r="A213" s="51">
        <v>1201</v>
      </c>
      <c r="B213" s="52"/>
      <c r="C213" s="52"/>
      <c r="D213" s="52">
        <v>7</v>
      </c>
      <c r="E213" s="52"/>
      <c r="F213" s="52"/>
      <c r="G213" s="52"/>
      <c r="H213" s="52"/>
      <c r="I213" s="52"/>
      <c r="J213" s="52"/>
      <c r="K213" s="52"/>
      <c r="L213" s="54"/>
      <c r="M213" s="95"/>
      <c r="N213" s="76"/>
      <c r="O213" s="96"/>
      <c r="P213" s="63">
        <f>IF(D213=0,"",D213/C212)</f>
        <v>1</v>
      </c>
      <c r="Q213" s="64">
        <v>7</v>
      </c>
      <c r="R213" s="65">
        <f t="shared" si="24"/>
        <v>1</v>
      </c>
      <c r="S213" s="65">
        <f t="shared" si="25"/>
        <v>0</v>
      </c>
      <c r="T213" s="121">
        <f>Q213/Q211</f>
        <v>0.77777777777777779</v>
      </c>
      <c r="U213" s="27"/>
      <c r="V213" s="27"/>
      <c r="W213" s="24"/>
      <c r="X213" s="24"/>
      <c r="Y213" s="24"/>
      <c r="Z213" s="24"/>
      <c r="AA213" s="24"/>
      <c r="AB213" s="24"/>
      <c r="AC213" s="24"/>
      <c r="AD213" s="24"/>
      <c r="AE213" s="24"/>
    </row>
    <row r="214" spans="1:31" ht="15.75" customHeight="1">
      <c r="A214" s="51">
        <v>1202</v>
      </c>
      <c r="B214" s="52"/>
      <c r="C214" s="52"/>
      <c r="D214" s="52"/>
      <c r="E214" s="52">
        <v>7</v>
      </c>
      <c r="F214" s="52"/>
      <c r="G214" s="52"/>
      <c r="H214" s="52"/>
      <c r="I214" s="52"/>
      <c r="J214" s="52"/>
      <c r="K214" s="52"/>
      <c r="L214" s="54"/>
      <c r="M214" s="95"/>
      <c r="N214" s="76"/>
      <c r="O214" s="96"/>
      <c r="P214" s="63">
        <f>IF(E214=0,"",E214/D213)</f>
        <v>1</v>
      </c>
      <c r="Q214" s="64">
        <v>7</v>
      </c>
      <c r="R214" s="65">
        <f t="shared" si="24"/>
        <v>1</v>
      </c>
      <c r="S214" s="65">
        <f t="shared" si="25"/>
        <v>0</v>
      </c>
      <c r="U214" s="27"/>
      <c r="V214" s="27"/>
      <c r="W214" s="24"/>
      <c r="X214" s="24"/>
      <c r="Y214" s="24"/>
      <c r="Z214" s="24"/>
      <c r="AA214" s="24"/>
      <c r="AB214" s="24"/>
      <c r="AC214" s="24"/>
      <c r="AD214" s="24"/>
      <c r="AE214" s="24"/>
    </row>
    <row r="215" spans="1:31" ht="15.75" customHeight="1">
      <c r="A215" s="51">
        <f t="shared" ref="A215:A227" si="26">A213+100</f>
        <v>1301</v>
      </c>
      <c r="B215" s="52"/>
      <c r="C215" s="52"/>
      <c r="D215" s="52"/>
      <c r="E215" s="52"/>
      <c r="F215" s="52">
        <v>7</v>
      </c>
      <c r="G215" s="52"/>
      <c r="H215" s="52"/>
      <c r="I215" s="52"/>
      <c r="J215" s="52"/>
      <c r="K215" s="52"/>
      <c r="L215" s="54"/>
      <c r="M215" s="95"/>
      <c r="N215" s="76"/>
      <c r="O215" s="96"/>
      <c r="P215" s="63">
        <f>IF(F215=0,"",F215/E214)</f>
        <v>1</v>
      </c>
      <c r="Q215" s="64">
        <v>7</v>
      </c>
      <c r="R215" s="65">
        <f t="shared" si="24"/>
        <v>1</v>
      </c>
      <c r="S215" s="65">
        <f t="shared" si="25"/>
        <v>0</v>
      </c>
      <c r="U215" s="27"/>
      <c r="V215" s="27"/>
      <c r="W215" s="24"/>
      <c r="X215" s="24"/>
      <c r="Y215" s="24"/>
      <c r="Z215" s="24"/>
      <c r="AA215" s="24"/>
      <c r="AB215" s="24"/>
      <c r="AC215" s="24"/>
      <c r="AD215" s="24"/>
      <c r="AE215" s="24"/>
    </row>
    <row r="216" spans="1:31" ht="15.75" customHeight="1">
      <c r="A216" s="51">
        <f t="shared" si="26"/>
        <v>1302</v>
      </c>
      <c r="B216" s="52"/>
      <c r="C216" s="52"/>
      <c r="D216" s="52"/>
      <c r="E216" s="52"/>
      <c r="F216" s="52"/>
      <c r="G216" s="52">
        <v>6</v>
      </c>
      <c r="H216" s="52"/>
      <c r="I216" s="52"/>
      <c r="J216" s="52"/>
      <c r="K216" s="52"/>
      <c r="L216" s="54"/>
      <c r="M216" s="95"/>
      <c r="N216" s="76"/>
      <c r="O216" s="96"/>
      <c r="P216" s="63">
        <f>IF(G216=0,"",G216/F215)</f>
        <v>0.8571428571428571</v>
      </c>
      <c r="Q216" s="64">
        <v>6</v>
      </c>
      <c r="R216" s="65">
        <f t="shared" si="24"/>
        <v>0.8571428571428571</v>
      </c>
      <c r="S216" s="65">
        <f t="shared" si="25"/>
        <v>0.1428571428571429</v>
      </c>
      <c r="U216" s="27"/>
      <c r="V216" s="27"/>
      <c r="W216" s="24"/>
      <c r="X216" s="24"/>
      <c r="Y216" s="24"/>
      <c r="Z216" s="24"/>
      <c r="AA216" s="24"/>
      <c r="AB216" s="24"/>
      <c r="AC216" s="24"/>
      <c r="AD216" s="24"/>
      <c r="AE216" s="24"/>
    </row>
    <row r="217" spans="1:31" ht="15.75" customHeight="1">
      <c r="A217" s="51">
        <f t="shared" si="26"/>
        <v>1401</v>
      </c>
      <c r="B217" s="52"/>
      <c r="C217" s="52"/>
      <c r="D217" s="52"/>
      <c r="E217" s="52"/>
      <c r="F217" s="52"/>
      <c r="G217" s="52"/>
      <c r="H217" s="52">
        <v>6</v>
      </c>
      <c r="I217" s="52"/>
      <c r="J217" s="52"/>
      <c r="K217" s="52"/>
      <c r="L217" s="54"/>
      <c r="M217" s="95"/>
      <c r="N217" s="76"/>
      <c r="O217" s="96"/>
      <c r="P217" s="63">
        <f>IF(H217=0,"",H217/G216)</f>
        <v>1</v>
      </c>
      <c r="Q217" s="64">
        <v>6</v>
      </c>
      <c r="R217" s="65">
        <f t="shared" si="24"/>
        <v>1</v>
      </c>
      <c r="S217" s="65">
        <f t="shared" si="25"/>
        <v>0</v>
      </c>
      <c r="U217" s="27"/>
      <c r="V217" s="27"/>
      <c r="W217" s="24"/>
      <c r="X217" s="24"/>
      <c r="Y217" s="24"/>
      <c r="Z217" s="24"/>
      <c r="AA217" s="24"/>
      <c r="AB217" s="24"/>
      <c r="AC217" s="24"/>
      <c r="AD217" s="24"/>
      <c r="AE217" s="24"/>
    </row>
    <row r="218" spans="1:31" ht="15.75" customHeight="1">
      <c r="A218" s="51">
        <f t="shared" si="26"/>
        <v>1402</v>
      </c>
      <c r="B218" s="52"/>
      <c r="C218" s="52"/>
      <c r="D218" s="52"/>
      <c r="E218" s="52"/>
      <c r="F218" s="52"/>
      <c r="G218" s="52"/>
      <c r="H218" s="52"/>
      <c r="I218" s="52">
        <v>6</v>
      </c>
      <c r="J218" s="52"/>
      <c r="K218" s="52"/>
      <c r="L218" s="54"/>
      <c r="M218" s="95"/>
      <c r="N218" s="76"/>
      <c r="O218" s="96"/>
      <c r="P218" s="63">
        <f>IF(I218=0,"",I218/H217)</f>
        <v>1</v>
      </c>
      <c r="Q218" s="64">
        <v>6</v>
      </c>
      <c r="R218" s="65">
        <f t="shared" si="24"/>
        <v>1</v>
      </c>
      <c r="S218" s="65">
        <f t="shared" si="25"/>
        <v>0</v>
      </c>
      <c r="U218" s="27"/>
      <c r="V218" s="27"/>
      <c r="W218" s="24"/>
      <c r="X218" s="24"/>
      <c r="Y218" s="24"/>
      <c r="Z218" s="24"/>
      <c r="AA218" s="24"/>
      <c r="AB218" s="24"/>
      <c r="AC218" s="24"/>
      <c r="AD218" s="24"/>
      <c r="AE218" s="24"/>
    </row>
    <row r="219" spans="1:31" ht="15.75" customHeight="1">
      <c r="A219" s="51">
        <f t="shared" si="26"/>
        <v>1501</v>
      </c>
      <c r="B219" s="52"/>
      <c r="C219" s="52"/>
      <c r="D219" s="52"/>
      <c r="E219" s="52"/>
      <c r="F219" s="52"/>
      <c r="G219" s="52"/>
      <c r="H219" s="52"/>
      <c r="I219" s="52"/>
      <c r="J219" s="52">
        <v>5</v>
      </c>
      <c r="K219" s="52"/>
      <c r="L219" s="54"/>
      <c r="M219" s="95"/>
      <c r="N219" s="76"/>
      <c r="O219" s="96"/>
      <c r="P219" s="63">
        <f>IF(J219=0,"",J219/I218)</f>
        <v>0.83333333333333337</v>
      </c>
      <c r="Q219" s="64">
        <v>6</v>
      </c>
      <c r="R219" s="65">
        <f t="shared" si="24"/>
        <v>1</v>
      </c>
      <c r="S219" s="65">
        <f t="shared" si="25"/>
        <v>0</v>
      </c>
      <c r="U219" s="27"/>
      <c r="V219" s="27"/>
      <c r="W219" s="24"/>
      <c r="X219" s="24"/>
      <c r="Y219" s="24"/>
      <c r="Z219" s="24"/>
      <c r="AA219" s="24"/>
      <c r="AB219" s="24"/>
      <c r="AC219" s="24"/>
      <c r="AD219" s="24"/>
      <c r="AE219" s="24"/>
    </row>
    <row r="220" spans="1:31" ht="15.75" customHeight="1">
      <c r="A220" s="51">
        <f t="shared" si="26"/>
        <v>1502</v>
      </c>
      <c r="B220" s="52"/>
      <c r="C220" s="52"/>
      <c r="D220" s="52"/>
      <c r="E220" s="52"/>
      <c r="F220" s="52"/>
      <c r="G220" s="52"/>
      <c r="H220" s="52"/>
      <c r="I220" s="52"/>
      <c r="J220" s="52"/>
      <c r="K220" s="52">
        <v>5</v>
      </c>
      <c r="L220" s="54">
        <v>5</v>
      </c>
      <c r="M220" s="95"/>
      <c r="N220" s="76"/>
      <c r="O220" s="96"/>
      <c r="P220" s="63">
        <f>IF(K220=0,"",K220/J219)</f>
        <v>1</v>
      </c>
      <c r="Q220" s="64">
        <v>6</v>
      </c>
      <c r="R220" s="65">
        <f t="shared" si="24"/>
        <v>1</v>
      </c>
      <c r="S220" s="65">
        <f t="shared" si="25"/>
        <v>0</v>
      </c>
      <c r="U220" s="27"/>
      <c r="V220" s="27"/>
      <c r="W220" s="24"/>
      <c r="X220" s="24"/>
      <c r="Y220" s="24"/>
      <c r="Z220" s="24"/>
      <c r="AA220" s="24"/>
      <c r="AB220" s="24"/>
      <c r="AC220" s="24"/>
      <c r="AD220" s="24"/>
      <c r="AE220" s="24"/>
    </row>
    <row r="221" spans="1:31" ht="15.75" customHeight="1">
      <c r="A221" s="51">
        <f t="shared" si="26"/>
        <v>1601</v>
      </c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4"/>
      <c r="M221" s="95"/>
      <c r="N221" s="76"/>
      <c r="O221" s="53"/>
      <c r="P221" s="122"/>
      <c r="Q221" s="72">
        <v>0</v>
      </c>
      <c r="R221" s="123"/>
      <c r="S221" s="122"/>
      <c r="U221" s="27"/>
      <c r="V221" s="27"/>
      <c r="W221" s="24"/>
      <c r="X221" s="24"/>
      <c r="Y221" s="24"/>
      <c r="Z221" s="24"/>
      <c r="AA221" s="24"/>
      <c r="AB221" s="24"/>
      <c r="AC221" s="24"/>
      <c r="AD221" s="24"/>
      <c r="AE221" s="24"/>
    </row>
    <row r="222" spans="1:31" ht="15.75" customHeight="1">
      <c r="A222" s="51">
        <f t="shared" si="26"/>
        <v>1602</v>
      </c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4"/>
      <c r="M222" s="95"/>
      <c r="N222" s="76"/>
      <c r="O222" s="53"/>
      <c r="P222" s="71"/>
      <c r="Q222" s="72"/>
      <c r="R222" s="73"/>
      <c r="S222" s="71"/>
      <c r="U222" s="27"/>
      <c r="V222" s="27"/>
      <c r="W222" s="24"/>
      <c r="X222" s="24"/>
      <c r="Y222" s="24"/>
      <c r="Z222" s="24"/>
      <c r="AA222" s="24"/>
      <c r="AB222" s="24"/>
      <c r="AC222" s="24"/>
      <c r="AD222" s="24"/>
      <c r="AE222" s="24"/>
    </row>
    <row r="223" spans="1:31" ht="15.75" customHeight="1">
      <c r="A223" s="51">
        <f t="shared" si="26"/>
        <v>1701</v>
      </c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4"/>
      <c r="M223" s="95"/>
      <c r="N223" s="76"/>
      <c r="O223" s="53"/>
      <c r="P223" s="71"/>
      <c r="Q223" s="72"/>
      <c r="R223" s="73"/>
      <c r="S223" s="71"/>
      <c r="U223" s="27"/>
      <c r="V223" s="27"/>
      <c r="W223" s="24"/>
      <c r="X223" s="24"/>
      <c r="Y223" s="24"/>
      <c r="Z223" s="24"/>
      <c r="AA223" s="24"/>
      <c r="AB223" s="24"/>
      <c r="AC223" s="24"/>
      <c r="AD223" s="24"/>
      <c r="AE223" s="24"/>
    </row>
    <row r="224" spans="1:31" ht="15.75" customHeight="1">
      <c r="A224" s="51">
        <f t="shared" si="26"/>
        <v>1702</v>
      </c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4"/>
      <c r="M224" s="95"/>
      <c r="N224" s="76"/>
      <c r="O224" s="53"/>
      <c r="P224" s="76"/>
      <c r="Q224" s="53"/>
      <c r="R224" s="77"/>
      <c r="S224" s="71"/>
      <c r="U224" s="27"/>
      <c r="V224" s="27"/>
      <c r="W224" s="24"/>
      <c r="X224" s="24"/>
      <c r="Y224" s="24"/>
      <c r="Z224" s="24"/>
      <c r="AA224" s="24"/>
      <c r="AB224" s="24"/>
      <c r="AC224" s="24"/>
      <c r="AD224" s="24"/>
      <c r="AE224" s="24"/>
    </row>
    <row r="225" spans="1:31" ht="15.75" customHeight="1">
      <c r="A225" s="51">
        <f t="shared" si="26"/>
        <v>1801</v>
      </c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4"/>
      <c r="M225" s="95"/>
      <c r="N225" s="76"/>
      <c r="O225" s="53"/>
      <c r="P225" s="78" t="s">
        <v>48</v>
      </c>
      <c r="Q225" s="79">
        <v>5</v>
      </c>
      <c r="R225" s="80">
        <f>IF(SUM(L213:L222)=0,"",SUM(L213:L222))</f>
        <v>5</v>
      </c>
      <c r="S225" s="81" t="s">
        <v>17</v>
      </c>
      <c r="U225" s="27"/>
      <c r="V225" s="27"/>
      <c r="W225" s="24"/>
      <c r="X225" s="24"/>
      <c r="Y225" s="24"/>
      <c r="Z225" s="24"/>
      <c r="AA225" s="24"/>
      <c r="AB225" s="24"/>
      <c r="AC225" s="24"/>
      <c r="AD225" s="24"/>
      <c r="AE225" s="24"/>
    </row>
    <row r="226" spans="1:31" ht="15.75" customHeight="1">
      <c r="A226" s="51">
        <f t="shared" si="26"/>
        <v>1802</v>
      </c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4"/>
      <c r="M226" s="95"/>
      <c r="N226" s="76"/>
      <c r="O226" s="53"/>
      <c r="P226" s="82" t="s">
        <v>49</v>
      </c>
      <c r="Q226" s="83">
        <f>IF(Q225/B211=0,"",Q225/B211)</f>
        <v>0.55555555555555558</v>
      </c>
      <c r="R226" s="84">
        <f>IF(Q225/R225=0,"",Q225/R225)</f>
        <v>1</v>
      </c>
      <c r="S226" s="85" t="s">
        <v>50</v>
      </c>
      <c r="U226" s="27"/>
      <c r="V226" s="27"/>
      <c r="W226" s="24"/>
      <c r="X226" s="24"/>
      <c r="Y226" s="24"/>
      <c r="Z226" s="24"/>
      <c r="AA226" s="24"/>
      <c r="AB226" s="24"/>
      <c r="AC226" s="24"/>
      <c r="AD226" s="24"/>
      <c r="AE226" s="24"/>
    </row>
    <row r="227" spans="1:31" ht="15.75" customHeight="1">
      <c r="A227" s="51">
        <f t="shared" si="26"/>
        <v>1901</v>
      </c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4"/>
      <c r="M227" s="124"/>
      <c r="N227" s="125"/>
      <c r="O227" s="126"/>
      <c r="P227" s="87"/>
      <c r="Q227" s="88"/>
      <c r="R227" s="88"/>
      <c r="S227" s="89"/>
      <c r="U227" s="27"/>
      <c r="V227" s="27"/>
      <c r="W227" s="24"/>
      <c r="X227" s="24"/>
      <c r="Y227" s="24"/>
      <c r="Z227" s="24"/>
      <c r="AA227" s="24"/>
      <c r="AB227" s="24"/>
      <c r="AC227" s="24"/>
      <c r="AD227" s="24"/>
      <c r="AE227" s="24"/>
    </row>
    <row r="228" spans="1:31" ht="18" customHeight="1">
      <c r="A228" s="19"/>
      <c r="B228" s="24"/>
      <c r="C228" s="24"/>
      <c r="D228" s="24"/>
      <c r="E228" s="24"/>
      <c r="F228" s="175" t="s">
        <v>74</v>
      </c>
      <c r="G228" s="176"/>
      <c r="H228" s="176"/>
      <c r="I228" s="176"/>
      <c r="J228" s="176"/>
      <c r="K228" s="177"/>
      <c r="L228" s="90">
        <f>SUM(L220:L224)</f>
        <v>5</v>
      </c>
      <c r="M228" s="91">
        <f>IF(L220=0,"",L220/B211)</f>
        <v>0.55555555555555558</v>
      </c>
      <c r="N228" s="91">
        <f>IF(L228=0,"",L228/B211)</f>
        <v>0.55555555555555558</v>
      </c>
      <c r="O228" s="91">
        <f>IF(L220=0,"",N228-M228)</f>
        <v>0</v>
      </c>
      <c r="P228" s="1"/>
      <c r="Q228" s="24"/>
      <c r="R228" s="27"/>
      <c r="S228" s="1"/>
      <c r="U228" s="27"/>
      <c r="V228" s="27"/>
      <c r="W228" s="24"/>
      <c r="X228" s="24"/>
      <c r="Y228" s="24"/>
      <c r="Z228" s="24"/>
      <c r="AA228" s="24"/>
      <c r="AB228" s="24"/>
      <c r="AC228" s="24"/>
      <c r="AD228" s="24"/>
      <c r="AE228" s="24"/>
    </row>
    <row r="229" spans="1:31" ht="12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1"/>
      <c r="N229" s="1"/>
      <c r="O229" s="1"/>
      <c r="P229" s="1"/>
      <c r="Q229" s="24"/>
      <c r="R229" s="27"/>
      <c r="S229" s="1"/>
      <c r="T229" s="24"/>
      <c r="U229" s="27"/>
      <c r="V229" s="27"/>
      <c r="W229" s="24"/>
      <c r="X229" s="24"/>
      <c r="Y229" s="24"/>
      <c r="Z229" s="24"/>
      <c r="AA229" s="24"/>
      <c r="AB229" s="24"/>
      <c r="AC229" s="24"/>
      <c r="AD229" s="24"/>
      <c r="AE229" s="24"/>
    </row>
    <row r="230" spans="1:31" ht="12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1"/>
      <c r="N230" s="1"/>
      <c r="O230" s="1"/>
      <c r="P230" s="1"/>
      <c r="Q230" s="24"/>
      <c r="R230" s="27"/>
      <c r="S230" s="1"/>
      <c r="T230" s="24"/>
      <c r="U230" s="27"/>
      <c r="V230" s="27"/>
      <c r="W230" s="24"/>
      <c r="X230" s="24"/>
      <c r="Y230" s="24"/>
      <c r="Z230" s="24"/>
      <c r="AA230" s="24"/>
      <c r="AB230" s="24"/>
      <c r="AC230" s="24"/>
      <c r="AD230" s="24"/>
      <c r="AE230" s="24"/>
    </row>
    <row r="231" spans="1:31" ht="26.25" customHeight="1">
      <c r="A231" s="178" t="s">
        <v>77</v>
      </c>
      <c r="B231" s="179"/>
      <c r="C231" s="179"/>
      <c r="D231" s="179"/>
      <c r="E231" s="179"/>
      <c r="F231" s="179"/>
      <c r="G231" s="179"/>
      <c r="H231" s="184" t="s">
        <v>47</v>
      </c>
      <c r="I231" s="179"/>
      <c r="J231" s="179"/>
      <c r="K231" s="105"/>
      <c r="L231" s="24"/>
      <c r="M231" s="1"/>
      <c r="N231" s="1"/>
      <c r="O231" s="24"/>
      <c r="P231" s="1"/>
      <c r="Q231" s="24"/>
      <c r="R231" s="24"/>
      <c r="S231" s="24"/>
    </row>
    <row r="232" spans="1:31" ht="20.25" customHeight="1">
      <c r="A232" s="180" t="s">
        <v>16</v>
      </c>
      <c r="B232" s="181" t="s">
        <v>64</v>
      </c>
      <c r="C232" s="176"/>
      <c r="D232" s="176"/>
      <c r="E232" s="176"/>
      <c r="F232" s="176"/>
      <c r="G232" s="176"/>
      <c r="H232" s="176"/>
      <c r="I232" s="176"/>
      <c r="J232" s="176"/>
      <c r="K232" s="177"/>
      <c r="L232" s="182" t="s">
        <v>17</v>
      </c>
      <c r="M232" s="174" t="s">
        <v>8</v>
      </c>
      <c r="N232" s="174" t="s">
        <v>9</v>
      </c>
      <c r="O232" s="183" t="s">
        <v>10</v>
      </c>
      <c r="P232" s="174" t="s">
        <v>11</v>
      </c>
      <c r="Q232" s="172" t="s">
        <v>12</v>
      </c>
      <c r="R232" s="172" t="s">
        <v>13</v>
      </c>
      <c r="S232" s="174" t="s">
        <v>14</v>
      </c>
    </row>
    <row r="233" spans="1:31" ht="15.75" customHeight="1">
      <c r="A233" s="173"/>
      <c r="B233" s="51" t="s">
        <v>65</v>
      </c>
      <c r="C233" s="51" t="s">
        <v>66</v>
      </c>
      <c r="D233" s="51" t="s">
        <v>67</v>
      </c>
      <c r="E233" s="51" t="s">
        <v>68</v>
      </c>
      <c r="F233" s="51" t="s">
        <v>69</v>
      </c>
      <c r="G233" s="51" t="s">
        <v>70</v>
      </c>
      <c r="H233" s="51" t="s">
        <v>71</v>
      </c>
      <c r="I233" s="51" t="s">
        <v>72</v>
      </c>
      <c r="J233" s="51" t="s">
        <v>73</v>
      </c>
      <c r="K233" s="51" t="s">
        <v>95</v>
      </c>
      <c r="L233" s="173"/>
      <c r="M233" s="173"/>
      <c r="N233" s="173"/>
      <c r="O233" s="173"/>
      <c r="P233" s="173"/>
      <c r="Q233" s="173"/>
      <c r="R233" s="173"/>
      <c r="S233" s="173"/>
    </row>
    <row r="234" spans="1:31" ht="15.75" customHeight="1">
      <c r="A234" s="51">
        <v>1102</v>
      </c>
      <c r="B234" s="52">
        <v>23</v>
      </c>
      <c r="C234" s="52"/>
      <c r="D234" s="52"/>
      <c r="E234" s="52"/>
      <c r="F234" s="52"/>
      <c r="G234" s="52"/>
      <c r="H234" s="52"/>
      <c r="I234" s="52"/>
      <c r="J234" s="52"/>
      <c r="K234" s="52"/>
      <c r="L234" s="54"/>
      <c r="M234" s="92"/>
      <c r="N234" s="93"/>
      <c r="O234" s="94"/>
      <c r="P234" s="119"/>
      <c r="Q234" s="59">
        <f>B234</f>
        <v>23</v>
      </c>
      <c r="R234" s="120"/>
      <c r="S234" s="119"/>
    </row>
    <row r="235" spans="1:31" ht="15.75" customHeight="1">
      <c r="A235" s="51">
        <v>1201</v>
      </c>
      <c r="B235" s="52"/>
      <c r="C235" s="52">
        <v>20</v>
      </c>
      <c r="D235" s="52"/>
      <c r="E235" s="52"/>
      <c r="F235" s="52"/>
      <c r="G235" s="52"/>
      <c r="H235" s="52"/>
      <c r="I235" s="52"/>
      <c r="J235" s="52"/>
      <c r="K235" s="52"/>
      <c r="L235" s="54"/>
      <c r="M235" s="95"/>
      <c r="N235" s="76"/>
      <c r="O235" s="96"/>
      <c r="P235" s="63">
        <f>IF(C235=0,"",C235/B234)</f>
        <v>0.86956521739130432</v>
      </c>
      <c r="Q235" s="64">
        <v>20</v>
      </c>
      <c r="R235" s="65">
        <f t="shared" ref="R235:R243" si="27">IF(Q235=0,"",Q235/Q234)</f>
        <v>0.86956521739130432</v>
      </c>
      <c r="S235" s="65">
        <f t="shared" ref="S235:S243" si="28">IF(Q235=0,"",100%-R235)</f>
        <v>0.13043478260869568</v>
      </c>
    </row>
    <row r="236" spans="1:31" ht="15.75" customHeight="1">
      <c r="A236" s="51">
        <v>1202</v>
      </c>
      <c r="B236" s="52"/>
      <c r="C236" s="52"/>
      <c r="D236" s="52">
        <v>15</v>
      </c>
      <c r="E236" s="52"/>
      <c r="F236" s="52"/>
      <c r="G236" s="52"/>
      <c r="H236" s="52"/>
      <c r="I236" s="52"/>
      <c r="J236" s="52"/>
      <c r="K236" s="52"/>
      <c r="L236" s="54"/>
      <c r="M236" s="95"/>
      <c r="N236" s="76"/>
      <c r="O236" s="96"/>
      <c r="P236" s="63">
        <f>IF(D236=0,"",D236/C235)</f>
        <v>0.75</v>
      </c>
      <c r="Q236" s="64">
        <v>17</v>
      </c>
      <c r="R236" s="65">
        <f t="shared" si="27"/>
        <v>0.85</v>
      </c>
      <c r="S236" s="65">
        <f t="shared" si="28"/>
        <v>0.15000000000000002</v>
      </c>
      <c r="U236" s="37">
        <f>Q236/Q234</f>
        <v>0.73913043478260865</v>
      </c>
    </row>
    <row r="237" spans="1:31" ht="15.75" customHeight="1">
      <c r="A237" s="51">
        <f t="shared" ref="A237:A250" si="29">A235+100</f>
        <v>1301</v>
      </c>
      <c r="B237" s="52"/>
      <c r="C237" s="52"/>
      <c r="D237" s="52"/>
      <c r="E237" s="52">
        <v>14</v>
      </c>
      <c r="F237" s="52"/>
      <c r="G237" s="52"/>
      <c r="H237" s="52"/>
      <c r="I237" s="52"/>
      <c r="J237" s="52"/>
      <c r="K237" s="52"/>
      <c r="L237" s="54"/>
      <c r="M237" s="95"/>
      <c r="N237" s="76"/>
      <c r="O237" s="96"/>
      <c r="P237" s="63">
        <f>IF(E237=0,"",E237/D236)</f>
        <v>0.93333333333333335</v>
      </c>
      <c r="Q237" s="64">
        <v>16</v>
      </c>
      <c r="R237" s="65">
        <f t="shared" si="27"/>
        <v>0.94117647058823528</v>
      </c>
      <c r="S237" s="65">
        <f t="shared" si="28"/>
        <v>5.8823529411764719E-2</v>
      </c>
    </row>
    <row r="238" spans="1:31" ht="15.75" customHeight="1">
      <c r="A238" s="51">
        <f t="shared" si="29"/>
        <v>1302</v>
      </c>
      <c r="B238" s="52"/>
      <c r="C238" s="52"/>
      <c r="D238" s="52"/>
      <c r="E238" s="52"/>
      <c r="F238" s="52">
        <v>14</v>
      </c>
      <c r="G238" s="52"/>
      <c r="H238" s="52"/>
      <c r="I238" s="52"/>
      <c r="J238" s="52"/>
      <c r="K238" s="52"/>
      <c r="L238" s="54"/>
      <c r="M238" s="95"/>
      <c r="N238" s="76"/>
      <c r="O238" s="96"/>
      <c r="P238" s="63">
        <f>IF(F238=0,"",F238/E237)</f>
        <v>1</v>
      </c>
      <c r="Q238" s="64">
        <v>14</v>
      </c>
      <c r="R238" s="65">
        <f t="shared" si="27"/>
        <v>0.875</v>
      </c>
      <c r="S238" s="65">
        <f t="shared" si="28"/>
        <v>0.125</v>
      </c>
    </row>
    <row r="239" spans="1:31" ht="15.75" customHeight="1">
      <c r="A239" s="51">
        <f t="shared" si="29"/>
        <v>1401</v>
      </c>
      <c r="B239" s="52"/>
      <c r="C239" s="52"/>
      <c r="D239" s="52"/>
      <c r="E239" s="52"/>
      <c r="F239" s="52"/>
      <c r="G239" s="52">
        <v>11</v>
      </c>
      <c r="H239" s="52"/>
      <c r="I239" s="52"/>
      <c r="J239" s="52"/>
      <c r="K239" s="52"/>
      <c r="L239" s="54"/>
      <c r="M239" s="95"/>
      <c r="N239" s="76"/>
      <c r="O239" s="96"/>
      <c r="P239" s="63">
        <f>IF(G239=0,"",G239/F238)</f>
        <v>0.7857142857142857</v>
      </c>
      <c r="Q239" s="64">
        <v>11</v>
      </c>
      <c r="R239" s="65">
        <f t="shared" si="27"/>
        <v>0.7857142857142857</v>
      </c>
      <c r="S239" s="65">
        <f t="shared" si="28"/>
        <v>0.2142857142857143</v>
      </c>
    </row>
    <row r="240" spans="1:31" ht="15.75" customHeight="1">
      <c r="A240" s="51">
        <f t="shared" si="29"/>
        <v>1402</v>
      </c>
      <c r="B240" s="52"/>
      <c r="C240" s="52"/>
      <c r="D240" s="52"/>
      <c r="E240" s="52"/>
      <c r="F240" s="52"/>
      <c r="G240" s="52"/>
      <c r="H240" s="52">
        <v>9</v>
      </c>
      <c r="I240" s="52"/>
      <c r="J240" s="52"/>
      <c r="K240" s="52"/>
      <c r="L240" s="54"/>
      <c r="M240" s="95"/>
      <c r="N240" s="76"/>
      <c r="O240" s="96"/>
      <c r="P240" s="63">
        <f>IF(H240=0,"",H240/G239)</f>
        <v>0.81818181818181823</v>
      </c>
      <c r="Q240" s="64">
        <v>11</v>
      </c>
      <c r="R240" s="65">
        <f t="shared" si="27"/>
        <v>1</v>
      </c>
      <c r="S240" s="65">
        <f t="shared" si="28"/>
        <v>0</v>
      </c>
    </row>
    <row r="241" spans="1:19" ht="15.75" customHeight="1">
      <c r="A241" s="51">
        <f t="shared" si="29"/>
        <v>1501</v>
      </c>
      <c r="B241" s="52"/>
      <c r="C241" s="52"/>
      <c r="D241" s="52"/>
      <c r="E241" s="52"/>
      <c r="F241" s="52"/>
      <c r="G241" s="52"/>
      <c r="H241" s="52"/>
      <c r="I241" s="52">
        <v>9</v>
      </c>
      <c r="J241" s="52"/>
      <c r="K241" s="52"/>
      <c r="L241" s="54"/>
      <c r="M241" s="95"/>
      <c r="N241" s="76"/>
      <c r="O241" s="96"/>
      <c r="P241" s="63">
        <f>IF(I241=0,"",I241/H240)</f>
        <v>1</v>
      </c>
      <c r="Q241" s="64">
        <v>11</v>
      </c>
      <c r="R241" s="65">
        <f t="shared" si="27"/>
        <v>1</v>
      </c>
      <c r="S241" s="65">
        <f t="shared" si="28"/>
        <v>0</v>
      </c>
    </row>
    <row r="242" spans="1:19" ht="15.75" customHeight="1">
      <c r="A242" s="51">
        <f t="shared" si="29"/>
        <v>1502</v>
      </c>
      <c r="B242" s="52"/>
      <c r="C242" s="52"/>
      <c r="D242" s="52"/>
      <c r="E242" s="52"/>
      <c r="F242" s="52"/>
      <c r="G242" s="52"/>
      <c r="H242" s="52"/>
      <c r="I242" s="52"/>
      <c r="J242" s="52">
        <v>8</v>
      </c>
      <c r="K242" s="52"/>
      <c r="L242" s="54"/>
      <c r="M242" s="95"/>
      <c r="N242" s="76"/>
      <c r="O242" s="96"/>
      <c r="P242" s="63">
        <f>IF(J242=0,"",J242/I241)</f>
        <v>0.88888888888888884</v>
      </c>
      <c r="Q242" s="64">
        <v>11</v>
      </c>
      <c r="R242" s="65">
        <f t="shared" si="27"/>
        <v>1</v>
      </c>
      <c r="S242" s="65">
        <f t="shared" si="28"/>
        <v>0</v>
      </c>
    </row>
    <row r="243" spans="1:19" ht="15.75" customHeight="1">
      <c r="A243" s="51">
        <f t="shared" si="29"/>
        <v>1601</v>
      </c>
      <c r="B243" s="52"/>
      <c r="C243" s="52"/>
      <c r="D243" s="52"/>
      <c r="E243" s="52"/>
      <c r="F243" s="52"/>
      <c r="G243" s="52"/>
      <c r="H243" s="52"/>
      <c r="I243" s="52"/>
      <c r="J243" s="52"/>
      <c r="K243" s="52">
        <v>8</v>
      </c>
      <c r="L243" s="54">
        <v>8</v>
      </c>
      <c r="M243" s="95"/>
      <c r="N243" s="76"/>
      <c r="O243" s="96"/>
      <c r="P243" s="63">
        <f>IF(K243=0,"",K243/J242)</f>
        <v>1</v>
      </c>
      <c r="Q243" s="64">
        <v>11</v>
      </c>
      <c r="R243" s="65">
        <f t="shared" si="27"/>
        <v>1</v>
      </c>
      <c r="S243" s="65">
        <f t="shared" si="28"/>
        <v>0</v>
      </c>
    </row>
    <row r="244" spans="1:19" ht="15.75" customHeight="1">
      <c r="A244" s="51">
        <f t="shared" si="29"/>
        <v>1602</v>
      </c>
      <c r="B244" s="52"/>
      <c r="C244" s="52"/>
      <c r="D244" s="52"/>
      <c r="E244" s="52"/>
      <c r="F244" s="52"/>
      <c r="G244" s="52"/>
      <c r="H244" s="52"/>
      <c r="I244" s="52"/>
      <c r="J244" s="52"/>
      <c r="K244" s="52">
        <v>2</v>
      </c>
      <c r="L244" s="54">
        <v>1</v>
      </c>
      <c r="M244" s="95"/>
      <c r="N244" s="76"/>
      <c r="O244" s="53"/>
      <c r="P244" s="122"/>
      <c r="Q244" s="72">
        <v>2</v>
      </c>
      <c r="R244" s="123"/>
      <c r="S244" s="122"/>
    </row>
    <row r="245" spans="1:19" ht="15.75" customHeight="1">
      <c r="A245" s="51">
        <f t="shared" si="29"/>
        <v>1701</v>
      </c>
      <c r="B245" s="52"/>
      <c r="C245" s="52"/>
      <c r="D245" s="52"/>
      <c r="E245" s="52"/>
      <c r="F245" s="52"/>
      <c r="G245" s="52"/>
      <c r="H245" s="52"/>
      <c r="I245" s="52"/>
      <c r="J245" s="52"/>
      <c r="K245" s="52">
        <v>1</v>
      </c>
      <c r="L245" s="54"/>
      <c r="M245" s="95"/>
      <c r="N245" s="76"/>
      <c r="O245" s="53"/>
      <c r="P245" s="71"/>
      <c r="Q245" s="72">
        <v>1</v>
      </c>
      <c r="R245" s="73"/>
      <c r="S245" s="71"/>
    </row>
    <row r="246" spans="1:19" ht="15.75" customHeight="1">
      <c r="A246" s="51">
        <f t="shared" si="29"/>
        <v>1702</v>
      </c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4"/>
      <c r="M246" s="95"/>
      <c r="N246" s="76"/>
      <c r="O246" s="53"/>
      <c r="P246" s="71"/>
      <c r="Q246" s="72"/>
      <c r="R246" s="73"/>
      <c r="S246" s="71"/>
    </row>
    <row r="247" spans="1:19" ht="15.75" customHeight="1">
      <c r="A247" s="51">
        <f t="shared" si="29"/>
        <v>1801</v>
      </c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4"/>
      <c r="M247" s="95"/>
      <c r="N247" s="76"/>
      <c r="O247" s="53"/>
      <c r="P247" s="76"/>
      <c r="Q247" s="53"/>
      <c r="R247" s="77"/>
      <c r="S247" s="71"/>
    </row>
    <row r="248" spans="1:19" ht="15.75" customHeight="1">
      <c r="A248" s="51">
        <f t="shared" si="29"/>
        <v>1802</v>
      </c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4"/>
      <c r="M248" s="95"/>
      <c r="N248" s="76"/>
      <c r="O248" s="53"/>
      <c r="P248" s="78" t="s">
        <v>48</v>
      </c>
      <c r="Q248" s="79">
        <v>9</v>
      </c>
      <c r="R248" s="80">
        <f>IF(SUM(L236:L245)=0,"",SUM(L236:L245))</f>
        <v>9</v>
      </c>
      <c r="S248" s="81" t="s">
        <v>17</v>
      </c>
    </row>
    <row r="249" spans="1:19" ht="15.75" customHeight="1">
      <c r="A249" s="51">
        <f t="shared" si="29"/>
        <v>1901</v>
      </c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4"/>
      <c r="M249" s="95"/>
      <c r="N249" s="76"/>
      <c r="O249" s="53"/>
      <c r="P249" s="82" t="s">
        <v>49</v>
      </c>
      <c r="Q249" s="83">
        <f>IF(Q248/B234=0,"",Q248/B234)</f>
        <v>0.39130434782608697</v>
      </c>
      <c r="R249" s="84">
        <f>IF(Q248/R248=0,"",Q248/R248)</f>
        <v>1</v>
      </c>
      <c r="S249" s="85" t="s">
        <v>50</v>
      </c>
    </row>
    <row r="250" spans="1:19" ht="15.75" customHeight="1">
      <c r="A250" s="51">
        <f t="shared" si="29"/>
        <v>1902</v>
      </c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4"/>
      <c r="M250" s="124"/>
      <c r="N250" s="125"/>
      <c r="O250" s="126"/>
      <c r="P250" s="87"/>
      <c r="Q250" s="88"/>
      <c r="R250" s="88"/>
      <c r="S250" s="89"/>
    </row>
    <row r="251" spans="1:19" ht="18" customHeight="1">
      <c r="A251" s="19"/>
      <c r="B251" s="24"/>
      <c r="C251" s="24"/>
      <c r="D251" s="24"/>
      <c r="E251" s="24"/>
      <c r="F251" s="175" t="s">
        <v>74</v>
      </c>
      <c r="G251" s="176"/>
      <c r="H251" s="176"/>
      <c r="I251" s="176"/>
      <c r="J251" s="176"/>
      <c r="K251" s="177"/>
      <c r="L251" s="90">
        <f>SUM(L243:L247)</f>
        <v>9</v>
      </c>
      <c r="M251" s="91">
        <f>IF(L243=0,"",L243/B234)</f>
        <v>0.34782608695652173</v>
      </c>
      <c r="N251" s="91">
        <f>IF(L251=0,"",L251/B234)</f>
        <v>0.39130434782608697</v>
      </c>
      <c r="O251" s="91">
        <f>IF(L243=0,"",N251-M251)</f>
        <v>4.3478260869565244E-2</v>
      </c>
      <c r="P251" s="1"/>
      <c r="Q251" s="24"/>
      <c r="R251" s="27"/>
      <c r="S251" s="1"/>
    </row>
    <row r="252" spans="1:19" ht="12.75" customHeight="1">
      <c r="M252" s="1"/>
      <c r="N252" s="1"/>
      <c r="P252" s="1"/>
    </row>
    <row r="253" spans="1:19" ht="12.75" customHeight="1">
      <c r="M253" s="1"/>
      <c r="N253" s="1"/>
      <c r="P253" s="1"/>
    </row>
    <row r="254" spans="1:19" ht="26.25" customHeight="1">
      <c r="A254" s="178" t="s">
        <v>77</v>
      </c>
      <c r="B254" s="179"/>
      <c r="C254" s="179"/>
      <c r="D254" s="179"/>
      <c r="E254" s="179"/>
      <c r="F254" s="179"/>
      <c r="G254" s="179"/>
      <c r="H254" s="184" t="s">
        <v>52</v>
      </c>
      <c r="I254" s="179"/>
      <c r="J254" s="179"/>
      <c r="K254" s="105"/>
      <c r="L254" s="24"/>
      <c r="M254" s="1"/>
      <c r="N254" s="1"/>
      <c r="O254" s="24"/>
      <c r="P254" s="1"/>
      <c r="Q254" s="24"/>
      <c r="R254" s="24"/>
      <c r="S254" s="24"/>
    </row>
    <row r="255" spans="1:19" ht="20.25" customHeight="1">
      <c r="A255" s="180" t="s">
        <v>16</v>
      </c>
      <c r="B255" s="181" t="s">
        <v>64</v>
      </c>
      <c r="C255" s="176"/>
      <c r="D255" s="176"/>
      <c r="E255" s="176"/>
      <c r="F255" s="176"/>
      <c r="G255" s="176"/>
      <c r="H255" s="176"/>
      <c r="I255" s="176"/>
      <c r="J255" s="176"/>
      <c r="K255" s="177"/>
      <c r="L255" s="182" t="s">
        <v>17</v>
      </c>
      <c r="M255" s="174" t="s">
        <v>8</v>
      </c>
      <c r="N255" s="174" t="s">
        <v>9</v>
      </c>
      <c r="O255" s="183" t="s">
        <v>10</v>
      </c>
      <c r="P255" s="174" t="s">
        <v>11</v>
      </c>
      <c r="Q255" s="172" t="s">
        <v>12</v>
      </c>
      <c r="R255" s="172" t="s">
        <v>13</v>
      </c>
      <c r="S255" s="174" t="s">
        <v>14</v>
      </c>
    </row>
    <row r="256" spans="1:19" ht="15.75" customHeight="1">
      <c r="A256" s="173"/>
      <c r="B256" s="51" t="s">
        <v>65</v>
      </c>
      <c r="C256" s="51" t="s">
        <v>66</v>
      </c>
      <c r="D256" s="51" t="s">
        <v>67</v>
      </c>
      <c r="E256" s="51" t="s">
        <v>68</v>
      </c>
      <c r="F256" s="51" t="s">
        <v>69</v>
      </c>
      <c r="G256" s="51" t="s">
        <v>70</v>
      </c>
      <c r="H256" s="51" t="s">
        <v>71</v>
      </c>
      <c r="I256" s="51" t="s">
        <v>72</v>
      </c>
      <c r="J256" s="51" t="s">
        <v>73</v>
      </c>
      <c r="K256" s="51" t="s">
        <v>95</v>
      </c>
      <c r="L256" s="173"/>
      <c r="M256" s="173"/>
      <c r="N256" s="173"/>
      <c r="O256" s="173"/>
      <c r="P256" s="173"/>
      <c r="Q256" s="173"/>
      <c r="R256" s="173"/>
      <c r="S256" s="173"/>
    </row>
    <row r="257" spans="1:21" ht="15.75" customHeight="1">
      <c r="A257" s="51">
        <v>1201</v>
      </c>
      <c r="B257" s="52">
        <v>13</v>
      </c>
      <c r="C257" s="52"/>
      <c r="D257" s="52"/>
      <c r="E257" s="52"/>
      <c r="F257" s="52"/>
      <c r="G257" s="52"/>
      <c r="H257" s="52"/>
      <c r="I257" s="52"/>
      <c r="J257" s="52"/>
      <c r="K257" s="52"/>
      <c r="L257" s="54"/>
      <c r="M257" s="92"/>
      <c r="N257" s="93"/>
      <c r="O257" s="94"/>
      <c r="P257" s="119"/>
      <c r="Q257" s="59">
        <f>B257</f>
        <v>13</v>
      </c>
      <c r="R257" s="120"/>
      <c r="S257" s="119"/>
    </row>
    <row r="258" spans="1:21" ht="15.75" customHeight="1">
      <c r="A258" s="51">
        <v>1202</v>
      </c>
      <c r="B258" s="52"/>
      <c r="C258" s="52">
        <v>12</v>
      </c>
      <c r="D258" s="52"/>
      <c r="E258" s="52"/>
      <c r="F258" s="52"/>
      <c r="G258" s="52"/>
      <c r="H258" s="52"/>
      <c r="I258" s="52"/>
      <c r="J258" s="52"/>
      <c r="K258" s="52"/>
      <c r="L258" s="54"/>
      <c r="M258" s="95"/>
      <c r="N258" s="76"/>
      <c r="O258" s="96"/>
      <c r="P258" s="63">
        <f>IF(C258=0,"",C258/B257)</f>
        <v>0.92307692307692313</v>
      </c>
      <c r="Q258" s="64">
        <v>12</v>
      </c>
      <c r="R258" s="65">
        <f t="shared" ref="R258:R266" si="30">IF(Q258=0,"",Q258/Q257)</f>
        <v>0.92307692307692313</v>
      </c>
      <c r="S258" s="65">
        <f t="shared" ref="S258:S266" si="31">IF(Q258=0,"",100%-R258)</f>
        <v>7.6923076923076872E-2</v>
      </c>
    </row>
    <row r="259" spans="1:21" ht="15.75" customHeight="1">
      <c r="A259" s="51">
        <f t="shared" ref="A259:A273" si="32">A257+100</f>
        <v>1301</v>
      </c>
      <c r="B259" s="52"/>
      <c r="C259" s="52"/>
      <c r="D259" s="52">
        <v>11</v>
      </c>
      <c r="E259" s="52"/>
      <c r="F259" s="52"/>
      <c r="G259" s="52"/>
      <c r="H259" s="52"/>
      <c r="I259" s="52"/>
      <c r="J259" s="52"/>
      <c r="K259" s="52"/>
      <c r="L259" s="54"/>
      <c r="M259" s="95"/>
      <c r="N259" s="76"/>
      <c r="O259" s="96"/>
      <c r="P259" s="63">
        <f>IF(D259=0,"",D259/C258)</f>
        <v>0.91666666666666663</v>
      </c>
      <c r="Q259" s="64">
        <v>11</v>
      </c>
      <c r="R259" s="65">
        <f t="shared" si="30"/>
        <v>0.91666666666666663</v>
      </c>
      <c r="S259" s="65">
        <f t="shared" si="31"/>
        <v>8.333333333333337E-2</v>
      </c>
      <c r="U259" s="37">
        <f>Q259/Q257</f>
        <v>0.84615384615384615</v>
      </c>
    </row>
    <row r="260" spans="1:21" ht="15.75" customHeight="1">
      <c r="A260" s="51">
        <f t="shared" si="32"/>
        <v>1302</v>
      </c>
      <c r="B260" s="52"/>
      <c r="C260" s="52"/>
      <c r="D260" s="52"/>
      <c r="E260" s="52">
        <v>11</v>
      </c>
      <c r="F260" s="52"/>
      <c r="G260" s="52"/>
      <c r="H260" s="52"/>
      <c r="I260" s="52"/>
      <c r="J260" s="52"/>
      <c r="K260" s="52"/>
      <c r="L260" s="54"/>
      <c r="M260" s="95"/>
      <c r="N260" s="76"/>
      <c r="O260" s="96"/>
      <c r="P260" s="63">
        <f>IF(E260=0,"",E260/D259)</f>
        <v>1</v>
      </c>
      <c r="Q260" s="64">
        <v>11</v>
      </c>
      <c r="R260" s="65">
        <f t="shared" si="30"/>
        <v>1</v>
      </c>
      <c r="S260" s="65">
        <f t="shared" si="31"/>
        <v>0</v>
      </c>
    </row>
    <row r="261" spans="1:21" ht="15.75" customHeight="1">
      <c r="A261" s="51">
        <f t="shared" si="32"/>
        <v>1401</v>
      </c>
      <c r="B261" s="52"/>
      <c r="C261" s="52"/>
      <c r="D261" s="52"/>
      <c r="E261" s="52"/>
      <c r="F261" s="52">
        <v>9</v>
      </c>
      <c r="G261" s="52"/>
      <c r="H261" s="52"/>
      <c r="I261" s="52"/>
      <c r="J261" s="52"/>
      <c r="K261" s="52"/>
      <c r="L261" s="54"/>
      <c r="M261" s="95"/>
      <c r="N261" s="76"/>
      <c r="O261" s="96"/>
      <c r="P261" s="63">
        <f>IF(F261=0,"",F261/E260)</f>
        <v>0.81818181818181823</v>
      </c>
      <c r="Q261" s="64">
        <v>11</v>
      </c>
      <c r="R261" s="65">
        <f t="shared" si="30"/>
        <v>1</v>
      </c>
      <c r="S261" s="65">
        <f t="shared" si="31"/>
        <v>0</v>
      </c>
    </row>
    <row r="262" spans="1:21" ht="15.75" customHeight="1">
      <c r="A262" s="51">
        <f t="shared" si="32"/>
        <v>1402</v>
      </c>
      <c r="B262" s="52"/>
      <c r="C262" s="52"/>
      <c r="D262" s="52"/>
      <c r="E262" s="52"/>
      <c r="F262" s="52"/>
      <c r="G262" s="52">
        <v>7</v>
      </c>
      <c r="H262" s="52"/>
      <c r="I262" s="52"/>
      <c r="J262" s="52"/>
      <c r="K262" s="52"/>
      <c r="L262" s="54"/>
      <c r="M262" s="95"/>
      <c r="N262" s="76"/>
      <c r="O262" s="96"/>
      <c r="P262" s="63">
        <f>IF(G262=0,"",G262/F261)</f>
        <v>0.77777777777777779</v>
      </c>
      <c r="Q262" s="64">
        <v>11</v>
      </c>
      <c r="R262" s="65">
        <f t="shared" si="30"/>
        <v>1</v>
      </c>
      <c r="S262" s="65">
        <f t="shared" si="31"/>
        <v>0</v>
      </c>
    </row>
    <row r="263" spans="1:21" ht="15.75" customHeight="1">
      <c r="A263" s="51">
        <f t="shared" si="32"/>
        <v>1501</v>
      </c>
      <c r="B263" s="52"/>
      <c r="C263" s="52"/>
      <c r="D263" s="52"/>
      <c r="E263" s="52"/>
      <c r="F263" s="52"/>
      <c r="G263" s="52"/>
      <c r="H263" s="52">
        <v>7</v>
      </c>
      <c r="I263" s="52"/>
      <c r="J263" s="52"/>
      <c r="K263" s="52"/>
      <c r="L263" s="54"/>
      <c r="M263" s="95"/>
      <c r="N263" s="76"/>
      <c r="O263" s="96"/>
      <c r="P263" s="63">
        <f>IF(H263=0,"",H263/G262)</f>
        <v>1</v>
      </c>
      <c r="Q263" s="64">
        <v>11</v>
      </c>
      <c r="R263" s="65">
        <f t="shared" si="30"/>
        <v>1</v>
      </c>
      <c r="S263" s="65">
        <f t="shared" si="31"/>
        <v>0</v>
      </c>
    </row>
    <row r="264" spans="1:21" ht="15.75" customHeight="1">
      <c r="A264" s="51">
        <f t="shared" si="32"/>
        <v>1502</v>
      </c>
      <c r="B264" s="52"/>
      <c r="C264" s="52"/>
      <c r="D264" s="52"/>
      <c r="E264" s="52"/>
      <c r="F264" s="52"/>
      <c r="G264" s="52"/>
      <c r="H264" s="52"/>
      <c r="I264" s="52">
        <v>5</v>
      </c>
      <c r="J264" s="52"/>
      <c r="K264" s="52"/>
      <c r="L264" s="54"/>
      <c r="M264" s="95"/>
      <c r="N264" s="76"/>
      <c r="O264" s="96"/>
      <c r="P264" s="63">
        <f>IF(I264=0,"",I264/H263)</f>
        <v>0.7142857142857143</v>
      </c>
      <c r="Q264" s="64">
        <v>11</v>
      </c>
      <c r="R264" s="65">
        <f t="shared" si="30"/>
        <v>1</v>
      </c>
      <c r="S264" s="65">
        <f t="shared" si="31"/>
        <v>0</v>
      </c>
    </row>
    <row r="265" spans="1:21" ht="15.75" customHeight="1">
      <c r="A265" s="51">
        <f t="shared" si="32"/>
        <v>1601</v>
      </c>
      <c r="B265" s="52"/>
      <c r="C265" s="52"/>
      <c r="D265" s="52"/>
      <c r="E265" s="52"/>
      <c r="F265" s="52"/>
      <c r="G265" s="52"/>
      <c r="H265" s="52"/>
      <c r="I265" s="52"/>
      <c r="J265" s="52">
        <v>5</v>
      </c>
      <c r="K265" s="52"/>
      <c r="L265" s="54"/>
      <c r="M265" s="95"/>
      <c r="N265" s="76"/>
      <c r="O265" s="96"/>
      <c r="P265" s="63">
        <f>IF(J265=0,"",J265/I264)</f>
        <v>1</v>
      </c>
      <c r="Q265" s="64">
        <v>11</v>
      </c>
      <c r="R265" s="65">
        <f t="shared" si="30"/>
        <v>1</v>
      </c>
      <c r="S265" s="65">
        <f t="shared" si="31"/>
        <v>0</v>
      </c>
    </row>
    <row r="266" spans="1:21" ht="15.75" customHeight="1">
      <c r="A266" s="51">
        <f t="shared" si="32"/>
        <v>1602</v>
      </c>
      <c r="B266" s="52"/>
      <c r="C266" s="52"/>
      <c r="D266" s="52"/>
      <c r="E266" s="52"/>
      <c r="F266" s="52"/>
      <c r="G266" s="52"/>
      <c r="H266" s="52"/>
      <c r="I266" s="52"/>
      <c r="J266" s="52"/>
      <c r="K266" s="52">
        <v>5</v>
      </c>
      <c r="L266" s="54">
        <v>5</v>
      </c>
      <c r="M266" s="95"/>
      <c r="N266" s="76"/>
      <c r="O266" s="96"/>
      <c r="P266" s="63">
        <f>IF(K266=0,"",K266/J265)</f>
        <v>1</v>
      </c>
      <c r="Q266" s="64">
        <v>10</v>
      </c>
      <c r="R266" s="65">
        <f t="shared" si="30"/>
        <v>0.90909090909090906</v>
      </c>
      <c r="S266" s="65">
        <f t="shared" si="31"/>
        <v>9.0909090909090939E-2</v>
      </c>
    </row>
    <row r="267" spans="1:21" ht="15.75" customHeight="1">
      <c r="A267" s="51">
        <f t="shared" si="32"/>
        <v>1701</v>
      </c>
      <c r="B267" s="52"/>
      <c r="C267" s="52"/>
      <c r="D267" s="52"/>
      <c r="E267" s="52"/>
      <c r="F267" s="52"/>
      <c r="G267" s="52"/>
      <c r="H267" s="52"/>
      <c r="I267" s="52"/>
      <c r="J267" s="52"/>
      <c r="K267" s="52">
        <v>5</v>
      </c>
      <c r="L267" s="54">
        <v>5</v>
      </c>
      <c r="M267" s="95"/>
      <c r="N267" s="76"/>
      <c r="O267" s="53"/>
      <c r="P267" s="122"/>
      <c r="Q267" s="72">
        <v>5</v>
      </c>
      <c r="R267" s="123"/>
      <c r="S267" s="122"/>
    </row>
    <row r="268" spans="1:21" ht="15.75" customHeight="1">
      <c r="A268" s="51">
        <f t="shared" si="32"/>
        <v>1702</v>
      </c>
      <c r="B268" s="52"/>
      <c r="C268" s="52"/>
      <c r="D268" s="52"/>
      <c r="E268" s="52"/>
      <c r="F268" s="52"/>
      <c r="G268" s="52"/>
      <c r="H268" s="52"/>
      <c r="I268" s="52"/>
      <c r="J268" s="52"/>
      <c r="K268" s="52">
        <v>0</v>
      </c>
      <c r="L268" s="54"/>
      <c r="M268" s="95"/>
      <c r="N268" s="76"/>
      <c r="O268" s="53"/>
      <c r="P268" s="71"/>
      <c r="Q268" s="72">
        <v>1</v>
      </c>
      <c r="R268" s="73"/>
      <c r="S268" s="71"/>
    </row>
    <row r="269" spans="1:21" ht="15.75" customHeight="1">
      <c r="A269" s="51">
        <f t="shared" si="32"/>
        <v>1801</v>
      </c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4"/>
      <c r="M269" s="95"/>
      <c r="N269" s="76"/>
      <c r="O269" s="53"/>
      <c r="P269" s="71"/>
      <c r="Q269" s="72"/>
      <c r="R269" s="73"/>
      <c r="S269" s="71"/>
    </row>
    <row r="270" spans="1:21" ht="15.75" customHeight="1">
      <c r="A270" s="51">
        <f t="shared" si="32"/>
        <v>1802</v>
      </c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4"/>
      <c r="M270" s="95"/>
      <c r="N270" s="76"/>
      <c r="O270" s="53"/>
      <c r="P270" s="76"/>
      <c r="Q270" s="53"/>
      <c r="R270" s="77"/>
      <c r="S270" s="71"/>
    </row>
    <row r="271" spans="1:21" ht="15.75" customHeight="1">
      <c r="A271" s="51">
        <f t="shared" si="32"/>
        <v>1901</v>
      </c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4"/>
      <c r="M271" s="95"/>
      <c r="N271" s="76"/>
      <c r="O271" s="53"/>
      <c r="P271" s="78" t="s">
        <v>48</v>
      </c>
      <c r="Q271" s="79">
        <v>10</v>
      </c>
      <c r="R271" s="80">
        <f>IF(SUM(L259:L268)=0,"",SUM(L259:L268))</f>
        <v>10</v>
      </c>
      <c r="S271" s="81" t="s">
        <v>17</v>
      </c>
    </row>
    <row r="272" spans="1:21" ht="15.75" customHeight="1">
      <c r="A272" s="51">
        <f t="shared" si="32"/>
        <v>1902</v>
      </c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4"/>
      <c r="M272" s="95"/>
      <c r="N272" s="76"/>
      <c r="O272" s="53"/>
      <c r="P272" s="82" t="s">
        <v>49</v>
      </c>
      <c r="Q272" s="83">
        <f>IF(Q271/B257=0,"",Q271/B257)</f>
        <v>0.76923076923076927</v>
      </c>
      <c r="R272" s="84">
        <f>IF(Q271/R271=0,"",Q271/R271)</f>
        <v>1</v>
      </c>
      <c r="S272" s="85" t="s">
        <v>50</v>
      </c>
    </row>
    <row r="273" spans="1:21" ht="15.75" customHeight="1">
      <c r="A273" s="51">
        <f t="shared" si="32"/>
        <v>2001</v>
      </c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4"/>
      <c r="M273" s="124"/>
      <c r="N273" s="125"/>
      <c r="O273" s="126"/>
      <c r="P273" s="87"/>
      <c r="Q273" s="88"/>
      <c r="R273" s="88"/>
      <c r="S273" s="89"/>
    </row>
    <row r="274" spans="1:21" ht="18" customHeight="1">
      <c r="A274" s="19"/>
      <c r="B274" s="24"/>
      <c r="C274" s="24"/>
      <c r="D274" s="24"/>
      <c r="E274" s="24"/>
      <c r="F274" s="175" t="s">
        <v>74</v>
      </c>
      <c r="G274" s="176"/>
      <c r="H274" s="176"/>
      <c r="I274" s="176"/>
      <c r="J274" s="176"/>
      <c r="K274" s="177"/>
      <c r="L274" s="90">
        <f>SUM(L266:L270)</f>
        <v>10</v>
      </c>
      <c r="M274" s="91">
        <f>IF(L266=0,"",L266/B257)</f>
        <v>0.38461538461538464</v>
      </c>
      <c r="N274" s="91">
        <f>IF(L274=0,"",L274/B257)</f>
        <v>0.76923076923076927</v>
      </c>
      <c r="O274" s="91">
        <f>IF(L266=0,"",N274-M274)</f>
        <v>0.38461538461538464</v>
      </c>
      <c r="P274" s="1"/>
      <c r="Q274" s="24"/>
      <c r="R274" s="27"/>
      <c r="S274" s="1"/>
    </row>
    <row r="275" spans="1:21" ht="12.75" customHeight="1">
      <c r="M275" s="1"/>
      <c r="N275" s="1"/>
      <c r="O275" s="1"/>
      <c r="P275" s="1"/>
      <c r="Q275" s="27"/>
      <c r="R275" s="27"/>
      <c r="S275" s="1"/>
    </row>
    <row r="276" spans="1:21" ht="12.75" customHeight="1">
      <c r="M276" s="1"/>
      <c r="N276" s="1"/>
      <c r="P276" s="1"/>
    </row>
    <row r="277" spans="1:21" ht="26.25" customHeight="1">
      <c r="A277" s="178" t="s">
        <v>77</v>
      </c>
      <c r="B277" s="179"/>
      <c r="C277" s="179"/>
      <c r="D277" s="179"/>
      <c r="E277" s="179"/>
      <c r="F277" s="179"/>
      <c r="G277" s="179"/>
      <c r="H277" s="184" t="s">
        <v>54</v>
      </c>
      <c r="I277" s="179"/>
      <c r="J277" s="179"/>
      <c r="K277" s="105"/>
      <c r="L277" s="24"/>
      <c r="M277" s="1"/>
      <c r="N277" s="1"/>
      <c r="O277" s="24"/>
      <c r="P277" s="1"/>
      <c r="Q277" s="24"/>
      <c r="R277" s="24"/>
      <c r="S277" s="24"/>
    </row>
    <row r="278" spans="1:21" ht="20.25" customHeight="1">
      <c r="A278" s="180" t="s">
        <v>16</v>
      </c>
      <c r="B278" s="181" t="s">
        <v>64</v>
      </c>
      <c r="C278" s="176"/>
      <c r="D278" s="176"/>
      <c r="E278" s="176"/>
      <c r="F278" s="176"/>
      <c r="G278" s="176"/>
      <c r="H278" s="176"/>
      <c r="I278" s="176"/>
      <c r="J278" s="176"/>
      <c r="K278" s="177"/>
      <c r="L278" s="182" t="s">
        <v>17</v>
      </c>
      <c r="M278" s="174" t="s">
        <v>8</v>
      </c>
      <c r="N278" s="174" t="s">
        <v>9</v>
      </c>
      <c r="O278" s="183" t="s">
        <v>10</v>
      </c>
      <c r="P278" s="174" t="s">
        <v>11</v>
      </c>
      <c r="Q278" s="172" t="s">
        <v>12</v>
      </c>
      <c r="R278" s="172" t="s">
        <v>13</v>
      </c>
      <c r="S278" s="174" t="s">
        <v>14</v>
      </c>
    </row>
    <row r="279" spans="1:21" ht="15.75" customHeight="1">
      <c r="A279" s="173"/>
      <c r="B279" s="51" t="s">
        <v>65</v>
      </c>
      <c r="C279" s="51" t="s">
        <v>66</v>
      </c>
      <c r="D279" s="51" t="s">
        <v>67</v>
      </c>
      <c r="E279" s="51" t="s">
        <v>68</v>
      </c>
      <c r="F279" s="51" t="s">
        <v>69</v>
      </c>
      <c r="G279" s="51" t="s">
        <v>70</v>
      </c>
      <c r="H279" s="51" t="s">
        <v>71</v>
      </c>
      <c r="I279" s="51" t="s">
        <v>72</v>
      </c>
      <c r="J279" s="51" t="s">
        <v>73</v>
      </c>
      <c r="K279" s="51" t="s">
        <v>95</v>
      </c>
      <c r="L279" s="173"/>
      <c r="M279" s="173"/>
      <c r="N279" s="173"/>
      <c r="O279" s="173"/>
      <c r="P279" s="173"/>
      <c r="Q279" s="173"/>
      <c r="R279" s="173"/>
      <c r="S279" s="173"/>
    </row>
    <row r="280" spans="1:21" ht="15.75" customHeight="1">
      <c r="A280" s="51">
        <v>1202</v>
      </c>
      <c r="B280" s="52">
        <v>23</v>
      </c>
      <c r="C280" s="52"/>
      <c r="D280" s="52"/>
      <c r="E280" s="52"/>
      <c r="F280" s="52"/>
      <c r="G280" s="52"/>
      <c r="H280" s="52"/>
      <c r="I280" s="52"/>
      <c r="J280" s="52"/>
      <c r="K280" s="52"/>
      <c r="L280" s="54"/>
      <c r="M280" s="92"/>
      <c r="N280" s="93"/>
      <c r="O280" s="94"/>
      <c r="P280" s="119"/>
      <c r="Q280" s="59">
        <f>B280</f>
        <v>23</v>
      </c>
      <c r="R280" s="120"/>
      <c r="S280" s="119"/>
    </row>
    <row r="281" spans="1:21" ht="15.75" customHeight="1">
      <c r="A281" s="51">
        <v>1301</v>
      </c>
      <c r="B281" s="52"/>
      <c r="C281" s="52">
        <v>21</v>
      </c>
      <c r="D281" s="52"/>
      <c r="E281" s="52"/>
      <c r="F281" s="52"/>
      <c r="G281" s="52"/>
      <c r="H281" s="52"/>
      <c r="I281" s="52"/>
      <c r="J281" s="52"/>
      <c r="K281" s="52"/>
      <c r="L281" s="54"/>
      <c r="M281" s="95"/>
      <c r="N281" s="76"/>
      <c r="O281" s="96"/>
      <c r="P281" s="63">
        <f>IF(C281=0,"",C281/B280)</f>
        <v>0.91304347826086951</v>
      </c>
      <c r="Q281" s="64">
        <v>21</v>
      </c>
      <c r="R281" s="65">
        <f t="shared" ref="R281:R289" si="33">IF(Q281=0,"",Q281/Q280)</f>
        <v>0.91304347826086951</v>
      </c>
      <c r="S281" s="65">
        <f t="shared" ref="S281:S289" si="34">IF(Q281=0,"",100%-R281)</f>
        <v>8.6956521739130488E-2</v>
      </c>
    </row>
    <row r="282" spans="1:21" ht="15.75" customHeight="1">
      <c r="A282" s="51">
        <v>1302</v>
      </c>
      <c r="B282" s="52"/>
      <c r="C282" s="52"/>
      <c r="D282" s="52">
        <v>20</v>
      </c>
      <c r="E282" s="52"/>
      <c r="F282" s="52"/>
      <c r="G282" s="52"/>
      <c r="H282" s="52"/>
      <c r="I282" s="52"/>
      <c r="J282" s="52"/>
      <c r="K282" s="52"/>
      <c r="L282" s="54"/>
      <c r="M282" s="95"/>
      <c r="N282" s="76"/>
      <c r="O282" s="96"/>
      <c r="P282" s="63">
        <f>IF(D282=0,"",D282/C281)</f>
        <v>0.95238095238095233</v>
      </c>
      <c r="Q282" s="64">
        <v>20</v>
      </c>
      <c r="R282" s="65">
        <f t="shared" si="33"/>
        <v>0.95238095238095233</v>
      </c>
      <c r="S282" s="65">
        <f t="shared" si="34"/>
        <v>4.7619047619047672E-2</v>
      </c>
      <c r="U282" s="37">
        <f>Q282/Q280</f>
        <v>0.86956521739130432</v>
      </c>
    </row>
    <row r="283" spans="1:21" ht="15.75" customHeight="1">
      <c r="A283" s="51">
        <v>1401</v>
      </c>
      <c r="B283" s="52"/>
      <c r="C283" s="52"/>
      <c r="D283" s="52"/>
      <c r="E283" s="52">
        <v>18</v>
      </c>
      <c r="F283" s="52"/>
      <c r="G283" s="52"/>
      <c r="H283" s="52"/>
      <c r="I283" s="52"/>
      <c r="J283" s="52"/>
      <c r="K283" s="52"/>
      <c r="L283" s="54"/>
      <c r="M283" s="95"/>
      <c r="N283" s="76"/>
      <c r="O283" s="96"/>
      <c r="P283" s="63">
        <f>IF(E283=0,"",E283/D282)</f>
        <v>0.9</v>
      </c>
      <c r="Q283" s="64">
        <v>18</v>
      </c>
      <c r="R283" s="65">
        <f t="shared" si="33"/>
        <v>0.9</v>
      </c>
      <c r="S283" s="65">
        <f t="shared" si="34"/>
        <v>9.9999999999999978E-2</v>
      </c>
    </row>
    <row r="284" spans="1:21" ht="15.75" customHeight="1">
      <c r="A284" s="51">
        <v>1402</v>
      </c>
      <c r="B284" s="52"/>
      <c r="C284" s="52"/>
      <c r="D284" s="52"/>
      <c r="E284" s="52"/>
      <c r="F284" s="52">
        <v>16</v>
      </c>
      <c r="G284" s="52"/>
      <c r="H284" s="52"/>
      <c r="I284" s="52"/>
      <c r="J284" s="52"/>
      <c r="K284" s="52"/>
      <c r="L284" s="54"/>
      <c r="M284" s="95"/>
      <c r="N284" s="76"/>
      <c r="O284" s="96"/>
      <c r="P284" s="63">
        <f>IF(F284=0,"",F284/E283)</f>
        <v>0.88888888888888884</v>
      </c>
      <c r="Q284" s="64">
        <v>18</v>
      </c>
      <c r="R284" s="65">
        <f t="shared" si="33"/>
        <v>1</v>
      </c>
      <c r="S284" s="65">
        <f t="shared" si="34"/>
        <v>0</v>
      </c>
    </row>
    <row r="285" spans="1:21" ht="15.75" customHeight="1">
      <c r="A285" s="51">
        <v>1501</v>
      </c>
      <c r="B285" s="52"/>
      <c r="C285" s="52"/>
      <c r="D285" s="52"/>
      <c r="E285" s="52"/>
      <c r="F285" s="52"/>
      <c r="G285" s="52">
        <v>15</v>
      </c>
      <c r="H285" s="52"/>
      <c r="I285" s="52"/>
      <c r="J285" s="52"/>
      <c r="K285" s="52"/>
      <c r="L285" s="54"/>
      <c r="M285" s="95"/>
      <c r="N285" s="76"/>
      <c r="O285" s="96"/>
      <c r="P285" s="63">
        <f>IF(G285=0,"",G285/F284)</f>
        <v>0.9375</v>
      </c>
      <c r="Q285" s="64">
        <v>18</v>
      </c>
      <c r="R285" s="65">
        <f t="shared" si="33"/>
        <v>1</v>
      </c>
      <c r="S285" s="65">
        <f t="shared" si="34"/>
        <v>0</v>
      </c>
    </row>
    <row r="286" spans="1:21" ht="15.75" customHeight="1">
      <c r="A286" s="51">
        <v>1502</v>
      </c>
      <c r="B286" s="52"/>
      <c r="C286" s="52"/>
      <c r="D286" s="52"/>
      <c r="E286" s="52"/>
      <c r="F286" s="52"/>
      <c r="G286" s="52"/>
      <c r="H286" s="52">
        <v>14</v>
      </c>
      <c r="I286" s="52"/>
      <c r="J286" s="52"/>
      <c r="K286" s="52"/>
      <c r="L286" s="54"/>
      <c r="M286" s="95"/>
      <c r="N286" s="76"/>
      <c r="O286" s="96"/>
      <c r="P286" s="63">
        <f>IF(H286=0,"",H286/G285)</f>
        <v>0.93333333333333335</v>
      </c>
      <c r="Q286" s="64">
        <v>15</v>
      </c>
      <c r="R286" s="65">
        <f t="shared" si="33"/>
        <v>0.83333333333333337</v>
      </c>
      <c r="S286" s="65">
        <f t="shared" si="34"/>
        <v>0.16666666666666663</v>
      </c>
    </row>
    <row r="287" spans="1:21" ht="15.75" customHeight="1">
      <c r="A287" s="51">
        <v>1601</v>
      </c>
      <c r="B287" s="52"/>
      <c r="C287" s="52"/>
      <c r="D287" s="52"/>
      <c r="E287" s="52"/>
      <c r="F287" s="52"/>
      <c r="G287" s="52"/>
      <c r="H287" s="52"/>
      <c r="I287" s="52">
        <v>14</v>
      </c>
      <c r="J287" s="52"/>
      <c r="K287" s="52"/>
      <c r="L287" s="54"/>
      <c r="M287" s="95"/>
      <c r="N287" s="76"/>
      <c r="O287" s="96"/>
      <c r="P287" s="63">
        <f>IF(I287=0,"",I287/H286)</f>
        <v>1</v>
      </c>
      <c r="Q287" s="64">
        <v>15</v>
      </c>
      <c r="R287" s="65">
        <f t="shared" si="33"/>
        <v>1</v>
      </c>
      <c r="S287" s="65">
        <f t="shared" si="34"/>
        <v>0</v>
      </c>
    </row>
    <row r="288" spans="1:21" ht="15.75" customHeight="1">
      <c r="A288" s="51">
        <v>1602</v>
      </c>
      <c r="B288" s="52"/>
      <c r="C288" s="52"/>
      <c r="D288" s="52"/>
      <c r="E288" s="52"/>
      <c r="F288" s="52"/>
      <c r="G288" s="52"/>
      <c r="H288" s="52"/>
      <c r="I288" s="52"/>
      <c r="J288" s="52">
        <v>14</v>
      </c>
      <c r="K288" s="52"/>
      <c r="L288" s="54"/>
      <c r="M288" s="95"/>
      <c r="N288" s="76"/>
      <c r="O288" s="96"/>
      <c r="P288" s="63">
        <f>IF(J288=0,"",J288/I287)</f>
        <v>1</v>
      </c>
      <c r="Q288" s="64">
        <v>15</v>
      </c>
      <c r="R288" s="65">
        <f t="shared" si="33"/>
        <v>1</v>
      </c>
      <c r="S288" s="65">
        <f t="shared" si="34"/>
        <v>0</v>
      </c>
    </row>
    <row r="289" spans="1:19" ht="15.75" customHeight="1">
      <c r="A289" s="51">
        <v>1701</v>
      </c>
      <c r="B289" s="52"/>
      <c r="C289" s="52"/>
      <c r="D289" s="52"/>
      <c r="E289" s="52"/>
      <c r="F289" s="52"/>
      <c r="G289" s="52"/>
      <c r="H289" s="52"/>
      <c r="I289" s="52"/>
      <c r="J289" s="52"/>
      <c r="K289" s="52">
        <v>14</v>
      </c>
      <c r="L289" s="54">
        <v>14</v>
      </c>
      <c r="M289" s="95"/>
      <c r="N289" s="76"/>
      <c r="O289" s="96"/>
      <c r="P289" s="63">
        <f>IF(K289=0,"",K289/J288)</f>
        <v>1</v>
      </c>
      <c r="Q289" s="64">
        <v>15</v>
      </c>
      <c r="R289" s="65">
        <f t="shared" si="33"/>
        <v>1</v>
      </c>
      <c r="S289" s="65">
        <f t="shared" si="34"/>
        <v>0</v>
      </c>
    </row>
    <row r="290" spans="1:19" ht="15.75" customHeight="1">
      <c r="A290" s="51">
        <v>1702</v>
      </c>
      <c r="B290" s="52"/>
      <c r="C290" s="52"/>
      <c r="D290" s="52"/>
      <c r="E290" s="52"/>
      <c r="F290" s="52"/>
      <c r="G290" s="52"/>
      <c r="H290" s="52"/>
      <c r="I290" s="52"/>
      <c r="J290" s="52"/>
      <c r="K290" s="52">
        <v>1</v>
      </c>
      <c r="L290" s="54">
        <v>1</v>
      </c>
      <c r="M290" s="95"/>
      <c r="N290" s="76"/>
      <c r="O290" s="53"/>
      <c r="P290" s="122"/>
      <c r="Q290" s="72">
        <v>1</v>
      </c>
      <c r="R290" s="123"/>
      <c r="S290" s="122"/>
    </row>
    <row r="291" spans="1:19" ht="15.75" customHeight="1">
      <c r="A291" s="51">
        <v>1801</v>
      </c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4"/>
      <c r="M291" s="95"/>
      <c r="N291" s="76"/>
      <c r="O291" s="53"/>
      <c r="P291" s="71"/>
      <c r="Q291" s="72"/>
      <c r="R291" s="73"/>
      <c r="S291" s="71"/>
    </row>
    <row r="292" spans="1:19" ht="15.75" customHeight="1">
      <c r="A292" s="51">
        <v>1802</v>
      </c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4"/>
      <c r="M292" s="95"/>
      <c r="N292" s="76"/>
      <c r="O292" s="53"/>
      <c r="P292" s="71"/>
      <c r="Q292" s="72"/>
      <c r="R292" s="73"/>
      <c r="S292" s="71"/>
    </row>
    <row r="293" spans="1:19" ht="15.75" customHeight="1">
      <c r="A293" s="51">
        <v>1901</v>
      </c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4"/>
      <c r="M293" s="95"/>
      <c r="N293" s="76"/>
      <c r="O293" s="53"/>
      <c r="P293" s="76"/>
      <c r="Q293" s="53"/>
      <c r="R293" s="77"/>
      <c r="S293" s="71"/>
    </row>
    <row r="294" spans="1:19" ht="15.75" customHeight="1">
      <c r="A294" s="51">
        <v>1902</v>
      </c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4"/>
      <c r="M294" s="95"/>
      <c r="N294" s="76"/>
      <c r="O294" s="53"/>
      <c r="P294" s="78" t="s">
        <v>48</v>
      </c>
      <c r="Q294" s="79">
        <v>15</v>
      </c>
      <c r="R294" s="80">
        <f>IF(SUM(L282:L291)=0,"",SUM(L282:L291))</f>
        <v>15</v>
      </c>
      <c r="S294" s="81" t="s">
        <v>17</v>
      </c>
    </row>
    <row r="295" spans="1:19" ht="15.75" customHeight="1">
      <c r="A295" s="51">
        <v>2001</v>
      </c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4"/>
      <c r="M295" s="95"/>
      <c r="N295" s="76"/>
      <c r="O295" s="53"/>
      <c r="P295" s="82" t="s">
        <v>49</v>
      </c>
      <c r="Q295" s="83">
        <f>IF(Q294/B280=0,"",Q294/B280)</f>
        <v>0.65217391304347827</v>
      </c>
      <c r="R295" s="84">
        <f>IF(Q294/R294=0,"",Q294/R294)</f>
        <v>1</v>
      </c>
      <c r="S295" s="85" t="s">
        <v>50</v>
      </c>
    </row>
    <row r="296" spans="1:19" ht="15.75" customHeight="1">
      <c r="A296" s="51">
        <v>2002</v>
      </c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4"/>
      <c r="M296" s="124"/>
      <c r="N296" s="125"/>
      <c r="O296" s="126"/>
      <c r="P296" s="87"/>
      <c r="Q296" s="88"/>
      <c r="R296" s="88"/>
      <c r="S296" s="89"/>
    </row>
    <row r="297" spans="1:19" ht="18" customHeight="1">
      <c r="A297" s="19"/>
      <c r="B297" s="24"/>
      <c r="C297" s="24"/>
      <c r="D297" s="24"/>
      <c r="E297" s="24"/>
      <c r="F297" s="175" t="s">
        <v>74</v>
      </c>
      <c r="G297" s="176"/>
      <c r="H297" s="176"/>
      <c r="I297" s="176"/>
      <c r="J297" s="176"/>
      <c r="K297" s="177"/>
      <c r="L297" s="90">
        <f>SUM(L289:L293)</f>
        <v>15</v>
      </c>
      <c r="M297" s="91">
        <f>IF(L289=0,"",L289/B280)</f>
        <v>0.60869565217391308</v>
      </c>
      <c r="N297" s="91">
        <f>IF(L297=0,"",L297/B280)</f>
        <v>0.65217391304347827</v>
      </c>
      <c r="O297" s="91">
        <f>IF(L289=0,"",N297-M297)</f>
        <v>4.3478260869565188E-2</v>
      </c>
      <c r="P297" s="1"/>
      <c r="Q297" s="24"/>
      <c r="R297" s="27"/>
      <c r="S297" s="1"/>
    </row>
    <row r="298" spans="1:19" ht="12.75" customHeight="1">
      <c r="M298" s="1"/>
      <c r="N298" s="1"/>
      <c r="O298" s="1"/>
      <c r="P298" s="1"/>
      <c r="R298" s="27"/>
      <c r="S298" s="1"/>
    </row>
    <row r="299" spans="1:19" ht="12.75" customHeight="1">
      <c r="M299" s="1"/>
      <c r="N299" s="1"/>
      <c r="O299" s="1"/>
      <c r="P299" s="1"/>
      <c r="R299" s="27"/>
      <c r="S299" s="1"/>
    </row>
    <row r="300" spans="1:19" ht="26.25" customHeight="1">
      <c r="A300" s="178" t="s">
        <v>77</v>
      </c>
      <c r="B300" s="179"/>
      <c r="C300" s="179"/>
      <c r="D300" s="179"/>
      <c r="E300" s="179"/>
      <c r="F300" s="179"/>
      <c r="G300" s="179"/>
      <c r="H300" s="184" t="s">
        <v>57</v>
      </c>
      <c r="I300" s="179"/>
      <c r="J300" s="179"/>
      <c r="K300" s="105"/>
      <c r="L300" s="24"/>
      <c r="M300" s="1"/>
      <c r="N300" s="1"/>
      <c r="O300" s="24"/>
      <c r="P300" s="1"/>
      <c r="Q300" s="24"/>
      <c r="R300" s="24"/>
      <c r="S300" s="24"/>
    </row>
    <row r="301" spans="1:19" ht="20.25" customHeight="1">
      <c r="A301" s="180" t="s">
        <v>16</v>
      </c>
      <c r="B301" s="181" t="s">
        <v>64</v>
      </c>
      <c r="C301" s="176"/>
      <c r="D301" s="176"/>
      <c r="E301" s="176"/>
      <c r="F301" s="176"/>
      <c r="G301" s="176"/>
      <c r="H301" s="176"/>
      <c r="I301" s="176"/>
      <c r="J301" s="176"/>
      <c r="K301" s="177"/>
      <c r="L301" s="182" t="s">
        <v>17</v>
      </c>
      <c r="M301" s="174" t="s">
        <v>8</v>
      </c>
      <c r="N301" s="174" t="s">
        <v>9</v>
      </c>
      <c r="O301" s="183" t="s">
        <v>10</v>
      </c>
      <c r="P301" s="174" t="s">
        <v>11</v>
      </c>
      <c r="Q301" s="172" t="s">
        <v>12</v>
      </c>
      <c r="R301" s="172" t="s">
        <v>13</v>
      </c>
      <c r="S301" s="174" t="s">
        <v>14</v>
      </c>
    </row>
    <row r="302" spans="1:19" ht="18" customHeight="1">
      <c r="A302" s="173"/>
      <c r="B302" s="51" t="s">
        <v>65</v>
      </c>
      <c r="C302" s="51" t="s">
        <v>66</v>
      </c>
      <c r="D302" s="51" t="s">
        <v>67</v>
      </c>
      <c r="E302" s="51" t="s">
        <v>68</v>
      </c>
      <c r="F302" s="51" t="s">
        <v>69</v>
      </c>
      <c r="G302" s="51" t="s">
        <v>70</v>
      </c>
      <c r="H302" s="51" t="s">
        <v>71</v>
      </c>
      <c r="I302" s="51" t="s">
        <v>72</v>
      </c>
      <c r="J302" s="51" t="s">
        <v>73</v>
      </c>
      <c r="K302" s="51" t="s">
        <v>95</v>
      </c>
      <c r="L302" s="173"/>
      <c r="M302" s="173"/>
      <c r="N302" s="173"/>
      <c r="O302" s="173"/>
      <c r="P302" s="173"/>
      <c r="Q302" s="173"/>
      <c r="R302" s="173"/>
      <c r="S302" s="173"/>
    </row>
    <row r="303" spans="1:19" ht="15.75" customHeight="1">
      <c r="A303" s="51">
        <v>1301</v>
      </c>
      <c r="B303" s="52">
        <v>21</v>
      </c>
      <c r="C303" s="52"/>
      <c r="D303" s="52"/>
      <c r="E303" s="52"/>
      <c r="F303" s="52"/>
      <c r="G303" s="52"/>
      <c r="H303" s="52"/>
      <c r="I303" s="52"/>
      <c r="J303" s="52"/>
      <c r="K303" s="52"/>
      <c r="L303" s="54"/>
      <c r="M303" s="92"/>
      <c r="N303" s="93"/>
      <c r="O303" s="94"/>
      <c r="P303" s="119"/>
      <c r="Q303" s="59">
        <f>B303</f>
        <v>21</v>
      </c>
      <c r="R303" s="120"/>
      <c r="S303" s="119"/>
    </row>
    <row r="304" spans="1:19" ht="15.75" customHeight="1">
      <c r="A304" s="51">
        <v>1302</v>
      </c>
      <c r="B304" s="52"/>
      <c r="C304" s="52">
        <v>19</v>
      </c>
      <c r="D304" s="52"/>
      <c r="E304" s="52"/>
      <c r="F304" s="52"/>
      <c r="G304" s="52"/>
      <c r="H304" s="52"/>
      <c r="I304" s="52"/>
      <c r="J304" s="52"/>
      <c r="K304" s="52"/>
      <c r="L304" s="54"/>
      <c r="M304" s="95"/>
      <c r="N304" s="76"/>
      <c r="O304" s="96"/>
      <c r="P304" s="63">
        <f>IF(C304=0,"",C304/B303)</f>
        <v>0.90476190476190477</v>
      </c>
      <c r="Q304" s="64">
        <v>19</v>
      </c>
      <c r="R304" s="65">
        <f t="shared" ref="R304:R312" si="35">IF(Q304=0,"",Q304/Q303)</f>
        <v>0.90476190476190477</v>
      </c>
      <c r="S304" s="65">
        <f t="shared" ref="S304:S312" si="36">IF(Q304=0,"",100%-R304)</f>
        <v>9.5238095238095233E-2</v>
      </c>
    </row>
    <row r="305" spans="1:21" ht="15.75" customHeight="1">
      <c r="A305" s="51">
        <v>1401</v>
      </c>
      <c r="B305" s="52"/>
      <c r="C305" s="52"/>
      <c r="D305" s="52">
        <v>17</v>
      </c>
      <c r="E305" s="52"/>
      <c r="F305" s="52"/>
      <c r="G305" s="52"/>
      <c r="H305" s="52"/>
      <c r="I305" s="52"/>
      <c r="J305" s="52"/>
      <c r="K305" s="52"/>
      <c r="L305" s="54"/>
      <c r="M305" s="95"/>
      <c r="N305" s="76"/>
      <c r="O305" s="96"/>
      <c r="P305" s="63">
        <f>IF(D305=0,"",D305/C304)</f>
        <v>0.89473684210526316</v>
      </c>
      <c r="Q305" s="64">
        <v>18</v>
      </c>
      <c r="R305" s="65">
        <f t="shared" si="35"/>
        <v>0.94736842105263153</v>
      </c>
      <c r="S305" s="65">
        <f t="shared" si="36"/>
        <v>5.2631578947368474E-2</v>
      </c>
      <c r="U305" s="37">
        <f>Q305/Q303</f>
        <v>0.8571428571428571</v>
      </c>
    </row>
    <row r="306" spans="1:21" ht="15.75" customHeight="1">
      <c r="A306" s="51">
        <v>1402</v>
      </c>
      <c r="B306" s="52"/>
      <c r="C306" s="52"/>
      <c r="D306" s="52"/>
      <c r="E306" s="52">
        <v>16</v>
      </c>
      <c r="F306" s="52"/>
      <c r="G306" s="52"/>
      <c r="H306" s="52"/>
      <c r="I306" s="52"/>
      <c r="J306" s="52"/>
      <c r="K306" s="52"/>
      <c r="L306" s="54"/>
      <c r="M306" s="95"/>
      <c r="N306" s="76"/>
      <c r="O306" s="96"/>
      <c r="P306" s="63">
        <f>IF(E306=0,"",E306/D305)</f>
        <v>0.94117647058823528</v>
      </c>
      <c r="Q306" s="64">
        <v>17</v>
      </c>
      <c r="R306" s="65">
        <f t="shared" si="35"/>
        <v>0.94444444444444442</v>
      </c>
      <c r="S306" s="65">
        <f t="shared" si="36"/>
        <v>5.555555555555558E-2</v>
      </c>
    </row>
    <row r="307" spans="1:21" ht="15.75" customHeight="1">
      <c r="A307" s="51">
        <v>1501</v>
      </c>
      <c r="B307" s="52"/>
      <c r="C307" s="52"/>
      <c r="D307" s="52"/>
      <c r="E307" s="52"/>
      <c r="F307" s="52">
        <v>16</v>
      </c>
      <c r="G307" s="52"/>
      <c r="H307" s="52"/>
      <c r="I307" s="52"/>
      <c r="J307" s="52"/>
      <c r="K307" s="52"/>
      <c r="L307" s="54"/>
      <c r="M307" s="95"/>
      <c r="N307" s="76"/>
      <c r="O307" s="96"/>
      <c r="P307" s="63">
        <f>IF(F307=0,"",F307/E306)</f>
        <v>1</v>
      </c>
      <c r="Q307" s="64">
        <v>17</v>
      </c>
      <c r="R307" s="65">
        <f t="shared" si="35"/>
        <v>1</v>
      </c>
      <c r="S307" s="65">
        <f t="shared" si="36"/>
        <v>0</v>
      </c>
    </row>
    <row r="308" spans="1:21" ht="15.75" customHeight="1">
      <c r="A308" s="51">
        <v>1502</v>
      </c>
      <c r="B308" s="52"/>
      <c r="C308" s="52"/>
      <c r="D308" s="52"/>
      <c r="E308" s="52"/>
      <c r="F308" s="52"/>
      <c r="G308" s="52">
        <v>16</v>
      </c>
      <c r="H308" s="52"/>
      <c r="I308" s="52"/>
      <c r="J308" s="52"/>
      <c r="K308" s="52"/>
      <c r="L308" s="54"/>
      <c r="M308" s="95"/>
      <c r="N308" s="76"/>
      <c r="O308" s="96"/>
      <c r="P308" s="63">
        <f>IF(G308=0,"",G308/F307)</f>
        <v>1</v>
      </c>
      <c r="Q308" s="64">
        <v>16</v>
      </c>
      <c r="R308" s="65">
        <f t="shared" si="35"/>
        <v>0.94117647058823528</v>
      </c>
      <c r="S308" s="65">
        <f t="shared" si="36"/>
        <v>5.8823529411764719E-2</v>
      </c>
    </row>
    <row r="309" spans="1:21" ht="15.75" customHeight="1">
      <c r="A309" s="51">
        <v>1601</v>
      </c>
      <c r="B309" s="52"/>
      <c r="C309" s="52"/>
      <c r="D309" s="52"/>
      <c r="E309" s="52"/>
      <c r="F309" s="52"/>
      <c r="G309" s="52"/>
      <c r="H309" s="52">
        <v>16</v>
      </c>
      <c r="I309" s="52"/>
      <c r="J309" s="52"/>
      <c r="K309" s="52"/>
      <c r="L309" s="54"/>
      <c r="M309" s="95"/>
      <c r="N309" s="76"/>
      <c r="O309" s="96"/>
      <c r="P309" s="63">
        <f>IF(H309=0,"",H309/G308)</f>
        <v>1</v>
      </c>
      <c r="Q309" s="64">
        <v>16</v>
      </c>
      <c r="R309" s="65">
        <f t="shared" si="35"/>
        <v>1</v>
      </c>
      <c r="S309" s="65">
        <f t="shared" si="36"/>
        <v>0</v>
      </c>
    </row>
    <row r="310" spans="1:21" ht="15.75" customHeight="1">
      <c r="A310" s="51">
        <v>1602</v>
      </c>
      <c r="B310" s="52"/>
      <c r="C310" s="52"/>
      <c r="D310" s="52"/>
      <c r="E310" s="52"/>
      <c r="F310" s="52"/>
      <c r="G310" s="52"/>
      <c r="H310" s="52"/>
      <c r="I310" s="52">
        <v>16</v>
      </c>
      <c r="J310" s="52"/>
      <c r="K310" s="52"/>
      <c r="L310" s="54"/>
      <c r="M310" s="95"/>
      <c r="N310" s="76"/>
      <c r="O310" s="96"/>
      <c r="P310" s="63">
        <f>IF(I310=0,"",I310/H309)</f>
        <v>1</v>
      </c>
      <c r="Q310" s="64">
        <v>16</v>
      </c>
      <c r="R310" s="65">
        <f t="shared" si="35"/>
        <v>1</v>
      </c>
      <c r="S310" s="65">
        <f t="shared" si="36"/>
        <v>0</v>
      </c>
    </row>
    <row r="311" spans="1:21" ht="15.75" customHeight="1">
      <c r="A311" s="51">
        <v>1701</v>
      </c>
      <c r="B311" s="52"/>
      <c r="C311" s="52"/>
      <c r="D311" s="52"/>
      <c r="E311" s="52"/>
      <c r="F311" s="52"/>
      <c r="G311" s="52"/>
      <c r="H311" s="52"/>
      <c r="I311" s="52"/>
      <c r="J311" s="52">
        <v>16</v>
      </c>
      <c r="K311" s="52"/>
      <c r="L311" s="54"/>
      <c r="M311" s="95"/>
      <c r="N311" s="76"/>
      <c r="O311" s="96"/>
      <c r="P311" s="63">
        <f>IF(J311=0,"",J311/I310)</f>
        <v>1</v>
      </c>
      <c r="Q311" s="64">
        <v>16</v>
      </c>
      <c r="R311" s="65">
        <f t="shared" si="35"/>
        <v>1</v>
      </c>
      <c r="S311" s="65">
        <f t="shared" si="36"/>
        <v>0</v>
      </c>
    </row>
    <row r="312" spans="1:21" ht="15.75" customHeight="1">
      <c r="A312" s="51">
        <v>1702</v>
      </c>
      <c r="B312" s="52"/>
      <c r="C312" s="52"/>
      <c r="D312" s="52"/>
      <c r="E312" s="52"/>
      <c r="F312" s="52"/>
      <c r="G312" s="52"/>
      <c r="H312" s="52"/>
      <c r="I312" s="52"/>
      <c r="J312" s="52"/>
      <c r="K312" s="52">
        <v>16</v>
      </c>
      <c r="L312" s="54">
        <v>15</v>
      </c>
      <c r="M312" s="95"/>
      <c r="N312" s="76"/>
      <c r="O312" s="96"/>
      <c r="P312" s="63">
        <f>IF(K312=0,"",K312/J311)</f>
        <v>1</v>
      </c>
      <c r="Q312" s="64">
        <v>16</v>
      </c>
      <c r="R312" s="65">
        <f t="shared" si="35"/>
        <v>1</v>
      </c>
      <c r="S312" s="65">
        <f t="shared" si="36"/>
        <v>0</v>
      </c>
    </row>
    <row r="313" spans="1:21" ht="15.75" customHeight="1">
      <c r="A313" s="51">
        <v>1801</v>
      </c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4"/>
      <c r="M313" s="95"/>
      <c r="N313" s="76"/>
      <c r="O313" s="53"/>
      <c r="P313" s="122"/>
      <c r="Q313" s="72"/>
      <c r="R313" s="123"/>
      <c r="S313" s="122"/>
    </row>
    <row r="314" spans="1:21" ht="15.75" customHeight="1">
      <c r="A314" s="51">
        <v>1802</v>
      </c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4"/>
      <c r="M314" s="95"/>
      <c r="N314" s="76"/>
      <c r="O314" s="53"/>
      <c r="P314" s="71"/>
      <c r="Q314" s="72"/>
      <c r="R314" s="73"/>
      <c r="S314" s="71"/>
    </row>
    <row r="315" spans="1:21" ht="15.75" customHeight="1">
      <c r="A315" s="51">
        <v>1901</v>
      </c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4"/>
      <c r="M315" s="95"/>
      <c r="N315" s="76"/>
      <c r="O315" s="53"/>
      <c r="P315" s="71"/>
      <c r="Q315" s="72"/>
      <c r="R315" s="73"/>
      <c r="S315" s="71"/>
    </row>
    <row r="316" spans="1:21" ht="15.75" customHeight="1">
      <c r="A316" s="51">
        <v>1902</v>
      </c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4"/>
      <c r="M316" s="95"/>
      <c r="N316" s="76"/>
      <c r="O316" s="53"/>
      <c r="P316" s="76"/>
      <c r="Q316" s="53"/>
      <c r="R316" s="77"/>
      <c r="S316" s="71"/>
    </row>
    <row r="317" spans="1:21" ht="15.75" customHeight="1">
      <c r="A317" s="51">
        <v>2001</v>
      </c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4"/>
      <c r="M317" s="95"/>
      <c r="N317" s="76"/>
      <c r="O317" s="53"/>
      <c r="P317" s="78" t="s">
        <v>48</v>
      </c>
      <c r="Q317" s="79">
        <v>15</v>
      </c>
      <c r="R317" s="80">
        <f>IF(SUM(L305:L314)=0,"",SUM(L305:L314))</f>
        <v>15</v>
      </c>
      <c r="S317" s="81" t="s">
        <v>17</v>
      </c>
    </row>
    <row r="318" spans="1:21" ht="15.75" customHeight="1">
      <c r="A318" s="51">
        <v>2002</v>
      </c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4"/>
      <c r="M318" s="95"/>
      <c r="N318" s="76"/>
      <c r="O318" s="53"/>
      <c r="P318" s="82" t="s">
        <v>49</v>
      </c>
      <c r="Q318" s="83">
        <f>IF(Q317/B303=0,"",Q317/B303)</f>
        <v>0.7142857142857143</v>
      </c>
      <c r="R318" s="84">
        <f>IF(Q317/R317=0,"",Q317/R317)</f>
        <v>1</v>
      </c>
      <c r="S318" s="85" t="s">
        <v>50</v>
      </c>
    </row>
    <row r="319" spans="1:21" ht="15.75" customHeight="1">
      <c r="A319" s="51">
        <v>2101</v>
      </c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4"/>
      <c r="M319" s="124"/>
      <c r="N319" s="125"/>
      <c r="O319" s="126"/>
      <c r="P319" s="87"/>
      <c r="Q319" s="88"/>
      <c r="R319" s="88"/>
      <c r="S319" s="89"/>
    </row>
    <row r="320" spans="1:21" ht="18" customHeight="1">
      <c r="A320" s="19"/>
      <c r="B320" s="24"/>
      <c r="C320" s="24"/>
      <c r="D320" s="24"/>
      <c r="E320" s="24"/>
      <c r="F320" s="175" t="s">
        <v>74</v>
      </c>
      <c r="G320" s="176"/>
      <c r="H320" s="176"/>
      <c r="I320" s="176"/>
      <c r="J320" s="176"/>
      <c r="K320" s="177"/>
      <c r="L320" s="90">
        <f>SUM(L312:L316)</f>
        <v>15</v>
      </c>
      <c r="M320" s="91">
        <f>IF(L312=0,"",L312/B303)</f>
        <v>0.7142857142857143</v>
      </c>
      <c r="N320" s="91">
        <f>IF(L320=0,"",L320/B303)</f>
        <v>0.7142857142857143</v>
      </c>
      <c r="O320" s="91">
        <f>IF(L312=0,"",N320-M320)</f>
        <v>0</v>
      </c>
      <c r="P320" s="1"/>
      <c r="Q320" s="24"/>
      <c r="R320" s="27"/>
      <c r="S320" s="1"/>
    </row>
    <row r="321" spans="1:20" ht="12.75" customHeight="1">
      <c r="M321" s="1"/>
      <c r="N321" s="1"/>
      <c r="O321" s="1"/>
      <c r="P321" s="1"/>
      <c r="R321" s="27"/>
      <c r="S321" s="1"/>
    </row>
    <row r="322" spans="1:20" ht="12.75" customHeight="1">
      <c r="M322" s="1"/>
      <c r="N322" s="1"/>
      <c r="P322" s="1"/>
    </row>
    <row r="323" spans="1:20" ht="26.25" customHeight="1">
      <c r="A323" s="178" t="s">
        <v>77</v>
      </c>
      <c r="B323" s="179"/>
      <c r="C323" s="179"/>
      <c r="D323" s="179"/>
      <c r="E323" s="179"/>
      <c r="F323" s="179"/>
      <c r="G323" s="179"/>
      <c r="H323" s="184" t="s">
        <v>58</v>
      </c>
      <c r="I323" s="179"/>
      <c r="J323" s="179"/>
      <c r="K323" s="105"/>
      <c r="L323" s="24"/>
      <c r="M323" s="1"/>
      <c r="N323" s="1"/>
      <c r="O323" s="24"/>
      <c r="P323" s="1"/>
      <c r="Q323" s="24"/>
      <c r="R323" s="24"/>
      <c r="S323" s="24"/>
    </row>
    <row r="324" spans="1:20" ht="20.25" customHeight="1">
      <c r="A324" s="180" t="s">
        <v>16</v>
      </c>
      <c r="B324" s="181" t="s">
        <v>64</v>
      </c>
      <c r="C324" s="176"/>
      <c r="D324" s="176"/>
      <c r="E324" s="176"/>
      <c r="F324" s="176"/>
      <c r="G324" s="176"/>
      <c r="H324" s="176"/>
      <c r="I324" s="176"/>
      <c r="J324" s="176"/>
      <c r="K324" s="177"/>
      <c r="L324" s="182" t="s">
        <v>17</v>
      </c>
      <c r="M324" s="174" t="s">
        <v>8</v>
      </c>
      <c r="N324" s="174" t="s">
        <v>9</v>
      </c>
      <c r="O324" s="183" t="s">
        <v>10</v>
      </c>
      <c r="P324" s="174" t="s">
        <v>11</v>
      </c>
      <c r="Q324" s="172" t="s">
        <v>12</v>
      </c>
      <c r="R324" s="172" t="s">
        <v>13</v>
      </c>
      <c r="S324" s="174" t="s">
        <v>14</v>
      </c>
    </row>
    <row r="325" spans="1:20" ht="15.75" customHeight="1">
      <c r="A325" s="173"/>
      <c r="B325" s="51" t="s">
        <v>65</v>
      </c>
      <c r="C325" s="51" t="s">
        <v>66</v>
      </c>
      <c r="D325" s="51" t="s">
        <v>67</v>
      </c>
      <c r="E325" s="51" t="s">
        <v>68</v>
      </c>
      <c r="F325" s="51" t="s">
        <v>69</v>
      </c>
      <c r="G325" s="51" t="s">
        <v>70</v>
      </c>
      <c r="H325" s="51" t="s">
        <v>71</v>
      </c>
      <c r="I325" s="51" t="s">
        <v>72</v>
      </c>
      <c r="J325" s="51" t="s">
        <v>73</v>
      </c>
      <c r="K325" s="51" t="s">
        <v>95</v>
      </c>
      <c r="L325" s="173"/>
      <c r="M325" s="173"/>
      <c r="N325" s="173"/>
      <c r="O325" s="173"/>
      <c r="P325" s="173"/>
      <c r="Q325" s="173"/>
      <c r="R325" s="173"/>
      <c r="S325" s="173"/>
    </row>
    <row r="326" spans="1:20" ht="15.75" customHeight="1">
      <c r="A326" s="51">
        <v>1302</v>
      </c>
      <c r="B326" s="52">
        <v>27</v>
      </c>
      <c r="C326" s="52"/>
      <c r="D326" s="52"/>
      <c r="E326" s="52"/>
      <c r="F326" s="52"/>
      <c r="G326" s="52"/>
      <c r="H326" s="52"/>
      <c r="I326" s="52"/>
      <c r="J326" s="52"/>
      <c r="K326" s="52"/>
      <c r="L326" s="54"/>
      <c r="M326" s="92"/>
      <c r="N326" s="93"/>
      <c r="O326" s="94"/>
      <c r="P326" s="119"/>
      <c r="Q326" s="59">
        <f>B326</f>
        <v>27</v>
      </c>
      <c r="R326" s="120"/>
      <c r="S326" s="119"/>
    </row>
    <row r="327" spans="1:20" ht="15.75" customHeight="1">
      <c r="A327" s="51">
        <v>1401</v>
      </c>
      <c r="B327" s="52"/>
      <c r="C327" s="52">
        <v>22</v>
      </c>
      <c r="D327" s="52"/>
      <c r="E327" s="52"/>
      <c r="F327" s="52"/>
      <c r="G327" s="52"/>
      <c r="H327" s="52"/>
      <c r="I327" s="52"/>
      <c r="J327" s="52"/>
      <c r="K327" s="52"/>
      <c r="L327" s="54"/>
      <c r="M327" s="95"/>
      <c r="N327" s="76"/>
      <c r="O327" s="96"/>
      <c r="P327" s="63">
        <f>IF(C327=0,"",C327/B326)</f>
        <v>0.81481481481481477</v>
      </c>
      <c r="Q327" s="64">
        <v>22</v>
      </c>
      <c r="R327" s="65">
        <f t="shared" ref="R327:R335" si="37">IF(Q327=0,"",Q327/Q326)</f>
        <v>0.81481481481481477</v>
      </c>
      <c r="S327" s="65">
        <f t="shared" ref="S327:S335" si="38">IF(Q327=0,"",100%-R327)</f>
        <v>0.18518518518518523</v>
      </c>
    </row>
    <row r="328" spans="1:20" ht="15.75" customHeight="1">
      <c r="A328" s="51">
        <v>1402</v>
      </c>
      <c r="B328" s="52"/>
      <c r="C328" s="52"/>
      <c r="D328" s="52">
        <v>15</v>
      </c>
      <c r="E328" s="52"/>
      <c r="F328" s="52"/>
      <c r="G328" s="52"/>
      <c r="H328" s="52"/>
      <c r="I328" s="52"/>
      <c r="J328" s="52"/>
      <c r="K328" s="52"/>
      <c r="L328" s="54"/>
      <c r="M328" s="95"/>
      <c r="N328" s="76"/>
      <c r="O328" s="96"/>
      <c r="P328" s="63">
        <f>IF(D328=0,"",D328/C327)</f>
        <v>0.68181818181818177</v>
      </c>
      <c r="Q328" s="64">
        <v>18</v>
      </c>
      <c r="R328" s="65">
        <f t="shared" si="37"/>
        <v>0.81818181818181823</v>
      </c>
      <c r="S328" s="65">
        <f t="shared" si="38"/>
        <v>0.18181818181818177</v>
      </c>
      <c r="T328" s="121">
        <f>Q328/Q326</f>
        <v>0.66666666666666663</v>
      </c>
    </row>
    <row r="329" spans="1:20" ht="15.75" customHeight="1">
      <c r="A329" s="51">
        <v>1501</v>
      </c>
      <c r="B329" s="52"/>
      <c r="C329" s="52"/>
      <c r="D329" s="52"/>
      <c r="E329" s="52">
        <v>14</v>
      </c>
      <c r="F329" s="52"/>
      <c r="G329" s="52"/>
      <c r="H329" s="52"/>
      <c r="I329" s="52"/>
      <c r="J329" s="52"/>
      <c r="K329" s="52"/>
      <c r="L329" s="54"/>
      <c r="M329" s="95"/>
      <c r="N329" s="76"/>
      <c r="O329" s="96"/>
      <c r="P329" s="63">
        <f>IF(E329=0,"",E329/D328)</f>
        <v>0.93333333333333335</v>
      </c>
      <c r="Q329" s="64">
        <v>16</v>
      </c>
      <c r="R329" s="65">
        <f t="shared" si="37"/>
        <v>0.88888888888888884</v>
      </c>
      <c r="S329" s="65">
        <f t="shared" si="38"/>
        <v>0.11111111111111116</v>
      </c>
    </row>
    <row r="330" spans="1:20" ht="15.75" customHeight="1">
      <c r="A330" s="51">
        <v>1502</v>
      </c>
      <c r="B330" s="52"/>
      <c r="C330" s="52"/>
      <c r="D330" s="52"/>
      <c r="E330" s="52"/>
      <c r="F330" s="52">
        <v>13</v>
      </c>
      <c r="G330" s="52"/>
      <c r="H330" s="52"/>
      <c r="I330" s="52"/>
      <c r="J330" s="52"/>
      <c r="K330" s="52"/>
      <c r="L330" s="54"/>
      <c r="M330" s="95"/>
      <c r="N330" s="76"/>
      <c r="O330" s="96"/>
      <c r="P330" s="63">
        <f>IF(F330=0,"",F330/E329)</f>
        <v>0.9285714285714286</v>
      </c>
      <c r="Q330" s="64">
        <v>16</v>
      </c>
      <c r="R330" s="65">
        <f t="shared" si="37"/>
        <v>1</v>
      </c>
      <c r="S330" s="65">
        <f t="shared" si="38"/>
        <v>0</v>
      </c>
    </row>
    <row r="331" spans="1:20" ht="15.75" customHeight="1">
      <c r="A331" s="51">
        <v>1601</v>
      </c>
      <c r="B331" s="52"/>
      <c r="C331" s="52"/>
      <c r="D331" s="52"/>
      <c r="E331" s="52"/>
      <c r="F331" s="52"/>
      <c r="G331" s="52">
        <v>13</v>
      </c>
      <c r="H331" s="52"/>
      <c r="I331" s="52"/>
      <c r="J331" s="52"/>
      <c r="K331" s="52"/>
      <c r="L331" s="54"/>
      <c r="M331" s="95"/>
      <c r="N331" s="76"/>
      <c r="O331" s="96"/>
      <c r="P331" s="63">
        <f>IF(G331=0,"",G331/F330)</f>
        <v>1</v>
      </c>
      <c r="Q331" s="64">
        <v>16</v>
      </c>
      <c r="R331" s="65">
        <f t="shared" si="37"/>
        <v>1</v>
      </c>
      <c r="S331" s="65">
        <f t="shared" si="38"/>
        <v>0</v>
      </c>
    </row>
    <row r="332" spans="1:20" ht="15.75" customHeight="1">
      <c r="A332" s="51">
        <v>1602</v>
      </c>
      <c r="B332" s="52"/>
      <c r="C332" s="52"/>
      <c r="D332" s="52"/>
      <c r="E332" s="52"/>
      <c r="F332" s="52"/>
      <c r="G332" s="52"/>
      <c r="H332" s="52">
        <v>13</v>
      </c>
      <c r="I332" s="52"/>
      <c r="J332" s="52"/>
      <c r="K332" s="52"/>
      <c r="L332" s="54"/>
      <c r="M332" s="95"/>
      <c r="N332" s="76"/>
      <c r="O332" s="96"/>
      <c r="P332" s="63">
        <f>IF(H332=0,"",H332/G331)</f>
        <v>1</v>
      </c>
      <c r="Q332" s="64">
        <v>15</v>
      </c>
      <c r="R332" s="65">
        <f t="shared" si="37"/>
        <v>0.9375</v>
      </c>
      <c r="S332" s="65">
        <f t="shared" si="38"/>
        <v>6.25E-2</v>
      </c>
    </row>
    <row r="333" spans="1:20" ht="15.75" customHeight="1">
      <c r="A333" s="51">
        <v>1701</v>
      </c>
      <c r="B333" s="52"/>
      <c r="C333" s="52"/>
      <c r="D333" s="52"/>
      <c r="E333" s="52"/>
      <c r="F333" s="52"/>
      <c r="G333" s="52"/>
      <c r="H333" s="52"/>
      <c r="I333" s="52">
        <v>12</v>
      </c>
      <c r="J333" s="52"/>
      <c r="K333" s="52"/>
      <c r="L333" s="54"/>
      <c r="M333" s="95"/>
      <c r="N333" s="76"/>
      <c r="O333" s="96"/>
      <c r="P333" s="63">
        <f>IF(I333=0,"",I333/H332)</f>
        <v>0.92307692307692313</v>
      </c>
      <c r="Q333" s="64">
        <v>14</v>
      </c>
      <c r="R333" s="65">
        <f t="shared" si="37"/>
        <v>0.93333333333333335</v>
      </c>
      <c r="S333" s="65">
        <f t="shared" si="38"/>
        <v>6.6666666666666652E-2</v>
      </c>
    </row>
    <row r="334" spans="1:20" ht="15.75" customHeight="1">
      <c r="A334" s="51">
        <v>1702</v>
      </c>
      <c r="B334" s="52"/>
      <c r="C334" s="52"/>
      <c r="D334" s="52"/>
      <c r="E334" s="52"/>
      <c r="F334" s="52"/>
      <c r="G334" s="52"/>
      <c r="H334" s="52"/>
      <c r="I334" s="52"/>
      <c r="J334" s="52">
        <v>11</v>
      </c>
      <c r="K334" s="52"/>
      <c r="L334" s="54">
        <v>1</v>
      </c>
      <c r="M334" s="95"/>
      <c r="N334" s="76"/>
      <c r="O334" s="96"/>
      <c r="P334" s="63">
        <f>IF(J334=0,"",J334/I333)</f>
        <v>0.91666666666666663</v>
      </c>
      <c r="Q334" s="64">
        <v>13</v>
      </c>
      <c r="R334" s="65">
        <f t="shared" si="37"/>
        <v>0.9285714285714286</v>
      </c>
      <c r="S334" s="65">
        <f t="shared" si="38"/>
        <v>7.1428571428571397E-2</v>
      </c>
    </row>
    <row r="335" spans="1:20" ht="15.75" customHeight="1">
      <c r="A335" s="51">
        <v>1801</v>
      </c>
      <c r="B335" s="52"/>
      <c r="C335" s="52"/>
      <c r="D335" s="52"/>
      <c r="E335" s="52"/>
      <c r="F335" s="52"/>
      <c r="G335" s="52"/>
      <c r="H335" s="52"/>
      <c r="I335" s="52"/>
      <c r="J335" s="52"/>
      <c r="K335" s="52">
        <v>11</v>
      </c>
      <c r="L335" s="54">
        <v>11</v>
      </c>
      <c r="M335" s="95"/>
      <c r="N335" s="76"/>
      <c r="O335" s="96"/>
      <c r="P335" s="63">
        <f>IF(K335=0,"",K335/J334)</f>
        <v>1</v>
      </c>
      <c r="Q335" s="64">
        <v>12</v>
      </c>
      <c r="R335" s="65">
        <f t="shared" si="37"/>
        <v>0.92307692307692313</v>
      </c>
      <c r="S335" s="65">
        <f t="shared" si="38"/>
        <v>7.6923076923076872E-2</v>
      </c>
    </row>
    <row r="336" spans="1:20" ht="15.75" customHeight="1">
      <c r="A336" s="51">
        <v>1802</v>
      </c>
      <c r="B336" s="52"/>
      <c r="C336" s="52"/>
      <c r="D336" s="52"/>
      <c r="E336" s="52"/>
      <c r="F336" s="52"/>
      <c r="G336" s="52"/>
      <c r="H336" s="52"/>
      <c r="I336" s="52"/>
      <c r="J336" s="52"/>
      <c r="K336" s="52">
        <v>1</v>
      </c>
      <c r="L336" s="54">
        <v>1</v>
      </c>
      <c r="M336" s="95"/>
      <c r="N336" s="76"/>
      <c r="O336" s="53"/>
      <c r="P336" s="122"/>
      <c r="Q336" s="72">
        <v>1</v>
      </c>
      <c r="R336" s="123"/>
      <c r="S336" s="122"/>
    </row>
    <row r="337" spans="1:21" ht="15.75" customHeight="1">
      <c r="A337" s="51">
        <v>1901</v>
      </c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4"/>
      <c r="M337" s="95"/>
      <c r="N337" s="76"/>
      <c r="O337" s="53"/>
      <c r="P337" s="71"/>
      <c r="Q337" s="72"/>
      <c r="R337" s="73"/>
      <c r="S337" s="71"/>
    </row>
    <row r="338" spans="1:21" ht="15.75" customHeight="1">
      <c r="A338" s="51">
        <v>1902</v>
      </c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4"/>
      <c r="M338" s="95"/>
      <c r="N338" s="76"/>
      <c r="O338" s="53"/>
      <c r="P338" s="71"/>
      <c r="Q338" s="72"/>
      <c r="R338" s="73"/>
      <c r="S338" s="71"/>
    </row>
    <row r="339" spans="1:21" ht="15.75" customHeight="1">
      <c r="A339" s="51">
        <v>2001</v>
      </c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4"/>
      <c r="M339" s="95"/>
      <c r="N339" s="76"/>
      <c r="O339" s="53"/>
      <c r="P339" s="76"/>
      <c r="Q339" s="53"/>
      <c r="R339" s="77"/>
      <c r="S339" s="71"/>
    </row>
    <row r="340" spans="1:21" ht="15.75" customHeight="1">
      <c r="A340" s="51">
        <v>2002</v>
      </c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4"/>
      <c r="M340" s="95"/>
      <c r="N340" s="76"/>
      <c r="O340" s="53"/>
      <c r="P340" s="78" t="s">
        <v>48</v>
      </c>
      <c r="Q340" s="79">
        <v>11</v>
      </c>
      <c r="R340" s="80">
        <f>IF(SUM(L328:L337)=0,"",SUM(L328:L337))</f>
        <v>13</v>
      </c>
      <c r="S340" s="81" t="s">
        <v>17</v>
      </c>
    </row>
    <row r="341" spans="1:21" ht="15.75" customHeight="1">
      <c r="A341" s="51">
        <v>2101</v>
      </c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4"/>
      <c r="M341" s="95"/>
      <c r="N341" s="76"/>
      <c r="O341" s="53"/>
      <c r="P341" s="82" t="s">
        <v>49</v>
      </c>
      <c r="Q341" s="83">
        <f>IF(Q340/B326=0,"",Q340/B326)</f>
        <v>0.40740740740740738</v>
      </c>
      <c r="R341" s="84">
        <f>IF(Q340/R340=0,"",Q340/R340)</f>
        <v>0.84615384615384615</v>
      </c>
      <c r="S341" s="85" t="s">
        <v>50</v>
      </c>
    </row>
    <row r="342" spans="1:21" ht="18" customHeight="1">
      <c r="A342" s="51">
        <v>2102</v>
      </c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4"/>
      <c r="M342" s="124"/>
      <c r="N342" s="125"/>
      <c r="O342" s="126"/>
      <c r="P342" s="87"/>
      <c r="Q342" s="88"/>
      <c r="R342" s="88"/>
      <c r="S342" s="89"/>
    </row>
    <row r="343" spans="1:21" ht="18" customHeight="1">
      <c r="A343" s="19"/>
      <c r="B343" s="24"/>
      <c r="C343" s="24"/>
      <c r="D343" s="24"/>
      <c r="E343" s="24"/>
      <c r="F343" s="175" t="s">
        <v>74</v>
      </c>
      <c r="G343" s="176"/>
      <c r="H343" s="176"/>
      <c r="I343" s="176"/>
      <c r="J343" s="176"/>
      <c r="K343" s="177"/>
      <c r="L343" s="90">
        <f>SUM(L329:L339)</f>
        <v>13</v>
      </c>
      <c r="M343" s="91">
        <f>SUM(L335+L334)/B326</f>
        <v>0.44444444444444442</v>
      </c>
      <c r="N343" s="91">
        <f>IF(L343=0,"",L343/B326)</f>
        <v>0.48148148148148145</v>
      </c>
      <c r="O343" s="91">
        <f>IF(L335=0,"",N343-M343)</f>
        <v>3.7037037037037035E-2</v>
      </c>
      <c r="P343" s="1"/>
      <c r="Q343" s="24"/>
      <c r="R343" s="27"/>
      <c r="S343" s="1"/>
    </row>
    <row r="344" spans="1:21" ht="12.75" customHeight="1">
      <c r="M344" s="1"/>
      <c r="N344" s="1"/>
      <c r="P344" s="1"/>
    </row>
    <row r="345" spans="1:21" ht="12.75" customHeight="1">
      <c r="M345" s="1"/>
      <c r="N345" s="1"/>
      <c r="P345" s="1"/>
    </row>
    <row r="346" spans="1:21" ht="26.25" customHeight="1">
      <c r="A346" s="178" t="s">
        <v>77</v>
      </c>
      <c r="B346" s="179"/>
      <c r="C346" s="179"/>
      <c r="D346" s="179"/>
      <c r="E346" s="179"/>
      <c r="F346" s="179"/>
      <c r="G346" s="179"/>
      <c r="H346" s="184" t="s">
        <v>61</v>
      </c>
      <c r="I346" s="179"/>
      <c r="J346" s="179"/>
      <c r="K346" s="105"/>
      <c r="L346" s="24"/>
      <c r="M346" s="1"/>
      <c r="N346" s="1"/>
      <c r="O346" s="24"/>
      <c r="P346" s="1"/>
      <c r="Q346" s="24"/>
      <c r="R346" s="24"/>
      <c r="S346" s="24"/>
    </row>
    <row r="347" spans="1:21" ht="20.25" customHeight="1">
      <c r="A347" s="180" t="s">
        <v>16</v>
      </c>
      <c r="B347" s="181" t="s">
        <v>64</v>
      </c>
      <c r="C347" s="176"/>
      <c r="D347" s="176"/>
      <c r="E347" s="176"/>
      <c r="F347" s="176"/>
      <c r="G347" s="176"/>
      <c r="H347" s="176"/>
      <c r="I347" s="176"/>
      <c r="J347" s="176"/>
      <c r="K347" s="177"/>
      <c r="L347" s="182" t="s">
        <v>17</v>
      </c>
      <c r="M347" s="174" t="s">
        <v>8</v>
      </c>
      <c r="N347" s="174" t="s">
        <v>9</v>
      </c>
      <c r="O347" s="183" t="s">
        <v>10</v>
      </c>
      <c r="P347" s="174" t="s">
        <v>11</v>
      </c>
      <c r="Q347" s="172" t="s">
        <v>12</v>
      </c>
      <c r="R347" s="172" t="s">
        <v>13</v>
      </c>
      <c r="S347" s="174" t="s">
        <v>14</v>
      </c>
    </row>
    <row r="348" spans="1:21" ht="15.75" customHeight="1">
      <c r="A348" s="173"/>
      <c r="B348" s="51" t="s">
        <v>65</v>
      </c>
      <c r="C348" s="51" t="s">
        <v>66</v>
      </c>
      <c r="D348" s="51" t="s">
        <v>67</v>
      </c>
      <c r="E348" s="51" t="s">
        <v>68</v>
      </c>
      <c r="F348" s="51" t="s">
        <v>69</v>
      </c>
      <c r="G348" s="51" t="s">
        <v>70</v>
      </c>
      <c r="H348" s="51" t="s">
        <v>71</v>
      </c>
      <c r="I348" s="51" t="s">
        <v>72</v>
      </c>
      <c r="J348" s="51" t="s">
        <v>73</v>
      </c>
      <c r="K348" s="51" t="s">
        <v>95</v>
      </c>
      <c r="L348" s="173"/>
      <c r="M348" s="173"/>
      <c r="N348" s="173"/>
      <c r="O348" s="173"/>
      <c r="P348" s="173"/>
      <c r="Q348" s="173"/>
      <c r="R348" s="173"/>
      <c r="S348" s="173"/>
    </row>
    <row r="349" spans="1:21" ht="15.75" customHeight="1">
      <c r="A349" s="51">
        <v>1401</v>
      </c>
      <c r="B349" s="52">
        <v>10</v>
      </c>
      <c r="C349" s="52"/>
      <c r="D349" s="52"/>
      <c r="E349" s="52"/>
      <c r="F349" s="52"/>
      <c r="G349" s="52"/>
      <c r="H349" s="52"/>
      <c r="I349" s="52"/>
      <c r="J349" s="52"/>
      <c r="K349" s="52"/>
      <c r="L349" s="54"/>
      <c r="M349" s="92"/>
      <c r="N349" s="93"/>
      <c r="O349" s="94"/>
      <c r="P349" s="119"/>
      <c r="Q349" s="59">
        <f>B349</f>
        <v>10</v>
      </c>
      <c r="R349" s="120"/>
      <c r="S349" s="119"/>
      <c r="T349" s="53"/>
      <c r="U349" s="53"/>
    </row>
    <row r="350" spans="1:21" ht="15.75" customHeight="1">
      <c r="A350" s="51">
        <v>1402</v>
      </c>
      <c r="B350" s="52"/>
      <c r="C350" s="52">
        <v>8</v>
      </c>
      <c r="D350" s="52"/>
      <c r="E350" s="52"/>
      <c r="F350" s="52"/>
      <c r="G350" s="52"/>
      <c r="H350" s="52"/>
      <c r="I350" s="52"/>
      <c r="J350" s="52"/>
      <c r="K350" s="52"/>
      <c r="L350" s="54"/>
      <c r="M350" s="95"/>
      <c r="N350" s="76"/>
      <c r="O350" s="96"/>
      <c r="P350" s="63">
        <f>IF(C350=0,"",C350/B349)</f>
        <v>0.8</v>
      </c>
      <c r="Q350" s="64">
        <v>8</v>
      </c>
      <c r="R350" s="65">
        <f t="shared" ref="R350:R358" si="39">IF(Q350=0,"",Q350/Q349)</f>
        <v>0.8</v>
      </c>
      <c r="S350" s="65">
        <f t="shared" ref="S350:S358" si="40">IF(Q350=0,"",100%-R350)</f>
        <v>0.19999999999999996</v>
      </c>
      <c r="T350" s="53"/>
      <c r="U350" s="53"/>
    </row>
    <row r="351" spans="1:21" ht="15.75" customHeight="1">
      <c r="A351" s="51">
        <v>1501</v>
      </c>
      <c r="B351" s="52"/>
      <c r="C351" s="52"/>
      <c r="D351" s="52">
        <v>7</v>
      </c>
      <c r="E351" s="52"/>
      <c r="F351" s="52"/>
      <c r="G351" s="52"/>
      <c r="H351" s="52"/>
      <c r="I351" s="52"/>
      <c r="J351" s="52"/>
      <c r="K351" s="52"/>
      <c r="L351" s="54"/>
      <c r="M351" s="95"/>
      <c r="N351" s="76"/>
      <c r="O351" s="96"/>
      <c r="P351" s="63">
        <f>IF(D351=0,"",D351/C350)</f>
        <v>0.875</v>
      </c>
      <c r="Q351" s="64">
        <v>7</v>
      </c>
      <c r="R351" s="65">
        <f t="shared" si="39"/>
        <v>0.875</v>
      </c>
      <c r="S351" s="65">
        <f t="shared" si="40"/>
        <v>0.125</v>
      </c>
      <c r="T351" s="53"/>
      <c r="U351" s="127">
        <f>Q351/Q349</f>
        <v>0.7</v>
      </c>
    </row>
    <row r="352" spans="1:21" ht="15.75" customHeight="1">
      <c r="A352" s="51">
        <v>1502</v>
      </c>
      <c r="B352" s="52"/>
      <c r="C352" s="52"/>
      <c r="D352" s="52"/>
      <c r="E352" s="52">
        <v>6</v>
      </c>
      <c r="F352" s="52"/>
      <c r="G352" s="52"/>
      <c r="H352" s="52"/>
      <c r="I352" s="52"/>
      <c r="J352" s="52"/>
      <c r="K352" s="52"/>
      <c r="L352" s="54"/>
      <c r="M352" s="95"/>
      <c r="N352" s="76"/>
      <c r="O352" s="96"/>
      <c r="P352" s="63">
        <f>IF(E352=0,"",E352/D351)</f>
        <v>0.8571428571428571</v>
      </c>
      <c r="Q352" s="64">
        <v>7</v>
      </c>
      <c r="R352" s="65">
        <f t="shared" si="39"/>
        <v>1</v>
      </c>
      <c r="S352" s="65">
        <f t="shared" si="40"/>
        <v>0</v>
      </c>
      <c r="T352" s="53"/>
      <c r="U352" s="53"/>
    </row>
    <row r="353" spans="1:21" ht="15.75" customHeight="1">
      <c r="A353" s="51">
        <v>1601</v>
      </c>
      <c r="B353" s="52"/>
      <c r="C353" s="52"/>
      <c r="D353" s="52"/>
      <c r="E353" s="52"/>
      <c r="F353" s="52">
        <v>5</v>
      </c>
      <c r="G353" s="52"/>
      <c r="H353" s="52"/>
      <c r="I353" s="52"/>
      <c r="J353" s="52"/>
      <c r="K353" s="52"/>
      <c r="L353" s="54"/>
      <c r="M353" s="95"/>
      <c r="N353" s="76"/>
      <c r="O353" s="96"/>
      <c r="P353" s="63">
        <f>IF(F353=0,"",F353/E352)</f>
        <v>0.83333333333333337</v>
      </c>
      <c r="Q353" s="64">
        <v>7</v>
      </c>
      <c r="R353" s="65">
        <f t="shared" si="39"/>
        <v>1</v>
      </c>
      <c r="S353" s="65">
        <f t="shared" si="40"/>
        <v>0</v>
      </c>
      <c r="T353" s="53"/>
      <c r="U353" s="53"/>
    </row>
    <row r="354" spans="1:21" ht="15.75" customHeight="1">
      <c r="A354" s="51">
        <v>1602</v>
      </c>
      <c r="B354" s="52"/>
      <c r="C354" s="52"/>
      <c r="D354" s="52"/>
      <c r="E354" s="52"/>
      <c r="F354" s="52"/>
      <c r="G354" s="52">
        <v>5</v>
      </c>
      <c r="H354" s="52"/>
      <c r="I354" s="52"/>
      <c r="J354" s="52"/>
      <c r="K354" s="52"/>
      <c r="L354" s="54"/>
      <c r="M354" s="95"/>
      <c r="N354" s="76"/>
      <c r="O354" s="96"/>
      <c r="P354" s="63">
        <f>IF(G354=0,"",G354/F353)</f>
        <v>1</v>
      </c>
      <c r="Q354" s="64">
        <v>7</v>
      </c>
      <c r="R354" s="65">
        <f t="shared" si="39"/>
        <v>1</v>
      </c>
      <c r="S354" s="65">
        <f t="shared" si="40"/>
        <v>0</v>
      </c>
      <c r="T354" s="53"/>
      <c r="U354" s="53"/>
    </row>
    <row r="355" spans="1:21" ht="15.75" customHeight="1">
      <c r="A355" s="51">
        <v>1701</v>
      </c>
      <c r="B355" s="52"/>
      <c r="C355" s="52"/>
      <c r="D355" s="52"/>
      <c r="E355" s="52"/>
      <c r="F355" s="52"/>
      <c r="G355" s="52"/>
      <c r="H355" s="52">
        <v>5</v>
      </c>
      <c r="I355" s="52"/>
      <c r="J355" s="52"/>
      <c r="K355" s="52"/>
      <c r="L355" s="54"/>
      <c r="M355" s="95"/>
      <c r="N355" s="76"/>
      <c r="O355" s="96"/>
      <c r="P355" s="63">
        <f>IF(H355=0,"",H355/G354)</f>
        <v>1</v>
      </c>
      <c r="Q355" s="64">
        <v>7</v>
      </c>
      <c r="R355" s="65">
        <f t="shared" si="39"/>
        <v>1</v>
      </c>
      <c r="S355" s="65">
        <f t="shared" si="40"/>
        <v>0</v>
      </c>
      <c r="T355" s="53"/>
      <c r="U355" s="53"/>
    </row>
    <row r="356" spans="1:21" ht="15.75" customHeight="1">
      <c r="A356" s="51">
        <v>1702</v>
      </c>
      <c r="B356" s="52"/>
      <c r="C356" s="52"/>
      <c r="D356" s="52"/>
      <c r="E356" s="52"/>
      <c r="F356" s="52"/>
      <c r="G356" s="52"/>
      <c r="H356" s="52"/>
      <c r="I356" s="52">
        <v>5</v>
      </c>
      <c r="J356" s="52"/>
      <c r="K356" s="52"/>
      <c r="L356" s="54"/>
      <c r="M356" s="95"/>
      <c r="N356" s="76"/>
      <c r="O356" s="96"/>
      <c r="P356" s="63">
        <f>IF(I356=0,"",I356/H355)</f>
        <v>1</v>
      </c>
      <c r="Q356" s="64">
        <v>7</v>
      </c>
      <c r="R356" s="65">
        <f t="shared" si="39"/>
        <v>1</v>
      </c>
      <c r="S356" s="65">
        <f t="shared" si="40"/>
        <v>0</v>
      </c>
      <c r="T356" s="53"/>
      <c r="U356" s="53"/>
    </row>
    <row r="357" spans="1:21" ht="15.75" customHeight="1">
      <c r="A357" s="51">
        <v>1801</v>
      </c>
      <c r="B357" s="52"/>
      <c r="C357" s="52"/>
      <c r="D357" s="52"/>
      <c r="E357" s="52"/>
      <c r="F357" s="52"/>
      <c r="G357" s="52"/>
      <c r="H357" s="52"/>
      <c r="I357" s="52"/>
      <c r="J357" s="52">
        <v>5</v>
      </c>
      <c r="K357" s="52"/>
      <c r="L357" s="54"/>
      <c r="M357" s="95"/>
      <c r="N357" s="76"/>
      <c r="O357" s="96"/>
      <c r="P357" s="63">
        <f>IF(J357=0,"",J357/I356)</f>
        <v>1</v>
      </c>
      <c r="Q357" s="64">
        <v>7</v>
      </c>
      <c r="R357" s="65">
        <f t="shared" si="39"/>
        <v>1</v>
      </c>
      <c r="S357" s="65">
        <f t="shared" si="40"/>
        <v>0</v>
      </c>
      <c r="T357" s="53"/>
      <c r="U357" s="53"/>
    </row>
    <row r="358" spans="1:21" ht="15.75" customHeight="1">
      <c r="A358" s="51">
        <v>1802</v>
      </c>
      <c r="B358" s="52"/>
      <c r="C358" s="52"/>
      <c r="D358" s="52"/>
      <c r="E358" s="52"/>
      <c r="F358" s="52"/>
      <c r="G358" s="52"/>
      <c r="H358" s="52"/>
      <c r="I358" s="52"/>
      <c r="J358" s="52"/>
      <c r="K358" s="52">
        <v>5</v>
      </c>
      <c r="L358" s="54">
        <v>5</v>
      </c>
      <c r="M358" s="95"/>
      <c r="N358" s="76"/>
      <c r="O358" s="96"/>
      <c r="P358" s="63">
        <f>IF(K358=0,"",K358/J357)</f>
        <v>1</v>
      </c>
      <c r="Q358" s="64">
        <v>7</v>
      </c>
      <c r="R358" s="65">
        <f t="shared" si="39"/>
        <v>1</v>
      </c>
      <c r="S358" s="65">
        <f t="shared" si="40"/>
        <v>0</v>
      </c>
      <c r="T358" s="53"/>
      <c r="U358" s="53"/>
    </row>
    <row r="359" spans="1:21" ht="15.75" customHeight="1">
      <c r="A359" s="51">
        <v>1901</v>
      </c>
      <c r="B359" s="52"/>
      <c r="C359" s="52"/>
      <c r="D359" s="52"/>
      <c r="E359" s="52"/>
      <c r="F359" s="52"/>
      <c r="G359" s="52"/>
      <c r="H359" s="52"/>
      <c r="I359" s="52"/>
      <c r="J359" s="52"/>
      <c r="K359" s="52">
        <v>1</v>
      </c>
      <c r="L359" s="54">
        <v>1</v>
      </c>
      <c r="M359" s="95"/>
      <c r="N359" s="76"/>
      <c r="O359" s="53"/>
      <c r="P359" s="122"/>
      <c r="Q359" s="72">
        <v>2</v>
      </c>
      <c r="R359" s="123"/>
      <c r="S359" s="122"/>
    </row>
    <row r="360" spans="1:21" ht="15.75" customHeight="1">
      <c r="A360" s="51">
        <v>1902</v>
      </c>
      <c r="B360" s="52"/>
      <c r="C360" s="52"/>
      <c r="D360" s="52"/>
      <c r="E360" s="52"/>
      <c r="F360" s="52"/>
      <c r="G360" s="52"/>
      <c r="H360" s="52"/>
      <c r="I360" s="52"/>
      <c r="J360" s="52"/>
      <c r="K360" s="52">
        <v>1</v>
      </c>
      <c r="L360" s="54">
        <v>1</v>
      </c>
      <c r="M360" s="95"/>
      <c r="N360" s="76"/>
      <c r="O360" s="53"/>
      <c r="P360" s="71"/>
      <c r="Q360" s="72">
        <v>1</v>
      </c>
      <c r="R360" s="73"/>
      <c r="S360" s="71"/>
    </row>
    <row r="361" spans="1:21" ht="15.75" customHeight="1">
      <c r="A361" s="51">
        <v>2001</v>
      </c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4"/>
      <c r="M361" s="95"/>
      <c r="N361" s="76"/>
      <c r="O361" s="53"/>
      <c r="P361" s="71"/>
      <c r="Q361" s="72"/>
      <c r="R361" s="73"/>
      <c r="S361" s="71"/>
    </row>
    <row r="362" spans="1:21" ht="15.75" customHeight="1">
      <c r="A362" s="51">
        <v>2002</v>
      </c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4"/>
      <c r="M362" s="95"/>
      <c r="N362" s="76"/>
      <c r="O362" s="53"/>
      <c r="P362" s="76"/>
      <c r="Q362" s="53"/>
      <c r="R362" s="77"/>
      <c r="S362" s="71"/>
    </row>
    <row r="363" spans="1:21" ht="15.75" customHeight="1">
      <c r="A363" s="51">
        <v>2101</v>
      </c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4"/>
      <c r="M363" s="95"/>
      <c r="N363" s="76"/>
      <c r="O363" s="53"/>
      <c r="P363" s="78" t="s">
        <v>48</v>
      </c>
      <c r="Q363" s="79">
        <v>6</v>
      </c>
      <c r="R363" s="80">
        <f>IF(SUM(L351:L360)=0,"",SUM(L351:L360))</f>
        <v>7</v>
      </c>
      <c r="S363" s="81" t="s">
        <v>17</v>
      </c>
    </row>
    <row r="364" spans="1:21" ht="15.75" customHeight="1">
      <c r="A364" s="51">
        <v>2102</v>
      </c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4"/>
      <c r="M364" s="95"/>
      <c r="N364" s="76"/>
      <c r="O364" s="53"/>
      <c r="P364" s="82" t="s">
        <v>49</v>
      </c>
      <c r="Q364" s="83">
        <f>Q363/B349</f>
        <v>0.6</v>
      </c>
      <c r="R364" s="84">
        <f>Q363/R363</f>
        <v>0.8571428571428571</v>
      </c>
      <c r="S364" s="85" t="s">
        <v>50</v>
      </c>
    </row>
    <row r="365" spans="1:21" ht="15.75" customHeight="1">
      <c r="A365" s="51">
        <v>2201</v>
      </c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4"/>
      <c r="M365" s="124"/>
      <c r="N365" s="125"/>
      <c r="O365" s="126"/>
      <c r="P365" s="87"/>
      <c r="Q365" s="88"/>
      <c r="R365" s="88"/>
      <c r="S365" s="89"/>
    </row>
    <row r="366" spans="1:21" ht="18" customHeight="1">
      <c r="A366" s="19"/>
      <c r="B366" s="24"/>
      <c r="C366" s="24"/>
      <c r="D366" s="24"/>
      <c r="E366" s="24"/>
      <c r="F366" s="175" t="s">
        <v>74</v>
      </c>
      <c r="G366" s="176"/>
      <c r="H366" s="176"/>
      <c r="I366" s="176"/>
      <c r="J366" s="176"/>
      <c r="K366" s="177"/>
      <c r="L366" s="90">
        <f>SUM(L358:L362)</f>
        <v>7</v>
      </c>
      <c r="M366" s="91">
        <f>IF(L358=0,"",L358/B349)</f>
        <v>0.5</v>
      </c>
      <c r="N366" s="91">
        <f>IF(L366=0,"",L366/B349)</f>
        <v>0.7</v>
      </c>
      <c r="O366" s="91">
        <f>IF(L358=0,"",N366-M366)</f>
        <v>0.19999999999999996</v>
      </c>
      <c r="P366" s="1"/>
      <c r="Q366" s="24"/>
      <c r="R366" s="27"/>
      <c r="S366" s="1"/>
    </row>
    <row r="367" spans="1:21" ht="12.75" customHeight="1">
      <c r="M367" s="1"/>
      <c r="N367" s="1"/>
      <c r="P367" s="1"/>
    </row>
    <row r="368" spans="1:21" ht="12.75" customHeight="1">
      <c r="M368" s="1"/>
      <c r="N368" s="1"/>
      <c r="P368" s="1"/>
    </row>
    <row r="369" spans="1:21" ht="26.25" customHeight="1">
      <c r="A369" s="178" t="s">
        <v>77</v>
      </c>
      <c r="B369" s="179"/>
      <c r="C369" s="179"/>
      <c r="D369" s="179"/>
      <c r="E369" s="179"/>
      <c r="F369" s="179"/>
      <c r="G369" s="179"/>
      <c r="H369" s="184" t="s">
        <v>62</v>
      </c>
      <c r="I369" s="179"/>
      <c r="J369" s="179"/>
      <c r="K369" s="105"/>
      <c r="L369" s="24"/>
      <c r="M369" s="1"/>
      <c r="N369" s="1"/>
      <c r="O369" s="24"/>
      <c r="P369" s="1"/>
      <c r="Q369" s="24"/>
      <c r="R369" s="24"/>
      <c r="S369" s="24"/>
    </row>
    <row r="370" spans="1:21" ht="20.25" customHeight="1">
      <c r="A370" s="180" t="s">
        <v>16</v>
      </c>
      <c r="B370" s="181" t="s">
        <v>64</v>
      </c>
      <c r="C370" s="176"/>
      <c r="D370" s="176"/>
      <c r="E370" s="176"/>
      <c r="F370" s="176"/>
      <c r="G370" s="176"/>
      <c r="H370" s="176"/>
      <c r="I370" s="176"/>
      <c r="J370" s="176"/>
      <c r="K370" s="177"/>
      <c r="L370" s="182" t="s">
        <v>17</v>
      </c>
      <c r="M370" s="174" t="s">
        <v>8</v>
      </c>
      <c r="N370" s="174" t="s">
        <v>9</v>
      </c>
      <c r="O370" s="183" t="s">
        <v>10</v>
      </c>
      <c r="P370" s="174" t="s">
        <v>11</v>
      </c>
      <c r="Q370" s="172" t="s">
        <v>12</v>
      </c>
      <c r="R370" s="172" t="s">
        <v>13</v>
      </c>
      <c r="S370" s="174" t="s">
        <v>14</v>
      </c>
    </row>
    <row r="371" spans="1:21" ht="15.75" customHeight="1">
      <c r="A371" s="173"/>
      <c r="B371" s="51" t="s">
        <v>65</v>
      </c>
      <c r="C371" s="51" t="s">
        <v>66</v>
      </c>
      <c r="D371" s="51" t="s">
        <v>67</v>
      </c>
      <c r="E371" s="51" t="s">
        <v>68</v>
      </c>
      <c r="F371" s="51" t="s">
        <v>69</v>
      </c>
      <c r="G371" s="51" t="s">
        <v>70</v>
      </c>
      <c r="H371" s="51" t="s">
        <v>71</v>
      </c>
      <c r="I371" s="51" t="s">
        <v>72</v>
      </c>
      <c r="J371" s="51" t="s">
        <v>73</v>
      </c>
      <c r="K371" s="51" t="s">
        <v>95</v>
      </c>
      <c r="L371" s="173"/>
      <c r="M371" s="173"/>
      <c r="N371" s="173"/>
      <c r="O371" s="173"/>
      <c r="P371" s="173"/>
      <c r="Q371" s="173"/>
      <c r="R371" s="173"/>
      <c r="S371" s="173"/>
    </row>
    <row r="372" spans="1:21" ht="15.75" customHeight="1">
      <c r="A372" s="51">
        <v>1402</v>
      </c>
      <c r="B372" s="52">
        <v>25</v>
      </c>
      <c r="C372" s="52"/>
      <c r="D372" s="52"/>
      <c r="E372" s="52"/>
      <c r="F372" s="52"/>
      <c r="G372" s="52"/>
      <c r="H372" s="52"/>
      <c r="I372" s="52"/>
      <c r="J372" s="52"/>
      <c r="K372" s="52"/>
      <c r="L372" s="54"/>
      <c r="M372" s="92"/>
      <c r="N372" s="93"/>
      <c r="O372" s="94"/>
      <c r="P372" s="119"/>
      <c r="Q372" s="59">
        <f>B372</f>
        <v>25</v>
      </c>
      <c r="R372" s="120"/>
      <c r="S372" s="119"/>
      <c r="T372" s="53"/>
      <c r="U372" s="53"/>
    </row>
    <row r="373" spans="1:21" ht="15.75" customHeight="1">
      <c r="A373" s="51">
        <v>1501</v>
      </c>
      <c r="B373" s="52"/>
      <c r="C373" s="52">
        <v>22</v>
      </c>
      <c r="D373" s="52"/>
      <c r="E373" s="52"/>
      <c r="F373" s="52"/>
      <c r="G373" s="52"/>
      <c r="H373" s="52"/>
      <c r="I373" s="52"/>
      <c r="J373" s="52"/>
      <c r="K373" s="52"/>
      <c r="L373" s="54"/>
      <c r="M373" s="95"/>
      <c r="N373" s="76"/>
      <c r="O373" s="96"/>
      <c r="P373" s="63">
        <f>IF(C373=0,"",C373/B372)</f>
        <v>0.88</v>
      </c>
      <c r="Q373" s="64">
        <v>22</v>
      </c>
      <c r="R373" s="65">
        <f t="shared" ref="R373:R381" si="41">IF(Q373=0,"",Q373/Q372)</f>
        <v>0.88</v>
      </c>
      <c r="S373" s="65">
        <f t="shared" ref="S373:S381" si="42">IF(Q373=0,"",100%-R373)</f>
        <v>0.12</v>
      </c>
      <c r="T373" s="53"/>
      <c r="U373" s="53"/>
    </row>
    <row r="374" spans="1:21" ht="15.75" customHeight="1">
      <c r="A374" s="51">
        <v>1502</v>
      </c>
      <c r="B374" s="52"/>
      <c r="C374" s="52"/>
      <c r="D374" s="52">
        <v>18</v>
      </c>
      <c r="E374" s="52"/>
      <c r="F374" s="52"/>
      <c r="G374" s="52"/>
      <c r="H374" s="52"/>
      <c r="I374" s="52"/>
      <c r="J374" s="52"/>
      <c r="K374" s="52"/>
      <c r="L374" s="54"/>
      <c r="M374" s="95"/>
      <c r="N374" s="76"/>
      <c r="O374" s="96"/>
      <c r="P374" s="63">
        <f>IF(D374=0,"",D374/C373)</f>
        <v>0.81818181818181823</v>
      </c>
      <c r="Q374" s="64">
        <v>16</v>
      </c>
      <c r="R374" s="65">
        <f t="shared" si="41"/>
        <v>0.72727272727272729</v>
      </c>
      <c r="S374" s="65">
        <f t="shared" si="42"/>
        <v>0.27272727272727271</v>
      </c>
      <c r="T374" s="53"/>
      <c r="U374" s="127">
        <f>Q374/Q372</f>
        <v>0.64</v>
      </c>
    </row>
    <row r="375" spans="1:21" ht="15.75" customHeight="1">
      <c r="A375" s="51">
        <v>1601</v>
      </c>
      <c r="B375" s="52"/>
      <c r="C375" s="52"/>
      <c r="D375" s="52"/>
      <c r="E375" s="52">
        <v>16</v>
      </c>
      <c r="F375" s="52"/>
      <c r="G375" s="52"/>
      <c r="H375" s="52"/>
      <c r="I375" s="52"/>
      <c r="J375" s="52"/>
      <c r="K375" s="52"/>
      <c r="L375" s="54"/>
      <c r="M375" s="95"/>
      <c r="N375" s="76"/>
      <c r="O375" s="96"/>
      <c r="P375" s="63">
        <f>IF(E375=0,"",E375/D374)</f>
        <v>0.88888888888888884</v>
      </c>
      <c r="Q375" s="64">
        <v>16</v>
      </c>
      <c r="R375" s="65">
        <f t="shared" si="41"/>
        <v>1</v>
      </c>
      <c r="S375" s="65">
        <f t="shared" si="42"/>
        <v>0</v>
      </c>
      <c r="T375" s="53"/>
      <c r="U375" s="53"/>
    </row>
    <row r="376" spans="1:21" ht="15.75" customHeight="1">
      <c r="A376" s="51">
        <v>1602</v>
      </c>
      <c r="B376" s="52"/>
      <c r="C376" s="52"/>
      <c r="D376" s="52"/>
      <c r="E376" s="52"/>
      <c r="F376" s="52">
        <v>14</v>
      </c>
      <c r="G376" s="52"/>
      <c r="H376" s="52"/>
      <c r="I376" s="52"/>
      <c r="J376" s="52"/>
      <c r="K376" s="52"/>
      <c r="L376" s="54"/>
      <c r="M376" s="95"/>
      <c r="N376" s="76"/>
      <c r="O376" s="96"/>
      <c r="P376" s="63">
        <f>IF(F376=0,"",F376/E375)</f>
        <v>0.875</v>
      </c>
      <c r="Q376" s="64">
        <v>15</v>
      </c>
      <c r="R376" s="65">
        <f t="shared" si="41"/>
        <v>0.9375</v>
      </c>
      <c r="S376" s="65">
        <f t="shared" si="42"/>
        <v>6.25E-2</v>
      </c>
      <c r="T376" s="53"/>
      <c r="U376" s="53"/>
    </row>
    <row r="377" spans="1:21" ht="15.75" customHeight="1">
      <c r="A377" s="51">
        <v>1701</v>
      </c>
      <c r="B377" s="52"/>
      <c r="C377" s="52"/>
      <c r="D377" s="52"/>
      <c r="E377" s="52"/>
      <c r="F377" s="52"/>
      <c r="G377" s="52">
        <v>12</v>
      </c>
      <c r="H377" s="52"/>
      <c r="I377" s="52"/>
      <c r="J377" s="52"/>
      <c r="K377" s="52"/>
      <c r="L377" s="54"/>
      <c r="M377" s="95"/>
      <c r="N377" s="76"/>
      <c r="O377" s="96"/>
      <c r="P377" s="63">
        <f>IF(G377=0,"",G377/F376)</f>
        <v>0.8571428571428571</v>
      </c>
      <c r="Q377" s="64">
        <v>12</v>
      </c>
      <c r="R377" s="65">
        <f t="shared" si="41"/>
        <v>0.8</v>
      </c>
      <c r="S377" s="65">
        <f t="shared" si="42"/>
        <v>0.19999999999999996</v>
      </c>
      <c r="T377" s="53"/>
      <c r="U377" s="53"/>
    </row>
    <row r="378" spans="1:21" ht="15.75" customHeight="1">
      <c r="A378" s="51">
        <v>1702</v>
      </c>
      <c r="B378" s="52"/>
      <c r="C378" s="52"/>
      <c r="D378" s="52"/>
      <c r="E378" s="52"/>
      <c r="F378" s="52"/>
      <c r="G378" s="52"/>
      <c r="H378" s="52">
        <v>12</v>
      </c>
      <c r="I378" s="52"/>
      <c r="J378" s="52"/>
      <c r="K378" s="52"/>
      <c r="L378" s="54"/>
      <c r="M378" s="95"/>
      <c r="N378" s="76"/>
      <c r="O378" s="96"/>
      <c r="P378" s="63">
        <f>IF(H378=0,"",H378/G377)</f>
        <v>1</v>
      </c>
      <c r="Q378" s="64">
        <v>12</v>
      </c>
      <c r="R378" s="65">
        <f t="shared" si="41"/>
        <v>1</v>
      </c>
      <c r="S378" s="65">
        <f t="shared" si="42"/>
        <v>0</v>
      </c>
      <c r="T378" s="53"/>
      <c r="U378" s="53"/>
    </row>
    <row r="379" spans="1:21" ht="15.75" customHeight="1">
      <c r="A379" s="51">
        <v>1801</v>
      </c>
      <c r="B379" s="52"/>
      <c r="C379" s="52"/>
      <c r="D379" s="52"/>
      <c r="E379" s="52"/>
      <c r="F379" s="52"/>
      <c r="G379" s="52"/>
      <c r="H379" s="52"/>
      <c r="I379" s="52">
        <v>12</v>
      </c>
      <c r="J379" s="52"/>
      <c r="K379" s="52"/>
      <c r="L379" s="54"/>
      <c r="M379" s="95"/>
      <c r="N379" s="76"/>
      <c r="O379" s="96"/>
      <c r="P379" s="63">
        <f>IF(I379=0,"",I379/H378)</f>
        <v>1</v>
      </c>
      <c r="Q379" s="64">
        <v>12</v>
      </c>
      <c r="R379" s="65">
        <f t="shared" si="41"/>
        <v>1</v>
      </c>
      <c r="S379" s="65">
        <f t="shared" si="42"/>
        <v>0</v>
      </c>
      <c r="T379" s="53"/>
      <c r="U379" s="53"/>
    </row>
    <row r="380" spans="1:21" ht="15.75" customHeight="1">
      <c r="A380" s="51">
        <v>1802</v>
      </c>
      <c r="B380" s="52"/>
      <c r="C380" s="52"/>
      <c r="D380" s="52"/>
      <c r="E380" s="52"/>
      <c r="F380" s="52"/>
      <c r="G380" s="52"/>
      <c r="H380" s="52"/>
      <c r="I380" s="52"/>
      <c r="J380" s="52">
        <v>12</v>
      </c>
      <c r="K380" s="52"/>
      <c r="L380" s="54"/>
      <c r="M380" s="95"/>
      <c r="N380" s="76"/>
      <c r="O380" s="96"/>
      <c r="P380" s="63">
        <f>IF(J380=0,"",J380/I379)</f>
        <v>1</v>
      </c>
      <c r="Q380" s="64">
        <v>12</v>
      </c>
      <c r="R380" s="65">
        <f t="shared" si="41"/>
        <v>1</v>
      </c>
      <c r="S380" s="65">
        <f t="shared" si="42"/>
        <v>0</v>
      </c>
      <c r="T380" s="53"/>
      <c r="U380" s="53"/>
    </row>
    <row r="381" spans="1:21" ht="15.75" customHeight="1">
      <c r="A381" s="51">
        <v>1901</v>
      </c>
      <c r="B381" s="52"/>
      <c r="C381" s="52"/>
      <c r="D381" s="52"/>
      <c r="E381" s="52"/>
      <c r="F381" s="52"/>
      <c r="G381" s="52"/>
      <c r="H381" s="52"/>
      <c r="I381" s="52"/>
      <c r="J381" s="52"/>
      <c r="K381" s="52">
        <v>12</v>
      </c>
      <c r="L381" s="54">
        <v>12</v>
      </c>
      <c r="M381" s="95"/>
      <c r="N381" s="76"/>
      <c r="O381" s="96"/>
      <c r="P381" s="63">
        <f>IF(K381=0,"",K381/J380)</f>
        <v>1</v>
      </c>
      <c r="Q381" s="64">
        <v>12</v>
      </c>
      <c r="R381" s="65">
        <f t="shared" si="41"/>
        <v>1</v>
      </c>
      <c r="S381" s="65">
        <f t="shared" si="42"/>
        <v>0</v>
      </c>
      <c r="T381" s="53"/>
      <c r="U381" s="53"/>
    </row>
    <row r="382" spans="1:21" ht="15.75" customHeight="1">
      <c r="A382" s="51">
        <v>1902</v>
      </c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4"/>
      <c r="M382" s="95"/>
      <c r="N382" s="76"/>
      <c r="O382" s="53"/>
      <c r="P382" s="122"/>
      <c r="Q382" s="72"/>
      <c r="R382" s="123"/>
      <c r="S382" s="122"/>
      <c r="T382" s="53"/>
      <c r="U382" s="53"/>
    </row>
    <row r="383" spans="1:21" ht="15.75" customHeight="1">
      <c r="A383" s="51">
        <v>2001</v>
      </c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4"/>
      <c r="M383" s="95"/>
      <c r="N383" s="76"/>
      <c r="O383" s="53"/>
      <c r="P383" s="71"/>
      <c r="Q383" s="72"/>
      <c r="R383" s="73"/>
      <c r="S383" s="71"/>
      <c r="T383" s="53"/>
      <c r="U383" s="53"/>
    </row>
    <row r="384" spans="1:21" ht="15.75" customHeight="1">
      <c r="A384" s="51">
        <v>2002</v>
      </c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4"/>
      <c r="M384" s="95"/>
      <c r="N384" s="76"/>
      <c r="O384" s="53"/>
      <c r="P384" s="71"/>
      <c r="Q384" s="72"/>
      <c r="R384" s="73"/>
      <c r="S384" s="71"/>
      <c r="T384" s="53"/>
      <c r="U384" s="53"/>
    </row>
    <row r="385" spans="1:21" ht="15.75" customHeight="1">
      <c r="A385" s="51">
        <v>2101</v>
      </c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4"/>
      <c r="M385" s="95"/>
      <c r="N385" s="76"/>
      <c r="O385" s="53"/>
      <c r="P385" s="76"/>
      <c r="Q385" s="53"/>
      <c r="R385" s="77"/>
      <c r="S385" s="71"/>
      <c r="T385" s="53"/>
      <c r="U385" s="53"/>
    </row>
    <row r="386" spans="1:21" ht="15.75" customHeight="1">
      <c r="A386" s="51">
        <v>2102</v>
      </c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4"/>
      <c r="M386" s="95"/>
      <c r="N386" s="76"/>
      <c r="O386" s="53"/>
      <c r="P386" s="78" t="s">
        <v>48</v>
      </c>
      <c r="Q386" s="79">
        <v>11</v>
      </c>
      <c r="R386" s="80">
        <f>IF(SUM(L374:L383)=0,"",SUM(L374:L383))</f>
        <v>12</v>
      </c>
      <c r="S386" s="81" t="s">
        <v>17</v>
      </c>
      <c r="T386" s="53"/>
      <c r="U386" s="53"/>
    </row>
    <row r="387" spans="1:21" ht="15.75" customHeight="1">
      <c r="A387" s="51">
        <v>2201</v>
      </c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4"/>
      <c r="M387" s="95"/>
      <c r="N387" s="76"/>
      <c r="O387" s="53"/>
      <c r="P387" s="82" t="s">
        <v>49</v>
      </c>
      <c r="Q387" s="83">
        <f>Q386/B372</f>
        <v>0.44</v>
      </c>
      <c r="R387" s="84">
        <f>Q386/R386</f>
        <v>0.91666666666666663</v>
      </c>
      <c r="S387" s="85" t="s">
        <v>50</v>
      </c>
      <c r="T387" s="53"/>
      <c r="U387" s="53"/>
    </row>
    <row r="388" spans="1:21" ht="15.75" customHeight="1">
      <c r="A388" s="51">
        <v>2202</v>
      </c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4"/>
      <c r="M388" s="124"/>
      <c r="N388" s="125"/>
      <c r="O388" s="126"/>
      <c r="P388" s="87"/>
      <c r="Q388" s="88"/>
      <c r="R388" s="88"/>
      <c r="S388" s="89"/>
      <c r="T388" s="53"/>
      <c r="U388" s="53"/>
    </row>
    <row r="389" spans="1:21" ht="18" customHeight="1">
      <c r="A389" s="19"/>
      <c r="B389" s="24"/>
      <c r="C389" s="24"/>
      <c r="D389" s="24"/>
      <c r="E389" s="24"/>
      <c r="F389" s="175" t="s">
        <v>74</v>
      </c>
      <c r="G389" s="176"/>
      <c r="H389" s="176"/>
      <c r="I389" s="176"/>
      <c r="J389" s="176"/>
      <c r="K389" s="177"/>
      <c r="L389" s="90">
        <f>SUM(L381:L385)</f>
        <v>12</v>
      </c>
      <c r="M389" s="91">
        <f>IF(L381=0,"",L381/B372)</f>
        <v>0.48</v>
      </c>
      <c r="N389" s="91">
        <f>IF(L389=0,"",L389/B372)</f>
        <v>0.48</v>
      </c>
      <c r="O389" s="91">
        <f>IF(L381=0,"",N389-M389)</f>
        <v>0</v>
      </c>
      <c r="P389" s="1"/>
      <c r="Q389" s="24"/>
      <c r="R389" s="27"/>
      <c r="S389" s="1"/>
    </row>
    <row r="390" spans="1:21" ht="12.75" customHeight="1">
      <c r="M390" s="1"/>
      <c r="N390" s="1"/>
      <c r="P390" s="1"/>
    </row>
    <row r="391" spans="1:21" ht="26.25" customHeight="1">
      <c r="A391" s="178" t="s">
        <v>77</v>
      </c>
      <c r="B391" s="179"/>
      <c r="C391" s="179"/>
      <c r="D391" s="179"/>
      <c r="E391" s="179"/>
      <c r="F391" s="179"/>
      <c r="G391" s="179"/>
      <c r="H391" s="184" t="s">
        <v>75</v>
      </c>
      <c r="I391" s="179"/>
      <c r="J391" s="179"/>
      <c r="K391" s="105"/>
      <c r="L391" s="24"/>
      <c r="M391" s="1"/>
      <c r="N391" s="1"/>
      <c r="O391" s="24"/>
      <c r="P391" s="1"/>
      <c r="Q391" s="24"/>
      <c r="R391" s="24"/>
      <c r="S391" s="24"/>
    </row>
    <row r="392" spans="1:21" ht="20.25" customHeight="1">
      <c r="A392" s="180" t="s">
        <v>16</v>
      </c>
      <c r="B392" s="181" t="s">
        <v>64</v>
      </c>
      <c r="C392" s="176"/>
      <c r="D392" s="176"/>
      <c r="E392" s="176"/>
      <c r="F392" s="176"/>
      <c r="G392" s="176"/>
      <c r="H392" s="176"/>
      <c r="I392" s="176"/>
      <c r="J392" s="176"/>
      <c r="K392" s="177"/>
      <c r="L392" s="182" t="s">
        <v>17</v>
      </c>
      <c r="M392" s="174" t="s">
        <v>8</v>
      </c>
      <c r="N392" s="174" t="s">
        <v>9</v>
      </c>
      <c r="O392" s="183" t="s">
        <v>10</v>
      </c>
      <c r="P392" s="174" t="s">
        <v>11</v>
      </c>
      <c r="Q392" s="172" t="s">
        <v>12</v>
      </c>
      <c r="R392" s="172" t="s">
        <v>13</v>
      </c>
      <c r="S392" s="174" t="s">
        <v>14</v>
      </c>
    </row>
    <row r="393" spans="1:21" ht="15.75" customHeight="1">
      <c r="A393" s="173"/>
      <c r="B393" s="51" t="s">
        <v>65</v>
      </c>
      <c r="C393" s="51" t="s">
        <v>66</v>
      </c>
      <c r="D393" s="51" t="s">
        <v>67</v>
      </c>
      <c r="E393" s="51" t="s">
        <v>68</v>
      </c>
      <c r="F393" s="51" t="s">
        <v>69</v>
      </c>
      <c r="G393" s="51" t="s">
        <v>70</v>
      </c>
      <c r="H393" s="51" t="s">
        <v>71</v>
      </c>
      <c r="I393" s="51" t="s">
        <v>72</v>
      </c>
      <c r="J393" s="51" t="s">
        <v>73</v>
      </c>
      <c r="K393" s="51" t="s">
        <v>95</v>
      </c>
      <c r="L393" s="173"/>
      <c r="M393" s="173"/>
      <c r="N393" s="173"/>
      <c r="O393" s="173"/>
      <c r="P393" s="173"/>
      <c r="Q393" s="173"/>
      <c r="R393" s="173"/>
      <c r="S393" s="173"/>
    </row>
    <row r="394" spans="1:21" ht="15.75" customHeight="1">
      <c r="A394" s="51">
        <v>1501</v>
      </c>
      <c r="B394" s="52">
        <v>14</v>
      </c>
      <c r="C394" s="52"/>
      <c r="D394" s="52"/>
      <c r="E394" s="52"/>
      <c r="F394" s="52"/>
      <c r="G394" s="52"/>
      <c r="H394" s="52"/>
      <c r="I394" s="52"/>
      <c r="J394" s="52"/>
      <c r="K394" s="52"/>
      <c r="L394" s="54"/>
      <c r="M394" s="92"/>
      <c r="N394" s="93"/>
      <c r="O394" s="94"/>
      <c r="P394" s="119"/>
      <c r="Q394" s="59">
        <f>B394</f>
        <v>14</v>
      </c>
      <c r="R394" s="120"/>
      <c r="S394" s="119"/>
      <c r="T394" s="53"/>
      <c r="U394" s="53"/>
    </row>
    <row r="395" spans="1:21" ht="15.75" customHeight="1">
      <c r="A395" s="51">
        <v>1502</v>
      </c>
      <c r="B395" s="52"/>
      <c r="C395" s="52">
        <v>12</v>
      </c>
      <c r="D395" s="52"/>
      <c r="E395" s="52"/>
      <c r="F395" s="52"/>
      <c r="G395" s="52"/>
      <c r="H395" s="52"/>
      <c r="I395" s="52"/>
      <c r="J395" s="52"/>
      <c r="K395" s="52"/>
      <c r="L395" s="54"/>
      <c r="M395" s="95"/>
      <c r="N395" s="76"/>
      <c r="O395" s="96"/>
      <c r="P395" s="63">
        <f>IF(C395=0,"",C395/B394)</f>
        <v>0.8571428571428571</v>
      </c>
      <c r="Q395" s="64">
        <v>10</v>
      </c>
      <c r="R395" s="65">
        <f t="shared" ref="R395:R403" si="43">IF(Q395=0,"",Q395/Q394)</f>
        <v>0.7142857142857143</v>
      </c>
      <c r="S395" s="65">
        <f t="shared" ref="S395:S403" si="44">IF(Q395=0,"",100%-R395)</f>
        <v>0.2857142857142857</v>
      </c>
      <c r="T395" s="53"/>
      <c r="U395" s="53"/>
    </row>
    <row r="396" spans="1:21" ht="15.75" customHeight="1">
      <c r="A396" s="51">
        <v>1601</v>
      </c>
      <c r="B396" s="52"/>
      <c r="C396" s="52"/>
      <c r="D396" s="52">
        <v>10</v>
      </c>
      <c r="E396" s="52"/>
      <c r="F396" s="52"/>
      <c r="G396" s="52"/>
      <c r="H396" s="52"/>
      <c r="I396" s="52"/>
      <c r="J396" s="52"/>
      <c r="K396" s="52"/>
      <c r="L396" s="54"/>
      <c r="M396" s="95"/>
      <c r="N396" s="76"/>
      <c r="O396" s="96"/>
      <c r="P396" s="63">
        <f>IF(D396=0,"",D396/C395)</f>
        <v>0.83333333333333337</v>
      </c>
      <c r="Q396" s="64">
        <v>10</v>
      </c>
      <c r="R396" s="65">
        <f t="shared" si="43"/>
        <v>1</v>
      </c>
      <c r="S396" s="65">
        <f t="shared" si="44"/>
        <v>0</v>
      </c>
      <c r="T396" s="53"/>
      <c r="U396" s="127">
        <f>Q396/Q394</f>
        <v>0.7142857142857143</v>
      </c>
    </row>
    <row r="397" spans="1:21" ht="15.75" customHeight="1">
      <c r="A397" s="51">
        <v>1602</v>
      </c>
      <c r="B397" s="52"/>
      <c r="C397" s="52"/>
      <c r="D397" s="52"/>
      <c r="E397" s="52">
        <v>10</v>
      </c>
      <c r="F397" s="52"/>
      <c r="G397" s="52"/>
      <c r="H397" s="52"/>
      <c r="I397" s="52"/>
      <c r="J397" s="52"/>
      <c r="K397" s="52"/>
      <c r="L397" s="54"/>
      <c r="M397" s="95"/>
      <c r="N397" s="76"/>
      <c r="O397" s="96"/>
      <c r="P397" s="63">
        <f>IF(E397=0,"",E397/D396)</f>
        <v>1</v>
      </c>
      <c r="Q397" s="64">
        <v>10</v>
      </c>
      <c r="R397" s="65">
        <f t="shared" si="43"/>
        <v>1</v>
      </c>
      <c r="S397" s="65">
        <f t="shared" si="44"/>
        <v>0</v>
      </c>
      <c r="T397" s="53"/>
      <c r="U397" s="53"/>
    </row>
    <row r="398" spans="1:21" ht="15.75" customHeight="1">
      <c r="A398" s="51">
        <v>1701</v>
      </c>
      <c r="B398" s="52"/>
      <c r="C398" s="52"/>
      <c r="D398" s="52"/>
      <c r="E398" s="52"/>
      <c r="F398" s="52">
        <v>10</v>
      </c>
      <c r="G398" s="52"/>
      <c r="H398" s="52"/>
      <c r="I398" s="52"/>
      <c r="J398" s="52"/>
      <c r="K398" s="52"/>
      <c r="L398" s="54"/>
      <c r="M398" s="95"/>
      <c r="N398" s="76"/>
      <c r="O398" s="96"/>
      <c r="P398" s="63">
        <f>IF(F398=0,"",F398/E397)</f>
        <v>1</v>
      </c>
      <c r="Q398" s="64">
        <v>10</v>
      </c>
      <c r="R398" s="65">
        <f t="shared" si="43"/>
        <v>1</v>
      </c>
      <c r="S398" s="65">
        <f t="shared" si="44"/>
        <v>0</v>
      </c>
      <c r="T398" s="53"/>
      <c r="U398" s="53"/>
    </row>
    <row r="399" spans="1:21" ht="15.75" customHeight="1">
      <c r="A399" s="51">
        <v>1702</v>
      </c>
      <c r="B399" s="52"/>
      <c r="C399" s="52"/>
      <c r="D399" s="52"/>
      <c r="E399" s="52"/>
      <c r="F399" s="52"/>
      <c r="G399" s="52">
        <v>10</v>
      </c>
      <c r="H399" s="52"/>
      <c r="I399" s="52"/>
      <c r="J399" s="52"/>
      <c r="K399" s="52"/>
      <c r="L399" s="54"/>
      <c r="M399" s="95"/>
      <c r="N399" s="76"/>
      <c r="O399" s="96"/>
      <c r="P399" s="63">
        <f>IF(G399=0,"",G399/F398)</f>
        <v>1</v>
      </c>
      <c r="Q399" s="64">
        <v>10</v>
      </c>
      <c r="R399" s="65">
        <f t="shared" si="43"/>
        <v>1</v>
      </c>
      <c r="S399" s="65">
        <f t="shared" si="44"/>
        <v>0</v>
      </c>
      <c r="T399" s="53"/>
      <c r="U399" s="53"/>
    </row>
    <row r="400" spans="1:21" ht="15.75" customHeight="1">
      <c r="A400" s="51">
        <v>1801</v>
      </c>
      <c r="B400" s="52"/>
      <c r="C400" s="52"/>
      <c r="D400" s="52"/>
      <c r="E400" s="52"/>
      <c r="F400" s="52"/>
      <c r="G400" s="52"/>
      <c r="H400" s="52">
        <v>10</v>
      </c>
      <c r="I400" s="52"/>
      <c r="J400" s="52"/>
      <c r="K400" s="52"/>
      <c r="L400" s="54"/>
      <c r="M400" s="95"/>
      <c r="N400" s="76"/>
      <c r="O400" s="96"/>
      <c r="P400" s="63">
        <f>IF(H400=0,"",H400/G399)</f>
        <v>1</v>
      </c>
      <c r="Q400" s="64">
        <v>10</v>
      </c>
      <c r="R400" s="65">
        <f t="shared" si="43"/>
        <v>1</v>
      </c>
      <c r="S400" s="65">
        <f t="shared" si="44"/>
        <v>0</v>
      </c>
      <c r="T400" s="53"/>
      <c r="U400" s="53"/>
    </row>
    <row r="401" spans="1:21" ht="15.75" customHeight="1">
      <c r="A401" s="51">
        <v>1802</v>
      </c>
      <c r="B401" s="52"/>
      <c r="C401" s="52"/>
      <c r="D401" s="52"/>
      <c r="E401" s="52"/>
      <c r="F401" s="52"/>
      <c r="G401" s="52"/>
      <c r="H401" s="52"/>
      <c r="I401" s="52">
        <v>10</v>
      </c>
      <c r="J401" s="52"/>
      <c r="K401" s="52"/>
      <c r="L401" s="54"/>
      <c r="M401" s="95"/>
      <c r="N401" s="76"/>
      <c r="O401" s="96"/>
      <c r="P401" s="63">
        <f>IF(I401=0,"",I401/H400)</f>
        <v>1</v>
      </c>
      <c r="Q401" s="64">
        <v>10</v>
      </c>
      <c r="R401" s="65">
        <f t="shared" si="43"/>
        <v>1</v>
      </c>
      <c r="S401" s="65">
        <f t="shared" si="44"/>
        <v>0</v>
      </c>
      <c r="T401" s="53"/>
      <c r="U401" s="53"/>
    </row>
    <row r="402" spans="1:21" ht="15.75" customHeight="1">
      <c r="A402" s="51">
        <v>1901</v>
      </c>
      <c r="B402" s="52"/>
      <c r="C402" s="52"/>
      <c r="D402" s="52"/>
      <c r="E402" s="52"/>
      <c r="F402" s="52"/>
      <c r="G402" s="52"/>
      <c r="H402" s="52"/>
      <c r="I402" s="52"/>
      <c r="J402" s="52">
        <v>10</v>
      </c>
      <c r="K402" s="52"/>
      <c r="L402" s="54"/>
      <c r="M402" s="95"/>
      <c r="N402" s="76"/>
      <c r="O402" s="96"/>
      <c r="P402" s="63">
        <f>IF(J402=0,"",J402/I401)</f>
        <v>1</v>
      </c>
      <c r="Q402" s="64">
        <v>10</v>
      </c>
      <c r="R402" s="65">
        <f t="shared" si="43"/>
        <v>1</v>
      </c>
      <c r="S402" s="65">
        <f t="shared" si="44"/>
        <v>0</v>
      </c>
      <c r="T402" s="53"/>
      <c r="U402" s="53"/>
    </row>
    <row r="403" spans="1:21" ht="15.75" customHeight="1">
      <c r="A403" s="51">
        <v>1902</v>
      </c>
      <c r="B403" s="52"/>
      <c r="C403" s="52"/>
      <c r="D403" s="52"/>
      <c r="E403" s="52"/>
      <c r="F403" s="52"/>
      <c r="G403" s="52"/>
      <c r="H403" s="52"/>
      <c r="I403" s="52"/>
      <c r="J403" s="52"/>
      <c r="K403" s="52">
        <v>10</v>
      </c>
      <c r="L403" s="54">
        <v>7</v>
      </c>
      <c r="M403" s="95"/>
      <c r="N403" s="76"/>
      <c r="O403" s="96"/>
      <c r="P403" s="63">
        <f>IF(K403=0,"",K403/J402)</f>
        <v>1</v>
      </c>
      <c r="Q403" s="64">
        <v>10</v>
      </c>
      <c r="R403" s="65">
        <f t="shared" si="43"/>
        <v>1</v>
      </c>
      <c r="S403" s="65">
        <f t="shared" si="44"/>
        <v>0</v>
      </c>
      <c r="T403" s="53"/>
      <c r="U403" s="53"/>
    </row>
    <row r="404" spans="1:21" ht="15.75" customHeight="1">
      <c r="A404" s="51">
        <v>2001</v>
      </c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4"/>
      <c r="M404" s="95"/>
      <c r="N404" s="76"/>
      <c r="O404" s="53"/>
      <c r="P404" s="122"/>
      <c r="Q404" s="72"/>
      <c r="R404" s="123"/>
      <c r="S404" s="122"/>
      <c r="T404" s="53"/>
      <c r="U404" s="53"/>
    </row>
    <row r="405" spans="1:21" ht="15.75" customHeight="1">
      <c r="A405" s="51">
        <v>2002</v>
      </c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4"/>
      <c r="M405" s="95"/>
      <c r="N405" s="76"/>
      <c r="O405" s="53"/>
      <c r="P405" s="71"/>
      <c r="Q405" s="72"/>
      <c r="R405" s="73"/>
      <c r="S405" s="71"/>
      <c r="T405" s="53"/>
      <c r="U405" s="53"/>
    </row>
    <row r="406" spans="1:21" ht="15.75" customHeight="1">
      <c r="A406" s="51">
        <v>2101</v>
      </c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4"/>
      <c r="M406" s="95"/>
      <c r="N406" s="76"/>
      <c r="O406" s="53"/>
      <c r="P406" s="71"/>
      <c r="Q406" s="72"/>
      <c r="R406" s="73"/>
      <c r="S406" s="71"/>
      <c r="T406" s="53"/>
      <c r="U406" s="53"/>
    </row>
    <row r="407" spans="1:21" ht="15.75" customHeight="1">
      <c r="A407" s="51">
        <v>2102</v>
      </c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4"/>
      <c r="M407" s="95"/>
      <c r="N407" s="76"/>
      <c r="O407" s="53"/>
      <c r="P407" s="76"/>
      <c r="Q407" s="53"/>
      <c r="R407" s="77"/>
      <c r="S407" s="71"/>
      <c r="T407" s="53"/>
      <c r="U407" s="53"/>
    </row>
    <row r="408" spans="1:21" ht="15.75" customHeight="1">
      <c r="A408" s="51">
        <v>2201</v>
      </c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4"/>
      <c r="M408" s="95"/>
      <c r="N408" s="76"/>
      <c r="O408" s="53"/>
      <c r="P408" s="78" t="s">
        <v>48</v>
      </c>
      <c r="Q408" s="79">
        <v>10</v>
      </c>
      <c r="R408" s="161">
        <f>IF(SUM(L396:L405)=0,"",SUM(L396:L405))</f>
        <v>7</v>
      </c>
      <c r="S408" s="81" t="s">
        <v>17</v>
      </c>
      <c r="T408" s="53"/>
      <c r="U408" s="53"/>
    </row>
    <row r="409" spans="1:21" ht="15.75" customHeight="1">
      <c r="A409" s="51">
        <v>2202</v>
      </c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4"/>
      <c r="M409" s="95"/>
      <c r="N409" s="76"/>
      <c r="O409" s="53"/>
      <c r="P409" s="82" t="s">
        <v>49</v>
      </c>
      <c r="Q409" s="83">
        <f>IF(Q408/B394=0,"",Q408/B394)</f>
        <v>0.7142857142857143</v>
      </c>
      <c r="R409" s="162">
        <f>IF(Q408/R408=0,"",Q408/R408)</f>
        <v>1.4285714285714286</v>
      </c>
      <c r="S409" s="85" t="s">
        <v>50</v>
      </c>
      <c r="T409" s="53"/>
      <c r="U409" s="53"/>
    </row>
    <row r="410" spans="1:21" ht="15.75" customHeight="1">
      <c r="A410" s="51">
        <v>2301</v>
      </c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4"/>
      <c r="M410" s="124"/>
      <c r="N410" s="125"/>
      <c r="O410" s="126"/>
      <c r="P410" s="87"/>
      <c r="Q410" s="88"/>
      <c r="R410" s="88"/>
      <c r="S410" s="89"/>
      <c r="T410" s="53"/>
      <c r="U410" s="53"/>
    </row>
    <row r="411" spans="1:21" ht="18" customHeight="1">
      <c r="A411" s="19"/>
      <c r="B411" s="24"/>
      <c r="C411" s="24"/>
      <c r="D411" s="24"/>
      <c r="E411" s="24"/>
      <c r="F411" s="175" t="s">
        <v>74</v>
      </c>
      <c r="G411" s="176"/>
      <c r="H411" s="176"/>
      <c r="I411" s="176"/>
      <c r="J411" s="176"/>
      <c r="K411" s="177"/>
      <c r="L411" s="90">
        <f>SUM(L403:L407)</f>
        <v>7</v>
      </c>
      <c r="M411" s="91">
        <f>IF(L403=0,"",L403/B394)</f>
        <v>0.5</v>
      </c>
      <c r="N411" s="91">
        <f>IF(L411=0,"",L411/B394)</f>
        <v>0.5</v>
      </c>
      <c r="O411" s="91">
        <f>IF(L403=0,"",N411-M411)</f>
        <v>0</v>
      </c>
      <c r="P411" s="1"/>
      <c r="Q411" s="24"/>
      <c r="R411" s="27"/>
      <c r="S411" s="1"/>
    </row>
    <row r="412" spans="1:21" ht="12.75" customHeight="1">
      <c r="M412" s="1"/>
      <c r="N412" s="1"/>
      <c r="P412" s="1"/>
    </row>
    <row r="413" spans="1:21" ht="26.25" customHeight="1">
      <c r="A413" s="178" t="s">
        <v>77</v>
      </c>
      <c r="B413" s="179"/>
      <c r="C413" s="179"/>
      <c r="D413" s="179"/>
      <c r="E413" s="179"/>
      <c r="F413" s="179"/>
      <c r="G413" s="179"/>
      <c r="I413" s="88"/>
      <c r="J413" s="88"/>
      <c r="K413" s="50" t="s">
        <v>76</v>
      </c>
      <c r="L413" s="1"/>
      <c r="M413" s="1"/>
      <c r="N413" s="24"/>
      <c r="O413" s="1"/>
      <c r="P413" s="24"/>
      <c r="Q413" s="24"/>
      <c r="R413" s="24"/>
    </row>
    <row r="414" spans="1:21" ht="20.25" customHeight="1">
      <c r="A414" s="180" t="s">
        <v>16</v>
      </c>
      <c r="B414" s="181" t="s">
        <v>64</v>
      </c>
      <c r="C414" s="176"/>
      <c r="D414" s="176"/>
      <c r="E414" s="176"/>
      <c r="F414" s="176"/>
      <c r="G414" s="176"/>
      <c r="H414" s="176"/>
      <c r="I414" s="176"/>
      <c r="J414" s="177"/>
      <c r="K414" s="182" t="s">
        <v>17</v>
      </c>
      <c r="L414" s="174" t="s">
        <v>8</v>
      </c>
      <c r="M414" s="174" t="s">
        <v>9</v>
      </c>
      <c r="N414" s="183" t="s">
        <v>10</v>
      </c>
      <c r="O414" s="174" t="s">
        <v>11</v>
      </c>
      <c r="P414" s="172" t="s">
        <v>12</v>
      </c>
      <c r="Q414" s="172" t="s">
        <v>13</v>
      </c>
      <c r="R414" s="174" t="s">
        <v>14</v>
      </c>
    </row>
    <row r="415" spans="1:21" ht="15.75" customHeight="1">
      <c r="A415" s="173"/>
      <c r="B415" s="51" t="s">
        <v>65</v>
      </c>
      <c r="C415" s="51" t="s">
        <v>66</v>
      </c>
      <c r="D415" s="51" t="s">
        <v>67</v>
      </c>
      <c r="E415" s="51" t="s">
        <v>68</v>
      </c>
      <c r="F415" s="51" t="s">
        <v>69</v>
      </c>
      <c r="G415" s="51" t="s">
        <v>70</v>
      </c>
      <c r="H415" s="51" t="s">
        <v>71</v>
      </c>
      <c r="I415" s="51" t="s">
        <v>72</v>
      </c>
      <c r="J415" s="51" t="s">
        <v>73</v>
      </c>
      <c r="K415" s="173"/>
      <c r="L415" s="173"/>
      <c r="M415" s="173"/>
      <c r="N415" s="173"/>
      <c r="O415" s="173"/>
      <c r="P415" s="173"/>
      <c r="Q415" s="173"/>
      <c r="R415" s="173"/>
    </row>
    <row r="416" spans="1:21" ht="15.75" customHeight="1">
      <c r="A416" s="51">
        <v>1502</v>
      </c>
      <c r="B416" s="52">
        <v>18</v>
      </c>
      <c r="C416" s="52"/>
      <c r="D416" s="52"/>
      <c r="E416" s="52"/>
      <c r="F416" s="52"/>
      <c r="G416" s="52"/>
      <c r="H416" s="52"/>
      <c r="I416" s="52"/>
      <c r="J416" s="52"/>
      <c r="K416" s="54"/>
      <c r="L416" s="92"/>
      <c r="M416" s="93"/>
      <c r="N416" s="94"/>
      <c r="O416" s="119"/>
      <c r="P416" s="59">
        <f>B416</f>
        <v>18</v>
      </c>
      <c r="Q416" s="120"/>
      <c r="R416" s="119"/>
      <c r="S416" s="53"/>
      <c r="T416" s="53"/>
    </row>
    <row r="417" spans="1:21" ht="15.75" customHeight="1">
      <c r="A417" s="51">
        <v>1601</v>
      </c>
      <c r="B417" s="52"/>
      <c r="C417" s="52">
        <v>15</v>
      </c>
      <c r="D417" s="52"/>
      <c r="E417" s="52"/>
      <c r="F417" s="52"/>
      <c r="G417" s="52"/>
      <c r="H417" s="52"/>
      <c r="I417" s="52"/>
      <c r="J417" s="52"/>
      <c r="K417" s="54"/>
      <c r="L417" s="95"/>
      <c r="M417" s="76"/>
      <c r="N417" s="96"/>
      <c r="O417" s="63">
        <f>IF(C417=0,"",C417/B416)</f>
        <v>0.83333333333333337</v>
      </c>
      <c r="P417" s="64">
        <v>15</v>
      </c>
      <c r="Q417" s="65">
        <f t="shared" ref="Q417:Q425" si="45">IF(P417=0,"",P417/P416)</f>
        <v>0.83333333333333337</v>
      </c>
      <c r="R417" s="65">
        <f t="shared" ref="R417:R425" si="46">IF(P417=0,"",100%-Q417)</f>
        <v>0.16666666666666663</v>
      </c>
      <c r="S417" s="53"/>
      <c r="T417" s="53"/>
    </row>
    <row r="418" spans="1:21" ht="15.75" customHeight="1">
      <c r="A418" s="51">
        <v>1602</v>
      </c>
      <c r="B418" s="52"/>
      <c r="C418" s="52"/>
      <c r="D418" s="52">
        <v>13</v>
      </c>
      <c r="E418" s="52"/>
      <c r="F418" s="52"/>
      <c r="G418" s="52"/>
      <c r="H418" s="52"/>
      <c r="I418" s="52"/>
      <c r="J418" s="52"/>
      <c r="K418" s="54"/>
      <c r="L418" s="95"/>
      <c r="M418" s="76"/>
      <c r="N418" s="96"/>
      <c r="O418" s="63">
        <f>IF(D418=0,"",D418/C417)</f>
        <v>0.8666666666666667</v>
      </c>
      <c r="P418" s="64">
        <v>14</v>
      </c>
      <c r="Q418" s="65">
        <f t="shared" si="45"/>
        <v>0.93333333333333335</v>
      </c>
      <c r="R418" s="65">
        <f t="shared" si="46"/>
        <v>6.6666666666666652E-2</v>
      </c>
      <c r="S418" s="53"/>
      <c r="T418" s="127">
        <f>P418/P416</f>
        <v>0.77777777777777779</v>
      </c>
    </row>
    <row r="419" spans="1:21" ht="15.75" customHeight="1">
      <c r="A419" s="51">
        <v>1701</v>
      </c>
      <c r="B419" s="52"/>
      <c r="C419" s="52"/>
      <c r="D419" s="52"/>
      <c r="E419" s="52">
        <v>13</v>
      </c>
      <c r="F419" s="52"/>
      <c r="G419" s="52"/>
      <c r="H419" s="52"/>
      <c r="I419" s="52"/>
      <c r="J419" s="52"/>
      <c r="K419" s="54"/>
      <c r="L419" s="95"/>
      <c r="M419" s="76"/>
      <c r="N419" s="96"/>
      <c r="O419" s="63">
        <f>IF(E419=0,"",E419/D418)</f>
        <v>1</v>
      </c>
      <c r="P419" s="64">
        <v>14</v>
      </c>
      <c r="Q419" s="65">
        <f t="shared" si="45"/>
        <v>1</v>
      </c>
      <c r="R419" s="65">
        <f t="shared" si="46"/>
        <v>0</v>
      </c>
      <c r="S419" s="53"/>
      <c r="T419" s="53"/>
    </row>
    <row r="420" spans="1:21" ht="15.75" customHeight="1">
      <c r="A420" s="51">
        <v>1702</v>
      </c>
      <c r="B420" s="52"/>
      <c r="C420" s="52"/>
      <c r="D420" s="52"/>
      <c r="E420" s="52"/>
      <c r="F420" s="52">
        <v>11</v>
      </c>
      <c r="G420" s="52"/>
      <c r="H420" s="52"/>
      <c r="I420" s="52"/>
      <c r="J420" s="52"/>
      <c r="K420" s="54"/>
      <c r="L420" s="95"/>
      <c r="M420" s="76"/>
      <c r="N420" s="96"/>
      <c r="O420" s="63">
        <f>IF(F420=0,"",F420/E419)</f>
        <v>0.84615384615384615</v>
      </c>
      <c r="P420" s="64">
        <v>13</v>
      </c>
      <c r="Q420" s="65">
        <f t="shared" si="45"/>
        <v>0.9285714285714286</v>
      </c>
      <c r="R420" s="65">
        <f t="shared" si="46"/>
        <v>7.1428571428571397E-2</v>
      </c>
      <c r="S420" s="53"/>
      <c r="T420" s="53"/>
    </row>
    <row r="421" spans="1:21" ht="15.75" customHeight="1">
      <c r="A421" s="51">
        <v>1801</v>
      </c>
      <c r="B421" s="52"/>
      <c r="C421" s="52"/>
      <c r="D421" s="52"/>
      <c r="E421" s="52"/>
      <c r="F421" s="52"/>
      <c r="G421" s="52">
        <v>8</v>
      </c>
      <c r="H421" s="52"/>
      <c r="I421" s="52"/>
      <c r="J421" s="52"/>
      <c r="K421" s="54"/>
      <c r="L421" s="95"/>
      <c r="M421" s="76"/>
      <c r="N421" s="96"/>
      <c r="O421" s="63">
        <f>IF(G421=0,"",G421/F420)</f>
        <v>0.72727272727272729</v>
      </c>
      <c r="P421" s="64">
        <v>8</v>
      </c>
      <c r="Q421" s="65">
        <f t="shared" si="45"/>
        <v>0.61538461538461542</v>
      </c>
      <c r="R421" s="65">
        <f t="shared" si="46"/>
        <v>0.38461538461538458</v>
      </c>
      <c r="S421" s="53"/>
      <c r="T421" s="53"/>
    </row>
    <row r="422" spans="1:21" ht="15.75" customHeight="1">
      <c r="A422" s="51">
        <v>1802</v>
      </c>
      <c r="B422" s="52"/>
      <c r="C422" s="52"/>
      <c r="D422" s="52"/>
      <c r="E422" s="52"/>
      <c r="F422" s="52"/>
      <c r="G422" s="52"/>
      <c r="H422" s="52">
        <v>8</v>
      </c>
      <c r="I422" s="52"/>
      <c r="J422" s="52"/>
      <c r="K422" s="54"/>
      <c r="L422" s="95"/>
      <c r="M422" s="76"/>
      <c r="N422" s="96"/>
      <c r="O422" s="63">
        <f>IF(H422=0,"",H422/G421)</f>
        <v>1</v>
      </c>
      <c r="P422" s="64">
        <v>8</v>
      </c>
      <c r="Q422" s="65">
        <f t="shared" si="45"/>
        <v>1</v>
      </c>
      <c r="R422" s="65">
        <f t="shared" si="46"/>
        <v>0</v>
      </c>
      <c r="S422" s="53"/>
      <c r="T422" s="53"/>
    </row>
    <row r="423" spans="1:21" ht="15.75" customHeight="1">
      <c r="A423" s="51">
        <v>1901</v>
      </c>
      <c r="B423" s="52"/>
      <c r="C423" s="52"/>
      <c r="D423" s="52"/>
      <c r="E423" s="52"/>
      <c r="F423" s="52"/>
      <c r="G423" s="52"/>
      <c r="H423" s="52"/>
      <c r="I423" s="52">
        <v>7</v>
      </c>
      <c r="J423" s="52"/>
      <c r="K423" s="54"/>
      <c r="L423" s="95"/>
      <c r="M423" s="76"/>
      <c r="N423" s="96"/>
      <c r="O423" s="63">
        <f>IF(I423=0,"",I423/H422)</f>
        <v>0.875</v>
      </c>
      <c r="P423" s="64">
        <v>7</v>
      </c>
      <c r="Q423" s="65">
        <f t="shared" si="45"/>
        <v>0.875</v>
      </c>
      <c r="R423" s="65">
        <f t="shared" si="46"/>
        <v>0.125</v>
      </c>
      <c r="S423" s="53"/>
      <c r="T423" s="53"/>
    </row>
    <row r="424" spans="1:21" ht="15.75" customHeight="1">
      <c r="A424" s="51">
        <v>1902</v>
      </c>
      <c r="B424" s="52"/>
      <c r="C424" s="52"/>
      <c r="D424" s="52"/>
      <c r="E424" s="52"/>
      <c r="F424" s="52"/>
      <c r="G424" s="52"/>
      <c r="H424" s="52"/>
      <c r="I424" s="52"/>
      <c r="J424" s="52">
        <v>5</v>
      </c>
      <c r="K424" s="54">
        <v>5</v>
      </c>
      <c r="L424" s="95"/>
      <c r="M424" s="76"/>
      <c r="N424" s="96"/>
      <c r="O424" s="63">
        <f>IF(J424=0,"",J424/I423)</f>
        <v>0.7142857142857143</v>
      </c>
      <c r="P424" s="64">
        <v>7</v>
      </c>
      <c r="Q424" s="65">
        <f t="shared" si="45"/>
        <v>1</v>
      </c>
      <c r="R424" s="65">
        <f t="shared" si="46"/>
        <v>0</v>
      </c>
      <c r="S424" s="53"/>
      <c r="T424" s="53"/>
      <c r="U424" s="128"/>
    </row>
    <row r="425" spans="1:21" ht="15.75" customHeight="1">
      <c r="A425" s="51">
        <v>2001</v>
      </c>
      <c r="B425" s="52"/>
      <c r="C425" s="52"/>
      <c r="D425" s="52"/>
      <c r="E425" s="52"/>
      <c r="F425" s="52"/>
      <c r="G425" s="52"/>
      <c r="H425" s="52"/>
      <c r="I425" s="52"/>
      <c r="J425" s="52">
        <v>1</v>
      </c>
      <c r="K425" s="54">
        <v>1</v>
      </c>
      <c r="L425" s="95"/>
      <c r="M425" s="76"/>
      <c r="N425" s="96"/>
      <c r="O425" s="63" t="e">
        <f>IF(#REF!=0,"",#REF!/J424)</f>
        <v>#REF!</v>
      </c>
      <c r="P425" s="64">
        <v>2</v>
      </c>
      <c r="Q425" s="65">
        <f t="shared" si="45"/>
        <v>0.2857142857142857</v>
      </c>
      <c r="R425" s="65">
        <f t="shared" si="46"/>
        <v>0.7142857142857143</v>
      </c>
      <c r="S425" s="53"/>
      <c r="T425" s="53"/>
    </row>
    <row r="426" spans="1:21" ht="15.75" customHeight="1">
      <c r="A426" s="51">
        <v>2002</v>
      </c>
      <c r="B426" s="52"/>
      <c r="C426" s="52"/>
      <c r="D426" s="52"/>
      <c r="E426" s="52"/>
      <c r="F426" s="52"/>
      <c r="G426" s="52"/>
      <c r="H426" s="52"/>
      <c r="I426" s="52"/>
      <c r="J426" s="52"/>
      <c r="K426" s="54"/>
      <c r="L426" s="95"/>
      <c r="M426" s="76"/>
      <c r="N426" s="53"/>
      <c r="O426" s="122"/>
      <c r="P426" s="72"/>
      <c r="Q426" s="123"/>
      <c r="R426" s="122"/>
      <c r="S426" s="53"/>
      <c r="T426" s="53"/>
    </row>
    <row r="427" spans="1:21" ht="15.75" customHeight="1">
      <c r="A427" s="51">
        <v>2101</v>
      </c>
      <c r="B427" s="52"/>
      <c r="C427" s="52"/>
      <c r="D427" s="52"/>
      <c r="E427" s="52"/>
      <c r="F427" s="52"/>
      <c r="G427" s="52"/>
      <c r="H427" s="52"/>
      <c r="I427" s="52"/>
      <c r="J427" s="52"/>
      <c r="K427" s="54"/>
      <c r="L427" s="95"/>
      <c r="M427" s="76"/>
      <c r="N427" s="53"/>
      <c r="O427" s="71"/>
      <c r="P427" s="72"/>
      <c r="Q427" s="73"/>
      <c r="R427" s="71"/>
      <c r="S427" s="53"/>
      <c r="T427" s="53"/>
    </row>
    <row r="428" spans="1:21" ht="15.75" customHeight="1">
      <c r="A428" s="51">
        <v>2102</v>
      </c>
      <c r="B428" s="52"/>
      <c r="C428" s="52"/>
      <c r="D428" s="52"/>
      <c r="E428" s="52"/>
      <c r="F428" s="52"/>
      <c r="G428" s="52"/>
      <c r="H428" s="52"/>
      <c r="I428" s="52"/>
      <c r="J428" s="52"/>
      <c r="K428" s="54"/>
      <c r="L428" s="95"/>
      <c r="M428" s="76"/>
      <c r="N428" s="53"/>
      <c r="O428" s="71"/>
      <c r="P428" s="72"/>
      <c r="Q428" s="73"/>
      <c r="R428" s="71"/>
      <c r="S428" s="53"/>
      <c r="T428" s="53"/>
    </row>
    <row r="429" spans="1:21" ht="15.75" customHeight="1">
      <c r="A429" s="51">
        <v>2201</v>
      </c>
      <c r="B429" s="52"/>
      <c r="C429" s="52"/>
      <c r="D429" s="52"/>
      <c r="E429" s="52"/>
      <c r="F429" s="52"/>
      <c r="G429" s="52"/>
      <c r="H429" s="52"/>
      <c r="I429" s="52"/>
      <c r="J429" s="52"/>
      <c r="K429" s="54"/>
      <c r="L429" s="95"/>
      <c r="M429" s="76"/>
      <c r="N429" s="53"/>
      <c r="O429" s="76"/>
      <c r="P429" s="53"/>
      <c r="Q429" s="77"/>
      <c r="R429" s="71"/>
      <c r="S429" s="53"/>
      <c r="T429" s="53"/>
    </row>
    <row r="430" spans="1:21" ht="15.75" customHeight="1">
      <c r="A430" s="51">
        <v>2202</v>
      </c>
      <c r="B430" s="52"/>
      <c r="C430" s="52"/>
      <c r="D430" s="52"/>
      <c r="E430" s="52"/>
      <c r="F430" s="52"/>
      <c r="G430" s="52"/>
      <c r="H430" s="52"/>
      <c r="I430" s="52"/>
      <c r="J430" s="52"/>
      <c r="K430" s="54"/>
      <c r="L430" s="95"/>
      <c r="M430" s="76"/>
      <c r="N430" s="53"/>
      <c r="O430" s="78" t="s">
        <v>48</v>
      </c>
      <c r="P430" s="79">
        <v>6</v>
      </c>
      <c r="Q430" s="80">
        <f>IF(SUM(K418:K427)=0,"",SUM(K418:K427))</f>
        <v>6</v>
      </c>
      <c r="R430" s="81" t="s">
        <v>17</v>
      </c>
      <c r="S430" s="53"/>
      <c r="T430" s="53"/>
    </row>
    <row r="431" spans="1:21" ht="15.75" customHeight="1">
      <c r="A431" s="51">
        <v>2301</v>
      </c>
      <c r="B431" s="52"/>
      <c r="C431" s="52"/>
      <c r="D431" s="52"/>
      <c r="E431" s="52"/>
      <c r="F431" s="52"/>
      <c r="G431" s="52"/>
      <c r="H431" s="52"/>
      <c r="I431" s="52"/>
      <c r="J431" s="52"/>
      <c r="K431" s="54"/>
      <c r="L431" s="95"/>
      <c r="M431" s="76"/>
      <c r="N431" s="53"/>
      <c r="O431" s="82" t="s">
        <v>49</v>
      </c>
      <c r="P431" s="83">
        <f>IF(P430/B416=0,"",P430/B416)</f>
        <v>0.33333333333333331</v>
      </c>
      <c r="Q431" s="84">
        <f>IF(P430/Q430=0,"",P430/Q430)</f>
        <v>1</v>
      </c>
      <c r="R431" s="85" t="s">
        <v>50</v>
      </c>
      <c r="S431" s="53"/>
      <c r="T431" s="53"/>
    </row>
    <row r="432" spans="1:21" ht="15.75" customHeight="1">
      <c r="A432" s="51">
        <v>2302</v>
      </c>
      <c r="B432" s="52"/>
      <c r="C432" s="52"/>
      <c r="D432" s="52"/>
      <c r="E432" s="52"/>
      <c r="F432" s="52"/>
      <c r="G432" s="52"/>
      <c r="H432" s="52"/>
      <c r="I432" s="52"/>
      <c r="J432" s="52"/>
      <c r="K432" s="54"/>
      <c r="L432" s="124"/>
      <c r="M432" s="125"/>
      <c r="N432" s="126"/>
      <c r="O432" s="87"/>
      <c r="P432" s="88"/>
      <c r="Q432" s="88"/>
      <c r="R432" s="89"/>
      <c r="S432" s="53"/>
      <c r="T432" s="53"/>
    </row>
    <row r="433" spans="1:20" ht="18" customHeight="1">
      <c r="A433" s="19"/>
      <c r="B433" s="24"/>
      <c r="C433" s="24"/>
      <c r="D433" s="187" t="s">
        <v>74</v>
      </c>
      <c r="E433" s="188"/>
      <c r="F433" s="188"/>
      <c r="G433" s="188"/>
      <c r="H433" s="188"/>
      <c r="I433" s="188"/>
      <c r="J433" s="189"/>
      <c r="K433" s="90">
        <f>SUM(K424:K429)</f>
        <v>6</v>
      </c>
      <c r="L433" s="91">
        <f>K424/B416</f>
        <v>0.27777777777777779</v>
      </c>
      <c r="M433" s="91">
        <f>IF(K433=0,"",K433/B416)</f>
        <v>0.33333333333333331</v>
      </c>
      <c r="N433" s="91">
        <f>IF(K425=0,"",M433-L433)</f>
        <v>5.5555555555555525E-2</v>
      </c>
      <c r="O433" s="1"/>
      <c r="P433" s="24"/>
      <c r="Q433" s="27"/>
      <c r="R433" s="1"/>
    </row>
    <row r="434" spans="1:20" ht="12.75" customHeight="1"/>
    <row r="435" spans="1:20" ht="26.25" customHeight="1">
      <c r="A435" s="178" t="s">
        <v>77</v>
      </c>
      <c r="B435" s="179"/>
      <c r="C435" s="179"/>
      <c r="D435" s="179"/>
      <c r="E435" s="179"/>
      <c r="F435" s="179"/>
      <c r="G435" s="179"/>
      <c r="H435" s="184" t="s">
        <v>78</v>
      </c>
      <c r="I435" s="179"/>
      <c r="J435" s="179"/>
      <c r="K435" s="24"/>
      <c r="L435" s="1"/>
      <c r="M435" s="1"/>
      <c r="N435" s="24"/>
      <c r="O435" s="1"/>
      <c r="P435" s="24"/>
      <c r="Q435" s="24"/>
      <c r="R435" s="24"/>
    </row>
    <row r="436" spans="1:20" ht="20.25" customHeight="1">
      <c r="A436" s="180" t="s">
        <v>16</v>
      </c>
      <c r="B436" s="181" t="s">
        <v>64</v>
      </c>
      <c r="C436" s="176"/>
      <c r="D436" s="176"/>
      <c r="E436" s="176"/>
      <c r="F436" s="176"/>
      <c r="G436" s="176"/>
      <c r="H436" s="176"/>
      <c r="I436" s="176"/>
      <c r="J436" s="177"/>
      <c r="K436" s="182" t="s">
        <v>17</v>
      </c>
      <c r="L436" s="174" t="s">
        <v>8</v>
      </c>
      <c r="M436" s="174" t="s">
        <v>9</v>
      </c>
      <c r="N436" s="183" t="s">
        <v>10</v>
      </c>
      <c r="O436" s="174" t="s">
        <v>11</v>
      </c>
      <c r="P436" s="172" t="s">
        <v>12</v>
      </c>
      <c r="Q436" s="172" t="s">
        <v>13</v>
      </c>
      <c r="R436" s="174" t="s">
        <v>14</v>
      </c>
    </row>
    <row r="437" spans="1:20" ht="15.75" customHeight="1">
      <c r="A437" s="173"/>
      <c r="B437" s="51" t="s">
        <v>65</v>
      </c>
      <c r="C437" s="51" t="s">
        <v>66</v>
      </c>
      <c r="D437" s="51" t="s">
        <v>67</v>
      </c>
      <c r="E437" s="51" t="s">
        <v>68</v>
      </c>
      <c r="F437" s="51" t="s">
        <v>69</v>
      </c>
      <c r="G437" s="51" t="s">
        <v>70</v>
      </c>
      <c r="H437" s="51" t="s">
        <v>71</v>
      </c>
      <c r="I437" s="51" t="s">
        <v>72</v>
      </c>
      <c r="J437" s="51" t="s">
        <v>73</v>
      </c>
      <c r="K437" s="173"/>
      <c r="L437" s="173"/>
      <c r="M437" s="173"/>
      <c r="N437" s="173"/>
      <c r="O437" s="173"/>
      <c r="P437" s="173"/>
      <c r="Q437" s="173"/>
      <c r="R437" s="173"/>
    </row>
    <row r="438" spans="1:20" ht="15.75" customHeight="1">
      <c r="A438" s="51">
        <v>1601</v>
      </c>
      <c r="B438" s="52">
        <v>13</v>
      </c>
      <c r="C438" s="52"/>
      <c r="D438" s="52"/>
      <c r="E438" s="52"/>
      <c r="F438" s="52"/>
      <c r="G438" s="52"/>
      <c r="H438" s="52"/>
      <c r="I438" s="52"/>
      <c r="J438" s="52"/>
      <c r="K438" s="54"/>
      <c r="L438" s="92"/>
      <c r="M438" s="93"/>
      <c r="N438" s="94"/>
      <c r="O438" s="119"/>
      <c r="P438" s="59">
        <f>B438</f>
        <v>13</v>
      </c>
      <c r="Q438" s="120"/>
      <c r="R438" s="119"/>
      <c r="S438" s="53"/>
      <c r="T438" s="53"/>
    </row>
    <row r="439" spans="1:20" ht="15.75" customHeight="1">
      <c r="A439" s="51">
        <v>1602</v>
      </c>
      <c r="B439" s="52"/>
      <c r="C439" s="52">
        <v>12</v>
      </c>
      <c r="D439" s="52"/>
      <c r="E439" s="52"/>
      <c r="F439" s="52"/>
      <c r="G439" s="52"/>
      <c r="H439" s="52"/>
      <c r="I439" s="52"/>
      <c r="J439" s="52"/>
      <c r="K439" s="54"/>
      <c r="L439" s="95"/>
      <c r="M439" s="76"/>
      <c r="N439" s="96"/>
      <c r="O439" s="63">
        <f>IF(C439=0,"",C439/B438)</f>
        <v>0.92307692307692313</v>
      </c>
      <c r="P439" s="64">
        <v>12</v>
      </c>
      <c r="Q439" s="65">
        <f t="shared" ref="Q439:Q446" si="47">IF(P439=0,"",P439/P438)</f>
        <v>0.92307692307692313</v>
      </c>
      <c r="R439" s="65">
        <f t="shared" ref="R439:R446" si="48">IF(P439=0,"",100%-Q439)</f>
        <v>7.6923076923076872E-2</v>
      </c>
      <c r="S439" s="53"/>
      <c r="T439" s="53"/>
    </row>
    <row r="440" spans="1:20" ht="15.75" customHeight="1">
      <c r="A440" s="51">
        <v>1701</v>
      </c>
      <c r="B440" s="52"/>
      <c r="C440" s="52"/>
      <c r="D440" s="52">
        <v>9</v>
      </c>
      <c r="E440" s="52"/>
      <c r="F440" s="52"/>
      <c r="G440" s="52"/>
      <c r="H440" s="52"/>
      <c r="I440" s="52"/>
      <c r="J440" s="52"/>
      <c r="K440" s="54"/>
      <c r="L440" s="95"/>
      <c r="M440" s="76"/>
      <c r="N440" s="96"/>
      <c r="O440" s="63">
        <f>IF(D440=0,"",D440/C439)</f>
        <v>0.75</v>
      </c>
      <c r="P440" s="64">
        <v>9</v>
      </c>
      <c r="Q440" s="65">
        <f t="shared" si="47"/>
        <v>0.75</v>
      </c>
      <c r="R440" s="65">
        <f t="shared" si="48"/>
        <v>0.25</v>
      </c>
      <c r="S440" s="121">
        <f>P440/P438</f>
        <v>0.69230769230769229</v>
      </c>
    </row>
    <row r="441" spans="1:20" ht="15.75" customHeight="1">
      <c r="A441" s="51">
        <v>1702</v>
      </c>
      <c r="B441" s="52"/>
      <c r="C441" s="52"/>
      <c r="D441" s="52"/>
      <c r="E441" s="52">
        <v>9</v>
      </c>
      <c r="F441" s="52"/>
      <c r="G441" s="52"/>
      <c r="H441" s="52"/>
      <c r="I441" s="52"/>
      <c r="J441" s="52"/>
      <c r="K441" s="54"/>
      <c r="L441" s="95"/>
      <c r="M441" s="76"/>
      <c r="N441" s="96"/>
      <c r="O441" s="63">
        <f>IF(E441=0,"",E441/D440)</f>
        <v>1</v>
      </c>
      <c r="P441" s="64">
        <v>9</v>
      </c>
      <c r="Q441" s="65">
        <f t="shared" si="47"/>
        <v>1</v>
      </c>
      <c r="R441" s="65">
        <f t="shared" si="48"/>
        <v>0</v>
      </c>
      <c r="S441" s="129"/>
    </row>
    <row r="442" spans="1:20" ht="15.75" customHeight="1">
      <c r="A442" s="51">
        <v>1801</v>
      </c>
      <c r="B442" s="52"/>
      <c r="C442" s="52"/>
      <c r="D442" s="52"/>
      <c r="E442" s="52"/>
      <c r="F442" s="52">
        <v>7</v>
      </c>
      <c r="G442" s="52"/>
      <c r="H442" s="52"/>
      <c r="I442" s="52"/>
      <c r="J442" s="52"/>
      <c r="K442" s="54"/>
      <c r="L442" s="95"/>
      <c r="M442" s="76"/>
      <c r="N442" s="96"/>
      <c r="O442" s="63">
        <f>IF(F442=0,"",F442/E441)</f>
        <v>0.77777777777777779</v>
      </c>
      <c r="P442" s="64">
        <v>7</v>
      </c>
      <c r="Q442" s="65">
        <f t="shared" si="47"/>
        <v>0.77777777777777779</v>
      </c>
      <c r="R442" s="65">
        <f t="shared" si="48"/>
        <v>0.22222222222222221</v>
      </c>
      <c r="S442" s="129"/>
    </row>
    <row r="443" spans="1:20" ht="15.75" customHeight="1">
      <c r="A443" s="51">
        <v>1802</v>
      </c>
      <c r="B443" s="52"/>
      <c r="C443" s="52"/>
      <c r="D443" s="52"/>
      <c r="E443" s="52"/>
      <c r="F443" s="52"/>
      <c r="G443" s="52">
        <v>7</v>
      </c>
      <c r="H443" s="52"/>
      <c r="I443" s="52"/>
      <c r="J443" s="52"/>
      <c r="K443" s="54"/>
      <c r="L443" s="95"/>
      <c r="M443" s="76"/>
      <c r="N443" s="96"/>
      <c r="O443" s="63">
        <f>IF(G443=0,"",G443/F442)</f>
        <v>1</v>
      </c>
      <c r="P443" s="64">
        <v>7</v>
      </c>
      <c r="Q443" s="65">
        <f t="shared" si="47"/>
        <v>1</v>
      </c>
      <c r="R443" s="65">
        <f t="shared" si="48"/>
        <v>0</v>
      </c>
      <c r="S443" s="129"/>
    </row>
    <row r="444" spans="1:20" ht="15.75" customHeight="1">
      <c r="A444" s="51">
        <v>1901</v>
      </c>
      <c r="B444" s="52"/>
      <c r="C444" s="52"/>
      <c r="D444" s="52"/>
      <c r="E444" s="52"/>
      <c r="F444" s="52"/>
      <c r="G444" s="52"/>
      <c r="H444" s="52">
        <v>7</v>
      </c>
      <c r="I444" s="52"/>
      <c r="J444" s="52"/>
      <c r="K444" s="54"/>
      <c r="L444" s="95"/>
      <c r="M444" s="76"/>
      <c r="N444" s="96"/>
      <c r="O444" s="63">
        <f>IF(H444=0,"",H444/G443)</f>
        <v>1</v>
      </c>
      <c r="P444" s="64">
        <v>7</v>
      </c>
      <c r="Q444" s="65">
        <f t="shared" si="47"/>
        <v>1</v>
      </c>
      <c r="R444" s="65">
        <f t="shared" si="48"/>
        <v>0</v>
      </c>
      <c r="S444" s="129"/>
    </row>
    <row r="445" spans="1:20" ht="15.75" customHeight="1">
      <c r="A445" s="51">
        <v>1902</v>
      </c>
      <c r="B445" s="52"/>
      <c r="C445" s="52"/>
      <c r="D445" s="52"/>
      <c r="E445" s="52"/>
      <c r="F445" s="52"/>
      <c r="G445" s="52"/>
      <c r="H445" s="52"/>
      <c r="I445" s="52">
        <v>7</v>
      </c>
      <c r="J445" s="52"/>
      <c r="K445" s="54"/>
      <c r="L445" s="95"/>
      <c r="M445" s="76"/>
      <c r="N445" s="96"/>
      <c r="O445" s="63">
        <f>IF(I445=0,"",I445/H444)</f>
        <v>1</v>
      </c>
      <c r="P445" s="64">
        <v>7</v>
      </c>
      <c r="Q445" s="65">
        <f t="shared" si="47"/>
        <v>1</v>
      </c>
      <c r="R445" s="65">
        <f t="shared" si="48"/>
        <v>0</v>
      </c>
      <c r="S445" s="129"/>
    </row>
    <row r="446" spans="1:20" ht="15.75" customHeight="1">
      <c r="A446" s="51">
        <v>2001</v>
      </c>
      <c r="B446" s="52"/>
      <c r="C446" s="52"/>
      <c r="D446" s="52"/>
      <c r="E446" s="52"/>
      <c r="F446" s="52"/>
      <c r="G446" s="52"/>
      <c r="H446" s="52"/>
      <c r="I446" s="52"/>
      <c r="J446" s="52">
        <v>6</v>
      </c>
      <c r="K446" s="54"/>
      <c r="L446" s="95"/>
      <c r="M446" s="76"/>
      <c r="N446" s="96"/>
      <c r="O446" s="63">
        <f>IF(J446=0,"",J446/I445)</f>
        <v>0.8571428571428571</v>
      </c>
      <c r="P446" s="64">
        <v>7</v>
      </c>
      <c r="Q446" s="65">
        <f t="shared" si="47"/>
        <v>1</v>
      </c>
      <c r="R446" s="65">
        <f t="shared" si="48"/>
        <v>0</v>
      </c>
      <c r="S446" s="129"/>
    </row>
    <row r="447" spans="1:20" ht="15.75" customHeight="1">
      <c r="A447" s="51">
        <v>2002</v>
      </c>
      <c r="B447" s="52"/>
      <c r="C447" s="52"/>
      <c r="D447" s="52"/>
      <c r="E447" s="52"/>
      <c r="F447" s="52"/>
      <c r="G447" s="52"/>
      <c r="H447" s="52"/>
      <c r="I447" s="52"/>
      <c r="J447" s="52">
        <v>6</v>
      </c>
      <c r="K447" s="54">
        <v>6</v>
      </c>
      <c r="L447" s="95"/>
      <c r="M447" s="76"/>
      <c r="N447" s="96"/>
      <c r="O447" s="63"/>
      <c r="P447" s="64">
        <v>7</v>
      </c>
      <c r="Q447" s="65"/>
      <c r="R447" s="65"/>
      <c r="S447" s="129"/>
    </row>
    <row r="448" spans="1:20" ht="15.75" customHeight="1">
      <c r="A448" s="51">
        <v>2101</v>
      </c>
      <c r="B448" s="52"/>
      <c r="C448" s="52"/>
      <c r="D448" s="52"/>
      <c r="E448" s="52"/>
      <c r="F448" s="52"/>
      <c r="G448" s="52"/>
      <c r="H448" s="52"/>
      <c r="I448" s="52"/>
      <c r="J448" s="52">
        <v>1</v>
      </c>
      <c r="K448" s="54"/>
      <c r="L448" s="95"/>
      <c r="M448" s="76"/>
      <c r="N448" s="53"/>
      <c r="O448" s="122"/>
      <c r="P448" s="72">
        <v>1</v>
      </c>
      <c r="Q448" s="123"/>
      <c r="R448" s="122"/>
      <c r="S448" s="129"/>
    </row>
    <row r="449" spans="1:20" ht="15.75" customHeight="1">
      <c r="A449" s="51">
        <v>2102</v>
      </c>
      <c r="B449" s="52"/>
      <c r="C449" s="52"/>
      <c r="D449" s="52"/>
      <c r="E449" s="52"/>
      <c r="F449" s="52"/>
      <c r="G449" s="52"/>
      <c r="H449" s="52"/>
      <c r="I449" s="52"/>
      <c r="J449" s="52">
        <v>1</v>
      </c>
      <c r="K449" s="54">
        <v>1</v>
      </c>
      <c r="L449" s="95"/>
      <c r="M449" s="76"/>
      <c r="N449" s="53"/>
      <c r="O449" s="71"/>
      <c r="P449" s="72">
        <v>1</v>
      </c>
      <c r="Q449" s="73"/>
      <c r="R449" s="71"/>
      <c r="S449" s="129"/>
    </row>
    <row r="450" spans="1:20" ht="15.75" customHeight="1">
      <c r="A450" s="51">
        <v>2201</v>
      </c>
      <c r="B450" s="52"/>
      <c r="C450" s="52"/>
      <c r="D450" s="52"/>
      <c r="E450" s="52"/>
      <c r="F450" s="52"/>
      <c r="G450" s="52"/>
      <c r="H450" s="52"/>
      <c r="I450" s="52"/>
      <c r="J450" s="52"/>
      <c r="K450" s="54"/>
      <c r="L450" s="95"/>
      <c r="M450" s="76"/>
      <c r="N450" s="53"/>
      <c r="O450" s="71"/>
      <c r="P450" s="72"/>
      <c r="Q450" s="73"/>
      <c r="R450" s="71"/>
      <c r="S450" s="129"/>
    </row>
    <row r="451" spans="1:20" ht="15.75" customHeight="1">
      <c r="A451" s="51">
        <v>2202</v>
      </c>
      <c r="B451" s="52"/>
      <c r="C451" s="52"/>
      <c r="D451" s="52"/>
      <c r="E451" s="52"/>
      <c r="F451" s="52"/>
      <c r="G451" s="52"/>
      <c r="H451" s="52"/>
      <c r="I451" s="52"/>
      <c r="J451" s="52"/>
      <c r="K451" s="54"/>
      <c r="L451" s="95"/>
      <c r="M451" s="76"/>
      <c r="N451" s="53"/>
      <c r="O451" s="76"/>
      <c r="P451" s="53"/>
      <c r="Q451" s="77"/>
      <c r="R451" s="71"/>
      <c r="S451" s="129"/>
    </row>
    <row r="452" spans="1:20" ht="15.75" customHeight="1">
      <c r="A452" s="51">
        <v>2301</v>
      </c>
      <c r="B452" s="52"/>
      <c r="C452" s="52"/>
      <c r="D452" s="52"/>
      <c r="E452" s="52"/>
      <c r="F452" s="52"/>
      <c r="G452" s="52"/>
      <c r="H452" s="52"/>
      <c r="I452" s="52"/>
      <c r="J452" s="52"/>
      <c r="K452" s="54"/>
      <c r="L452" s="95"/>
      <c r="M452" s="76"/>
      <c r="N452" s="53"/>
      <c r="O452" s="78" t="s">
        <v>48</v>
      </c>
      <c r="P452" s="79">
        <v>7</v>
      </c>
      <c r="Q452" s="80">
        <f>IF(SUM(K440:K449)=0,"",SUM(K440:K449))</f>
        <v>7</v>
      </c>
      <c r="R452" s="81" t="s">
        <v>17</v>
      </c>
      <c r="S452" s="129"/>
    </row>
    <row r="453" spans="1:20" ht="15.75" customHeight="1">
      <c r="A453" s="51">
        <v>2302</v>
      </c>
      <c r="B453" s="52"/>
      <c r="C453" s="52"/>
      <c r="D453" s="52"/>
      <c r="E453" s="52"/>
      <c r="F453" s="52"/>
      <c r="G453" s="52"/>
      <c r="H453" s="52"/>
      <c r="I453" s="52"/>
      <c r="J453" s="52"/>
      <c r="K453" s="54"/>
      <c r="L453" s="95"/>
      <c r="M453" s="76"/>
      <c r="N453" s="53"/>
      <c r="O453" s="82" t="s">
        <v>49</v>
      </c>
      <c r="P453" s="83">
        <f>IF(P452/B438=0,"",P452/B438)</f>
        <v>0.53846153846153844</v>
      </c>
      <c r="Q453" s="84">
        <f>IF(P452/Q452=0,"",P452/Q452)</f>
        <v>1</v>
      </c>
      <c r="R453" s="85" t="s">
        <v>50</v>
      </c>
      <c r="S453" s="129"/>
    </row>
    <row r="454" spans="1:20" ht="15.75" customHeight="1">
      <c r="A454" s="51">
        <v>2401</v>
      </c>
      <c r="B454" s="52"/>
      <c r="C454" s="52"/>
      <c r="D454" s="52"/>
      <c r="E454" s="52"/>
      <c r="F454" s="52"/>
      <c r="G454" s="52"/>
      <c r="H454" s="52"/>
      <c r="I454" s="52"/>
      <c r="J454" s="52"/>
      <c r="K454" s="54"/>
      <c r="L454" s="124"/>
      <c r="M454" s="125"/>
      <c r="N454" s="126"/>
      <c r="O454" s="87"/>
      <c r="P454" s="88"/>
      <c r="Q454" s="88"/>
      <c r="R454" s="89"/>
      <c r="S454" s="129"/>
    </row>
    <row r="455" spans="1:20" ht="18" customHeight="1">
      <c r="A455" s="19"/>
      <c r="B455" s="24"/>
      <c r="C455" s="24"/>
      <c r="D455" s="187" t="s">
        <v>74</v>
      </c>
      <c r="E455" s="188"/>
      <c r="F455" s="188"/>
      <c r="G455" s="188"/>
      <c r="H455" s="188"/>
      <c r="I455" s="188"/>
      <c r="J455" s="189"/>
      <c r="K455" s="90">
        <f>SUM(K447:K451)</f>
        <v>7</v>
      </c>
      <c r="L455" s="91">
        <f>0/B438</f>
        <v>0</v>
      </c>
      <c r="M455" s="91">
        <f>IF(K455=0,"",K455/B438)</f>
        <v>0.53846153846153844</v>
      </c>
      <c r="N455" s="91">
        <f>IF(K447=0,"",M455-L455)</f>
        <v>0.53846153846153844</v>
      </c>
      <c r="O455" s="1"/>
      <c r="P455" s="24"/>
      <c r="Q455" s="27"/>
      <c r="R455" s="1"/>
      <c r="S455" s="29"/>
    </row>
    <row r="456" spans="1:20" ht="12.75" customHeight="1">
      <c r="M456" s="1"/>
      <c r="N456" s="1"/>
      <c r="P456" s="1"/>
      <c r="T456" s="29"/>
    </row>
    <row r="457" spans="1:20" ht="12.75" customHeight="1">
      <c r="M457" s="1"/>
      <c r="N457" s="1"/>
      <c r="P457" s="1"/>
      <c r="T457" s="29"/>
    </row>
    <row r="458" spans="1:20" ht="26.25" customHeight="1">
      <c r="A458" s="178" t="s">
        <v>77</v>
      </c>
      <c r="B458" s="179"/>
      <c r="C458" s="179"/>
      <c r="D458" s="179"/>
      <c r="E458" s="179"/>
      <c r="F458" s="179"/>
      <c r="G458" s="179"/>
      <c r="H458" s="184" t="s">
        <v>79</v>
      </c>
      <c r="I458" s="179"/>
      <c r="J458" s="179"/>
      <c r="K458" s="24"/>
      <c r="L458" s="1"/>
      <c r="M458" s="1"/>
      <c r="N458" s="24"/>
      <c r="O458" s="1"/>
      <c r="P458" s="24"/>
      <c r="Q458" s="24"/>
      <c r="R458" s="24"/>
      <c r="S458" s="29"/>
    </row>
    <row r="459" spans="1:20" ht="20.25" customHeight="1">
      <c r="A459" s="180" t="s">
        <v>16</v>
      </c>
      <c r="B459" s="181" t="s">
        <v>64</v>
      </c>
      <c r="C459" s="176"/>
      <c r="D459" s="176"/>
      <c r="E459" s="176"/>
      <c r="F459" s="176"/>
      <c r="G459" s="176"/>
      <c r="H459" s="176"/>
      <c r="I459" s="176"/>
      <c r="J459" s="177"/>
      <c r="K459" s="182" t="s">
        <v>17</v>
      </c>
      <c r="L459" s="174" t="s">
        <v>8</v>
      </c>
      <c r="M459" s="174" t="s">
        <v>9</v>
      </c>
      <c r="N459" s="183" t="s">
        <v>10</v>
      </c>
      <c r="O459" s="174" t="s">
        <v>11</v>
      </c>
      <c r="P459" s="172" t="s">
        <v>12</v>
      </c>
      <c r="Q459" s="172" t="s">
        <v>13</v>
      </c>
      <c r="R459" s="174" t="s">
        <v>14</v>
      </c>
      <c r="S459" s="29"/>
    </row>
    <row r="460" spans="1:20" ht="15.75" customHeight="1">
      <c r="A460" s="173"/>
      <c r="B460" s="51" t="s">
        <v>65</v>
      </c>
      <c r="C460" s="51" t="s">
        <v>66</v>
      </c>
      <c r="D460" s="51" t="s">
        <v>67</v>
      </c>
      <c r="E460" s="51" t="s">
        <v>68</v>
      </c>
      <c r="F460" s="51" t="s">
        <v>69</v>
      </c>
      <c r="G460" s="51" t="s">
        <v>70</v>
      </c>
      <c r="H460" s="51" t="s">
        <v>71</v>
      </c>
      <c r="I460" s="51" t="s">
        <v>72</v>
      </c>
      <c r="J460" s="51" t="s">
        <v>73</v>
      </c>
      <c r="K460" s="173"/>
      <c r="L460" s="173"/>
      <c r="M460" s="173"/>
      <c r="N460" s="173"/>
      <c r="O460" s="173"/>
      <c r="P460" s="173"/>
      <c r="Q460" s="173"/>
      <c r="R460" s="173"/>
      <c r="S460" s="29"/>
    </row>
    <row r="461" spans="1:20" ht="15.75" customHeight="1">
      <c r="A461" s="51">
        <v>1602</v>
      </c>
      <c r="B461" s="52">
        <v>31</v>
      </c>
      <c r="C461" s="52"/>
      <c r="D461" s="52"/>
      <c r="E461" s="52"/>
      <c r="F461" s="52"/>
      <c r="G461" s="52"/>
      <c r="H461" s="52"/>
      <c r="I461" s="52"/>
      <c r="J461" s="52"/>
      <c r="K461" s="54"/>
      <c r="L461" s="92"/>
      <c r="M461" s="93"/>
      <c r="N461" s="94"/>
      <c r="O461" s="119"/>
      <c r="P461" s="59">
        <f>B461</f>
        <v>31</v>
      </c>
      <c r="Q461" s="120"/>
      <c r="R461" s="119"/>
      <c r="S461" s="29"/>
    </row>
    <row r="462" spans="1:20" ht="15.75" customHeight="1">
      <c r="A462" s="51">
        <v>1701</v>
      </c>
      <c r="B462" s="52"/>
      <c r="C462" s="52">
        <v>27</v>
      </c>
      <c r="D462" s="52"/>
      <c r="E462" s="52"/>
      <c r="F462" s="52"/>
      <c r="G462" s="52"/>
      <c r="H462" s="52"/>
      <c r="I462" s="52"/>
      <c r="J462" s="52"/>
      <c r="K462" s="54"/>
      <c r="L462" s="95"/>
      <c r="M462" s="76"/>
      <c r="N462" s="96"/>
      <c r="O462" s="63">
        <f>IF(C462=0,"",C462/B461)</f>
        <v>0.87096774193548387</v>
      </c>
      <c r="P462" s="64">
        <v>27</v>
      </c>
      <c r="Q462" s="65">
        <f t="shared" ref="Q462:Q469" si="49">IF(P462=0,"",P462/P461)</f>
        <v>0.87096774193548387</v>
      </c>
      <c r="R462" s="65">
        <f t="shared" ref="R462:R469" si="50">IF(P462=0,"",100%-Q462)</f>
        <v>0.12903225806451613</v>
      </c>
      <c r="S462" s="121"/>
    </row>
    <row r="463" spans="1:20" ht="15.75" customHeight="1">
      <c r="A463" s="51">
        <v>1702</v>
      </c>
      <c r="B463" s="52"/>
      <c r="C463" s="52"/>
      <c r="D463" s="52">
        <v>22</v>
      </c>
      <c r="E463" s="52"/>
      <c r="F463" s="52"/>
      <c r="G463" s="52"/>
      <c r="H463" s="52"/>
      <c r="I463" s="52"/>
      <c r="J463" s="52"/>
      <c r="K463" s="54"/>
      <c r="L463" s="95"/>
      <c r="M463" s="76"/>
      <c r="N463" s="96"/>
      <c r="O463" s="63">
        <f>IF(D463=0,"",D463/C462)</f>
        <v>0.81481481481481477</v>
      </c>
      <c r="P463" s="64">
        <v>25</v>
      </c>
      <c r="Q463" s="65">
        <f t="shared" si="49"/>
        <v>0.92592592592592593</v>
      </c>
      <c r="R463" s="65">
        <f t="shared" si="50"/>
        <v>7.407407407407407E-2</v>
      </c>
      <c r="S463" s="121">
        <f>P463/P461</f>
        <v>0.80645161290322576</v>
      </c>
    </row>
    <row r="464" spans="1:20" ht="15.75" customHeight="1">
      <c r="A464" s="51">
        <v>1801</v>
      </c>
      <c r="B464" s="52"/>
      <c r="C464" s="52"/>
      <c r="D464" s="52"/>
      <c r="E464" s="52">
        <v>20</v>
      </c>
      <c r="F464" s="52"/>
      <c r="G464" s="52"/>
      <c r="H464" s="52"/>
      <c r="I464" s="52"/>
      <c r="J464" s="52"/>
      <c r="K464" s="54"/>
      <c r="L464" s="95"/>
      <c r="M464" s="76"/>
      <c r="N464" s="96"/>
      <c r="O464" s="63">
        <f>IF(E464=0,"",E464/D463)</f>
        <v>0.90909090909090906</v>
      </c>
      <c r="P464" s="64">
        <v>22</v>
      </c>
      <c r="Q464" s="65">
        <f t="shared" si="49"/>
        <v>0.88</v>
      </c>
      <c r="R464" s="65">
        <f t="shared" si="50"/>
        <v>0.12</v>
      </c>
    </row>
    <row r="465" spans="1:18" ht="15.75" customHeight="1">
      <c r="A465" s="51">
        <v>1802</v>
      </c>
      <c r="B465" s="52"/>
      <c r="C465" s="52"/>
      <c r="D465" s="52"/>
      <c r="E465" s="52"/>
      <c r="F465" s="52">
        <v>19</v>
      </c>
      <c r="G465" s="52"/>
      <c r="H465" s="52"/>
      <c r="I465" s="52"/>
      <c r="J465" s="52"/>
      <c r="K465" s="54"/>
      <c r="L465" s="95"/>
      <c r="M465" s="76"/>
      <c r="N465" s="96"/>
      <c r="O465" s="63">
        <f>IF(F465=0,"",F465/E464)</f>
        <v>0.95</v>
      </c>
      <c r="P465" s="64">
        <v>20</v>
      </c>
      <c r="Q465" s="65">
        <f t="shared" si="49"/>
        <v>0.90909090909090906</v>
      </c>
      <c r="R465" s="65">
        <f t="shared" si="50"/>
        <v>9.0909090909090939E-2</v>
      </c>
    </row>
    <row r="466" spans="1:18" ht="15.75" customHeight="1">
      <c r="A466" s="51">
        <v>1901</v>
      </c>
      <c r="B466" s="52"/>
      <c r="C466" s="52"/>
      <c r="D466" s="52"/>
      <c r="E466" s="52"/>
      <c r="F466" s="52"/>
      <c r="G466" s="52">
        <v>18</v>
      </c>
      <c r="H466" s="52"/>
      <c r="I466" s="52"/>
      <c r="J466" s="52"/>
      <c r="K466" s="54"/>
      <c r="L466" s="95"/>
      <c r="M466" s="76"/>
      <c r="N466" s="96"/>
      <c r="O466" s="63">
        <f>IF(G466=0,"",G466/F465)</f>
        <v>0.94736842105263153</v>
      </c>
      <c r="P466" s="64">
        <v>18</v>
      </c>
      <c r="Q466" s="65">
        <f t="shared" si="49"/>
        <v>0.9</v>
      </c>
      <c r="R466" s="65">
        <f t="shared" si="50"/>
        <v>9.9999999999999978E-2</v>
      </c>
    </row>
    <row r="467" spans="1:18" ht="15.75" customHeight="1">
      <c r="A467" s="51">
        <v>1902</v>
      </c>
      <c r="B467" s="52"/>
      <c r="C467" s="52"/>
      <c r="D467" s="52"/>
      <c r="E467" s="52"/>
      <c r="F467" s="52"/>
      <c r="G467" s="52"/>
      <c r="H467" s="52">
        <v>15</v>
      </c>
      <c r="I467" s="52"/>
      <c r="J467" s="52"/>
      <c r="K467" s="54"/>
      <c r="L467" s="95"/>
      <c r="M467" s="76"/>
      <c r="N467" s="96"/>
      <c r="O467" s="63">
        <f>IF(H467=0,"",H467/G466)</f>
        <v>0.83333333333333337</v>
      </c>
      <c r="P467" s="64">
        <v>17</v>
      </c>
      <c r="Q467" s="65">
        <f t="shared" si="49"/>
        <v>0.94444444444444442</v>
      </c>
      <c r="R467" s="65">
        <f t="shared" si="50"/>
        <v>5.555555555555558E-2</v>
      </c>
    </row>
    <row r="468" spans="1:18" ht="15.75" customHeight="1">
      <c r="A468" s="51">
        <v>2001</v>
      </c>
      <c r="B468" s="52"/>
      <c r="C468" s="52"/>
      <c r="D468" s="52"/>
      <c r="E468" s="52"/>
      <c r="F468" s="52"/>
      <c r="G468" s="52"/>
      <c r="H468" s="52"/>
      <c r="I468" s="52">
        <v>15</v>
      </c>
      <c r="J468" s="52"/>
      <c r="K468" s="54"/>
      <c r="L468" s="95"/>
      <c r="M468" s="76"/>
      <c r="N468" s="96"/>
      <c r="O468" s="63">
        <f>IF(I468=0,"",I468/H467)</f>
        <v>1</v>
      </c>
      <c r="P468" s="64">
        <v>17</v>
      </c>
      <c r="Q468" s="65">
        <f t="shared" si="49"/>
        <v>1</v>
      </c>
      <c r="R468" s="65">
        <f t="shared" si="50"/>
        <v>0</v>
      </c>
    </row>
    <row r="469" spans="1:18" ht="15.75" customHeight="1">
      <c r="A469" s="51">
        <v>2002</v>
      </c>
      <c r="B469" s="52"/>
      <c r="C469" s="52"/>
      <c r="D469" s="52"/>
      <c r="E469" s="52"/>
      <c r="F469" s="52"/>
      <c r="G469" s="52"/>
      <c r="H469" s="52"/>
      <c r="I469" s="52"/>
      <c r="J469" s="52">
        <v>15</v>
      </c>
      <c r="K469" s="54">
        <v>11</v>
      </c>
      <c r="L469" s="95"/>
      <c r="M469" s="76"/>
      <c r="N469" s="96"/>
      <c r="O469" s="63">
        <f>IF(J469=0,"",J469/I468)</f>
        <v>1</v>
      </c>
      <c r="P469" s="64">
        <v>17</v>
      </c>
      <c r="Q469" s="65">
        <f t="shared" si="49"/>
        <v>1</v>
      </c>
      <c r="R469" s="65">
        <f t="shared" si="50"/>
        <v>0</v>
      </c>
    </row>
    <row r="470" spans="1:18" ht="15.75" customHeight="1">
      <c r="A470" s="51">
        <v>2101</v>
      </c>
      <c r="B470" s="52"/>
      <c r="C470" s="52"/>
      <c r="D470" s="52"/>
      <c r="E470" s="52"/>
      <c r="F470" s="52"/>
      <c r="G470" s="52"/>
      <c r="H470" s="52"/>
      <c r="I470" s="52"/>
      <c r="J470" s="52">
        <v>4</v>
      </c>
      <c r="K470" s="54">
        <v>4</v>
      </c>
      <c r="L470" s="95"/>
      <c r="M470" s="76"/>
      <c r="N470" s="96"/>
      <c r="O470" s="63"/>
      <c r="P470" s="64">
        <v>5</v>
      </c>
      <c r="Q470" s="65"/>
      <c r="R470" s="65"/>
    </row>
    <row r="471" spans="1:18" ht="15.75" customHeight="1">
      <c r="A471" s="51">
        <v>2102</v>
      </c>
      <c r="B471" s="52"/>
      <c r="C471" s="52"/>
      <c r="D471" s="52"/>
      <c r="E471" s="52"/>
      <c r="F471" s="52"/>
      <c r="G471" s="52"/>
      <c r="H471" s="52"/>
      <c r="I471" s="52"/>
      <c r="J471" s="52">
        <v>1</v>
      </c>
      <c r="K471" s="54">
        <v>1</v>
      </c>
      <c r="L471" s="95"/>
      <c r="M471" s="76"/>
      <c r="N471" s="53"/>
      <c r="O471" s="122"/>
      <c r="P471" s="72">
        <v>1</v>
      </c>
      <c r="Q471" s="123"/>
      <c r="R471" s="122"/>
    </row>
    <row r="472" spans="1:18" ht="15.75" customHeight="1">
      <c r="A472" s="51">
        <v>2201</v>
      </c>
      <c r="B472" s="52"/>
      <c r="C472" s="52"/>
      <c r="D472" s="52"/>
      <c r="E472" s="52"/>
      <c r="F472" s="52"/>
      <c r="G472" s="52"/>
      <c r="H472" s="52"/>
      <c r="I472" s="52"/>
      <c r="J472" s="52"/>
      <c r="K472" s="54"/>
      <c r="L472" s="95"/>
      <c r="M472" s="76"/>
      <c r="N472" s="53"/>
      <c r="O472" s="71"/>
      <c r="P472" s="72"/>
      <c r="Q472" s="73"/>
      <c r="R472" s="71"/>
    </row>
    <row r="473" spans="1:18" ht="15.75" customHeight="1">
      <c r="A473" s="51">
        <v>2202</v>
      </c>
      <c r="B473" s="52"/>
      <c r="C473" s="52"/>
      <c r="D473" s="52"/>
      <c r="E473" s="52"/>
      <c r="F473" s="52"/>
      <c r="G473" s="52"/>
      <c r="H473" s="52"/>
      <c r="I473" s="52"/>
      <c r="J473" s="52"/>
      <c r="K473" s="54"/>
      <c r="L473" s="95"/>
      <c r="M473" s="76"/>
      <c r="N473" s="53"/>
      <c r="O473" s="71"/>
      <c r="P473" s="72"/>
      <c r="Q473" s="73"/>
      <c r="R473" s="71"/>
    </row>
    <row r="474" spans="1:18" ht="15.75" customHeight="1">
      <c r="A474" s="51">
        <v>2301</v>
      </c>
      <c r="B474" s="52"/>
      <c r="C474" s="52"/>
      <c r="D474" s="52"/>
      <c r="E474" s="52"/>
      <c r="F474" s="52"/>
      <c r="G474" s="52"/>
      <c r="H474" s="52"/>
      <c r="I474" s="52"/>
      <c r="J474" s="52"/>
      <c r="K474" s="54"/>
      <c r="L474" s="95"/>
      <c r="M474" s="76"/>
      <c r="N474" s="53"/>
      <c r="O474" s="76"/>
      <c r="P474" s="53"/>
      <c r="Q474" s="77"/>
      <c r="R474" s="71"/>
    </row>
    <row r="475" spans="1:18" ht="15.75" customHeight="1">
      <c r="A475" s="51">
        <v>2302</v>
      </c>
      <c r="B475" s="52"/>
      <c r="C475" s="52"/>
      <c r="D475" s="52"/>
      <c r="E475" s="52"/>
      <c r="F475" s="52"/>
      <c r="G475" s="52"/>
      <c r="H475" s="52"/>
      <c r="I475" s="52"/>
      <c r="J475" s="52"/>
      <c r="K475" s="54"/>
      <c r="L475" s="95"/>
      <c r="M475" s="76"/>
      <c r="N475" s="53"/>
      <c r="O475" s="78" t="s">
        <v>48</v>
      </c>
      <c r="P475" s="79">
        <v>14</v>
      </c>
      <c r="Q475" s="80">
        <f>IF(SUM(K463:K472)=0,"",SUM(K463:K472))</f>
        <v>16</v>
      </c>
      <c r="R475" s="81" t="s">
        <v>17</v>
      </c>
    </row>
    <row r="476" spans="1:18" ht="15.75" customHeight="1">
      <c r="A476" s="51">
        <v>2401</v>
      </c>
      <c r="B476" s="52"/>
      <c r="C476" s="52"/>
      <c r="D476" s="52"/>
      <c r="E476" s="52"/>
      <c r="F476" s="52"/>
      <c r="G476" s="52"/>
      <c r="H476" s="52"/>
      <c r="I476" s="52"/>
      <c r="J476" s="52"/>
      <c r="K476" s="54"/>
      <c r="L476" s="95"/>
      <c r="M476" s="76"/>
      <c r="N476" s="53"/>
      <c r="O476" s="82" t="s">
        <v>49</v>
      </c>
      <c r="P476" s="83">
        <f>IF(P475/B461=0,"",P475/B461)</f>
        <v>0.45161290322580644</v>
      </c>
      <c r="Q476" s="84">
        <f>IF(P475/Q475=0,"",P475/Q475)</f>
        <v>0.875</v>
      </c>
      <c r="R476" s="85" t="s">
        <v>50</v>
      </c>
    </row>
    <row r="477" spans="1:18" ht="15.75" customHeight="1">
      <c r="A477" s="51">
        <v>2402</v>
      </c>
      <c r="B477" s="52"/>
      <c r="C477" s="52"/>
      <c r="D477" s="52"/>
      <c r="E477" s="52"/>
      <c r="F477" s="52"/>
      <c r="G477" s="52"/>
      <c r="H477" s="52"/>
      <c r="I477" s="52"/>
      <c r="J477" s="52"/>
      <c r="K477" s="54"/>
      <c r="L477" s="124"/>
      <c r="M477" s="125"/>
      <c r="N477" s="126"/>
      <c r="O477" s="87"/>
      <c r="P477" s="88"/>
      <c r="Q477" s="88"/>
      <c r="R477" s="89"/>
    </row>
    <row r="478" spans="1:18" ht="18" customHeight="1">
      <c r="A478" s="19"/>
      <c r="B478" s="24"/>
      <c r="C478" s="24"/>
      <c r="D478" s="187" t="s">
        <v>74</v>
      </c>
      <c r="E478" s="188"/>
      <c r="F478" s="188"/>
      <c r="G478" s="188"/>
      <c r="H478" s="188"/>
      <c r="I478" s="188"/>
      <c r="J478" s="189"/>
      <c r="K478" s="90">
        <f>SUM(K469:K474)</f>
        <v>16</v>
      </c>
      <c r="L478" s="91">
        <f>IF(K469=0,"",K469/B461)</f>
        <v>0.35483870967741937</v>
      </c>
      <c r="M478" s="91">
        <f>IF(K478=0,"",K478/B461)</f>
        <v>0.5161290322580645</v>
      </c>
      <c r="N478" s="91">
        <f>IF(K470=0,"",M478-L478)</f>
        <v>0.16129032258064513</v>
      </c>
      <c r="O478" s="1"/>
      <c r="P478" s="24"/>
      <c r="Q478" s="27"/>
      <c r="R478" s="1"/>
    </row>
    <row r="479" spans="1:18" ht="12.75" customHeight="1">
      <c r="M479" s="1"/>
      <c r="N479" s="1"/>
      <c r="P479" s="1"/>
    </row>
    <row r="480" spans="1:18" ht="12.75" customHeight="1">
      <c r="M480" s="1"/>
      <c r="N480" s="1"/>
      <c r="P480" s="1"/>
    </row>
    <row r="481" spans="1:19" ht="26.25" customHeight="1">
      <c r="A481" s="178" t="s">
        <v>77</v>
      </c>
      <c r="B481" s="179"/>
      <c r="C481" s="179"/>
      <c r="D481" s="179"/>
      <c r="E481" s="179"/>
      <c r="F481" s="179"/>
      <c r="G481" s="179"/>
      <c r="H481" s="184" t="s">
        <v>80</v>
      </c>
      <c r="I481" s="179"/>
      <c r="J481" s="179"/>
      <c r="K481" s="24"/>
      <c r="L481" s="1"/>
      <c r="M481" s="1"/>
      <c r="N481" s="24"/>
      <c r="O481" s="1"/>
      <c r="P481" s="24"/>
      <c r="Q481" s="24"/>
      <c r="R481" s="24"/>
    </row>
    <row r="482" spans="1:19" ht="20.25" customHeight="1">
      <c r="A482" s="180" t="s">
        <v>16</v>
      </c>
      <c r="B482" s="181" t="s">
        <v>64</v>
      </c>
      <c r="C482" s="176"/>
      <c r="D482" s="176"/>
      <c r="E482" s="176"/>
      <c r="F482" s="176"/>
      <c r="G482" s="176"/>
      <c r="H482" s="176"/>
      <c r="I482" s="176"/>
      <c r="J482" s="177"/>
      <c r="K482" s="182" t="s">
        <v>17</v>
      </c>
      <c r="L482" s="174" t="s">
        <v>8</v>
      </c>
      <c r="M482" s="174" t="s">
        <v>9</v>
      </c>
      <c r="N482" s="183" t="s">
        <v>10</v>
      </c>
      <c r="O482" s="174" t="s">
        <v>11</v>
      </c>
      <c r="P482" s="172" t="s">
        <v>12</v>
      </c>
      <c r="Q482" s="172" t="s">
        <v>13</v>
      </c>
      <c r="R482" s="174" t="s">
        <v>14</v>
      </c>
    </row>
    <row r="483" spans="1:19" ht="15.75" customHeight="1">
      <c r="A483" s="173"/>
      <c r="B483" s="51" t="s">
        <v>65</v>
      </c>
      <c r="C483" s="51" t="s">
        <v>66</v>
      </c>
      <c r="D483" s="51" t="s">
        <v>67</v>
      </c>
      <c r="E483" s="51" t="s">
        <v>68</v>
      </c>
      <c r="F483" s="51" t="s">
        <v>69</v>
      </c>
      <c r="G483" s="51" t="s">
        <v>70</v>
      </c>
      <c r="H483" s="51" t="s">
        <v>71</v>
      </c>
      <c r="I483" s="51" t="s">
        <v>72</v>
      </c>
      <c r="J483" s="51" t="s">
        <v>73</v>
      </c>
      <c r="K483" s="173"/>
      <c r="L483" s="173"/>
      <c r="M483" s="173"/>
      <c r="N483" s="173"/>
      <c r="O483" s="173"/>
      <c r="P483" s="173"/>
      <c r="Q483" s="173"/>
      <c r="R483" s="173"/>
    </row>
    <row r="484" spans="1:19" ht="15.75" customHeight="1">
      <c r="A484" s="51">
        <v>1701</v>
      </c>
      <c r="B484" s="52">
        <v>19</v>
      </c>
      <c r="C484" s="52"/>
      <c r="D484" s="52"/>
      <c r="E484" s="52"/>
      <c r="F484" s="52"/>
      <c r="G484" s="52"/>
      <c r="H484" s="52"/>
      <c r="I484" s="52"/>
      <c r="J484" s="52"/>
      <c r="K484" s="54"/>
      <c r="L484" s="92"/>
      <c r="M484" s="93"/>
      <c r="N484" s="94"/>
      <c r="O484" s="119"/>
      <c r="P484" s="59">
        <f>B484</f>
        <v>19</v>
      </c>
      <c r="Q484" s="120"/>
      <c r="R484" s="119"/>
    </row>
    <row r="485" spans="1:19" ht="15.75" customHeight="1">
      <c r="A485" s="51">
        <v>1702</v>
      </c>
      <c r="B485" s="52"/>
      <c r="C485" s="52">
        <v>16</v>
      </c>
      <c r="D485" s="52"/>
      <c r="E485" s="52"/>
      <c r="F485" s="52"/>
      <c r="G485" s="52"/>
      <c r="H485" s="52"/>
      <c r="I485" s="52"/>
      <c r="J485" s="52"/>
      <c r="K485" s="54"/>
      <c r="L485" s="95"/>
      <c r="M485" s="76"/>
      <c r="N485" s="96"/>
      <c r="O485" s="63">
        <f>IF(C485=0,"",C485/B484)</f>
        <v>0.84210526315789469</v>
      </c>
      <c r="P485" s="64">
        <v>16</v>
      </c>
      <c r="Q485" s="65">
        <f t="shared" ref="Q485:Q492" si="51">IF(P485=0,"",P485/P484)</f>
        <v>0.84210526315789469</v>
      </c>
      <c r="R485" s="65">
        <f t="shared" ref="R485:R492" si="52">IF(P485=0,"",100%-Q485)</f>
        <v>0.15789473684210531</v>
      </c>
    </row>
    <row r="486" spans="1:19" ht="15.75" customHeight="1">
      <c r="A486" s="51">
        <v>1801</v>
      </c>
      <c r="B486" s="52"/>
      <c r="C486" s="52"/>
      <c r="D486" s="52">
        <v>14</v>
      </c>
      <c r="E486" s="52"/>
      <c r="F486" s="52"/>
      <c r="G486" s="52"/>
      <c r="H486" s="52"/>
      <c r="I486" s="52"/>
      <c r="J486" s="52"/>
      <c r="K486" s="54"/>
      <c r="L486" s="95"/>
      <c r="M486" s="76"/>
      <c r="N486" s="96"/>
      <c r="O486" s="63">
        <f>IF(D486=0,"",D486/C485)</f>
        <v>0.875</v>
      </c>
      <c r="P486" s="64">
        <v>14</v>
      </c>
      <c r="Q486" s="65">
        <f t="shared" si="51"/>
        <v>0.875</v>
      </c>
      <c r="R486" s="65">
        <f t="shared" si="52"/>
        <v>0.125</v>
      </c>
      <c r="S486" s="121">
        <f>P486/P484</f>
        <v>0.73684210526315785</v>
      </c>
    </row>
    <row r="487" spans="1:19" ht="15.75" customHeight="1">
      <c r="A487" s="51">
        <v>1802</v>
      </c>
      <c r="B487" s="52"/>
      <c r="C487" s="52"/>
      <c r="D487" s="52"/>
      <c r="E487" s="52">
        <v>13</v>
      </c>
      <c r="F487" s="52"/>
      <c r="G487" s="52"/>
      <c r="H487" s="52"/>
      <c r="I487" s="52"/>
      <c r="J487" s="52"/>
      <c r="K487" s="54"/>
      <c r="L487" s="95"/>
      <c r="M487" s="76"/>
      <c r="N487" s="96"/>
      <c r="O487" s="63">
        <f>IF(E487=0,"",E487/D486)</f>
        <v>0.9285714285714286</v>
      </c>
      <c r="P487" s="64">
        <v>14</v>
      </c>
      <c r="Q487" s="65">
        <f t="shared" si="51"/>
        <v>1</v>
      </c>
      <c r="R487" s="65">
        <f t="shared" si="52"/>
        <v>0</v>
      </c>
    </row>
    <row r="488" spans="1:19" ht="15.75" customHeight="1">
      <c r="A488" s="51">
        <v>1901</v>
      </c>
      <c r="B488" s="52"/>
      <c r="C488" s="52"/>
      <c r="D488" s="52"/>
      <c r="E488" s="52"/>
      <c r="F488" s="52">
        <v>13</v>
      </c>
      <c r="G488" s="52"/>
      <c r="H488" s="52"/>
      <c r="I488" s="52"/>
      <c r="J488" s="52"/>
      <c r="K488" s="54"/>
      <c r="L488" s="95"/>
      <c r="M488" s="76"/>
      <c r="N488" s="96"/>
      <c r="O488" s="63">
        <f>IF(F488=0,"",F488/E487)</f>
        <v>1</v>
      </c>
      <c r="P488" s="64">
        <v>14</v>
      </c>
      <c r="Q488" s="65">
        <f t="shared" si="51"/>
        <v>1</v>
      </c>
      <c r="R488" s="65">
        <f t="shared" si="52"/>
        <v>0</v>
      </c>
    </row>
    <row r="489" spans="1:19" ht="15.75" customHeight="1">
      <c r="A489" s="51">
        <v>1902</v>
      </c>
      <c r="B489" s="52"/>
      <c r="C489" s="52"/>
      <c r="D489" s="52"/>
      <c r="E489" s="52"/>
      <c r="F489" s="52"/>
      <c r="G489" s="52">
        <v>13</v>
      </c>
      <c r="H489" s="52"/>
      <c r="I489" s="52"/>
      <c r="J489" s="52"/>
      <c r="K489" s="54"/>
      <c r="L489" s="95"/>
      <c r="M489" s="76"/>
      <c r="N489" s="96"/>
      <c r="O489" s="63">
        <f>IF(G489=0,"",G489/F488)</f>
        <v>1</v>
      </c>
      <c r="P489" s="64">
        <v>14</v>
      </c>
      <c r="Q489" s="65">
        <f t="shared" si="51"/>
        <v>1</v>
      </c>
      <c r="R489" s="65">
        <f t="shared" si="52"/>
        <v>0</v>
      </c>
    </row>
    <row r="490" spans="1:19" ht="15.75" customHeight="1">
      <c r="A490" s="51">
        <v>2001</v>
      </c>
      <c r="B490" s="52"/>
      <c r="C490" s="52"/>
      <c r="D490" s="52"/>
      <c r="E490" s="52"/>
      <c r="F490" s="52"/>
      <c r="G490" s="52"/>
      <c r="H490" s="52">
        <v>13</v>
      </c>
      <c r="I490" s="52"/>
      <c r="J490" s="52"/>
      <c r="K490" s="54"/>
      <c r="L490" s="95"/>
      <c r="M490" s="76"/>
      <c r="N490" s="96"/>
      <c r="O490" s="63">
        <f>IF(H490=0,"",H490/G489)</f>
        <v>1</v>
      </c>
      <c r="P490" s="64">
        <v>14</v>
      </c>
      <c r="Q490" s="65">
        <f t="shared" si="51"/>
        <v>1</v>
      </c>
      <c r="R490" s="65">
        <f t="shared" si="52"/>
        <v>0</v>
      </c>
    </row>
    <row r="491" spans="1:19" ht="15.75" customHeight="1">
      <c r="A491" s="51">
        <v>2002</v>
      </c>
      <c r="B491" s="52"/>
      <c r="C491" s="52"/>
      <c r="D491" s="52"/>
      <c r="E491" s="52"/>
      <c r="F491" s="52"/>
      <c r="G491" s="52"/>
      <c r="H491" s="52"/>
      <c r="I491" s="52">
        <v>13</v>
      </c>
      <c r="J491" s="52"/>
      <c r="K491" s="54"/>
      <c r="L491" s="95"/>
      <c r="M491" s="76"/>
      <c r="N491" s="96"/>
      <c r="O491" s="63">
        <f>IF(I491=0,"",I491/H490)</f>
        <v>1</v>
      </c>
      <c r="P491" s="64">
        <v>14</v>
      </c>
      <c r="Q491" s="65">
        <f t="shared" si="51"/>
        <v>1</v>
      </c>
      <c r="R491" s="65">
        <f t="shared" si="52"/>
        <v>0</v>
      </c>
    </row>
    <row r="492" spans="1:19" ht="15.75" customHeight="1">
      <c r="A492" s="51">
        <v>2101</v>
      </c>
      <c r="B492" s="52"/>
      <c r="C492" s="52"/>
      <c r="D492" s="52"/>
      <c r="E492" s="52"/>
      <c r="F492" s="52"/>
      <c r="G492" s="52"/>
      <c r="H492" s="52"/>
      <c r="I492" s="52"/>
      <c r="J492" s="52">
        <v>13</v>
      </c>
      <c r="K492" s="54">
        <v>10</v>
      </c>
      <c r="L492" s="95"/>
      <c r="M492" s="76"/>
      <c r="N492" s="96"/>
      <c r="O492" s="63">
        <f>IF(J492=0,"",J492/I491)</f>
        <v>1</v>
      </c>
      <c r="P492" s="64">
        <v>14</v>
      </c>
      <c r="Q492" s="65">
        <f t="shared" si="51"/>
        <v>1</v>
      </c>
      <c r="R492" s="65">
        <f t="shared" si="52"/>
        <v>0</v>
      </c>
    </row>
    <row r="493" spans="1:19" ht="15.75" customHeight="1">
      <c r="A493" s="51">
        <v>2102</v>
      </c>
      <c r="B493" s="52"/>
      <c r="C493" s="52"/>
      <c r="D493" s="52"/>
      <c r="E493" s="52"/>
      <c r="F493" s="52"/>
      <c r="G493" s="52"/>
      <c r="H493" s="52"/>
      <c r="I493" s="52"/>
      <c r="J493" s="52">
        <v>3</v>
      </c>
      <c r="K493" s="54">
        <v>2</v>
      </c>
      <c r="L493" s="95"/>
      <c r="M493" s="76"/>
      <c r="N493" s="96"/>
      <c r="O493" s="63"/>
      <c r="P493" s="64">
        <v>4</v>
      </c>
      <c r="Q493" s="65"/>
      <c r="R493" s="65"/>
    </row>
    <row r="494" spans="1:19" ht="15.75" customHeight="1">
      <c r="A494" s="51">
        <v>2201</v>
      </c>
      <c r="B494" s="52"/>
      <c r="C494" s="52"/>
      <c r="D494" s="52"/>
      <c r="E494" s="52"/>
      <c r="F494" s="52"/>
      <c r="G494" s="52"/>
      <c r="H494" s="52"/>
      <c r="I494" s="52"/>
      <c r="J494" s="52">
        <v>2</v>
      </c>
      <c r="K494" s="54">
        <v>1</v>
      </c>
      <c r="L494" s="95"/>
      <c r="M494" s="76"/>
      <c r="N494" s="53"/>
      <c r="O494" s="122"/>
      <c r="P494" s="72">
        <v>2</v>
      </c>
      <c r="Q494" s="123"/>
      <c r="R494" s="122"/>
    </row>
    <row r="495" spans="1:19" ht="15.75" customHeight="1">
      <c r="A495" s="51">
        <v>2202</v>
      </c>
      <c r="B495" s="52"/>
      <c r="C495" s="52"/>
      <c r="D495" s="52"/>
      <c r="E495" s="52"/>
      <c r="F495" s="52"/>
      <c r="G495" s="52"/>
      <c r="H495" s="52"/>
      <c r="I495" s="52"/>
      <c r="J495" s="52">
        <v>1</v>
      </c>
      <c r="K495" s="54"/>
      <c r="L495" s="95"/>
      <c r="M495" s="76"/>
      <c r="N495" s="53"/>
      <c r="O495" s="71"/>
      <c r="P495" s="72">
        <v>1</v>
      </c>
      <c r="Q495" s="73"/>
      <c r="R495" s="71"/>
    </row>
    <row r="496" spans="1:19" ht="15.75" customHeight="1">
      <c r="A496" s="51">
        <v>2301</v>
      </c>
      <c r="B496" s="52"/>
      <c r="C496" s="52"/>
      <c r="D496" s="52"/>
      <c r="E496" s="52"/>
      <c r="F496" s="52"/>
      <c r="G496" s="52"/>
      <c r="H496" s="52"/>
      <c r="I496" s="52"/>
      <c r="J496" s="52">
        <v>1</v>
      </c>
      <c r="K496" s="54">
        <v>1</v>
      </c>
      <c r="L496" s="95"/>
      <c r="M496" s="76"/>
      <c r="N496" s="53"/>
      <c r="O496" s="71"/>
      <c r="P496" s="72">
        <v>1</v>
      </c>
      <c r="Q496" s="73"/>
      <c r="R496" s="71"/>
    </row>
    <row r="497" spans="1:23" ht="15.75" customHeight="1">
      <c r="A497" s="51">
        <v>2302</v>
      </c>
      <c r="B497" s="52"/>
      <c r="C497" s="52"/>
      <c r="D497" s="52"/>
      <c r="E497" s="52"/>
      <c r="F497" s="52"/>
      <c r="G497" s="52"/>
      <c r="H497" s="52"/>
      <c r="I497" s="52"/>
      <c r="J497" s="52"/>
      <c r="K497" s="54"/>
      <c r="L497" s="95"/>
      <c r="M497" s="76"/>
      <c r="N497" s="53"/>
      <c r="O497" s="76"/>
      <c r="P497" s="53"/>
      <c r="Q497" s="77"/>
      <c r="R497" s="71"/>
    </row>
    <row r="498" spans="1:23" ht="15.75" customHeight="1">
      <c r="A498" s="51">
        <v>2401</v>
      </c>
      <c r="B498" s="52"/>
      <c r="C498" s="52"/>
      <c r="D498" s="52"/>
      <c r="E498" s="52"/>
      <c r="F498" s="52"/>
      <c r="G498" s="52"/>
      <c r="H498" s="52"/>
      <c r="I498" s="52"/>
      <c r="J498" s="52"/>
      <c r="K498" s="54"/>
      <c r="L498" s="95"/>
      <c r="M498" s="76"/>
      <c r="N498" s="53"/>
      <c r="O498" s="78" t="s">
        <v>48</v>
      </c>
      <c r="P498" s="79">
        <v>14</v>
      </c>
      <c r="Q498" s="80">
        <f>K501</f>
        <v>14</v>
      </c>
      <c r="R498" s="81" t="s">
        <v>17</v>
      </c>
    </row>
    <row r="499" spans="1:23" ht="15.75" customHeight="1">
      <c r="A499" s="51">
        <v>2402</v>
      </c>
      <c r="B499" s="52"/>
      <c r="C499" s="52"/>
      <c r="D499" s="52"/>
      <c r="E499" s="52"/>
      <c r="F499" s="52"/>
      <c r="G499" s="52"/>
      <c r="H499" s="52"/>
      <c r="I499" s="52"/>
      <c r="J499" s="52"/>
      <c r="K499" s="54"/>
      <c r="L499" s="95"/>
      <c r="M499" s="76"/>
      <c r="N499" s="53"/>
      <c r="O499" s="82" t="s">
        <v>49</v>
      </c>
      <c r="P499" s="83">
        <f>IF(P498/B484=0,"",P498/B484)</f>
        <v>0.73684210526315785</v>
      </c>
      <c r="Q499" s="84">
        <f>IF(P498/Q498=0,"",P498/Q498)</f>
        <v>1</v>
      </c>
      <c r="R499" s="85" t="s">
        <v>50</v>
      </c>
    </row>
    <row r="500" spans="1:23" ht="15.75" customHeight="1">
      <c r="A500" s="51">
        <v>2501</v>
      </c>
      <c r="B500" s="52"/>
      <c r="C500" s="52"/>
      <c r="D500" s="52"/>
      <c r="E500" s="52"/>
      <c r="F500" s="52"/>
      <c r="G500" s="52"/>
      <c r="H500" s="52"/>
      <c r="I500" s="52"/>
      <c r="J500" s="52"/>
      <c r="K500" s="54"/>
      <c r="L500" s="124"/>
      <c r="M500" s="125"/>
      <c r="N500" s="126"/>
      <c r="O500" s="87"/>
      <c r="P500" s="88"/>
      <c r="Q500" s="88"/>
      <c r="R500" s="89"/>
    </row>
    <row r="501" spans="1:23" ht="18" customHeight="1">
      <c r="A501" s="19"/>
      <c r="B501" s="24"/>
      <c r="C501" s="24"/>
      <c r="D501" s="187" t="s">
        <v>74</v>
      </c>
      <c r="E501" s="188"/>
      <c r="F501" s="188"/>
      <c r="G501" s="188"/>
      <c r="H501" s="188"/>
      <c r="I501" s="188"/>
      <c r="J501" s="189"/>
      <c r="K501" s="90">
        <f>SUM(K492:K496)</f>
        <v>14</v>
      </c>
      <c r="L501" s="91">
        <f>IF(K492=0,"",K492/B484)</f>
        <v>0.52631578947368418</v>
      </c>
      <c r="M501" s="91">
        <f>IF(K501=0,"",K501/B484)</f>
        <v>0.73684210526315785</v>
      </c>
      <c r="N501" s="91">
        <f>IF(K493=0,"",M501-L501)</f>
        <v>0.21052631578947367</v>
      </c>
      <c r="O501" s="1"/>
      <c r="P501" s="24"/>
      <c r="Q501" s="27"/>
      <c r="R501" s="1"/>
    </row>
    <row r="502" spans="1:23" ht="12.75" customHeight="1">
      <c r="M502" s="1"/>
      <c r="N502" s="1"/>
      <c r="P502" s="1"/>
    </row>
    <row r="503" spans="1:23" ht="12.75" customHeight="1">
      <c r="M503" s="1"/>
      <c r="N503" s="1"/>
      <c r="P503" s="1"/>
    </row>
    <row r="504" spans="1:23" ht="26.25" customHeight="1">
      <c r="A504" s="118" t="s">
        <v>63</v>
      </c>
      <c r="C504" s="118"/>
      <c r="D504" s="118"/>
      <c r="E504" s="118"/>
      <c r="F504" s="118"/>
      <c r="G504" s="118"/>
      <c r="H504" s="118"/>
      <c r="I504" s="118"/>
      <c r="K504" s="105" t="s">
        <v>82</v>
      </c>
      <c r="L504" s="1"/>
      <c r="M504" s="1"/>
      <c r="N504" s="24"/>
      <c r="O504" s="1"/>
      <c r="P504" s="24"/>
      <c r="Q504" s="24"/>
      <c r="R504" s="24"/>
      <c r="W504" s="157">
        <f>AVERAGE(P499,P522)</f>
        <v>0.51127819548872178</v>
      </c>
    </row>
    <row r="505" spans="1:23" ht="20.25" customHeight="1">
      <c r="A505" s="180" t="s">
        <v>16</v>
      </c>
      <c r="B505" s="181" t="s">
        <v>64</v>
      </c>
      <c r="C505" s="176"/>
      <c r="D505" s="176"/>
      <c r="E505" s="176"/>
      <c r="F505" s="176"/>
      <c r="G505" s="176"/>
      <c r="H505" s="176"/>
      <c r="I505" s="176"/>
      <c r="J505" s="177"/>
      <c r="K505" s="182" t="s">
        <v>17</v>
      </c>
      <c r="L505" s="174" t="s">
        <v>8</v>
      </c>
      <c r="M505" s="174" t="s">
        <v>9</v>
      </c>
      <c r="N505" s="183" t="s">
        <v>10</v>
      </c>
      <c r="O505" s="174" t="s">
        <v>11</v>
      </c>
      <c r="P505" s="172" t="s">
        <v>12</v>
      </c>
      <c r="Q505" s="172" t="s">
        <v>13</v>
      </c>
      <c r="R505" s="174" t="s">
        <v>14</v>
      </c>
    </row>
    <row r="506" spans="1:23" ht="15.75" customHeight="1">
      <c r="A506" s="173"/>
      <c r="B506" s="51" t="s">
        <v>65</v>
      </c>
      <c r="C506" s="51" t="s">
        <v>66</v>
      </c>
      <c r="D506" s="51" t="s">
        <v>67</v>
      </c>
      <c r="E506" s="51" t="s">
        <v>68</v>
      </c>
      <c r="F506" s="51" t="s">
        <v>69</v>
      </c>
      <c r="G506" s="51" t="s">
        <v>70</v>
      </c>
      <c r="H506" s="51" t="s">
        <v>71</v>
      </c>
      <c r="I506" s="51" t="s">
        <v>72</v>
      </c>
      <c r="J506" s="51" t="s">
        <v>73</v>
      </c>
      <c r="K506" s="173"/>
      <c r="L506" s="173"/>
      <c r="M506" s="173"/>
      <c r="N506" s="173"/>
      <c r="O506" s="173"/>
      <c r="P506" s="173"/>
      <c r="Q506" s="173"/>
      <c r="R506" s="173"/>
    </row>
    <row r="507" spans="1:23" ht="15.75" customHeight="1">
      <c r="A507" s="51">
        <v>1702</v>
      </c>
      <c r="B507" s="52">
        <v>35</v>
      </c>
      <c r="C507" s="52"/>
      <c r="D507" s="52"/>
      <c r="E507" s="52"/>
      <c r="F507" s="52"/>
      <c r="G507" s="52"/>
      <c r="H507" s="52"/>
      <c r="I507" s="52"/>
      <c r="J507" s="52"/>
      <c r="K507" s="54"/>
      <c r="L507" s="92"/>
      <c r="M507" s="93"/>
      <c r="N507" s="94"/>
      <c r="O507" s="119"/>
      <c r="P507" s="59">
        <f>B507</f>
        <v>35</v>
      </c>
      <c r="Q507" s="120"/>
      <c r="R507" s="119"/>
    </row>
    <row r="508" spans="1:23" ht="15.75" customHeight="1">
      <c r="A508" s="51">
        <v>1801</v>
      </c>
      <c r="B508" s="52"/>
      <c r="C508" s="52">
        <v>22</v>
      </c>
      <c r="D508" s="52"/>
      <c r="E508" s="52"/>
      <c r="F508" s="52"/>
      <c r="G508" s="52"/>
      <c r="H508" s="52"/>
      <c r="I508" s="52"/>
      <c r="J508" s="52"/>
      <c r="K508" s="54"/>
      <c r="L508" s="95"/>
      <c r="M508" s="76"/>
      <c r="N508" s="96"/>
      <c r="O508" s="63">
        <f>IF(C508=0,"",C508/B507)</f>
        <v>0.62857142857142856</v>
      </c>
      <c r="P508" s="64">
        <v>22</v>
      </c>
      <c r="Q508" s="65">
        <f t="shared" ref="Q508:Q515" si="53">IF(P508=0,"",P508/P507)</f>
        <v>0.62857142857142856</v>
      </c>
      <c r="R508" s="65">
        <f t="shared" ref="R508:R515" si="54">IF(P508=0,"",100%-Q508)</f>
        <v>0.37142857142857144</v>
      </c>
    </row>
    <row r="509" spans="1:23" ht="15.75" customHeight="1">
      <c r="A509" s="51">
        <v>1802</v>
      </c>
      <c r="B509" s="52"/>
      <c r="C509" s="52"/>
      <c r="D509" s="52">
        <v>13</v>
      </c>
      <c r="E509" s="52"/>
      <c r="F509" s="52"/>
      <c r="G509" s="52"/>
      <c r="H509" s="52"/>
      <c r="I509" s="52"/>
      <c r="J509" s="52"/>
      <c r="K509" s="54"/>
      <c r="L509" s="95"/>
      <c r="M509" s="76"/>
      <c r="N509" s="96"/>
      <c r="O509" s="63">
        <f>IF(D509=0,"",D509/C508)</f>
        <v>0.59090909090909094</v>
      </c>
      <c r="P509" s="64">
        <v>16</v>
      </c>
      <c r="Q509" s="65">
        <f t="shared" si="53"/>
        <v>0.72727272727272729</v>
      </c>
      <c r="R509" s="65">
        <f t="shared" si="54"/>
        <v>0.27272727272727271</v>
      </c>
      <c r="S509" s="121">
        <f>P509/P507</f>
        <v>0.45714285714285713</v>
      </c>
    </row>
    <row r="510" spans="1:23" ht="15.75" customHeight="1">
      <c r="A510" s="51">
        <v>1901</v>
      </c>
      <c r="B510" s="52"/>
      <c r="C510" s="52"/>
      <c r="D510" s="52"/>
      <c r="E510" s="52">
        <v>13</v>
      </c>
      <c r="F510" s="52"/>
      <c r="G510" s="52"/>
      <c r="H510" s="52"/>
      <c r="I510" s="52"/>
      <c r="J510" s="52"/>
      <c r="K510" s="54"/>
      <c r="L510" s="95"/>
      <c r="M510" s="76"/>
      <c r="N510" s="96"/>
      <c r="O510" s="63">
        <f>IF(E510=0,"",E510/D509)</f>
        <v>1</v>
      </c>
      <c r="P510" s="64">
        <v>15</v>
      </c>
      <c r="Q510" s="65">
        <f t="shared" si="53"/>
        <v>0.9375</v>
      </c>
      <c r="R510" s="65">
        <f t="shared" si="54"/>
        <v>6.25E-2</v>
      </c>
    </row>
    <row r="511" spans="1:23" ht="15.75" customHeight="1">
      <c r="A511" s="51">
        <v>1902</v>
      </c>
      <c r="B511" s="52"/>
      <c r="C511" s="52"/>
      <c r="D511" s="52"/>
      <c r="E511" s="52"/>
      <c r="F511" s="52">
        <v>13</v>
      </c>
      <c r="G511" s="52"/>
      <c r="H511" s="52"/>
      <c r="I511" s="52"/>
      <c r="J511" s="52"/>
      <c r="K511" s="54"/>
      <c r="L511" s="95"/>
      <c r="M511" s="76"/>
      <c r="N511" s="96"/>
      <c r="O511" s="63">
        <f>IF(F511=0,"",F511/E510)</f>
        <v>1</v>
      </c>
      <c r="P511" s="64">
        <v>14</v>
      </c>
      <c r="Q511" s="65">
        <f t="shared" si="53"/>
        <v>0.93333333333333335</v>
      </c>
      <c r="R511" s="65">
        <f t="shared" si="54"/>
        <v>6.6666666666666652E-2</v>
      </c>
    </row>
    <row r="512" spans="1:23" ht="15.75" customHeight="1">
      <c r="A512" s="51">
        <v>2001</v>
      </c>
      <c r="B512" s="52"/>
      <c r="C512" s="52"/>
      <c r="D512" s="52"/>
      <c r="E512" s="52"/>
      <c r="F512" s="52"/>
      <c r="G512" s="52">
        <v>13</v>
      </c>
      <c r="H512" s="52"/>
      <c r="I512" s="52"/>
      <c r="J512" s="52"/>
      <c r="K512" s="54"/>
      <c r="L512" s="95"/>
      <c r="M512" s="76"/>
      <c r="N512" s="96"/>
      <c r="O512" s="63">
        <f>IF(G512=0,"",G512/F511)</f>
        <v>1</v>
      </c>
      <c r="P512" s="64">
        <v>14</v>
      </c>
      <c r="Q512" s="65">
        <f t="shared" si="53"/>
        <v>1</v>
      </c>
      <c r="R512" s="65">
        <f t="shared" si="54"/>
        <v>0</v>
      </c>
    </row>
    <row r="513" spans="1:18" ht="15.75" customHeight="1">
      <c r="A513" s="51">
        <v>2002</v>
      </c>
      <c r="B513" s="52"/>
      <c r="C513" s="52"/>
      <c r="D513" s="52"/>
      <c r="E513" s="52"/>
      <c r="F513" s="52"/>
      <c r="G513" s="52"/>
      <c r="H513" s="52">
        <v>13</v>
      </c>
      <c r="I513" s="52"/>
      <c r="J513" s="52"/>
      <c r="K513" s="54"/>
      <c r="L513" s="95"/>
      <c r="M513" s="76"/>
      <c r="N513" s="96"/>
      <c r="O513" s="63">
        <f>IF(H513=0,"",H513/G512)</f>
        <v>1</v>
      </c>
      <c r="P513" s="64">
        <v>14</v>
      </c>
      <c r="Q513" s="65">
        <f t="shared" si="53"/>
        <v>1</v>
      </c>
      <c r="R513" s="65">
        <f t="shared" si="54"/>
        <v>0</v>
      </c>
    </row>
    <row r="514" spans="1:18" ht="15.75" customHeight="1">
      <c r="A514" s="51">
        <v>2101</v>
      </c>
      <c r="B514" s="52"/>
      <c r="C514" s="52"/>
      <c r="D514" s="52"/>
      <c r="E514" s="52"/>
      <c r="F514" s="52"/>
      <c r="G514" s="52"/>
      <c r="H514" s="52"/>
      <c r="I514" s="52">
        <v>13</v>
      </c>
      <c r="J514" s="52"/>
      <c r="K514" s="54"/>
      <c r="L514" s="95"/>
      <c r="M514" s="76"/>
      <c r="N514" s="96"/>
      <c r="O514" s="63">
        <f>IF(I514=0,"",I514/H513)</f>
        <v>1</v>
      </c>
      <c r="P514" s="64">
        <v>14</v>
      </c>
      <c r="Q514" s="65">
        <f t="shared" si="53"/>
        <v>1</v>
      </c>
      <c r="R514" s="65">
        <f t="shared" si="54"/>
        <v>0</v>
      </c>
    </row>
    <row r="515" spans="1:18" ht="15.75" customHeight="1">
      <c r="A515" s="51">
        <v>2102</v>
      </c>
      <c r="B515" s="52"/>
      <c r="C515" s="52"/>
      <c r="D515" s="52"/>
      <c r="E515" s="52"/>
      <c r="F515" s="52"/>
      <c r="G515" s="52"/>
      <c r="H515" s="52"/>
      <c r="I515" s="52"/>
      <c r="J515" s="52">
        <v>11</v>
      </c>
      <c r="K515" s="54">
        <v>8</v>
      </c>
      <c r="L515" s="95"/>
      <c r="M515" s="76"/>
      <c r="N515" s="96"/>
      <c r="O515" s="63">
        <f>IF(J515=0,"",J515/I514)</f>
        <v>0.84615384615384615</v>
      </c>
      <c r="P515" s="64">
        <v>14</v>
      </c>
      <c r="Q515" s="65">
        <f t="shared" si="53"/>
        <v>1</v>
      </c>
      <c r="R515" s="65">
        <f t="shared" si="54"/>
        <v>0</v>
      </c>
    </row>
    <row r="516" spans="1:18" ht="15.75" customHeight="1">
      <c r="A516" s="51">
        <v>2201</v>
      </c>
      <c r="B516" s="52"/>
      <c r="C516" s="52"/>
      <c r="D516" s="52"/>
      <c r="E516" s="52"/>
      <c r="F516" s="52"/>
      <c r="G516" s="52"/>
      <c r="H516" s="52"/>
      <c r="I516" s="52"/>
      <c r="J516" s="52">
        <v>5</v>
      </c>
      <c r="K516" s="54">
        <v>3</v>
      </c>
      <c r="L516" s="95"/>
      <c r="M516" s="76"/>
      <c r="N516" s="96"/>
      <c r="O516" s="63"/>
      <c r="P516" s="64">
        <v>6</v>
      </c>
      <c r="Q516" s="65"/>
      <c r="R516" s="65"/>
    </row>
    <row r="517" spans="1:18" ht="15.75" customHeight="1">
      <c r="A517" s="51">
        <v>2202</v>
      </c>
      <c r="B517" s="52"/>
      <c r="C517" s="52"/>
      <c r="D517" s="52"/>
      <c r="E517" s="52"/>
      <c r="F517" s="52"/>
      <c r="G517" s="52"/>
      <c r="H517" s="52"/>
      <c r="I517" s="52"/>
      <c r="J517" s="52">
        <v>1</v>
      </c>
      <c r="K517" s="130">
        <v>1</v>
      </c>
      <c r="L517" s="95"/>
      <c r="M517" s="76"/>
      <c r="N517" s="53"/>
      <c r="O517" s="122"/>
      <c r="P517" s="72">
        <v>2</v>
      </c>
      <c r="Q517" s="123"/>
      <c r="R517" s="122"/>
    </row>
    <row r="518" spans="1:18" ht="15.75" customHeight="1">
      <c r="A518" s="51">
        <v>2301</v>
      </c>
      <c r="B518" s="52"/>
      <c r="C518" s="52"/>
      <c r="D518" s="52"/>
      <c r="E518" s="52"/>
      <c r="F518" s="52"/>
      <c r="G518" s="52"/>
      <c r="H518" s="52"/>
      <c r="I518" s="52"/>
      <c r="J518" s="52">
        <v>1</v>
      </c>
      <c r="K518" s="54"/>
      <c r="L518" s="95"/>
      <c r="M518" s="76"/>
      <c r="N518" s="53"/>
      <c r="O518" s="71"/>
      <c r="P518" s="72">
        <v>1</v>
      </c>
      <c r="Q518" s="73"/>
      <c r="R518" s="71"/>
    </row>
    <row r="519" spans="1:18" ht="15.75" customHeight="1">
      <c r="A519" s="51">
        <v>2302</v>
      </c>
      <c r="B519" s="52"/>
      <c r="C519" s="52"/>
      <c r="D519" s="52"/>
      <c r="E519" s="52"/>
      <c r="F519" s="52"/>
      <c r="G519" s="52"/>
      <c r="H519" s="52"/>
      <c r="I519" s="52"/>
      <c r="J519" s="52"/>
      <c r="K519" s="54"/>
      <c r="L519" s="95"/>
      <c r="M519" s="76"/>
      <c r="N519" s="53"/>
      <c r="O519" s="71"/>
      <c r="P519" s="72"/>
      <c r="Q519" s="73"/>
      <c r="R519" s="71"/>
    </row>
    <row r="520" spans="1:18" ht="15.75" customHeight="1">
      <c r="A520" s="51">
        <v>2401</v>
      </c>
      <c r="B520" s="52"/>
      <c r="C520" s="52"/>
      <c r="D520" s="52"/>
      <c r="E520" s="52"/>
      <c r="F520" s="52"/>
      <c r="G520" s="52"/>
      <c r="H520" s="52"/>
      <c r="I520" s="52"/>
      <c r="J520" s="52"/>
      <c r="K520" s="54"/>
      <c r="L520" s="95"/>
      <c r="M520" s="76"/>
      <c r="N520" s="53"/>
      <c r="O520" s="76"/>
      <c r="P520" s="53"/>
      <c r="Q520" s="77"/>
      <c r="R520" s="71"/>
    </row>
    <row r="521" spans="1:18" ht="15.75" customHeight="1">
      <c r="A521" s="51">
        <v>2402</v>
      </c>
      <c r="B521" s="52"/>
      <c r="C521" s="52"/>
      <c r="D521" s="52"/>
      <c r="E521" s="52"/>
      <c r="F521" s="52"/>
      <c r="G521" s="52"/>
      <c r="H521" s="52"/>
      <c r="I521" s="52"/>
      <c r="J521" s="52"/>
      <c r="K521" s="54"/>
      <c r="L521" s="95"/>
      <c r="M521" s="76"/>
      <c r="N521" s="53"/>
      <c r="O521" s="78" t="s">
        <v>48</v>
      </c>
      <c r="P521" s="79">
        <v>10</v>
      </c>
      <c r="Q521" s="80">
        <f>IF(SUM(K509:K518)=0,"",SUM(K509:K518))</f>
        <v>12</v>
      </c>
      <c r="R521" s="81" t="s">
        <v>17</v>
      </c>
    </row>
    <row r="522" spans="1:18" ht="15.75" customHeight="1">
      <c r="A522" s="51">
        <v>2501</v>
      </c>
      <c r="B522" s="52"/>
      <c r="C522" s="52"/>
      <c r="D522" s="52"/>
      <c r="E522" s="52"/>
      <c r="F522" s="52"/>
      <c r="G522" s="52"/>
      <c r="H522" s="52"/>
      <c r="I522" s="52"/>
      <c r="J522" s="52"/>
      <c r="K522" s="54"/>
      <c r="L522" s="95"/>
      <c r="M522" s="76"/>
      <c r="N522" s="53"/>
      <c r="O522" s="82" t="s">
        <v>49</v>
      </c>
      <c r="P522" s="83">
        <f>IF(P521/B507=0,"",P521/B507)</f>
        <v>0.2857142857142857</v>
      </c>
      <c r="Q522" s="84">
        <f>IF(P521/Q521=0,"",P521/Q521)</f>
        <v>0.83333333333333337</v>
      </c>
      <c r="R522" s="85" t="s">
        <v>50</v>
      </c>
    </row>
    <row r="523" spans="1:18" ht="15.75" customHeight="1">
      <c r="A523" s="51">
        <v>2502</v>
      </c>
      <c r="B523" s="52"/>
      <c r="C523" s="52"/>
      <c r="D523" s="52"/>
      <c r="E523" s="52"/>
      <c r="F523" s="52"/>
      <c r="G523" s="52"/>
      <c r="H523" s="52"/>
      <c r="I523" s="52"/>
      <c r="J523" s="52"/>
      <c r="K523" s="54"/>
      <c r="L523" s="124"/>
      <c r="M523" s="125"/>
      <c r="N523" s="126"/>
      <c r="O523" s="87"/>
      <c r="P523" s="88"/>
      <c r="Q523" s="88"/>
      <c r="R523" s="89"/>
    </row>
    <row r="524" spans="1:18" ht="18" customHeight="1">
      <c r="A524" s="19"/>
      <c r="B524" s="24"/>
      <c r="C524" s="187" t="s">
        <v>74</v>
      </c>
      <c r="D524" s="188"/>
      <c r="E524" s="188"/>
      <c r="F524" s="188"/>
      <c r="G524" s="188"/>
      <c r="H524" s="188"/>
      <c r="I524" s="188"/>
      <c r="J524" s="189"/>
      <c r="K524" s="90">
        <f>SUM(K515:K520)</f>
        <v>12</v>
      </c>
      <c r="L524" s="91">
        <f>IF(K515=0,"",K515/B507)</f>
        <v>0.22857142857142856</v>
      </c>
      <c r="M524" s="91">
        <f>IF(K524=0,"",K524/B507)</f>
        <v>0.34285714285714286</v>
      </c>
      <c r="N524" s="91">
        <f>IF(K516=0,"",M524-L524)</f>
        <v>0.1142857142857143</v>
      </c>
      <c r="O524" s="1"/>
      <c r="P524" s="24"/>
      <c r="Q524" s="27"/>
      <c r="R524" s="1"/>
    </row>
    <row r="525" spans="1:18" ht="12.75" customHeight="1">
      <c r="M525" s="1"/>
      <c r="N525" s="1"/>
      <c r="P525" s="1"/>
    </row>
    <row r="526" spans="1:18" ht="12.75" customHeight="1">
      <c r="M526" s="1"/>
      <c r="N526" s="1"/>
      <c r="P526" s="1"/>
    </row>
    <row r="527" spans="1:18" ht="26.25" customHeight="1">
      <c r="A527" s="118" t="s">
        <v>63</v>
      </c>
      <c r="C527" s="118"/>
      <c r="D527" s="118"/>
      <c r="E527" s="118"/>
      <c r="F527" s="118"/>
      <c r="G527" s="118"/>
      <c r="H527" s="118"/>
      <c r="I527" s="118"/>
      <c r="K527" s="105" t="s">
        <v>83</v>
      </c>
      <c r="L527" s="1"/>
      <c r="M527" s="1"/>
      <c r="N527" s="24"/>
      <c r="O527" s="1"/>
      <c r="P527" s="24"/>
      <c r="Q527" s="24"/>
      <c r="R527" s="24"/>
    </row>
    <row r="528" spans="1:18" ht="20.25" customHeight="1">
      <c r="A528" s="180" t="s">
        <v>16</v>
      </c>
      <c r="B528" s="181" t="s">
        <v>64</v>
      </c>
      <c r="C528" s="176"/>
      <c r="D528" s="176"/>
      <c r="E528" s="176"/>
      <c r="F528" s="176"/>
      <c r="G528" s="176"/>
      <c r="H528" s="176"/>
      <c r="I528" s="176"/>
      <c r="J528" s="177"/>
      <c r="K528" s="182" t="s">
        <v>17</v>
      </c>
      <c r="L528" s="174" t="s">
        <v>8</v>
      </c>
      <c r="M528" s="174" t="s">
        <v>9</v>
      </c>
      <c r="N528" s="183" t="s">
        <v>10</v>
      </c>
      <c r="O528" s="174" t="s">
        <v>11</v>
      </c>
      <c r="P528" s="172" t="s">
        <v>12</v>
      </c>
      <c r="Q528" s="172" t="s">
        <v>13</v>
      </c>
      <c r="R528" s="174" t="s">
        <v>14</v>
      </c>
    </row>
    <row r="529" spans="1:19" ht="15.75" customHeight="1">
      <c r="A529" s="173"/>
      <c r="B529" s="51" t="s">
        <v>65</v>
      </c>
      <c r="C529" s="51" t="s">
        <v>66</v>
      </c>
      <c r="D529" s="51" t="s">
        <v>67</v>
      </c>
      <c r="E529" s="51" t="s">
        <v>68</v>
      </c>
      <c r="F529" s="51" t="s">
        <v>69</v>
      </c>
      <c r="G529" s="51" t="s">
        <v>70</v>
      </c>
      <c r="H529" s="51" t="s">
        <v>71</v>
      </c>
      <c r="I529" s="51" t="s">
        <v>72</v>
      </c>
      <c r="J529" s="51" t="s">
        <v>73</v>
      </c>
      <c r="K529" s="173"/>
      <c r="L529" s="173"/>
      <c r="M529" s="173"/>
      <c r="N529" s="173"/>
      <c r="O529" s="173"/>
      <c r="P529" s="173"/>
      <c r="Q529" s="173"/>
      <c r="R529" s="173"/>
    </row>
    <row r="530" spans="1:19" ht="15.75" customHeight="1">
      <c r="A530" s="51">
        <v>1801</v>
      </c>
      <c r="B530" s="52">
        <v>16</v>
      </c>
      <c r="C530" s="52"/>
      <c r="D530" s="52"/>
      <c r="E530" s="52"/>
      <c r="F530" s="52"/>
      <c r="G530" s="52"/>
      <c r="H530" s="52"/>
      <c r="I530" s="52"/>
      <c r="J530" s="52"/>
      <c r="K530" s="54"/>
      <c r="L530" s="92"/>
      <c r="M530" s="93"/>
      <c r="N530" s="94"/>
      <c r="O530" s="119"/>
      <c r="P530" s="59">
        <f>B530</f>
        <v>16</v>
      </c>
      <c r="Q530" s="120"/>
      <c r="R530" s="119"/>
    </row>
    <row r="531" spans="1:19" ht="15.75" customHeight="1">
      <c r="A531" s="51">
        <v>1802</v>
      </c>
      <c r="B531" s="52"/>
      <c r="C531" s="52">
        <v>14</v>
      </c>
      <c r="D531" s="52"/>
      <c r="E531" s="52"/>
      <c r="F531" s="52"/>
      <c r="G531" s="52"/>
      <c r="H531" s="52"/>
      <c r="I531" s="52"/>
      <c r="J531" s="52"/>
      <c r="K531" s="54"/>
      <c r="L531" s="95"/>
      <c r="M531" s="76"/>
      <c r="N531" s="96"/>
      <c r="O531" s="63">
        <f>IF(C531=0,"",C531/B530)</f>
        <v>0.875</v>
      </c>
      <c r="P531" s="64">
        <v>14</v>
      </c>
      <c r="Q531" s="65">
        <f t="shared" ref="Q531:Q538" si="55">IF(P531=0,"",P531/P530)</f>
        <v>0.875</v>
      </c>
      <c r="R531" s="65">
        <f t="shared" ref="R531:R538" si="56">IF(P531=0,"",100%-Q531)</f>
        <v>0.125</v>
      </c>
    </row>
    <row r="532" spans="1:19" ht="15.75" customHeight="1">
      <c r="A532" s="51">
        <v>1901</v>
      </c>
      <c r="B532" s="52"/>
      <c r="C532" s="52"/>
      <c r="D532" s="52">
        <v>9</v>
      </c>
      <c r="E532" s="52"/>
      <c r="F532" s="52"/>
      <c r="G532" s="52"/>
      <c r="H532" s="52"/>
      <c r="I532" s="52"/>
      <c r="J532" s="52"/>
      <c r="K532" s="54"/>
      <c r="L532" s="95"/>
      <c r="M532" s="76"/>
      <c r="N532" s="96"/>
      <c r="O532" s="63">
        <f>IF(D532=0,"",D532/C531)</f>
        <v>0.6428571428571429</v>
      </c>
      <c r="P532" s="64">
        <v>12</v>
      </c>
      <c r="Q532" s="65">
        <f t="shared" si="55"/>
        <v>0.8571428571428571</v>
      </c>
      <c r="R532" s="65">
        <f t="shared" si="56"/>
        <v>0.1428571428571429</v>
      </c>
      <c r="S532" s="121">
        <f>P532/P530</f>
        <v>0.75</v>
      </c>
    </row>
    <row r="533" spans="1:19" ht="15.75" customHeight="1">
      <c r="A533" s="51">
        <v>1902</v>
      </c>
      <c r="B533" s="52"/>
      <c r="C533" s="52"/>
      <c r="D533" s="52"/>
      <c r="E533" s="52">
        <v>8</v>
      </c>
      <c r="F533" s="52"/>
      <c r="G533" s="52"/>
      <c r="H533" s="52"/>
      <c r="I533" s="52"/>
      <c r="J533" s="52"/>
      <c r="K533" s="54"/>
      <c r="L533" s="95"/>
      <c r="M533" s="76"/>
      <c r="N533" s="96"/>
      <c r="O533" s="63">
        <f>IF(E533=0,"",E533/D532)</f>
        <v>0.88888888888888884</v>
      </c>
      <c r="P533" s="64">
        <v>10</v>
      </c>
      <c r="Q533" s="65">
        <f t="shared" si="55"/>
        <v>0.83333333333333337</v>
      </c>
      <c r="R533" s="65">
        <f t="shared" si="56"/>
        <v>0.16666666666666663</v>
      </c>
    </row>
    <row r="534" spans="1:19" ht="15.75" customHeight="1">
      <c r="A534" s="51">
        <v>2001</v>
      </c>
      <c r="B534" s="52"/>
      <c r="C534" s="52"/>
      <c r="D534" s="52"/>
      <c r="E534" s="52"/>
      <c r="F534" s="52">
        <v>8</v>
      </c>
      <c r="G534" s="52"/>
      <c r="H534" s="52"/>
      <c r="I534" s="52"/>
      <c r="J534" s="52"/>
      <c r="K534" s="54"/>
      <c r="L534" s="95"/>
      <c r="M534" s="76"/>
      <c r="N534" s="96"/>
      <c r="O534" s="63">
        <f>IF(F534=0,"",F534/E533)</f>
        <v>1</v>
      </c>
      <c r="P534" s="64">
        <v>8</v>
      </c>
      <c r="Q534" s="65">
        <f t="shared" si="55"/>
        <v>0.8</v>
      </c>
      <c r="R534" s="65">
        <f t="shared" si="56"/>
        <v>0.19999999999999996</v>
      </c>
    </row>
    <row r="535" spans="1:19" ht="15.75" customHeight="1">
      <c r="A535" s="51">
        <v>2002</v>
      </c>
      <c r="B535" s="52"/>
      <c r="C535" s="52"/>
      <c r="D535" s="52"/>
      <c r="E535" s="52"/>
      <c r="F535" s="52"/>
      <c r="G535" s="52">
        <v>8</v>
      </c>
      <c r="H535" s="52"/>
      <c r="I535" s="52"/>
      <c r="J535" s="52"/>
      <c r="K535" s="54"/>
      <c r="L535" s="95"/>
      <c r="M535" s="76"/>
      <c r="N535" s="96"/>
      <c r="O535" s="63">
        <f>IF(G535=0,"",G535/F534)</f>
        <v>1</v>
      </c>
      <c r="P535" s="64">
        <v>8</v>
      </c>
      <c r="Q535" s="65">
        <f t="shared" si="55"/>
        <v>1</v>
      </c>
      <c r="R535" s="65">
        <f t="shared" si="56"/>
        <v>0</v>
      </c>
    </row>
    <row r="536" spans="1:19" ht="15.75" customHeight="1">
      <c r="A536" s="51">
        <v>2101</v>
      </c>
      <c r="B536" s="52"/>
      <c r="C536" s="52"/>
      <c r="D536" s="52"/>
      <c r="E536" s="52"/>
      <c r="F536" s="52"/>
      <c r="G536" s="52"/>
      <c r="H536" s="52">
        <v>8</v>
      </c>
      <c r="I536" s="52"/>
      <c r="J536" s="52"/>
      <c r="K536" s="54"/>
      <c r="L536" s="95"/>
      <c r="M536" s="76"/>
      <c r="N536" s="96"/>
      <c r="O536" s="63">
        <f>IF(H536=0,"",H536/G535)</f>
        <v>1</v>
      </c>
      <c r="P536" s="64">
        <v>8</v>
      </c>
      <c r="Q536" s="65">
        <f t="shared" si="55"/>
        <v>1</v>
      </c>
      <c r="R536" s="65">
        <f t="shared" si="56"/>
        <v>0</v>
      </c>
    </row>
    <row r="537" spans="1:19" ht="15.75" customHeight="1">
      <c r="A537" s="51">
        <v>2102</v>
      </c>
      <c r="B537" s="52"/>
      <c r="C537" s="52"/>
      <c r="D537" s="52"/>
      <c r="E537" s="52"/>
      <c r="F537" s="52"/>
      <c r="G537" s="52"/>
      <c r="H537" s="52"/>
      <c r="I537" s="52">
        <v>8</v>
      </c>
      <c r="J537" s="52"/>
      <c r="K537" s="54"/>
      <c r="L537" s="95"/>
      <c r="M537" s="76"/>
      <c r="N537" s="96"/>
      <c r="O537" s="63">
        <f>IF(I537=0,"",I537/H536)</f>
        <v>1</v>
      </c>
      <c r="P537" s="64">
        <v>8</v>
      </c>
      <c r="Q537" s="65">
        <f t="shared" si="55"/>
        <v>1</v>
      </c>
      <c r="R537" s="65">
        <f t="shared" si="56"/>
        <v>0</v>
      </c>
    </row>
    <row r="538" spans="1:19" ht="15.75" customHeight="1">
      <c r="A538" s="51">
        <v>2201</v>
      </c>
      <c r="B538" s="52"/>
      <c r="C538" s="52"/>
      <c r="D538" s="52"/>
      <c r="E538" s="52"/>
      <c r="F538" s="52"/>
      <c r="G538" s="52"/>
      <c r="H538" s="52"/>
      <c r="I538" s="52"/>
      <c r="J538" s="52">
        <v>7</v>
      </c>
      <c r="K538" s="54">
        <v>7</v>
      </c>
      <c r="L538" s="95"/>
      <c r="M538" s="76"/>
      <c r="N538" s="96"/>
      <c r="O538" s="63">
        <f>IF(J538=0,"",J538/I537)</f>
        <v>0.875</v>
      </c>
      <c r="P538" s="64">
        <v>8</v>
      </c>
      <c r="Q538" s="65">
        <f t="shared" si="55"/>
        <v>1</v>
      </c>
      <c r="R538" s="65">
        <f t="shared" si="56"/>
        <v>0</v>
      </c>
    </row>
    <row r="539" spans="1:19" ht="15.75" customHeight="1">
      <c r="A539" s="51">
        <v>2202</v>
      </c>
      <c r="B539" s="52"/>
      <c r="C539" s="52"/>
      <c r="D539" s="52"/>
      <c r="E539" s="52"/>
      <c r="F539" s="52"/>
      <c r="G539" s="52"/>
      <c r="H539" s="52"/>
      <c r="I539" s="52"/>
      <c r="J539" s="52">
        <v>1</v>
      </c>
      <c r="K539" s="130">
        <v>1</v>
      </c>
      <c r="L539" s="95"/>
      <c r="M539" s="76"/>
      <c r="N539" s="96"/>
      <c r="O539" s="63"/>
      <c r="P539" s="64">
        <v>1</v>
      </c>
      <c r="Q539" s="65"/>
      <c r="R539" s="65"/>
    </row>
    <row r="540" spans="1:19" ht="15.75" customHeight="1">
      <c r="A540" s="51">
        <v>2301</v>
      </c>
      <c r="B540" s="52"/>
      <c r="C540" s="52"/>
      <c r="D540" s="52"/>
      <c r="E540" s="52"/>
      <c r="F540" s="52"/>
      <c r="G540" s="52"/>
      <c r="H540" s="52"/>
      <c r="I540" s="52"/>
      <c r="J540" s="52"/>
      <c r="K540" s="54"/>
      <c r="L540" s="95"/>
      <c r="M540" s="76"/>
      <c r="N540" s="53"/>
      <c r="O540" s="122"/>
      <c r="P540" s="72"/>
      <c r="Q540" s="123"/>
      <c r="R540" s="122"/>
    </row>
    <row r="541" spans="1:19" ht="15.75" customHeight="1">
      <c r="A541" s="51">
        <v>2302</v>
      </c>
      <c r="B541" s="52"/>
      <c r="C541" s="52"/>
      <c r="D541" s="52"/>
      <c r="E541" s="52"/>
      <c r="F541" s="52"/>
      <c r="G541" s="52"/>
      <c r="H541" s="52"/>
      <c r="I541" s="52"/>
      <c r="J541" s="52"/>
      <c r="K541" s="54"/>
      <c r="L541" s="95"/>
      <c r="M541" s="76"/>
      <c r="N541" s="53"/>
      <c r="O541" s="71"/>
      <c r="P541" s="72"/>
      <c r="Q541" s="73"/>
      <c r="R541" s="71"/>
    </row>
    <row r="542" spans="1:19" ht="15.75" customHeight="1">
      <c r="A542" s="51">
        <v>2401</v>
      </c>
      <c r="B542" s="52"/>
      <c r="C542" s="52"/>
      <c r="D542" s="52"/>
      <c r="E542" s="52"/>
      <c r="F542" s="52"/>
      <c r="G542" s="52"/>
      <c r="H542" s="52"/>
      <c r="I542" s="52"/>
      <c r="J542" s="52"/>
      <c r="K542" s="54"/>
      <c r="L542" s="95"/>
      <c r="M542" s="76"/>
      <c r="N542" s="53"/>
      <c r="O542" s="71"/>
      <c r="P542" s="72"/>
      <c r="Q542" s="73"/>
      <c r="R542" s="71"/>
    </row>
    <row r="543" spans="1:19" ht="15.75" customHeight="1">
      <c r="A543" s="51">
        <v>2402</v>
      </c>
      <c r="B543" s="52"/>
      <c r="C543" s="52"/>
      <c r="D543" s="52"/>
      <c r="E543" s="52"/>
      <c r="F543" s="52"/>
      <c r="G543" s="52"/>
      <c r="H543" s="52"/>
      <c r="I543" s="52"/>
      <c r="J543" s="52"/>
      <c r="K543" s="54"/>
      <c r="L543" s="95"/>
      <c r="M543" s="76"/>
      <c r="N543" s="53"/>
      <c r="O543" s="76"/>
      <c r="P543" s="53"/>
      <c r="Q543" s="77"/>
      <c r="R543" s="71"/>
    </row>
    <row r="544" spans="1:19" ht="15.75" customHeight="1">
      <c r="A544" s="51">
        <v>2501</v>
      </c>
      <c r="B544" s="52"/>
      <c r="C544" s="52"/>
      <c r="D544" s="52"/>
      <c r="E544" s="52"/>
      <c r="F544" s="52"/>
      <c r="G544" s="52"/>
      <c r="H544" s="52"/>
      <c r="I544" s="52"/>
      <c r="J544" s="52"/>
      <c r="K544" s="54"/>
      <c r="L544" s="95"/>
      <c r="M544" s="76"/>
      <c r="N544" s="53"/>
      <c r="O544" s="78" t="s">
        <v>48</v>
      </c>
      <c r="P544" s="79">
        <v>7</v>
      </c>
      <c r="Q544" s="80">
        <f>IF(SUM(K532:K541)=0,"",SUM(K532:K541))</f>
        <v>8</v>
      </c>
      <c r="R544" s="81" t="s">
        <v>17</v>
      </c>
    </row>
    <row r="545" spans="1:22" ht="15.75" customHeight="1">
      <c r="A545" s="51">
        <v>2502</v>
      </c>
      <c r="B545" s="52"/>
      <c r="C545" s="52"/>
      <c r="D545" s="52"/>
      <c r="E545" s="52"/>
      <c r="F545" s="52"/>
      <c r="G545" s="52"/>
      <c r="H545" s="52"/>
      <c r="I545" s="52"/>
      <c r="J545" s="52"/>
      <c r="K545" s="54"/>
      <c r="L545" s="95"/>
      <c r="M545" s="76"/>
      <c r="N545" s="53"/>
      <c r="O545" s="82" t="s">
        <v>49</v>
      </c>
      <c r="P545" s="83">
        <f>IF(P544/B530=0,"",P544/B530)</f>
        <v>0.4375</v>
      </c>
      <c r="Q545" s="84">
        <f>IF(P544/Q544=0,"",P544/Q544)</f>
        <v>0.875</v>
      </c>
      <c r="R545" s="85" t="s">
        <v>50</v>
      </c>
    </row>
    <row r="546" spans="1:22" ht="15.75" customHeight="1">
      <c r="A546" s="51">
        <v>2601</v>
      </c>
      <c r="B546" s="52"/>
      <c r="C546" s="52"/>
      <c r="D546" s="52"/>
      <c r="E546" s="52"/>
      <c r="F546" s="52"/>
      <c r="G546" s="52"/>
      <c r="H546" s="52"/>
      <c r="I546" s="52"/>
      <c r="J546" s="52"/>
      <c r="K546" s="54"/>
      <c r="L546" s="124"/>
      <c r="M546" s="125"/>
      <c r="N546" s="126"/>
      <c r="O546" s="87"/>
      <c r="P546" s="88"/>
      <c r="Q546" s="88"/>
      <c r="R546" s="89"/>
    </row>
    <row r="547" spans="1:22" ht="18" customHeight="1">
      <c r="A547" s="19"/>
      <c r="B547" s="24"/>
      <c r="C547" s="187" t="s">
        <v>74</v>
      </c>
      <c r="D547" s="188"/>
      <c r="E547" s="188"/>
      <c r="F547" s="188"/>
      <c r="G547" s="188"/>
      <c r="H547" s="188"/>
      <c r="I547" s="188"/>
      <c r="J547" s="189"/>
      <c r="K547" s="90">
        <f>SUM(K538:K543)</f>
        <v>8</v>
      </c>
      <c r="L547" s="91">
        <f>IF(K538=0,"",K538/B530)</f>
        <v>0.4375</v>
      </c>
      <c r="M547" s="91">
        <f>IF(K547=0,"",K547/B530)</f>
        <v>0.5</v>
      </c>
      <c r="N547" s="91">
        <f>IF(K539=0,"",M547-L547)</f>
        <v>6.25E-2</v>
      </c>
      <c r="O547" s="1"/>
      <c r="P547" s="24"/>
      <c r="Q547" s="27"/>
      <c r="R547" s="1"/>
    </row>
    <row r="548" spans="1:22" ht="12.75" customHeight="1">
      <c r="M548" s="1"/>
      <c r="N548" s="1"/>
      <c r="P548" s="1"/>
    </row>
    <row r="549" spans="1:22" ht="12.75" customHeight="1">
      <c r="M549" s="1"/>
      <c r="N549" s="1"/>
      <c r="P549" s="1"/>
    </row>
    <row r="550" spans="1:22" ht="26.25" customHeight="1">
      <c r="A550" s="118" t="s">
        <v>63</v>
      </c>
      <c r="C550" s="118"/>
      <c r="D550" s="118"/>
      <c r="E550" s="118"/>
      <c r="F550" s="118"/>
      <c r="G550" s="118"/>
      <c r="H550" s="118"/>
      <c r="I550" s="118"/>
      <c r="K550" s="105" t="s">
        <v>84</v>
      </c>
      <c r="L550" s="1"/>
      <c r="M550" s="1"/>
      <c r="N550" s="24"/>
      <c r="O550" s="1"/>
      <c r="P550" s="24"/>
      <c r="Q550" s="24"/>
      <c r="R550" s="24"/>
      <c r="V550" s="155">
        <f>AVERAGE(L547,L569)</f>
        <v>0.32401315789473684</v>
      </c>
    </row>
    <row r="551" spans="1:22" ht="20.25" customHeight="1">
      <c r="A551" s="180" t="s">
        <v>16</v>
      </c>
      <c r="B551" s="181" t="s">
        <v>64</v>
      </c>
      <c r="C551" s="176"/>
      <c r="D551" s="176"/>
      <c r="E551" s="176"/>
      <c r="F551" s="176"/>
      <c r="G551" s="176"/>
      <c r="H551" s="176"/>
      <c r="I551" s="176"/>
      <c r="J551" s="177"/>
      <c r="K551" s="182" t="s">
        <v>17</v>
      </c>
      <c r="L551" s="174" t="s">
        <v>8</v>
      </c>
      <c r="M551" s="174" t="s">
        <v>9</v>
      </c>
      <c r="N551" s="183" t="s">
        <v>10</v>
      </c>
      <c r="O551" s="174" t="s">
        <v>11</v>
      </c>
      <c r="P551" s="172" t="s">
        <v>12</v>
      </c>
      <c r="Q551" s="172" t="s">
        <v>13</v>
      </c>
      <c r="R551" s="174" t="s">
        <v>14</v>
      </c>
    </row>
    <row r="552" spans="1:22" ht="15.75" customHeight="1">
      <c r="A552" s="173"/>
      <c r="B552" s="51" t="s">
        <v>65</v>
      </c>
      <c r="C552" s="51" t="s">
        <v>66</v>
      </c>
      <c r="D552" s="51" t="s">
        <v>67</v>
      </c>
      <c r="E552" s="51" t="s">
        <v>68</v>
      </c>
      <c r="F552" s="51" t="s">
        <v>69</v>
      </c>
      <c r="G552" s="51" t="s">
        <v>70</v>
      </c>
      <c r="H552" s="51" t="s">
        <v>71</v>
      </c>
      <c r="I552" s="51" t="s">
        <v>72</v>
      </c>
      <c r="J552" s="51" t="s">
        <v>73</v>
      </c>
      <c r="K552" s="173"/>
      <c r="L552" s="173"/>
      <c r="M552" s="173"/>
      <c r="N552" s="173"/>
      <c r="O552" s="173"/>
      <c r="P552" s="173"/>
      <c r="Q552" s="173"/>
      <c r="R552" s="173"/>
    </row>
    <row r="553" spans="1:22" ht="15.75" customHeight="1">
      <c r="A553" s="51">
        <v>1802</v>
      </c>
      <c r="B553" s="52">
        <v>38</v>
      </c>
      <c r="C553" s="52"/>
      <c r="D553" s="52"/>
      <c r="E553" s="52"/>
      <c r="F553" s="52"/>
      <c r="G553" s="52"/>
      <c r="H553" s="52"/>
      <c r="I553" s="52"/>
      <c r="J553" s="52"/>
      <c r="K553" s="54"/>
      <c r="L553" s="92"/>
      <c r="M553" s="93"/>
      <c r="N553" s="94"/>
      <c r="O553" s="119"/>
      <c r="P553" s="59">
        <f>B553</f>
        <v>38</v>
      </c>
      <c r="Q553" s="120"/>
      <c r="R553" s="119"/>
    </row>
    <row r="554" spans="1:22" ht="15.75" customHeight="1">
      <c r="A554" s="51">
        <v>1901</v>
      </c>
      <c r="B554" s="52"/>
      <c r="C554" s="52">
        <v>29</v>
      </c>
      <c r="D554" s="52"/>
      <c r="E554" s="52"/>
      <c r="F554" s="52"/>
      <c r="G554" s="52"/>
      <c r="H554" s="52"/>
      <c r="I554" s="52"/>
      <c r="J554" s="52"/>
      <c r="K554" s="54"/>
      <c r="L554" s="95"/>
      <c r="M554" s="76"/>
      <c r="N554" s="96"/>
      <c r="O554" s="63">
        <f>IF(C554=0,"",C554/B553)</f>
        <v>0.76315789473684215</v>
      </c>
      <c r="P554" s="64">
        <v>29</v>
      </c>
      <c r="Q554" s="65">
        <f t="shared" ref="Q554:Q561" si="57">IF(P554=0,"",P554/P553)</f>
        <v>0.76315789473684215</v>
      </c>
      <c r="R554" s="65">
        <f t="shared" ref="R554:R561" si="58">IF(P554=0,"",100%-Q554)</f>
        <v>0.23684210526315785</v>
      </c>
    </row>
    <row r="555" spans="1:22" ht="15.75" customHeight="1">
      <c r="A555" s="51">
        <v>1902</v>
      </c>
      <c r="B555" s="52"/>
      <c r="C555" s="52"/>
      <c r="D555" s="52">
        <v>21</v>
      </c>
      <c r="E555" s="52"/>
      <c r="F555" s="52"/>
      <c r="G555" s="52"/>
      <c r="H555" s="52"/>
      <c r="I555" s="52"/>
      <c r="J555" s="52"/>
      <c r="K555" s="54"/>
      <c r="L555" s="95"/>
      <c r="M555" s="76"/>
      <c r="N555" s="96"/>
      <c r="O555" s="63">
        <f>IF(D555=0,"",D555/C554)</f>
        <v>0.72413793103448276</v>
      </c>
      <c r="P555" s="64">
        <v>24</v>
      </c>
      <c r="Q555" s="65">
        <f t="shared" si="57"/>
        <v>0.82758620689655171</v>
      </c>
      <c r="R555" s="65">
        <f t="shared" si="58"/>
        <v>0.17241379310344829</v>
      </c>
      <c r="S555" s="121">
        <f>P555/P553</f>
        <v>0.63157894736842102</v>
      </c>
    </row>
    <row r="556" spans="1:22" ht="15.75" customHeight="1">
      <c r="A556" s="51">
        <v>2001</v>
      </c>
      <c r="B556" s="52"/>
      <c r="C556" s="52"/>
      <c r="D556" s="52"/>
      <c r="E556" s="52">
        <v>18</v>
      </c>
      <c r="F556" s="52"/>
      <c r="G556" s="52"/>
      <c r="H556" s="52"/>
      <c r="I556" s="52"/>
      <c r="J556" s="52"/>
      <c r="K556" s="54"/>
      <c r="L556" s="95"/>
      <c r="M556" s="76"/>
      <c r="N556" s="96"/>
      <c r="O556" s="63">
        <f>IF(E556=0,"",E556/D555)</f>
        <v>0.8571428571428571</v>
      </c>
      <c r="P556" s="64">
        <v>20</v>
      </c>
      <c r="Q556" s="65">
        <f t="shared" si="57"/>
        <v>0.83333333333333337</v>
      </c>
      <c r="R556" s="65">
        <f t="shared" si="58"/>
        <v>0.16666666666666663</v>
      </c>
    </row>
    <row r="557" spans="1:22" ht="15.75" customHeight="1">
      <c r="A557" s="51">
        <v>2002</v>
      </c>
      <c r="B557" s="52"/>
      <c r="C557" s="52"/>
      <c r="D557" s="52"/>
      <c r="E557" s="52"/>
      <c r="F557" s="52">
        <v>16</v>
      </c>
      <c r="G557" s="52"/>
      <c r="H557" s="52"/>
      <c r="I557" s="52"/>
      <c r="J557" s="52"/>
      <c r="K557" s="54"/>
      <c r="L557" s="95"/>
      <c r="M557" s="76"/>
      <c r="N557" s="96"/>
      <c r="O557" s="63">
        <f>IF(F557=0,"",F557/E556)</f>
        <v>0.88888888888888884</v>
      </c>
      <c r="P557" s="64">
        <v>17</v>
      </c>
      <c r="Q557" s="65">
        <f t="shared" si="57"/>
        <v>0.85</v>
      </c>
      <c r="R557" s="65">
        <f t="shared" si="58"/>
        <v>0.15000000000000002</v>
      </c>
    </row>
    <row r="558" spans="1:22" ht="15.75" customHeight="1">
      <c r="A558" s="51">
        <v>2101</v>
      </c>
      <c r="B558" s="52"/>
      <c r="C558" s="52"/>
      <c r="D558" s="52"/>
      <c r="E558" s="52"/>
      <c r="F558" s="52"/>
      <c r="G558" s="52">
        <v>15</v>
      </c>
      <c r="H558" s="52"/>
      <c r="I558" s="52"/>
      <c r="J558" s="52"/>
      <c r="K558" s="54"/>
      <c r="L558" s="95"/>
      <c r="M558" s="76"/>
      <c r="N558" s="96"/>
      <c r="O558" s="63">
        <f>IF(G558=0,"",G558/F557)</f>
        <v>0.9375</v>
      </c>
      <c r="P558" s="64">
        <v>17</v>
      </c>
      <c r="Q558" s="65">
        <f t="shared" si="57"/>
        <v>1</v>
      </c>
      <c r="R558" s="65">
        <f t="shared" si="58"/>
        <v>0</v>
      </c>
    </row>
    <row r="559" spans="1:22" ht="15.75" customHeight="1">
      <c r="A559" s="51">
        <v>2102</v>
      </c>
      <c r="B559" s="52"/>
      <c r="C559" s="52"/>
      <c r="D559" s="52"/>
      <c r="E559" s="52"/>
      <c r="F559" s="52"/>
      <c r="G559" s="52"/>
      <c r="H559" s="52">
        <v>15</v>
      </c>
      <c r="I559" s="52"/>
      <c r="J559" s="52"/>
      <c r="K559" s="54"/>
      <c r="L559" s="95"/>
      <c r="M559" s="76"/>
      <c r="N559" s="96"/>
      <c r="O559" s="63">
        <f>IF(H559=0,"",H559/G558)</f>
        <v>1</v>
      </c>
      <c r="P559" s="64">
        <v>17</v>
      </c>
      <c r="Q559" s="65">
        <f t="shared" si="57"/>
        <v>1</v>
      </c>
      <c r="R559" s="65">
        <f t="shared" si="58"/>
        <v>0</v>
      </c>
    </row>
    <row r="560" spans="1:22" ht="15.75" customHeight="1">
      <c r="A560" s="51">
        <v>2201</v>
      </c>
      <c r="B560" s="52"/>
      <c r="C560" s="52"/>
      <c r="D560" s="52"/>
      <c r="E560" s="52"/>
      <c r="F560" s="52"/>
      <c r="G560" s="52"/>
      <c r="H560" s="52"/>
      <c r="I560" s="52">
        <v>15</v>
      </c>
      <c r="J560" s="52"/>
      <c r="K560" s="54"/>
      <c r="L560" s="95"/>
      <c r="M560" s="76"/>
      <c r="N560" s="96"/>
      <c r="O560" s="63">
        <f>IF(I560=0,"",I560/H559)</f>
        <v>1</v>
      </c>
      <c r="P560" s="64">
        <v>18</v>
      </c>
      <c r="Q560" s="65">
        <f t="shared" si="57"/>
        <v>1.0588235294117647</v>
      </c>
      <c r="R560" s="65">
        <f t="shared" si="58"/>
        <v>-5.8823529411764719E-2</v>
      </c>
    </row>
    <row r="561" spans="1:18" ht="15.75" customHeight="1">
      <c r="A561" s="51">
        <v>2202</v>
      </c>
      <c r="B561" s="52"/>
      <c r="C561" s="52"/>
      <c r="D561" s="52"/>
      <c r="E561" s="52"/>
      <c r="F561" s="52"/>
      <c r="G561" s="52"/>
      <c r="H561" s="52"/>
      <c r="I561" s="52"/>
      <c r="J561" s="52">
        <v>14</v>
      </c>
      <c r="K561" s="130">
        <v>8</v>
      </c>
      <c r="L561" s="95"/>
      <c r="M561" s="76"/>
      <c r="N561" s="96"/>
      <c r="O561" s="63">
        <f>IF(J561=0,"",J561/I560)</f>
        <v>0.93333333333333335</v>
      </c>
      <c r="P561" s="64">
        <v>17</v>
      </c>
      <c r="Q561" s="65">
        <f t="shared" si="57"/>
        <v>0.94444444444444442</v>
      </c>
      <c r="R561" s="65">
        <f t="shared" si="58"/>
        <v>5.555555555555558E-2</v>
      </c>
    </row>
    <row r="562" spans="1:18" ht="15.75" customHeight="1">
      <c r="A562" s="51">
        <v>2301</v>
      </c>
      <c r="B562" s="52"/>
      <c r="C562" s="52"/>
      <c r="D562" s="52"/>
      <c r="E562" s="52"/>
      <c r="F562" s="52"/>
      <c r="G562" s="52"/>
      <c r="H562" s="52"/>
      <c r="I562" s="52"/>
      <c r="J562" s="52">
        <v>4</v>
      </c>
      <c r="K562" s="54">
        <v>4</v>
      </c>
      <c r="L562" s="95"/>
      <c r="M562" s="76"/>
      <c r="N562" s="96"/>
      <c r="O562" s="63"/>
      <c r="P562" s="64">
        <v>7</v>
      </c>
      <c r="Q562" s="65"/>
      <c r="R562" s="65"/>
    </row>
    <row r="563" spans="1:18" ht="15.75" customHeight="1">
      <c r="A563" s="51">
        <v>2302</v>
      </c>
      <c r="B563" s="52"/>
      <c r="C563" s="52"/>
      <c r="D563" s="52"/>
      <c r="E563" s="52"/>
      <c r="F563" s="52"/>
      <c r="G563" s="52"/>
      <c r="H563" s="52"/>
      <c r="I563" s="52"/>
      <c r="J563" s="52">
        <v>1</v>
      </c>
      <c r="K563" s="54">
        <v>1</v>
      </c>
      <c r="L563" s="95"/>
      <c r="M563" s="76"/>
      <c r="N563" s="53"/>
      <c r="O563" s="122"/>
      <c r="P563" s="72">
        <v>3</v>
      </c>
      <c r="Q563" s="123"/>
      <c r="R563" s="122"/>
    </row>
    <row r="564" spans="1:18" ht="15.75" customHeight="1">
      <c r="A564" s="51">
        <v>2401</v>
      </c>
      <c r="B564" s="52"/>
      <c r="C564" s="52"/>
      <c r="D564" s="52"/>
      <c r="E564" s="52"/>
      <c r="F564" s="52"/>
      <c r="G564" s="52"/>
      <c r="H564" s="52"/>
      <c r="I564" s="52"/>
      <c r="J564" s="52">
        <v>1</v>
      </c>
      <c r="K564" s="54">
        <v>1</v>
      </c>
      <c r="L564" s="95"/>
      <c r="M564" s="76"/>
      <c r="N564" s="53"/>
      <c r="O564" s="71"/>
      <c r="P564" s="72">
        <v>1</v>
      </c>
      <c r="Q564" s="73"/>
      <c r="R564" s="71"/>
    </row>
    <row r="565" spans="1:18" ht="15.75" customHeight="1">
      <c r="A565" s="51">
        <v>2402</v>
      </c>
      <c r="B565" s="52"/>
      <c r="C565" s="52"/>
      <c r="D565" s="52"/>
      <c r="E565" s="52"/>
      <c r="F565" s="52"/>
      <c r="G565" s="52"/>
      <c r="H565" s="52"/>
      <c r="I565" s="52"/>
      <c r="J565" s="52"/>
      <c r="K565" s="54"/>
      <c r="L565" s="95"/>
      <c r="M565" s="76"/>
      <c r="N565" s="53"/>
      <c r="O565" s="76"/>
      <c r="P565" s="53"/>
      <c r="Q565" s="77"/>
      <c r="R565" s="71"/>
    </row>
    <row r="566" spans="1:18" ht="15.75" customHeight="1">
      <c r="A566" s="51">
        <v>2501</v>
      </c>
      <c r="B566" s="52"/>
      <c r="C566" s="52"/>
      <c r="D566" s="52"/>
      <c r="E566" s="52"/>
      <c r="F566" s="52"/>
      <c r="G566" s="52"/>
      <c r="H566" s="52"/>
      <c r="I566" s="52"/>
      <c r="J566" s="52"/>
      <c r="K566" s="54"/>
      <c r="L566" s="95"/>
      <c r="M566" s="76"/>
      <c r="N566" s="53"/>
      <c r="O566" s="78" t="s">
        <v>48</v>
      </c>
      <c r="P566" s="79">
        <v>10</v>
      </c>
      <c r="Q566" s="80">
        <f>IF(SUM(K555:K564)=0,"",SUM(K555:K564))</f>
        <v>14</v>
      </c>
      <c r="R566" s="81" t="s">
        <v>17</v>
      </c>
    </row>
    <row r="567" spans="1:18" ht="15.75" customHeight="1">
      <c r="A567" s="51">
        <v>2502</v>
      </c>
      <c r="B567" s="52"/>
      <c r="C567" s="52"/>
      <c r="D567" s="52"/>
      <c r="E567" s="52"/>
      <c r="F567" s="52"/>
      <c r="G567" s="52"/>
      <c r="H567" s="52"/>
      <c r="I567" s="52"/>
      <c r="J567" s="52"/>
      <c r="K567" s="54"/>
      <c r="L567" s="95"/>
      <c r="M567" s="76"/>
      <c r="N567" s="53"/>
      <c r="O567" s="82" t="s">
        <v>49</v>
      </c>
      <c r="P567" s="83">
        <f>IF(P566/B553=0,"",P566/B553)</f>
        <v>0.26315789473684209</v>
      </c>
      <c r="Q567" s="84">
        <f>IF(P566/Q566=0,"",P566/Q566)</f>
        <v>0.7142857142857143</v>
      </c>
      <c r="R567" s="85" t="s">
        <v>50</v>
      </c>
    </row>
    <row r="568" spans="1:18" ht="15.75" customHeight="1">
      <c r="A568" s="51">
        <v>2601</v>
      </c>
      <c r="B568" s="52"/>
      <c r="C568" s="52"/>
      <c r="D568" s="52"/>
      <c r="E568" s="52"/>
      <c r="F568" s="52"/>
      <c r="G568" s="52"/>
      <c r="H568" s="52"/>
      <c r="I568" s="52"/>
      <c r="J568" s="52"/>
      <c r="K568" s="54"/>
      <c r="L568" s="124"/>
      <c r="M568" s="125"/>
      <c r="N568" s="126"/>
      <c r="O568" s="87"/>
      <c r="P568" s="88"/>
      <c r="Q568" s="88"/>
      <c r="R568" s="89"/>
    </row>
    <row r="569" spans="1:18" ht="18" customHeight="1">
      <c r="A569" s="19"/>
      <c r="B569" s="24"/>
      <c r="C569" s="187" t="s">
        <v>74</v>
      </c>
      <c r="D569" s="188"/>
      <c r="E569" s="188"/>
      <c r="F569" s="188"/>
      <c r="G569" s="188"/>
      <c r="H569" s="188"/>
      <c r="I569" s="188"/>
      <c r="J569" s="189"/>
      <c r="K569" s="90">
        <f>SUM(K561:K565)</f>
        <v>14</v>
      </c>
      <c r="L569" s="91">
        <f>IF(K561=0,"",K561/B553)</f>
        <v>0.21052631578947367</v>
      </c>
      <c r="M569" s="91">
        <f>IF(K569=0,"",K569/B553)</f>
        <v>0.36842105263157893</v>
      </c>
      <c r="N569" s="91">
        <f>M569-L569</f>
        <v>0.15789473684210525</v>
      </c>
      <c r="O569" s="1"/>
      <c r="P569" s="24"/>
      <c r="Q569" s="27"/>
      <c r="R569" s="1"/>
    </row>
    <row r="570" spans="1:18" ht="12.75" customHeight="1">
      <c r="M570" s="1"/>
      <c r="N570" s="1"/>
      <c r="P570" s="1"/>
    </row>
    <row r="571" spans="1:18" ht="12.75" customHeight="1">
      <c r="M571" s="1"/>
      <c r="N571" s="1"/>
      <c r="P571" s="1"/>
    </row>
    <row r="572" spans="1:18" ht="26.25" customHeight="1">
      <c r="A572" s="118" t="s">
        <v>63</v>
      </c>
      <c r="C572" s="118"/>
      <c r="D572" s="118"/>
      <c r="E572" s="118"/>
      <c r="F572" s="118"/>
      <c r="G572" s="118"/>
      <c r="H572" s="118"/>
      <c r="I572" s="118"/>
      <c r="K572" s="105" t="s">
        <v>85</v>
      </c>
      <c r="L572" s="1"/>
      <c r="M572" s="1"/>
      <c r="N572" s="24"/>
      <c r="O572" s="1"/>
      <c r="P572" s="24"/>
      <c r="Q572" s="24"/>
      <c r="R572" s="24"/>
    </row>
    <row r="573" spans="1:18" ht="20.25" customHeight="1">
      <c r="A573" s="180" t="s">
        <v>16</v>
      </c>
      <c r="B573" s="181" t="s">
        <v>64</v>
      </c>
      <c r="C573" s="176"/>
      <c r="D573" s="176"/>
      <c r="E573" s="176"/>
      <c r="F573" s="176"/>
      <c r="G573" s="176"/>
      <c r="H573" s="176"/>
      <c r="I573" s="176"/>
      <c r="J573" s="177"/>
      <c r="K573" s="182" t="s">
        <v>17</v>
      </c>
      <c r="L573" s="174" t="s">
        <v>8</v>
      </c>
      <c r="M573" s="174" t="s">
        <v>9</v>
      </c>
      <c r="N573" s="183" t="s">
        <v>10</v>
      </c>
      <c r="O573" s="174" t="s">
        <v>11</v>
      </c>
      <c r="P573" s="172" t="s">
        <v>12</v>
      </c>
      <c r="Q573" s="172" t="s">
        <v>13</v>
      </c>
      <c r="R573" s="174" t="s">
        <v>14</v>
      </c>
    </row>
    <row r="574" spans="1:18" ht="15.75" customHeight="1">
      <c r="A574" s="173"/>
      <c r="B574" s="51" t="s">
        <v>65</v>
      </c>
      <c r="C574" s="51" t="s">
        <v>66</v>
      </c>
      <c r="D574" s="51" t="s">
        <v>67</v>
      </c>
      <c r="E574" s="51" t="s">
        <v>68</v>
      </c>
      <c r="F574" s="51" t="s">
        <v>69</v>
      </c>
      <c r="G574" s="51" t="s">
        <v>70</v>
      </c>
      <c r="H574" s="51" t="s">
        <v>71</v>
      </c>
      <c r="I574" s="51" t="s">
        <v>72</v>
      </c>
      <c r="J574" s="51" t="s">
        <v>73</v>
      </c>
      <c r="K574" s="173"/>
      <c r="L574" s="173"/>
      <c r="M574" s="173"/>
      <c r="N574" s="173"/>
      <c r="O574" s="173"/>
      <c r="P574" s="173"/>
      <c r="Q574" s="173"/>
      <c r="R574" s="173"/>
    </row>
    <row r="575" spans="1:18" ht="15.75" customHeight="1">
      <c r="A575" s="51">
        <v>1901</v>
      </c>
      <c r="B575" s="52">
        <v>15</v>
      </c>
      <c r="C575" s="52"/>
      <c r="D575" s="52"/>
      <c r="E575" s="52"/>
      <c r="F575" s="52"/>
      <c r="G575" s="52"/>
      <c r="H575" s="52"/>
      <c r="I575" s="52"/>
      <c r="J575" s="52"/>
      <c r="K575" s="54"/>
      <c r="L575" s="92"/>
      <c r="M575" s="93"/>
      <c r="N575" s="94"/>
      <c r="O575" s="119"/>
      <c r="P575" s="59">
        <f>B575</f>
        <v>15</v>
      </c>
      <c r="Q575" s="120"/>
      <c r="R575" s="119"/>
    </row>
    <row r="576" spans="1:18" ht="15.75" customHeight="1">
      <c r="A576" s="51">
        <v>1902</v>
      </c>
      <c r="B576" s="52"/>
      <c r="C576" s="52">
        <v>11</v>
      </c>
      <c r="D576" s="52"/>
      <c r="E576" s="52"/>
      <c r="F576" s="52"/>
      <c r="G576" s="52"/>
      <c r="H576" s="52"/>
      <c r="I576" s="52"/>
      <c r="J576" s="52"/>
      <c r="K576" s="54"/>
      <c r="L576" s="95"/>
      <c r="M576" s="76"/>
      <c r="N576" s="96"/>
      <c r="O576" s="63">
        <f>IF(C576=0,"",C576/B575)</f>
        <v>0.73333333333333328</v>
      </c>
      <c r="P576" s="64">
        <v>11</v>
      </c>
      <c r="Q576" s="65">
        <f t="shared" ref="Q576:Q583" si="59">IF(P576=0,"",P576/P575)</f>
        <v>0.73333333333333328</v>
      </c>
      <c r="R576" s="65">
        <f t="shared" ref="R576:R583" si="60">IF(P576=0,"",100%-Q576)</f>
        <v>0.26666666666666672</v>
      </c>
    </row>
    <row r="577" spans="1:19" ht="15.75" customHeight="1">
      <c r="A577" s="51">
        <v>2001</v>
      </c>
      <c r="B577" s="52"/>
      <c r="C577" s="52"/>
      <c r="D577" s="52">
        <v>5</v>
      </c>
      <c r="E577" s="52"/>
      <c r="F577" s="52"/>
      <c r="G577" s="52"/>
      <c r="H577" s="52"/>
      <c r="I577" s="52"/>
      <c r="J577" s="52"/>
      <c r="K577" s="54"/>
      <c r="L577" s="95"/>
      <c r="M577" s="76"/>
      <c r="N577" s="96"/>
      <c r="O577" s="63">
        <f>IF(D577=0,"",D577/C576)</f>
        <v>0.45454545454545453</v>
      </c>
      <c r="P577" s="64">
        <v>8</v>
      </c>
      <c r="Q577" s="65">
        <f t="shared" si="59"/>
        <v>0.72727272727272729</v>
      </c>
      <c r="R577" s="65">
        <f t="shared" si="60"/>
        <v>0.27272727272727271</v>
      </c>
      <c r="S577" s="121">
        <f>P577/P575</f>
        <v>0.53333333333333333</v>
      </c>
    </row>
    <row r="578" spans="1:19" ht="15.75" customHeight="1">
      <c r="A578" s="51">
        <v>2002</v>
      </c>
      <c r="B578" s="52"/>
      <c r="C578" s="52"/>
      <c r="D578" s="52"/>
      <c r="E578" s="52">
        <v>5</v>
      </c>
      <c r="F578" s="52"/>
      <c r="G578" s="52"/>
      <c r="H578" s="52"/>
      <c r="I578" s="52"/>
      <c r="J578" s="52"/>
      <c r="K578" s="54"/>
      <c r="L578" s="95"/>
      <c r="M578" s="76"/>
      <c r="N578" s="96"/>
      <c r="O578" s="63">
        <f>IF(E578=0,"",E578/D577)</f>
        <v>1</v>
      </c>
      <c r="P578" s="64">
        <v>7</v>
      </c>
      <c r="Q578" s="65">
        <f t="shared" si="59"/>
        <v>0.875</v>
      </c>
      <c r="R578" s="65">
        <f t="shared" si="60"/>
        <v>0.125</v>
      </c>
    </row>
    <row r="579" spans="1:19" ht="15.75" customHeight="1">
      <c r="A579" s="51">
        <v>2101</v>
      </c>
      <c r="B579" s="52"/>
      <c r="C579" s="52"/>
      <c r="D579" s="52"/>
      <c r="E579" s="52"/>
      <c r="F579" s="52">
        <v>5</v>
      </c>
      <c r="G579" s="52"/>
      <c r="H579" s="52"/>
      <c r="I579" s="52"/>
      <c r="J579" s="52"/>
      <c r="K579" s="54"/>
      <c r="L579" s="95"/>
      <c r="M579" s="76"/>
      <c r="N579" s="96"/>
      <c r="O579" s="63">
        <f>IF(F579=0,"",F579/E578)</f>
        <v>1</v>
      </c>
      <c r="P579" s="64">
        <v>5</v>
      </c>
      <c r="Q579" s="65">
        <f t="shared" si="59"/>
        <v>0.7142857142857143</v>
      </c>
      <c r="R579" s="65">
        <f t="shared" si="60"/>
        <v>0.2857142857142857</v>
      </c>
    </row>
    <row r="580" spans="1:19" ht="15.75" customHeight="1">
      <c r="A580" s="51">
        <v>2102</v>
      </c>
      <c r="B580" s="52"/>
      <c r="C580" s="52"/>
      <c r="D580" s="52"/>
      <c r="E580" s="52"/>
      <c r="F580" s="52"/>
      <c r="G580" s="52">
        <v>5</v>
      </c>
      <c r="H580" s="52"/>
      <c r="I580" s="52"/>
      <c r="J580" s="52"/>
      <c r="K580" s="54"/>
      <c r="L580" s="95"/>
      <c r="M580" s="76"/>
      <c r="N580" s="96"/>
      <c r="O580" s="63">
        <f>IF(G580=0,"",G580/F579)</f>
        <v>1</v>
      </c>
      <c r="P580" s="64">
        <v>5</v>
      </c>
      <c r="Q580" s="65">
        <f t="shared" si="59"/>
        <v>1</v>
      </c>
      <c r="R580" s="65">
        <f t="shared" si="60"/>
        <v>0</v>
      </c>
    </row>
    <row r="581" spans="1:19" ht="15.75" customHeight="1">
      <c r="A581" s="51">
        <v>2201</v>
      </c>
      <c r="B581" s="52"/>
      <c r="C581" s="52"/>
      <c r="D581" s="52"/>
      <c r="E581" s="52"/>
      <c r="F581" s="52"/>
      <c r="G581" s="52"/>
      <c r="H581" s="52">
        <v>5</v>
      </c>
      <c r="I581" s="52"/>
      <c r="J581" s="52"/>
      <c r="K581" s="54"/>
      <c r="L581" s="95"/>
      <c r="M581" s="76"/>
      <c r="N581" s="96"/>
      <c r="O581" s="63">
        <f>IF(H581=0,"",H581/G580)</f>
        <v>1</v>
      </c>
      <c r="P581" s="64">
        <v>5</v>
      </c>
      <c r="Q581" s="65">
        <f t="shared" si="59"/>
        <v>1</v>
      </c>
      <c r="R581" s="65">
        <f t="shared" si="60"/>
        <v>0</v>
      </c>
    </row>
    <row r="582" spans="1:19" ht="15.75" customHeight="1">
      <c r="A582" s="51">
        <v>2202</v>
      </c>
      <c r="B582" s="52"/>
      <c r="C582" s="52"/>
      <c r="D582" s="52"/>
      <c r="E582" s="52"/>
      <c r="F582" s="52"/>
      <c r="G582" s="52"/>
      <c r="H582" s="52"/>
      <c r="I582" s="52">
        <v>5</v>
      </c>
      <c r="J582" s="52"/>
      <c r="K582" s="54"/>
      <c r="L582" s="95"/>
      <c r="M582" s="76"/>
      <c r="N582" s="96"/>
      <c r="O582" s="63">
        <f>IF(I582=0,"",I582/H581)</f>
        <v>1</v>
      </c>
      <c r="P582" s="64">
        <v>5</v>
      </c>
      <c r="Q582" s="65">
        <f t="shared" si="59"/>
        <v>1</v>
      </c>
      <c r="R582" s="65">
        <f t="shared" si="60"/>
        <v>0</v>
      </c>
    </row>
    <row r="583" spans="1:19" ht="15.75" customHeight="1">
      <c r="A583" s="51">
        <v>2301</v>
      </c>
      <c r="B583" s="52"/>
      <c r="C583" s="52"/>
      <c r="D583" s="52"/>
      <c r="E583" s="52"/>
      <c r="F583" s="52"/>
      <c r="G583" s="52"/>
      <c r="H583" s="52"/>
      <c r="I583" s="52"/>
      <c r="J583" s="52">
        <v>5</v>
      </c>
      <c r="K583" s="54">
        <v>4</v>
      </c>
      <c r="L583" s="95"/>
      <c r="M583" s="76"/>
      <c r="N583" s="96"/>
      <c r="O583" s="63">
        <f>IF(J583=0,"",J583/I582)</f>
        <v>1</v>
      </c>
      <c r="P583" s="64">
        <v>5</v>
      </c>
      <c r="Q583" s="65">
        <f t="shared" si="59"/>
        <v>1</v>
      </c>
      <c r="R583" s="65">
        <f t="shared" si="60"/>
        <v>0</v>
      </c>
    </row>
    <row r="584" spans="1:19" ht="15.75" customHeight="1">
      <c r="A584" s="51">
        <v>2302</v>
      </c>
      <c r="B584" s="52"/>
      <c r="C584" s="52"/>
      <c r="D584" s="52"/>
      <c r="E584" s="52"/>
      <c r="F584" s="52"/>
      <c r="G584" s="52"/>
      <c r="H584" s="52"/>
      <c r="I584" s="52"/>
      <c r="J584" s="52">
        <v>1</v>
      </c>
      <c r="K584" s="54">
        <v>1</v>
      </c>
      <c r="L584" s="95"/>
      <c r="M584" s="76"/>
      <c r="N584" s="96"/>
      <c r="O584" s="63"/>
      <c r="P584" s="64">
        <v>1</v>
      </c>
      <c r="Q584" s="65"/>
      <c r="R584" s="65"/>
    </row>
    <row r="585" spans="1:19" ht="15.75" customHeight="1">
      <c r="A585" s="51">
        <v>2401</v>
      </c>
      <c r="B585" s="52"/>
      <c r="C585" s="52"/>
      <c r="D585" s="52"/>
      <c r="E585" s="52"/>
      <c r="F585" s="52"/>
      <c r="G585" s="52"/>
      <c r="H585" s="52"/>
      <c r="I585" s="52"/>
      <c r="J585" s="52"/>
      <c r="K585" s="54"/>
      <c r="L585" s="95"/>
      <c r="M585" s="76"/>
      <c r="N585" s="53"/>
      <c r="O585" s="122"/>
      <c r="P585" s="72"/>
      <c r="Q585" s="123"/>
      <c r="R585" s="122"/>
    </row>
    <row r="586" spans="1:19" ht="15.75" customHeight="1">
      <c r="A586" s="51">
        <v>2402</v>
      </c>
      <c r="B586" s="52"/>
      <c r="C586" s="52"/>
      <c r="D586" s="52"/>
      <c r="E586" s="52"/>
      <c r="F586" s="52"/>
      <c r="G586" s="52"/>
      <c r="H586" s="52"/>
      <c r="I586" s="52"/>
      <c r="J586" s="52"/>
      <c r="K586" s="54"/>
      <c r="L586" s="95"/>
      <c r="M586" s="76"/>
      <c r="N586" s="53"/>
      <c r="O586" s="71"/>
      <c r="P586" s="72"/>
      <c r="Q586" s="73"/>
      <c r="R586" s="71"/>
    </row>
    <row r="587" spans="1:19" ht="15.75" customHeight="1">
      <c r="A587" s="51">
        <v>2501</v>
      </c>
      <c r="B587" s="52"/>
      <c r="C587" s="52"/>
      <c r="D587" s="52"/>
      <c r="E587" s="52"/>
      <c r="F587" s="52"/>
      <c r="G587" s="52"/>
      <c r="H587" s="52"/>
      <c r="I587" s="52"/>
      <c r="J587" s="52"/>
      <c r="K587" s="54"/>
      <c r="L587" s="95"/>
      <c r="M587" s="76"/>
      <c r="N587" s="53"/>
      <c r="O587" s="76"/>
      <c r="P587" s="53"/>
      <c r="Q587" s="77"/>
      <c r="R587" s="71"/>
    </row>
    <row r="588" spans="1:19" ht="15.75" customHeight="1">
      <c r="A588" s="51">
        <v>2502</v>
      </c>
      <c r="B588" s="52"/>
      <c r="C588" s="52"/>
      <c r="D588" s="52"/>
      <c r="E588" s="52"/>
      <c r="F588" s="52"/>
      <c r="G588" s="52"/>
      <c r="H588" s="52"/>
      <c r="I588" s="52"/>
      <c r="J588" s="52"/>
      <c r="K588" s="54"/>
      <c r="L588" s="95"/>
      <c r="M588" s="76"/>
      <c r="N588" s="53"/>
      <c r="O588" s="78" t="s">
        <v>48</v>
      </c>
      <c r="P588" s="79">
        <v>5</v>
      </c>
      <c r="Q588" s="80">
        <f>IF(SUM(K577:K586)=0,"",SUM(K577:K586))</f>
        <v>5</v>
      </c>
      <c r="R588" s="81" t="s">
        <v>17</v>
      </c>
    </row>
    <row r="589" spans="1:19" ht="15.75" customHeight="1">
      <c r="A589" s="51">
        <v>2601</v>
      </c>
      <c r="B589" s="52"/>
      <c r="C589" s="52"/>
      <c r="D589" s="52"/>
      <c r="E589" s="52"/>
      <c r="F589" s="52"/>
      <c r="G589" s="52"/>
      <c r="H589" s="52"/>
      <c r="I589" s="52"/>
      <c r="J589" s="52"/>
      <c r="K589" s="54"/>
      <c r="L589" s="95"/>
      <c r="M589" s="76"/>
      <c r="N589" s="53"/>
      <c r="O589" s="82" t="s">
        <v>49</v>
      </c>
      <c r="P589" s="83">
        <f>IF(P588/B575=0,"",P588/B575)</f>
        <v>0.33333333333333331</v>
      </c>
      <c r="Q589" s="84">
        <f>IF(P588/Q588=0,"",P588/Q588)</f>
        <v>1</v>
      </c>
      <c r="R589" s="85" t="s">
        <v>50</v>
      </c>
    </row>
    <row r="590" spans="1:19" ht="15.75" customHeight="1">
      <c r="A590" s="51">
        <v>2602</v>
      </c>
      <c r="B590" s="52"/>
      <c r="C590" s="52"/>
      <c r="D590" s="52"/>
      <c r="E590" s="52"/>
      <c r="F590" s="52"/>
      <c r="G590" s="52"/>
      <c r="H590" s="52"/>
      <c r="I590" s="52"/>
      <c r="J590" s="52"/>
      <c r="K590" s="54"/>
      <c r="L590" s="124"/>
      <c r="M590" s="125"/>
      <c r="N590" s="126"/>
      <c r="O590" s="87"/>
      <c r="P590" s="88"/>
      <c r="Q590" s="88"/>
      <c r="R590" s="89"/>
    </row>
    <row r="591" spans="1:19" ht="18" customHeight="1">
      <c r="A591" s="19"/>
      <c r="B591" s="24"/>
      <c r="C591" s="187" t="s">
        <v>74</v>
      </c>
      <c r="D591" s="188"/>
      <c r="E591" s="188"/>
      <c r="F591" s="188"/>
      <c r="G591" s="188"/>
      <c r="H591" s="188"/>
      <c r="I591" s="188"/>
      <c r="J591" s="189"/>
      <c r="K591" s="90">
        <f>SUM(K583:K587)</f>
        <v>5</v>
      </c>
      <c r="L591" s="91">
        <f>IF(K583=0,"",K583/B575)</f>
        <v>0.26666666666666666</v>
      </c>
      <c r="M591" s="91">
        <f>IF(K591=0,"",K591/B575)</f>
        <v>0.33333333333333331</v>
      </c>
      <c r="N591" s="91">
        <f>IF(K584=0,"",M591-L591)</f>
        <v>6.6666666666666652E-2</v>
      </c>
      <c r="O591" s="1"/>
      <c r="P591" s="24"/>
      <c r="Q591" s="27"/>
      <c r="R591" s="1"/>
    </row>
    <row r="592" spans="1:19" ht="12.75" customHeight="1">
      <c r="M592" s="1"/>
      <c r="N592" s="1"/>
      <c r="P592" s="1"/>
    </row>
    <row r="593" spans="1:19" ht="12.75" customHeight="1">
      <c r="M593" s="1"/>
      <c r="N593" s="1"/>
      <c r="P593" s="1"/>
    </row>
    <row r="594" spans="1:19" ht="26.25" customHeight="1">
      <c r="A594" s="118" t="s">
        <v>63</v>
      </c>
      <c r="C594" s="118"/>
      <c r="D594" s="118"/>
      <c r="E594" s="118"/>
      <c r="F594" s="118"/>
      <c r="G594" s="118"/>
      <c r="H594" s="118"/>
      <c r="I594" s="118"/>
      <c r="K594" s="105" t="s">
        <v>86</v>
      </c>
      <c r="L594" s="1"/>
      <c r="M594" s="1"/>
      <c r="N594" s="24"/>
      <c r="O594" s="1"/>
      <c r="P594" s="24"/>
      <c r="Q594" s="24"/>
      <c r="R594" s="24"/>
    </row>
    <row r="595" spans="1:19" ht="20.25" customHeight="1">
      <c r="A595" s="180" t="s">
        <v>16</v>
      </c>
      <c r="B595" s="181" t="s">
        <v>64</v>
      </c>
      <c r="C595" s="176"/>
      <c r="D595" s="176"/>
      <c r="E595" s="176"/>
      <c r="F595" s="176"/>
      <c r="G595" s="176"/>
      <c r="H595" s="176"/>
      <c r="I595" s="176"/>
      <c r="J595" s="177"/>
      <c r="K595" s="182" t="s">
        <v>17</v>
      </c>
      <c r="L595" s="174" t="s">
        <v>8</v>
      </c>
      <c r="M595" s="174" t="s">
        <v>9</v>
      </c>
      <c r="N595" s="183" t="s">
        <v>10</v>
      </c>
      <c r="O595" s="174" t="s">
        <v>11</v>
      </c>
      <c r="P595" s="172" t="s">
        <v>12</v>
      </c>
      <c r="Q595" s="172" t="s">
        <v>13</v>
      </c>
      <c r="R595" s="174" t="s">
        <v>14</v>
      </c>
    </row>
    <row r="596" spans="1:19" ht="15.75" customHeight="1">
      <c r="A596" s="173"/>
      <c r="B596" s="51" t="s">
        <v>65</v>
      </c>
      <c r="C596" s="51" t="s">
        <v>66</v>
      </c>
      <c r="D596" s="51" t="s">
        <v>67</v>
      </c>
      <c r="E596" s="51" t="s">
        <v>68</v>
      </c>
      <c r="F596" s="51" t="s">
        <v>69</v>
      </c>
      <c r="G596" s="51" t="s">
        <v>70</v>
      </c>
      <c r="H596" s="51" t="s">
        <v>71</v>
      </c>
      <c r="I596" s="51" t="s">
        <v>72</v>
      </c>
      <c r="J596" s="51" t="s">
        <v>73</v>
      </c>
      <c r="K596" s="173"/>
      <c r="L596" s="173"/>
      <c r="M596" s="173"/>
      <c r="N596" s="173"/>
      <c r="O596" s="173"/>
      <c r="P596" s="173"/>
      <c r="Q596" s="173"/>
      <c r="R596" s="173"/>
    </row>
    <row r="597" spans="1:19" ht="15.75" customHeight="1">
      <c r="A597" s="51">
        <v>1902</v>
      </c>
      <c r="B597" s="52">
        <v>32</v>
      </c>
      <c r="C597" s="52"/>
      <c r="D597" s="52"/>
      <c r="E597" s="52"/>
      <c r="F597" s="52"/>
      <c r="G597" s="52"/>
      <c r="H597" s="52"/>
      <c r="I597" s="52"/>
      <c r="J597" s="52"/>
      <c r="K597" s="54"/>
      <c r="L597" s="92"/>
      <c r="M597" s="93"/>
      <c r="N597" s="94"/>
      <c r="O597" s="119"/>
      <c r="P597" s="59">
        <f>B597</f>
        <v>32</v>
      </c>
      <c r="Q597" s="120"/>
      <c r="R597" s="119"/>
    </row>
    <row r="598" spans="1:19" ht="15.75" customHeight="1">
      <c r="A598" s="51">
        <v>2001</v>
      </c>
      <c r="B598" s="52"/>
      <c r="C598" s="52">
        <v>29</v>
      </c>
      <c r="D598" s="52"/>
      <c r="E598" s="52"/>
      <c r="F598" s="52"/>
      <c r="G598" s="52"/>
      <c r="H598" s="52"/>
      <c r="I598" s="52"/>
      <c r="J598" s="52"/>
      <c r="K598" s="54"/>
      <c r="L598" s="95"/>
      <c r="M598" s="76"/>
      <c r="N598" s="96"/>
      <c r="O598" s="63">
        <f>IF(C598=0,"",C598/B597)</f>
        <v>0.90625</v>
      </c>
      <c r="P598" s="64">
        <v>29</v>
      </c>
      <c r="Q598" s="65">
        <f t="shared" ref="Q598:Q605" si="61">IF(P598=0,"",P598/P597)</f>
        <v>0.90625</v>
      </c>
      <c r="R598" s="65">
        <f t="shared" ref="R598:R605" si="62">IF(P598=0,"",100%-Q598)</f>
        <v>9.375E-2</v>
      </c>
    </row>
    <row r="599" spans="1:19" ht="15.75" customHeight="1">
      <c r="A599" s="51">
        <v>2002</v>
      </c>
      <c r="B599" s="52"/>
      <c r="C599" s="52"/>
      <c r="D599" s="52">
        <v>27</v>
      </c>
      <c r="E599" s="52"/>
      <c r="F599" s="52"/>
      <c r="G599" s="52"/>
      <c r="H599" s="52"/>
      <c r="I599" s="52"/>
      <c r="J599" s="52"/>
      <c r="K599" s="54"/>
      <c r="L599" s="95"/>
      <c r="M599" s="76"/>
      <c r="N599" s="96"/>
      <c r="O599" s="63">
        <f>IF(D599=0,"",D599/C598)</f>
        <v>0.93103448275862066</v>
      </c>
      <c r="P599" s="64">
        <v>29</v>
      </c>
      <c r="Q599" s="65">
        <f t="shared" si="61"/>
        <v>1</v>
      </c>
      <c r="R599" s="65">
        <f t="shared" si="62"/>
        <v>0</v>
      </c>
      <c r="S599" s="121">
        <f>P599/P597</f>
        <v>0.90625</v>
      </c>
    </row>
    <row r="600" spans="1:19" ht="15.75" customHeight="1">
      <c r="A600" s="51">
        <v>2101</v>
      </c>
      <c r="B600" s="52"/>
      <c r="C600" s="52"/>
      <c r="D600" s="52"/>
      <c r="E600" s="52">
        <v>24</v>
      </c>
      <c r="F600" s="52"/>
      <c r="G600" s="52"/>
      <c r="H600" s="52"/>
      <c r="I600" s="52"/>
      <c r="J600" s="52"/>
      <c r="K600" s="54"/>
      <c r="L600" s="95"/>
      <c r="M600" s="76"/>
      <c r="N600" s="96"/>
      <c r="O600" s="63">
        <f>IF(E600=0,"",E600/D599)</f>
        <v>0.88888888888888884</v>
      </c>
      <c r="P600" s="64">
        <v>27</v>
      </c>
      <c r="Q600" s="65">
        <f t="shared" si="61"/>
        <v>0.93103448275862066</v>
      </c>
      <c r="R600" s="65">
        <f t="shared" si="62"/>
        <v>6.8965517241379337E-2</v>
      </c>
    </row>
    <row r="601" spans="1:19" ht="15.75" customHeight="1">
      <c r="A601" s="51">
        <v>2102</v>
      </c>
      <c r="B601" s="52"/>
      <c r="C601" s="52"/>
      <c r="D601" s="52"/>
      <c r="E601" s="52"/>
      <c r="F601" s="52">
        <v>22</v>
      </c>
      <c r="G601" s="52"/>
      <c r="H601" s="52"/>
      <c r="I601" s="52"/>
      <c r="J601" s="52"/>
      <c r="K601" s="54"/>
      <c r="L601" s="95"/>
      <c r="M601" s="76"/>
      <c r="N601" s="96"/>
      <c r="O601" s="63">
        <f>IF(F601=0,"",F601/E600)</f>
        <v>0.91666666666666663</v>
      </c>
      <c r="P601" s="64">
        <v>23</v>
      </c>
      <c r="Q601" s="65">
        <f t="shared" si="61"/>
        <v>0.85185185185185186</v>
      </c>
      <c r="R601" s="65">
        <f t="shared" si="62"/>
        <v>0.14814814814814814</v>
      </c>
    </row>
    <row r="602" spans="1:19" ht="15.75" customHeight="1">
      <c r="A602" s="51">
        <v>2201</v>
      </c>
      <c r="B602" s="52"/>
      <c r="C602" s="52"/>
      <c r="D602" s="52"/>
      <c r="E602" s="52"/>
      <c r="F602" s="52"/>
      <c r="G602" s="52">
        <v>22</v>
      </c>
      <c r="H602" s="52"/>
      <c r="I602" s="52"/>
      <c r="J602" s="52"/>
      <c r="K602" s="54"/>
      <c r="L602" s="95"/>
      <c r="M602" s="76"/>
      <c r="N602" s="96"/>
      <c r="O602" s="63">
        <f>IF(G602=0,"",G602/F601)</f>
        <v>1</v>
      </c>
      <c r="P602" s="64">
        <v>22</v>
      </c>
      <c r="Q602" s="65">
        <f t="shared" si="61"/>
        <v>0.95652173913043481</v>
      </c>
      <c r="R602" s="65">
        <f t="shared" si="62"/>
        <v>4.3478260869565188E-2</v>
      </c>
    </row>
    <row r="603" spans="1:19" ht="15.75" customHeight="1">
      <c r="A603" s="51">
        <v>2202</v>
      </c>
      <c r="B603" s="52"/>
      <c r="C603" s="52"/>
      <c r="D603" s="52"/>
      <c r="E603" s="52"/>
      <c r="F603" s="52"/>
      <c r="G603" s="52"/>
      <c r="H603" s="52">
        <v>21</v>
      </c>
      <c r="I603" s="52"/>
      <c r="J603" s="52"/>
      <c r="K603" s="54"/>
      <c r="L603" s="95"/>
      <c r="M603" s="76"/>
      <c r="N603" s="96"/>
      <c r="O603" s="63">
        <f>IF(H603=0,"",H603/G602)</f>
        <v>0.95454545454545459</v>
      </c>
      <c r="P603" s="64">
        <v>21</v>
      </c>
      <c r="Q603" s="65">
        <f t="shared" si="61"/>
        <v>0.95454545454545459</v>
      </c>
      <c r="R603" s="65">
        <f t="shared" si="62"/>
        <v>4.5454545454545414E-2</v>
      </c>
    </row>
    <row r="604" spans="1:19" ht="15.75" customHeight="1">
      <c r="A604" s="51">
        <v>2301</v>
      </c>
      <c r="B604" s="52"/>
      <c r="C604" s="52"/>
      <c r="D604" s="52"/>
      <c r="E604" s="52"/>
      <c r="F604" s="52"/>
      <c r="G604" s="52"/>
      <c r="H604" s="52"/>
      <c r="I604" s="52">
        <v>21</v>
      </c>
      <c r="J604" s="52"/>
      <c r="K604" s="54"/>
      <c r="L604" s="95"/>
      <c r="M604" s="76"/>
      <c r="N604" s="96"/>
      <c r="O604" s="63">
        <f>IF(I604=0,"",I604/H603)</f>
        <v>1</v>
      </c>
      <c r="P604" s="64">
        <v>21</v>
      </c>
      <c r="Q604" s="65">
        <f t="shared" si="61"/>
        <v>1</v>
      </c>
      <c r="R604" s="65">
        <f t="shared" si="62"/>
        <v>0</v>
      </c>
    </row>
    <row r="605" spans="1:19" ht="15.75" customHeight="1">
      <c r="A605" s="51">
        <v>2302</v>
      </c>
      <c r="B605" s="52"/>
      <c r="C605" s="52"/>
      <c r="D605" s="52"/>
      <c r="E605" s="52"/>
      <c r="F605" s="52"/>
      <c r="G605" s="52"/>
      <c r="H605" s="52"/>
      <c r="I605" s="52"/>
      <c r="J605" s="52">
        <v>21</v>
      </c>
      <c r="K605" s="54">
        <v>9</v>
      </c>
      <c r="L605" s="95"/>
      <c r="M605" s="76"/>
      <c r="N605" s="96"/>
      <c r="O605" s="63">
        <f>IF(J605=0,"",J605/I604)</f>
        <v>1</v>
      </c>
      <c r="P605" s="64">
        <v>21</v>
      </c>
      <c r="Q605" s="65">
        <f t="shared" si="61"/>
        <v>1</v>
      </c>
      <c r="R605" s="65">
        <f t="shared" si="62"/>
        <v>0</v>
      </c>
    </row>
    <row r="606" spans="1:19" ht="15.75" customHeight="1">
      <c r="A606" s="51">
        <v>2401</v>
      </c>
      <c r="B606" s="52"/>
      <c r="C606" s="52"/>
      <c r="D606" s="52"/>
      <c r="E606" s="52"/>
      <c r="F606" s="52"/>
      <c r="G606" s="52"/>
      <c r="H606" s="52"/>
      <c r="I606" s="52"/>
      <c r="J606" s="52">
        <v>6</v>
      </c>
      <c r="K606" s="54">
        <v>7</v>
      </c>
      <c r="L606" s="95"/>
      <c r="M606" s="76"/>
      <c r="N606" s="96"/>
      <c r="O606" s="63" t="str">
        <f t="shared" ref="O606" si="63">IF(I606=0,"",I606/H605)</f>
        <v/>
      </c>
      <c r="P606" s="64">
        <v>11</v>
      </c>
      <c r="Q606" s="65"/>
      <c r="R606" s="65"/>
    </row>
    <row r="607" spans="1:19" ht="15.75" customHeight="1">
      <c r="A607" s="51">
        <v>2402</v>
      </c>
      <c r="B607" s="52"/>
      <c r="C607" s="52"/>
      <c r="D607" s="52"/>
      <c r="E607" s="52"/>
      <c r="F607" s="52"/>
      <c r="G607" s="52"/>
      <c r="H607" s="52"/>
      <c r="I607" s="52"/>
      <c r="J607" s="52">
        <v>3</v>
      </c>
      <c r="K607" s="54">
        <v>3</v>
      </c>
      <c r="L607" s="95"/>
      <c r="M607" s="76"/>
      <c r="N607" s="53"/>
      <c r="O607" s="122"/>
      <c r="P607" s="72">
        <v>4</v>
      </c>
      <c r="Q607" s="123"/>
      <c r="R607" s="122"/>
    </row>
    <row r="608" spans="1:19" ht="15.75" customHeight="1">
      <c r="A608" s="51">
        <v>2501</v>
      </c>
      <c r="B608" s="52"/>
      <c r="C608" s="52"/>
      <c r="D608" s="52"/>
      <c r="E608" s="52"/>
      <c r="F608" s="52"/>
      <c r="G608" s="52"/>
      <c r="H608" s="52"/>
      <c r="I608" s="52"/>
      <c r="J608" s="52"/>
      <c r="K608" s="54"/>
      <c r="L608" s="95"/>
      <c r="M608" s="76"/>
      <c r="N608" s="53"/>
      <c r="O608" s="71"/>
      <c r="P608" s="72"/>
      <c r="Q608" s="73"/>
      <c r="R608" s="71"/>
    </row>
    <row r="609" spans="1:19" ht="15.75" customHeight="1">
      <c r="A609" s="51">
        <v>2502</v>
      </c>
      <c r="B609" s="52"/>
      <c r="C609" s="52"/>
      <c r="D609" s="52"/>
      <c r="E609" s="52"/>
      <c r="F609" s="52"/>
      <c r="G609" s="52"/>
      <c r="H609" s="52"/>
      <c r="I609" s="52"/>
      <c r="J609" s="52"/>
      <c r="K609" s="54"/>
      <c r="L609" s="95"/>
      <c r="M609" s="76"/>
      <c r="N609" s="53"/>
      <c r="O609" s="76"/>
      <c r="P609" s="53"/>
      <c r="Q609" s="77"/>
      <c r="R609" s="71"/>
    </row>
    <row r="610" spans="1:19" ht="15.75" customHeight="1">
      <c r="A610" s="51">
        <v>2601</v>
      </c>
      <c r="B610" s="52"/>
      <c r="C610" s="52"/>
      <c r="D610" s="52"/>
      <c r="E610" s="52"/>
      <c r="F610" s="52"/>
      <c r="G610" s="52"/>
      <c r="H610" s="52"/>
      <c r="I610" s="52"/>
      <c r="J610" s="52"/>
      <c r="K610" s="54"/>
      <c r="L610" s="95"/>
      <c r="M610" s="76"/>
      <c r="N610" s="53"/>
      <c r="O610" s="78" t="s">
        <v>48</v>
      </c>
      <c r="P610" s="79">
        <v>2</v>
      </c>
      <c r="Q610" s="80">
        <f>IF(SUM(K599:K608)=0,"",SUM(K599:K608))</f>
        <v>19</v>
      </c>
      <c r="R610" s="81" t="s">
        <v>17</v>
      </c>
    </row>
    <row r="611" spans="1:19" ht="15.75" customHeight="1">
      <c r="A611" s="51">
        <v>2602</v>
      </c>
      <c r="B611" s="52"/>
      <c r="C611" s="52"/>
      <c r="D611" s="52"/>
      <c r="E611" s="52"/>
      <c r="F611" s="52"/>
      <c r="G611" s="52"/>
      <c r="H611" s="52"/>
      <c r="I611" s="52"/>
      <c r="J611" s="52"/>
      <c r="K611" s="54"/>
      <c r="L611" s="95"/>
      <c r="M611" s="76"/>
      <c r="N611" s="53"/>
      <c r="O611" s="82" t="s">
        <v>49</v>
      </c>
      <c r="P611" s="83">
        <f>IF(P610/B597=0,"",P610/B597)</f>
        <v>6.25E-2</v>
      </c>
      <c r="Q611" s="84">
        <f>IF(P610/Q610=0,"",P610/Q610)</f>
        <v>0.10526315789473684</v>
      </c>
      <c r="R611" s="85" t="s">
        <v>50</v>
      </c>
    </row>
    <row r="612" spans="1:19" ht="15.75" customHeight="1">
      <c r="A612" s="51">
        <v>2701</v>
      </c>
      <c r="B612" s="52"/>
      <c r="C612" s="52"/>
      <c r="D612" s="52"/>
      <c r="E612" s="52"/>
      <c r="F612" s="52"/>
      <c r="G612" s="52"/>
      <c r="H612" s="52"/>
      <c r="I612" s="52"/>
      <c r="J612" s="52"/>
      <c r="K612" s="54"/>
      <c r="L612" s="124"/>
      <c r="M612" s="125"/>
      <c r="N612" s="126"/>
      <c r="O612" s="87"/>
      <c r="P612" s="88"/>
      <c r="Q612" s="88"/>
      <c r="R612" s="89"/>
    </row>
    <row r="613" spans="1:19" ht="18" customHeight="1">
      <c r="A613" s="19"/>
      <c r="B613" s="24"/>
      <c r="C613" s="187" t="s">
        <v>74</v>
      </c>
      <c r="D613" s="188"/>
      <c r="E613" s="188"/>
      <c r="F613" s="188"/>
      <c r="G613" s="188"/>
      <c r="H613" s="188"/>
      <c r="I613" s="188"/>
      <c r="J613" s="189"/>
      <c r="K613" s="90">
        <f>SUM(K605:K609)</f>
        <v>19</v>
      </c>
      <c r="L613" s="91">
        <f>IF(K605=0,"",K605/B597)</f>
        <v>0.28125</v>
      </c>
      <c r="M613" s="91">
        <f>IF(K613=0,"",K613/B597)</f>
        <v>0.59375</v>
      </c>
      <c r="N613" s="91">
        <f>IF(K605=0,"",M613-L613)</f>
        <v>0.3125</v>
      </c>
      <c r="O613" s="1"/>
      <c r="P613" s="24"/>
      <c r="Q613" s="27"/>
      <c r="R613" s="1"/>
    </row>
    <row r="614" spans="1:19" ht="12.75" customHeight="1">
      <c r="M614" s="1"/>
      <c r="N614" s="1"/>
      <c r="P614" s="1"/>
    </row>
    <row r="615" spans="1:19" ht="12.75" customHeight="1">
      <c r="M615" s="1"/>
      <c r="N615" s="1"/>
      <c r="P615" s="1"/>
    </row>
    <row r="616" spans="1:19" ht="26.25" customHeight="1">
      <c r="A616" s="118" t="s">
        <v>63</v>
      </c>
      <c r="C616" s="118"/>
      <c r="D616" s="118"/>
      <c r="E616" s="118"/>
      <c r="F616" s="118"/>
      <c r="G616" s="118"/>
      <c r="H616" s="118"/>
      <c r="I616" s="118"/>
      <c r="K616" s="105" t="s">
        <v>87</v>
      </c>
      <c r="L616" s="1"/>
      <c r="M616" s="1"/>
      <c r="N616" s="24"/>
      <c r="O616" s="1"/>
      <c r="P616" s="24"/>
      <c r="Q616" s="24"/>
      <c r="R616" s="24"/>
    </row>
    <row r="617" spans="1:19" ht="20.25" customHeight="1">
      <c r="A617" s="180" t="s">
        <v>16</v>
      </c>
      <c r="B617" s="181" t="s">
        <v>64</v>
      </c>
      <c r="C617" s="176"/>
      <c r="D617" s="176"/>
      <c r="E617" s="176"/>
      <c r="F617" s="176"/>
      <c r="G617" s="176"/>
      <c r="H617" s="176"/>
      <c r="I617" s="176"/>
      <c r="J617" s="177"/>
      <c r="K617" s="182" t="s">
        <v>17</v>
      </c>
      <c r="L617" s="174" t="s">
        <v>8</v>
      </c>
      <c r="M617" s="174" t="s">
        <v>9</v>
      </c>
      <c r="N617" s="183" t="s">
        <v>10</v>
      </c>
      <c r="O617" s="174" t="s">
        <v>11</v>
      </c>
      <c r="P617" s="172" t="s">
        <v>12</v>
      </c>
      <c r="Q617" s="172" t="s">
        <v>13</v>
      </c>
      <c r="R617" s="174" t="s">
        <v>14</v>
      </c>
    </row>
    <row r="618" spans="1:19" ht="15.75" customHeight="1">
      <c r="A618" s="173"/>
      <c r="B618" s="51" t="s">
        <v>65</v>
      </c>
      <c r="C618" s="51" t="s">
        <v>66</v>
      </c>
      <c r="D618" s="51" t="s">
        <v>67</v>
      </c>
      <c r="E618" s="51" t="s">
        <v>68</v>
      </c>
      <c r="F618" s="51" t="s">
        <v>69</v>
      </c>
      <c r="G618" s="51" t="s">
        <v>70</v>
      </c>
      <c r="H618" s="51" t="s">
        <v>71</v>
      </c>
      <c r="I618" s="51" t="s">
        <v>72</v>
      </c>
      <c r="J618" s="51" t="s">
        <v>73</v>
      </c>
      <c r="K618" s="173"/>
      <c r="L618" s="173"/>
      <c r="M618" s="173"/>
      <c r="N618" s="173"/>
      <c r="O618" s="173"/>
      <c r="P618" s="173"/>
      <c r="Q618" s="173"/>
      <c r="R618" s="173"/>
    </row>
    <row r="619" spans="1:19" ht="15.75" customHeight="1">
      <c r="A619" s="51">
        <v>2001</v>
      </c>
      <c r="B619" s="52">
        <v>22</v>
      </c>
      <c r="C619" s="52"/>
      <c r="D619" s="52"/>
      <c r="E619" s="52"/>
      <c r="F619" s="52"/>
      <c r="G619" s="52"/>
      <c r="H619" s="52"/>
      <c r="I619" s="52"/>
      <c r="J619" s="52"/>
      <c r="K619" s="54"/>
      <c r="L619" s="92"/>
      <c r="M619" s="93"/>
      <c r="N619" s="94"/>
      <c r="O619" s="119"/>
      <c r="P619" s="59">
        <f>B619</f>
        <v>22</v>
      </c>
      <c r="Q619" s="120"/>
      <c r="R619" s="119"/>
    </row>
    <row r="620" spans="1:19" ht="15.75" customHeight="1">
      <c r="A620" s="51">
        <v>2002</v>
      </c>
      <c r="B620" s="52"/>
      <c r="C620" s="52">
        <v>20</v>
      </c>
      <c r="D620" s="52"/>
      <c r="E620" s="52"/>
      <c r="F620" s="52"/>
      <c r="G620" s="52"/>
      <c r="H620" s="52"/>
      <c r="I620" s="52"/>
      <c r="J620" s="52"/>
      <c r="K620" s="54"/>
      <c r="L620" s="95"/>
      <c r="M620" s="76"/>
      <c r="N620" s="96"/>
      <c r="O620" s="63">
        <f>IF(C620=0,"",C620/B619)</f>
        <v>0.90909090909090906</v>
      </c>
      <c r="P620" s="64">
        <v>20</v>
      </c>
      <c r="Q620" s="65">
        <f t="shared" ref="Q620:Q627" si="64">IF(P620=0,"",P620/P619)</f>
        <v>0.90909090909090906</v>
      </c>
      <c r="R620" s="65">
        <f t="shared" ref="R620:R627" si="65">IF(P620=0,"",100%-Q620)</f>
        <v>9.0909090909090939E-2</v>
      </c>
    </row>
    <row r="621" spans="1:19" ht="15.75" customHeight="1">
      <c r="A621" s="51">
        <v>2101</v>
      </c>
      <c r="B621" s="52"/>
      <c r="C621" s="52"/>
      <c r="D621" s="52">
        <v>14</v>
      </c>
      <c r="E621" s="52"/>
      <c r="F621" s="52"/>
      <c r="G621" s="52"/>
      <c r="H621" s="52"/>
      <c r="I621" s="52"/>
      <c r="J621" s="52"/>
      <c r="K621" s="54"/>
      <c r="L621" s="95"/>
      <c r="M621" s="76"/>
      <c r="N621" s="96"/>
      <c r="O621" s="63">
        <f>IF(D621=0,"",D621/C620)</f>
        <v>0.7</v>
      </c>
      <c r="P621" s="64">
        <v>16</v>
      </c>
      <c r="Q621" s="65">
        <f t="shared" si="64"/>
        <v>0.8</v>
      </c>
      <c r="R621" s="65">
        <f t="shared" si="65"/>
        <v>0.19999999999999996</v>
      </c>
      <c r="S621" s="121">
        <f>P621/P619</f>
        <v>0.72727272727272729</v>
      </c>
    </row>
    <row r="622" spans="1:19" ht="15.75" customHeight="1">
      <c r="A622" s="51">
        <v>2102</v>
      </c>
      <c r="B622" s="52"/>
      <c r="C622" s="52"/>
      <c r="D622" s="52"/>
      <c r="E622" s="52">
        <v>12</v>
      </c>
      <c r="F622" s="52"/>
      <c r="G622" s="52"/>
      <c r="H622" s="52"/>
      <c r="I622" s="52"/>
      <c r="J622" s="52"/>
      <c r="K622" s="54"/>
      <c r="L622" s="95"/>
      <c r="M622" s="76"/>
      <c r="N622" s="96"/>
      <c r="O622" s="63">
        <f>IF(E622=0,"",E622/D621)</f>
        <v>0.8571428571428571</v>
      </c>
      <c r="P622" s="64">
        <v>14</v>
      </c>
      <c r="Q622" s="65">
        <f t="shared" si="64"/>
        <v>0.875</v>
      </c>
      <c r="R622" s="65">
        <f t="shared" si="65"/>
        <v>0.125</v>
      </c>
    </row>
    <row r="623" spans="1:19" ht="15.75" customHeight="1">
      <c r="A623" s="51">
        <v>2201</v>
      </c>
      <c r="B623" s="52"/>
      <c r="C623" s="52"/>
      <c r="D623" s="52"/>
      <c r="E623" s="52"/>
      <c r="F623" s="52">
        <v>12</v>
      </c>
      <c r="G623" s="52"/>
      <c r="H623" s="52"/>
      <c r="I623" s="52"/>
      <c r="J623" s="52"/>
      <c r="K623" s="54"/>
      <c r="L623" s="95"/>
      <c r="M623" s="76"/>
      <c r="N623" s="96"/>
      <c r="O623" s="63">
        <f>IF(F623=0,"",F623/E622)</f>
        <v>1</v>
      </c>
      <c r="P623" s="64">
        <v>13</v>
      </c>
      <c r="Q623" s="65">
        <f t="shared" si="64"/>
        <v>0.9285714285714286</v>
      </c>
      <c r="R623" s="65">
        <f t="shared" si="65"/>
        <v>7.1428571428571397E-2</v>
      </c>
    </row>
    <row r="624" spans="1:19" ht="15.75" customHeight="1">
      <c r="A624" s="51">
        <v>2202</v>
      </c>
      <c r="B624" s="52"/>
      <c r="C624" s="52"/>
      <c r="D624" s="52"/>
      <c r="E624" s="52"/>
      <c r="F624" s="52"/>
      <c r="G624" s="52">
        <v>11</v>
      </c>
      <c r="H624" s="52"/>
      <c r="I624" s="52"/>
      <c r="J624" s="52"/>
      <c r="K624" s="54"/>
      <c r="L624" s="95"/>
      <c r="M624" s="76"/>
      <c r="N624" s="96"/>
      <c r="O624" s="63">
        <f>IF(G624=0,"",G624/F623)</f>
        <v>0.91666666666666663</v>
      </c>
      <c r="P624" s="64">
        <v>13</v>
      </c>
      <c r="Q624" s="65">
        <f t="shared" si="64"/>
        <v>1</v>
      </c>
      <c r="R624" s="65">
        <f t="shared" si="65"/>
        <v>0</v>
      </c>
    </row>
    <row r="625" spans="1:18" ht="15.75" customHeight="1">
      <c r="A625" s="51">
        <v>2301</v>
      </c>
      <c r="B625" s="52"/>
      <c r="C625" s="52"/>
      <c r="D625" s="52"/>
      <c r="E625" s="52"/>
      <c r="F625" s="52"/>
      <c r="G625" s="52"/>
      <c r="H625" s="52">
        <v>11</v>
      </c>
      <c r="I625" s="52"/>
      <c r="J625" s="52"/>
      <c r="K625" s="54"/>
      <c r="L625" s="95"/>
      <c r="M625" s="76"/>
      <c r="N625" s="96"/>
      <c r="O625" s="63">
        <f>IF(H625=0,"",H625/G624)</f>
        <v>1</v>
      </c>
      <c r="P625" s="64">
        <v>12</v>
      </c>
      <c r="Q625" s="65">
        <f t="shared" si="64"/>
        <v>0.92307692307692313</v>
      </c>
      <c r="R625" s="65">
        <f t="shared" si="65"/>
        <v>7.6923076923076872E-2</v>
      </c>
    </row>
    <row r="626" spans="1:18" ht="15.75" customHeight="1">
      <c r="A626" s="51">
        <v>2302</v>
      </c>
      <c r="B626" s="52"/>
      <c r="C626" s="52"/>
      <c r="D626" s="52"/>
      <c r="E626" s="52"/>
      <c r="F626" s="52"/>
      <c r="G626" s="52"/>
      <c r="H626" s="52"/>
      <c r="I626" s="52">
        <v>11</v>
      </c>
      <c r="J626" s="52"/>
      <c r="K626" s="54"/>
      <c r="L626" s="95"/>
      <c r="M626" s="76"/>
      <c r="N626" s="96"/>
      <c r="O626" s="63">
        <f>IF(I626=0,"",I626/H625)</f>
        <v>1</v>
      </c>
      <c r="P626" s="64">
        <v>11</v>
      </c>
      <c r="Q626" s="65">
        <f t="shared" si="64"/>
        <v>0.91666666666666663</v>
      </c>
      <c r="R626" s="65">
        <f t="shared" si="65"/>
        <v>8.333333333333337E-2</v>
      </c>
    </row>
    <row r="627" spans="1:18" ht="15.75" customHeight="1">
      <c r="A627" s="51">
        <v>2401</v>
      </c>
      <c r="B627" s="52"/>
      <c r="C627" s="52"/>
      <c r="D627" s="52"/>
      <c r="E627" s="52"/>
      <c r="F627" s="52"/>
      <c r="G627" s="52"/>
      <c r="H627" s="52"/>
      <c r="I627" s="52"/>
      <c r="J627" s="52">
        <v>11</v>
      </c>
      <c r="K627" s="54">
        <v>7</v>
      </c>
      <c r="L627" s="95"/>
      <c r="M627" s="76"/>
      <c r="N627" s="96"/>
      <c r="O627" s="63">
        <f>IF(J627=0,"",J627/I626)</f>
        <v>1</v>
      </c>
      <c r="P627" s="64">
        <v>11</v>
      </c>
      <c r="Q627" s="65">
        <f t="shared" si="64"/>
        <v>1</v>
      </c>
      <c r="R627" s="65">
        <f t="shared" si="65"/>
        <v>0</v>
      </c>
    </row>
    <row r="628" spans="1:18" ht="15.75" customHeight="1">
      <c r="A628" s="51">
        <v>2402</v>
      </c>
      <c r="B628" s="52"/>
      <c r="C628" s="52"/>
      <c r="D628" s="52"/>
      <c r="E628" s="52"/>
      <c r="F628" s="52"/>
      <c r="G628" s="52"/>
      <c r="H628" s="52"/>
      <c r="I628" s="52"/>
      <c r="J628" s="52">
        <v>4</v>
      </c>
      <c r="K628" s="54">
        <v>2</v>
      </c>
      <c r="L628" s="95"/>
      <c r="M628" s="76"/>
      <c r="N628" s="96"/>
      <c r="O628" s="63"/>
      <c r="P628" s="64">
        <v>4</v>
      </c>
      <c r="Q628" s="65"/>
      <c r="R628" s="65"/>
    </row>
    <row r="629" spans="1:18" ht="15.75" customHeight="1">
      <c r="A629" s="51">
        <v>2501</v>
      </c>
      <c r="B629" s="52"/>
      <c r="C629" s="52"/>
      <c r="D629" s="52"/>
      <c r="E629" s="52"/>
      <c r="F629" s="52"/>
      <c r="G629" s="52"/>
      <c r="H629" s="52"/>
      <c r="I629" s="52"/>
      <c r="J629" s="52"/>
      <c r="K629" s="54"/>
      <c r="L629" s="95"/>
      <c r="M629" s="76"/>
      <c r="N629" s="53"/>
      <c r="O629" s="122"/>
      <c r="P629" s="72"/>
      <c r="Q629" s="123"/>
      <c r="R629" s="122"/>
    </row>
    <row r="630" spans="1:18" ht="15.75" customHeight="1">
      <c r="A630" s="51">
        <v>2502</v>
      </c>
      <c r="B630" s="52"/>
      <c r="C630" s="52"/>
      <c r="D630" s="52"/>
      <c r="E630" s="52"/>
      <c r="F630" s="52"/>
      <c r="G630" s="52"/>
      <c r="H630" s="52"/>
      <c r="I630" s="52"/>
      <c r="J630" s="52"/>
      <c r="K630" s="54"/>
      <c r="L630" s="95"/>
      <c r="M630" s="76"/>
      <c r="N630" s="53"/>
      <c r="O630" s="71"/>
      <c r="P630" s="72"/>
      <c r="Q630" s="73"/>
      <c r="R630" s="71"/>
    </row>
    <row r="631" spans="1:18" ht="15.75" customHeight="1">
      <c r="A631" s="51">
        <v>2601</v>
      </c>
      <c r="B631" s="52"/>
      <c r="C631" s="52"/>
      <c r="D631" s="52"/>
      <c r="E631" s="52"/>
      <c r="F631" s="52"/>
      <c r="G631" s="52"/>
      <c r="H631" s="52"/>
      <c r="I631" s="52"/>
      <c r="J631" s="52"/>
      <c r="K631" s="54"/>
      <c r="L631" s="95"/>
      <c r="M631" s="76"/>
      <c r="N631" s="53"/>
      <c r="O631" s="76"/>
      <c r="P631" s="53"/>
      <c r="Q631" s="77"/>
      <c r="R631" s="71"/>
    </row>
    <row r="632" spans="1:18" ht="15.75" customHeight="1">
      <c r="A632" s="51">
        <v>2602</v>
      </c>
      <c r="B632" s="52"/>
      <c r="C632" s="52"/>
      <c r="D632" s="52"/>
      <c r="E632" s="52"/>
      <c r="F632" s="52"/>
      <c r="G632" s="52"/>
      <c r="H632" s="52"/>
      <c r="I632" s="52"/>
      <c r="J632" s="52"/>
      <c r="K632" s="54"/>
      <c r="L632" s="95"/>
      <c r="M632" s="76"/>
      <c r="N632" s="53"/>
      <c r="O632" s="78" t="s">
        <v>48</v>
      </c>
      <c r="P632" s="79"/>
      <c r="Q632" s="80">
        <f>IF(SUM(K621:K630)=0,"",SUM(K621:K630))</f>
        <v>9</v>
      </c>
      <c r="R632" s="81" t="s">
        <v>17</v>
      </c>
    </row>
    <row r="633" spans="1:18" ht="15.75" customHeight="1">
      <c r="A633" s="51">
        <v>2701</v>
      </c>
      <c r="B633" s="52"/>
      <c r="C633" s="52"/>
      <c r="D633" s="52"/>
      <c r="E633" s="52"/>
      <c r="F633" s="52"/>
      <c r="G633" s="52"/>
      <c r="H633" s="52"/>
      <c r="I633" s="52"/>
      <c r="J633" s="52"/>
      <c r="K633" s="54"/>
      <c r="L633" s="95"/>
      <c r="M633" s="76"/>
      <c r="N633" s="53"/>
      <c r="O633" s="82" t="s">
        <v>49</v>
      </c>
      <c r="P633" s="83" t="str">
        <f>IF(P632/B619=0,"",P632/B619)</f>
        <v/>
      </c>
      <c r="Q633" s="84" t="str">
        <f>IF(P632/Q632=0,"",P632/Q632)</f>
        <v/>
      </c>
      <c r="R633" s="85" t="s">
        <v>50</v>
      </c>
    </row>
    <row r="634" spans="1:18" ht="15.75" customHeight="1">
      <c r="A634" s="51">
        <v>2702</v>
      </c>
      <c r="B634" s="52"/>
      <c r="C634" s="52"/>
      <c r="D634" s="52"/>
      <c r="E634" s="52"/>
      <c r="F634" s="52"/>
      <c r="G634" s="52"/>
      <c r="H634" s="52"/>
      <c r="I634" s="52"/>
      <c r="J634" s="52"/>
      <c r="K634" s="54"/>
      <c r="L634" s="124"/>
      <c r="M634" s="125"/>
      <c r="N634" s="126"/>
      <c r="O634" s="87"/>
      <c r="P634" s="88"/>
      <c r="Q634" s="88"/>
      <c r="R634" s="89"/>
    </row>
    <row r="635" spans="1:18" ht="18" customHeight="1">
      <c r="A635" s="19"/>
      <c r="B635" s="24"/>
      <c r="C635" s="187" t="s">
        <v>74</v>
      </c>
      <c r="D635" s="188"/>
      <c r="E635" s="188"/>
      <c r="F635" s="188"/>
      <c r="G635" s="188"/>
      <c r="H635" s="188"/>
      <c r="I635" s="188"/>
      <c r="J635" s="189"/>
      <c r="K635" s="90">
        <f>SUM(K627:K631)</f>
        <v>9</v>
      </c>
      <c r="L635" s="91">
        <f>IF(K627=0,"",K627/B619)</f>
        <v>0.31818181818181818</v>
      </c>
      <c r="M635" s="91">
        <f>IF(K635=0,"",K635/B619)</f>
        <v>0.40909090909090912</v>
      </c>
      <c r="N635" s="91">
        <f>IF(K627=0,"",M635-L635)</f>
        <v>9.0909090909090939E-2</v>
      </c>
      <c r="O635" s="1"/>
      <c r="P635" s="24"/>
      <c r="Q635" s="27"/>
      <c r="R635" s="1"/>
    </row>
    <row r="636" spans="1:18" ht="12.75" customHeight="1">
      <c r="M636" s="1"/>
      <c r="N636" s="1"/>
      <c r="P636" s="1"/>
    </row>
    <row r="637" spans="1:18" ht="12.75" customHeight="1">
      <c r="M637" s="1"/>
      <c r="N637" s="1"/>
      <c r="P637" s="1"/>
    </row>
    <row r="638" spans="1:18" ht="26.25" customHeight="1">
      <c r="A638" s="118" t="s">
        <v>63</v>
      </c>
      <c r="C638" s="118"/>
      <c r="D638" s="118"/>
      <c r="E638" s="118"/>
      <c r="F638" s="118"/>
      <c r="G638" s="118"/>
      <c r="H638" s="118"/>
      <c r="I638" s="118"/>
      <c r="K638" s="105" t="s">
        <v>88</v>
      </c>
      <c r="L638" s="1"/>
      <c r="M638" s="1"/>
      <c r="N638" s="24"/>
      <c r="O638" s="1"/>
      <c r="P638" s="24"/>
      <c r="Q638" s="24"/>
      <c r="R638" s="24"/>
    </row>
    <row r="639" spans="1:18" ht="20.25" customHeight="1">
      <c r="A639" s="180" t="s">
        <v>16</v>
      </c>
      <c r="B639" s="181" t="s">
        <v>64</v>
      </c>
      <c r="C639" s="176"/>
      <c r="D639" s="176"/>
      <c r="E639" s="176"/>
      <c r="F639" s="176"/>
      <c r="G639" s="176"/>
      <c r="H639" s="176"/>
      <c r="I639" s="176"/>
      <c r="J639" s="177"/>
      <c r="K639" s="182" t="s">
        <v>17</v>
      </c>
      <c r="L639" s="174" t="s">
        <v>8</v>
      </c>
      <c r="M639" s="174" t="s">
        <v>9</v>
      </c>
      <c r="N639" s="183" t="s">
        <v>10</v>
      </c>
      <c r="O639" s="174" t="s">
        <v>11</v>
      </c>
      <c r="P639" s="172" t="s">
        <v>12</v>
      </c>
      <c r="Q639" s="172" t="s">
        <v>13</v>
      </c>
      <c r="R639" s="174" t="s">
        <v>14</v>
      </c>
    </row>
    <row r="640" spans="1:18" ht="15.75" customHeight="1">
      <c r="A640" s="173"/>
      <c r="B640" s="51" t="s">
        <v>65</v>
      </c>
      <c r="C640" s="51" t="s">
        <v>66</v>
      </c>
      <c r="D640" s="51" t="s">
        <v>67</v>
      </c>
      <c r="E640" s="51" t="s">
        <v>68</v>
      </c>
      <c r="F640" s="51" t="s">
        <v>69</v>
      </c>
      <c r="G640" s="51" t="s">
        <v>70</v>
      </c>
      <c r="H640" s="51" t="s">
        <v>71</v>
      </c>
      <c r="I640" s="51" t="s">
        <v>72</v>
      </c>
      <c r="J640" s="51" t="s">
        <v>73</v>
      </c>
      <c r="K640" s="173"/>
      <c r="L640" s="173"/>
      <c r="M640" s="173"/>
      <c r="N640" s="173"/>
      <c r="O640" s="173"/>
      <c r="P640" s="173"/>
      <c r="Q640" s="173"/>
      <c r="R640" s="173"/>
    </row>
    <row r="641" spans="1:19" ht="15.75" customHeight="1">
      <c r="A641" s="51">
        <v>2002</v>
      </c>
      <c r="B641" s="52">
        <v>37</v>
      </c>
      <c r="C641" s="52"/>
      <c r="D641" s="52"/>
      <c r="E641" s="52"/>
      <c r="F641" s="52"/>
      <c r="G641" s="52"/>
      <c r="H641" s="52"/>
      <c r="I641" s="52"/>
      <c r="J641" s="52"/>
      <c r="K641" s="54"/>
      <c r="L641" s="92"/>
      <c r="M641" s="93"/>
      <c r="N641" s="94"/>
      <c r="O641" s="119"/>
      <c r="P641" s="59">
        <f>B641</f>
        <v>37</v>
      </c>
      <c r="Q641" s="120"/>
      <c r="R641" s="119"/>
    </row>
    <row r="642" spans="1:19" ht="15.75" customHeight="1">
      <c r="A642" s="51">
        <v>2101</v>
      </c>
      <c r="B642" s="52"/>
      <c r="C642" s="52">
        <v>30</v>
      </c>
      <c r="D642" s="52"/>
      <c r="E642" s="52"/>
      <c r="F642" s="52"/>
      <c r="G642" s="52"/>
      <c r="H642" s="52"/>
      <c r="I642" s="52"/>
      <c r="J642" s="52"/>
      <c r="K642" s="54"/>
      <c r="L642" s="95"/>
      <c r="M642" s="76"/>
      <c r="N642" s="96"/>
      <c r="O642" s="63">
        <f>IF(C642=0,"",C642/B641)</f>
        <v>0.81081081081081086</v>
      </c>
      <c r="P642" s="64">
        <v>30</v>
      </c>
      <c r="Q642" s="65">
        <f t="shared" ref="Q642:Q650" si="66">IF(P642=0,"",P642/P641)</f>
        <v>0.81081081081081086</v>
      </c>
      <c r="R642" s="65">
        <f t="shared" ref="R642:R650" si="67">IF(P642=0,"",100%-Q642)</f>
        <v>0.18918918918918914</v>
      </c>
    </row>
    <row r="643" spans="1:19" ht="15.75" customHeight="1">
      <c r="A643" s="51">
        <v>2102</v>
      </c>
      <c r="B643" s="52"/>
      <c r="C643" s="52"/>
      <c r="D643" s="52">
        <v>25</v>
      </c>
      <c r="E643" s="52"/>
      <c r="F643" s="52"/>
      <c r="G643" s="52"/>
      <c r="H643" s="52"/>
      <c r="I643" s="52"/>
      <c r="J643" s="52"/>
      <c r="K643" s="54"/>
      <c r="L643" s="95"/>
      <c r="M643" s="76"/>
      <c r="N643" s="96"/>
      <c r="O643" s="63">
        <f>IF(D643=0,"",D643/C642)</f>
        <v>0.83333333333333337</v>
      </c>
      <c r="P643" s="64">
        <v>26</v>
      </c>
      <c r="Q643" s="65">
        <f t="shared" si="66"/>
        <v>0.8666666666666667</v>
      </c>
      <c r="R643" s="65">
        <f t="shared" si="67"/>
        <v>0.1333333333333333</v>
      </c>
      <c r="S643" s="121">
        <f>P643/P641</f>
        <v>0.70270270270270274</v>
      </c>
    </row>
    <row r="644" spans="1:19" ht="15.75" customHeight="1">
      <c r="A644" s="51">
        <v>2201</v>
      </c>
      <c r="B644" s="52"/>
      <c r="C644" s="52"/>
      <c r="D644" s="52"/>
      <c r="E644" s="52">
        <v>25</v>
      </c>
      <c r="F644" s="52"/>
      <c r="G644" s="52"/>
      <c r="H644" s="52"/>
      <c r="I644" s="52"/>
      <c r="J644" s="52"/>
      <c r="K644" s="54"/>
      <c r="L644" s="95"/>
      <c r="M644" s="76"/>
      <c r="N644" s="96"/>
      <c r="O644" s="63">
        <f>IF(E644=0,"",E644/D643)</f>
        <v>1</v>
      </c>
      <c r="P644" s="64">
        <v>25</v>
      </c>
      <c r="Q644" s="65">
        <f t="shared" si="66"/>
        <v>0.96153846153846156</v>
      </c>
      <c r="R644" s="65">
        <f t="shared" si="67"/>
        <v>3.8461538461538436E-2</v>
      </c>
    </row>
    <row r="645" spans="1:19" ht="15.75" customHeight="1">
      <c r="A645" s="51">
        <v>2202</v>
      </c>
      <c r="B645" s="52"/>
      <c r="C645" s="52"/>
      <c r="D645" s="52"/>
      <c r="E645" s="52"/>
      <c r="F645" s="52">
        <v>22</v>
      </c>
      <c r="G645" s="52"/>
      <c r="H645" s="52"/>
      <c r="I645" s="52"/>
      <c r="J645" s="52"/>
      <c r="K645" s="54"/>
      <c r="L645" s="95"/>
      <c r="M645" s="76"/>
      <c r="N645" s="96"/>
      <c r="O645" s="63">
        <f>IF(F645=0,"",F645/E644)</f>
        <v>0.88</v>
      </c>
      <c r="P645" s="64">
        <v>23</v>
      </c>
      <c r="Q645" s="65">
        <f t="shared" si="66"/>
        <v>0.92</v>
      </c>
      <c r="R645" s="65">
        <f t="shared" si="67"/>
        <v>7.999999999999996E-2</v>
      </c>
    </row>
    <row r="646" spans="1:19" ht="15.75" customHeight="1">
      <c r="A646" s="51">
        <v>2301</v>
      </c>
      <c r="B646" s="52"/>
      <c r="C646" s="52"/>
      <c r="D646" s="52"/>
      <c r="E646" s="52"/>
      <c r="F646" s="52"/>
      <c r="G646" s="52">
        <v>18</v>
      </c>
      <c r="H646" s="52"/>
      <c r="I646" s="52"/>
      <c r="J646" s="52"/>
      <c r="K646" s="54"/>
      <c r="L646" s="95"/>
      <c r="M646" s="76"/>
      <c r="N646" s="96"/>
      <c r="O646" s="63">
        <f>IF(G646=0,"",G646/F645)</f>
        <v>0.81818181818181823</v>
      </c>
      <c r="P646" s="64">
        <v>22</v>
      </c>
      <c r="Q646" s="65">
        <f t="shared" si="66"/>
        <v>0.95652173913043481</v>
      </c>
      <c r="R646" s="65">
        <f t="shared" si="67"/>
        <v>4.3478260869565188E-2</v>
      </c>
    </row>
    <row r="647" spans="1:19" ht="15.75" customHeight="1">
      <c r="A647" s="51">
        <v>2302</v>
      </c>
      <c r="B647" s="52"/>
      <c r="C647" s="52"/>
      <c r="D647" s="52"/>
      <c r="E647" s="52"/>
      <c r="F647" s="52"/>
      <c r="G647" s="52"/>
      <c r="H647" s="52">
        <v>18</v>
      </c>
      <c r="I647" s="52"/>
      <c r="J647" s="52"/>
      <c r="K647" s="54"/>
      <c r="L647" s="95"/>
      <c r="M647" s="76"/>
      <c r="N647" s="96"/>
      <c r="O647" s="63">
        <f>IF(H647=0,"",H647/G646)</f>
        <v>1</v>
      </c>
      <c r="P647" s="64">
        <v>21</v>
      </c>
      <c r="Q647" s="65">
        <f t="shared" si="66"/>
        <v>0.95454545454545459</v>
      </c>
      <c r="R647" s="65">
        <f t="shared" si="67"/>
        <v>4.5454545454545414E-2</v>
      </c>
    </row>
    <row r="648" spans="1:19" ht="15.75" customHeight="1">
      <c r="A648" s="51">
        <v>2401</v>
      </c>
      <c r="B648" s="52"/>
      <c r="C648" s="52"/>
      <c r="D648" s="52"/>
      <c r="E648" s="52"/>
      <c r="F648" s="52"/>
      <c r="G648" s="52"/>
      <c r="H648" s="52"/>
      <c r="I648" s="52">
        <v>18</v>
      </c>
      <c r="J648" s="52"/>
      <c r="K648" s="54"/>
      <c r="L648" s="95"/>
      <c r="M648" s="76"/>
      <c r="N648" s="96"/>
      <c r="O648" s="63">
        <f>IF(I648=0,"",I648/H647)</f>
        <v>1</v>
      </c>
      <c r="P648" s="64">
        <v>20</v>
      </c>
      <c r="Q648" s="65">
        <f t="shared" si="66"/>
        <v>0.95238095238095233</v>
      </c>
      <c r="R648" s="65">
        <f t="shared" si="67"/>
        <v>4.7619047619047672E-2</v>
      </c>
    </row>
    <row r="649" spans="1:19" ht="15.75" customHeight="1">
      <c r="A649" s="51">
        <v>2402</v>
      </c>
      <c r="B649" s="52"/>
      <c r="C649" s="52"/>
      <c r="D649" s="52"/>
      <c r="E649" s="52"/>
      <c r="F649" s="52"/>
      <c r="G649" s="52"/>
      <c r="H649" s="52"/>
      <c r="I649" s="52"/>
      <c r="J649" s="52">
        <v>16</v>
      </c>
      <c r="K649" s="54">
        <v>10</v>
      </c>
      <c r="L649" s="95"/>
      <c r="M649" s="76"/>
      <c r="N649" s="96"/>
      <c r="O649" s="63">
        <f>IF(J649=0,"",J649/I648)</f>
        <v>0.88888888888888884</v>
      </c>
      <c r="P649" s="64">
        <v>20</v>
      </c>
      <c r="Q649" s="65">
        <f t="shared" si="66"/>
        <v>1</v>
      </c>
      <c r="R649" s="65">
        <f t="shared" si="67"/>
        <v>0</v>
      </c>
    </row>
    <row r="650" spans="1:19" ht="15.75" customHeight="1">
      <c r="A650" s="51">
        <v>2501</v>
      </c>
      <c r="B650" s="52"/>
      <c r="C650" s="52"/>
      <c r="D650" s="52"/>
      <c r="E650" s="52"/>
      <c r="F650" s="52"/>
      <c r="G650" s="52"/>
      <c r="H650" s="52"/>
      <c r="I650" s="52"/>
      <c r="J650" s="52"/>
      <c r="K650" s="54"/>
      <c r="L650" s="95"/>
      <c r="M650" s="76"/>
      <c r="N650" s="96"/>
      <c r="O650" s="63"/>
      <c r="P650" s="64"/>
      <c r="Q650" s="65" t="str">
        <f t="shared" si="66"/>
        <v/>
      </c>
      <c r="R650" s="65" t="str">
        <f t="shared" si="67"/>
        <v/>
      </c>
    </row>
    <row r="651" spans="1:19" ht="15.75" customHeight="1">
      <c r="A651" s="51">
        <v>2502</v>
      </c>
      <c r="B651" s="52"/>
      <c r="C651" s="52"/>
      <c r="D651" s="52"/>
      <c r="E651" s="52"/>
      <c r="F651" s="52"/>
      <c r="G651" s="52"/>
      <c r="H651" s="52"/>
      <c r="I651" s="52"/>
      <c r="J651" s="52"/>
      <c r="K651" s="54"/>
      <c r="L651" s="95"/>
      <c r="M651" s="76"/>
      <c r="N651" s="53"/>
      <c r="O651" s="122"/>
      <c r="P651" s="72"/>
      <c r="Q651" s="123"/>
      <c r="R651" s="122"/>
    </row>
    <row r="652" spans="1:19" ht="15.75" customHeight="1">
      <c r="A652" s="51">
        <v>2601</v>
      </c>
      <c r="B652" s="52"/>
      <c r="C652" s="52"/>
      <c r="D652" s="52"/>
      <c r="E652" s="52"/>
      <c r="F652" s="52"/>
      <c r="G652" s="52"/>
      <c r="H652" s="52"/>
      <c r="I652" s="52"/>
      <c r="J652" s="52"/>
      <c r="K652" s="54"/>
      <c r="L652" s="95"/>
      <c r="M652" s="76"/>
      <c r="N652" s="53"/>
      <c r="O652" s="71"/>
      <c r="P652" s="72"/>
      <c r="Q652" s="73"/>
      <c r="R652" s="71"/>
    </row>
    <row r="653" spans="1:19" ht="15.75" customHeight="1">
      <c r="A653" s="51">
        <v>2602</v>
      </c>
      <c r="B653" s="52"/>
      <c r="C653" s="52"/>
      <c r="D653" s="52"/>
      <c r="E653" s="52"/>
      <c r="F653" s="52"/>
      <c r="G653" s="52"/>
      <c r="H653" s="52"/>
      <c r="I653" s="52"/>
      <c r="J653" s="52"/>
      <c r="K653" s="54"/>
      <c r="L653" s="95"/>
      <c r="M653" s="76"/>
      <c r="N653" s="53"/>
      <c r="O653" s="76"/>
      <c r="P653" s="53"/>
      <c r="Q653" s="77"/>
      <c r="R653" s="71"/>
    </row>
    <row r="654" spans="1:19" ht="15.75" customHeight="1">
      <c r="A654" s="51">
        <v>2701</v>
      </c>
      <c r="B654" s="52"/>
      <c r="C654" s="52"/>
      <c r="D654" s="52"/>
      <c r="E654" s="52"/>
      <c r="F654" s="52"/>
      <c r="G654" s="52"/>
      <c r="H654" s="52"/>
      <c r="I654" s="52"/>
      <c r="J654" s="52"/>
      <c r="K654" s="54"/>
      <c r="L654" s="95"/>
      <c r="M654" s="76"/>
      <c r="N654" s="53"/>
      <c r="O654" s="78" t="s">
        <v>48</v>
      </c>
      <c r="P654" s="79"/>
      <c r="Q654" s="80">
        <f>IF(SUM(K643:K652)=0,"",SUM(K643:K652))</f>
        <v>10</v>
      </c>
      <c r="R654" s="81" t="s">
        <v>17</v>
      </c>
    </row>
    <row r="655" spans="1:19" ht="15.75" customHeight="1">
      <c r="A655" s="51">
        <v>2702</v>
      </c>
      <c r="B655" s="52"/>
      <c r="C655" s="52"/>
      <c r="D655" s="52"/>
      <c r="E655" s="52"/>
      <c r="F655" s="52"/>
      <c r="G655" s="52"/>
      <c r="H655" s="52"/>
      <c r="I655" s="52"/>
      <c r="J655" s="52"/>
      <c r="K655" s="54"/>
      <c r="L655" s="95"/>
      <c r="M655" s="76"/>
      <c r="N655" s="53"/>
      <c r="O655" s="82" t="s">
        <v>49</v>
      </c>
      <c r="P655" s="83" t="str">
        <f>IF(P654/B641=0,"",P654/B641)</f>
        <v/>
      </c>
      <c r="Q655" s="84" t="str">
        <f>IF(P654/Q654=0,"",P654/Q654)</f>
        <v/>
      </c>
      <c r="R655" s="85" t="s">
        <v>50</v>
      </c>
    </row>
    <row r="656" spans="1:19" ht="15.75" customHeight="1">
      <c r="A656" s="51">
        <v>2801</v>
      </c>
      <c r="B656" s="52"/>
      <c r="C656" s="52"/>
      <c r="D656" s="52"/>
      <c r="E656" s="52"/>
      <c r="F656" s="52"/>
      <c r="G656" s="52"/>
      <c r="H656" s="52"/>
      <c r="I656" s="52"/>
      <c r="J656" s="52"/>
      <c r="K656" s="54"/>
      <c r="L656" s="124"/>
      <c r="M656" s="125"/>
      <c r="N656" s="126"/>
      <c r="O656" s="87"/>
      <c r="P656" s="88"/>
      <c r="Q656" s="88"/>
      <c r="R656" s="89"/>
    </row>
    <row r="657" spans="1:19" ht="18" customHeight="1">
      <c r="A657" s="19"/>
      <c r="B657" s="24"/>
      <c r="C657" s="187" t="s">
        <v>74</v>
      </c>
      <c r="D657" s="188"/>
      <c r="E657" s="188"/>
      <c r="F657" s="188"/>
      <c r="G657" s="188"/>
      <c r="H657" s="188"/>
      <c r="I657" s="188"/>
      <c r="J657" s="189"/>
      <c r="K657" s="90">
        <f>SUM(K649:K656)</f>
        <v>10</v>
      </c>
      <c r="L657" s="91">
        <f>IF(K649=0,"",K649/B641)</f>
        <v>0.27027027027027029</v>
      </c>
      <c r="M657" s="91">
        <f>IF(K657=0,"",K657/B641)</f>
        <v>0.27027027027027029</v>
      </c>
      <c r="N657" s="91" t="str">
        <f>IF(K650=0,"",M657-L657)</f>
        <v/>
      </c>
      <c r="O657" s="1"/>
      <c r="P657" s="24"/>
      <c r="Q657" s="27"/>
      <c r="R657" s="1"/>
    </row>
    <row r="658" spans="1:19" ht="12.75" customHeight="1">
      <c r="M658" s="1"/>
      <c r="N658" s="1"/>
      <c r="P658" s="1"/>
    </row>
    <row r="659" spans="1:19" ht="12.75" customHeight="1">
      <c r="M659" s="1"/>
      <c r="N659" s="1"/>
      <c r="P659" s="1"/>
    </row>
    <row r="660" spans="1:19" ht="26.25" customHeight="1">
      <c r="A660" s="118" t="s">
        <v>63</v>
      </c>
      <c r="C660" s="118"/>
      <c r="D660" s="118"/>
      <c r="E660" s="118"/>
      <c r="F660" s="118"/>
      <c r="G660" s="118"/>
      <c r="H660" s="118"/>
      <c r="I660" s="118"/>
      <c r="K660" s="105" t="s">
        <v>89</v>
      </c>
      <c r="L660" s="1"/>
      <c r="M660" s="1"/>
      <c r="N660" s="24"/>
      <c r="O660" s="1"/>
      <c r="P660" s="24"/>
      <c r="Q660" s="24"/>
      <c r="R660" s="24"/>
    </row>
    <row r="661" spans="1:19" ht="20.25" customHeight="1">
      <c r="A661" s="180" t="s">
        <v>16</v>
      </c>
      <c r="B661" s="181" t="s">
        <v>64</v>
      </c>
      <c r="C661" s="176"/>
      <c r="D661" s="176"/>
      <c r="E661" s="176"/>
      <c r="F661" s="176"/>
      <c r="G661" s="176"/>
      <c r="H661" s="176"/>
      <c r="I661" s="176"/>
      <c r="J661" s="177"/>
      <c r="K661" s="182" t="s">
        <v>17</v>
      </c>
      <c r="L661" s="174" t="s">
        <v>8</v>
      </c>
      <c r="M661" s="174" t="s">
        <v>9</v>
      </c>
      <c r="N661" s="183" t="s">
        <v>10</v>
      </c>
      <c r="O661" s="174" t="s">
        <v>11</v>
      </c>
      <c r="P661" s="172" t="s">
        <v>12</v>
      </c>
      <c r="Q661" s="172" t="s">
        <v>13</v>
      </c>
      <c r="R661" s="174" t="s">
        <v>14</v>
      </c>
    </row>
    <row r="662" spans="1:19" ht="15.75" customHeight="1">
      <c r="A662" s="173"/>
      <c r="B662" s="51" t="s">
        <v>65</v>
      </c>
      <c r="C662" s="51" t="s">
        <v>66</v>
      </c>
      <c r="D662" s="51" t="s">
        <v>67</v>
      </c>
      <c r="E662" s="51" t="s">
        <v>68</v>
      </c>
      <c r="F662" s="51" t="s">
        <v>69</v>
      </c>
      <c r="G662" s="51" t="s">
        <v>70</v>
      </c>
      <c r="H662" s="51" t="s">
        <v>71</v>
      </c>
      <c r="I662" s="51" t="s">
        <v>72</v>
      </c>
      <c r="J662" s="51" t="s">
        <v>73</v>
      </c>
      <c r="K662" s="173"/>
      <c r="L662" s="173"/>
      <c r="M662" s="173"/>
      <c r="N662" s="173"/>
      <c r="O662" s="173"/>
      <c r="P662" s="173"/>
      <c r="Q662" s="173"/>
      <c r="R662" s="173"/>
    </row>
    <row r="663" spans="1:19" ht="15.75" customHeight="1">
      <c r="A663" s="51">
        <v>2101</v>
      </c>
      <c r="B663" s="52">
        <v>18</v>
      </c>
      <c r="C663" s="52"/>
      <c r="D663" s="52"/>
      <c r="E663" s="52"/>
      <c r="F663" s="52"/>
      <c r="G663" s="52"/>
      <c r="H663" s="52"/>
      <c r="I663" s="52"/>
      <c r="J663" s="52"/>
      <c r="K663" s="54"/>
      <c r="L663" s="92"/>
      <c r="M663" s="93"/>
      <c r="N663" s="94"/>
      <c r="O663" s="119"/>
      <c r="P663" s="59">
        <f>B663</f>
        <v>18</v>
      </c>
      <c r="Q663" s="120"/>
      <c r="R663" s="119"/>
    </row>
    <row r="664" spans="1:19" ht="15.75" customHeight="1">
      <c r="A664" s="51">
        <v>2102</v>
      </c>
      <c r="B664" s="52"/>
      <c r="C664" s="52">
        <v>16</v>
      </c>
      <c r="D664" s="52"/>
      <c r="E664" s="52"/>
      <c r="F664" s="52"/>
      <c r="G664" s="52"/>
      <c r="H664" s="52"/>
      <c r="I664" s="52"/>
      <c r="J664" s="52"/>
      <c r="K664" s="54"/>
      <c r="L664" s="95"/>
      <c r="M664" s="76"/>
      <c r="N664" s="96"/>
      <c r="O664" s="63">
        <f>IF(C664=0,"",C664/B663)</f>
        <v>0.88888888888888884</v>
      </c>
      <c r="P664" s="64">
        <v>16</v>
      </c>
      <c r="Q664" s="65">
        <f t="shared" ref="Q664:Q672" si="68">IF(P664=0,"",P664/P663)</f>
        <v>0.88888888888888884</v>
      </c>
      <c r="R664" s="65">
        <f t="shared" ref="R664:R672" si="69">IF(P664=0,"",100%-Q664)</f>
        <v>0.11111111111111116</v>
      </c>
    </row>
    <row r="665" spans="1:19" ht="15.75" customHeight="1">
      <c r="A665" s="51">
        <v>2201</v>
      </c>
      <c r="B665" s="52"/>
      <c r="C665" s="52"/>
      <c r="D665" s="52">
        <v>11</v>
      </c>
      <c r="E665" s="52"/>
      <c r="F665" s="52"/>
      <c r="G665" s="52"/>
      <c r="H665" s="52"/>
      <c r="I665" s="52"/>
      <c r="J665" s="52"/>
      <c r="K665" s="54"/>
      <c r="L665" s="95"/>
      <c r="M665" s="76"/>
      <c r="N665" s="96"/>
      <c r="O665" s="63">
        <f>IF(D665=0,"",D665/C664)</f>
        <v>0.6875</v>
      </c>
      <c r="P665" s="64">
        <v>12</v>
      </c>
      <c r="Q665" s="65">
        <f t="shared" si="68"/>
        <v>0.75</v>
      </c>
      <c r="R665" s="65">
        <f t="shared" si="69"/>
        <v>0.25</v>
      </c>
      <c r="S665" s="121">
        <f>P665/P663</f>
        <v>0.66666666666666663</v>
      </c>
    </row>
    <row r="666" spans="1:19" ht="15.75" customHeight="1">
      <c r="A666" s="51">
        <v>2202</v>
      </c>
      <c r="B666" s="52"/>
      <c r="C666" s="52"/>
      <c r="D666" s="52"/>
      <c r="E666" s="52">
        <v>7</v>
      </c>
      <c r="F666" s="52"/>
      <c r="G666" s="52"/>
      <c r="H666" s="52"/>
      <c r="I666" s="52"/>
      <c r="J666" s="52"/>
      <c r="K666" s="54"/>
      <c r="L666" s="95"/>
      <c r="M666" s="76"/>
      <c r="N666" s="96"/>
      <c r="O666" s="63">
        <f>IF(E666=0,"",E666/D665)</f>
        <v>0.63636363636363635</v>
      </c>
      <c r="P666" s="64">
        <v>7</v>
      </c>
      <c r="Q666" s="65">
        <f t="shared" si="68"/>
        <v>0.58333333333333337</v>
      </c>
      <c r="R666" s="65">
        <f t="shared" si="69"/>
        <v>0.41666666666666663</v>
      </c>
    </row>
    <row r="667" spans="1:19" ht="15.75" customHeight="1">
      <c r="A667" s="51">
        <v>2301</v>
      </c>
      <c r="B667" s="52"/>
      <c r="C667" s="52"/>
      <c r="D667" s="52"/>
      <c r="E667" s="52"/>
      <c r="F667" s="52">
        <v>5</v>
      </c>
      <c r="G667" s="52"/>
      <c r="H667" s="52"/>
      <c r="I667" s="52"/>
      <c r="J667" s="52"/>
      <c r="K667" s="54"/>
      <c r="L667" s="95"/>
      <c r="M667" s="76"/>
      <c r="N667" s="96"/>
      <c r="O667" s="63">
        <f>IF(F667=0,"",F667/E666)</f>
        <v>0.7142857142857143</v>
      </c>
      <c r="P667" s="64">
        <v>7</v>
      </c>
      <c r="Q667" s="65">
        <f t="shared" si="68"/>
        <v>1</v>
      </c>
      <c r="R667" s="65">
        <f t="shared" si="69"/>
        <v>0</v>
      </c>
    </row>
    <row r="668" spans="1:19" ht="15.75" customHeight="1">
      <c r="A668" s="51">
        <v>2302</v>
      </c>
      <c r="B668" s="52"/>
      <c r="C668" s="52"/>
      <c r="D668" s="52"/>
      <c r="E668" s="52"/>
      <c r="F668" s="52"/>
      <c r="G668" s="52">
        <v>5</v>
      </c>
      <c r="H668" s="52"/>
      <c r="I668" s="52"/>
      <c r="J668" s="52"/>
      <c r="K668" s="54"/>
      <c r="L668" s="95"/>
      <c r="M668" s="76"/>
      <c r="N668" s="96"/>
      <c r="O668" s="63">
        <f>IF(G668=0,"",G668/F667)</f>
        <v>1</v>
      </c>
      <c r="P668" s="64">
        <v>7</v>
      </c>
      <c r="Q668" s="65">
        <f t="shared" si="68"/>
        <v>1</v>
      </c>
      <c r="R668" s="65">
        <f t="shared" si="69"/>
        <v>0</v>
      </c>
    </row>
    <row r="669" spans="1:19" ht="15.75" customHeight="1">
      <c r="A669" s="51">
        <v>2401</v>
      </c>
      <c r="B669" s="52"/>
      <c r="C669" s="52"/>
      <c r="D669" s="52"/>
      <c r="E669" s="52"/>
      <c r="F669" s="52"/>
      <c r="G669" s="52"/>
      <c r="H669" s="52">
        <v>3</v>
      </c>
      <c r="I669" s="52"/>
      <c r="J669" s="52"/>
      <c r="K669" s="54"/>
      <c r="L669" s="95"/>
      <c r="M669" s="76"/>
      <c r="N669" s="96"/>
      <c r="O669" s="63">
        <f>IF(H669=0,"",H669/G668)</f>
        <v>0.6</v>
      </c>
      <c r="P669" s="64">
        <v>4</v>
      </c>
      <c r="Q669" s="65">
        <f t="shared" si="68"/>
        <v>0.5714285714285714</v>
      </c>
      <c r="R669" s="65">
        <f t="shared" si="69"/>
        <v>0.4285714285714286</v>
      </c>
    </row>
    <row r="670" spans="1:19" ht="15.75" customHeight="1">
      <c r="A670" s="51">
        <v>2402</v>
      </c>
      <c r="B670" s="52"/>
      <c r="C670" s="52"/>
      <c r="D670" s="52"/>
      <c r="E670" s="52"/>
      <c r="F670" s="52"/>
      <c r="G670" s="52"/>
      <c r="H670" s="52"/>
      <c r="I670" s="52">
        <v>3</v>
      </c>
      <c r="J670" s="52"/>
      <c r="K670" s="54"/>
      <c r="L670" s="95"/>
      <c r="M670" s="76"/>
      <c r="N670" s="96"/>
      <c r="O670" s="63">
        <f>IF(I670=0,"",I670/H669)</f>
        <v>1</v>
      </c>
      <c r="P670" s="64">
        <v>3</v>
      </c>
      <c r="Q670" s="65">
        <f t="shared" si="68"/>
        <v>0.75</v>
      </c>
      <c r="R670" s="65">
        <f t="shared" si="69"/>
        <v>0.25</v>
      </c>
    </row>
    <row r="671" spans="1:19" ht="15.75" customHeight="1">
      <c r="A671" s="51">
        <v>2501</v>
      </c>
      <c r="B671" s="52"/>
      <c r="C671" s="52"/>
      <c r="D671" s="52"/>
      <c r="E671" s="52"/>
      <c r="F671" s="52"/>
      <c r="G671" s="52"/>
      <c r="H671" s="52"/>
      <c r="I671" s="52"/>
      <c r="J671" s="52"/>
      <c r="K671" s="54"/>
      <c r="L671" s="95"/>
      <c r="M671" s="76"/>
      <c r="N671" s="96"/>
      <c r="O671" s="63" t="str">
        <f>IF(J671=0,"",J671/I670)</f>
        <v/>
      </c>
      <c r="P671" s="64"/>
      <c r="Q671" s="65" t="str">
        <f t="shared" si="68"/>
        <v/>
      </c>
      <c r="R671" s="65" t="str">
        <f t="shared" si="69"/>
        <v/>
      </c>
    </row>
    <row r="672" spans="1:19" ht="15.75" customHeight="1">
      <c r="A672" s="51">
        <v>2502</v>
      </c>
      <c r="B672" s="52"/>
      <c r="C672" s="52"/>
      <c r="D672" s="52"/>
      <c r="E672" s="52"/>
      <c r="F672" s="52"/>
      <c r="G672" s="52"/>
      <c r="H672" s="52"/>
      <c r="I672" s="52"/>
      <c r="J672" s="52"/>
      <c r="K672" s="54"/>
      <c r="L672" s="95"/>
      <c r="M672" s="76"/>
      <c r="N672" s="96"/>
      <c r="O672" s="63" t="e">
        <f>IF(#REF!=0,"",#REF!/J671)</f>
        <v>#REF!</v>
      </c>
      <c r="P672" s="64"/>
      <c r="Q672" s="65" t="str">
        <f t="shared" si="68"/>
        <v/>
      </c>
      <c r="R672" s="65" t="str">
        <f t="shared" si="69"/>
        <v/>
      </c>
    </row>
    <row r="673" spans="1:23" ht="15.75" customHeight="1">
      <c r="A673" s="51">
        <v>2601</v>
      </c>
      <c r="B673" s="52"/>
      <c r="C673" s="52"/>
      <c r="D673" s="52"/>
      <c r="E673" s="52"/>
      <c r="F673" s="52"/>
      <c r="G673" s="52"/>
      <c r="H673" s="52"/>
      <c r="I673" s="52"/>
      <c r="J673" s="52"/>
      <c r="K673" s="54"/>
      <c r="L673" s="95"/>
      <c r="M673" s="76"/>
      <c r="N673" s="53"/>
      <c r="O673" s="122"/>
      <c r="P673" s="72"/>
      <c r="Q673" s="123"/>
      <c r="R673" s="122"/>
    </row>
    <row r="674" spans="1:23" ht="15.75" customHeight="1">
      <c r="A674" s="51">
        <v>2602</v>
      </c>
      <c r="B674" s="52"/>
      <c r="C674" s="52"/>
      <c r="D674" s="52"/>
      <c r="E674" s="52"/>
      <c r="F674" s="52"/>
      <c r="G674" s="52"/>
      <c r="H674" s="52"/>
      <c r="I674" s="52"/>
      <c r="J674" s="52"/>
      <c r="K674" s="54"/>
      <c r="L674" s="95"/>
      <c r="M674" s="76"/>
      <c r="N674" s="53"/>
      <c r="O674" s="71"/>
      <c r="P674" s="72"/>
      <c r="Q674" s="73"/>
      <c r="R674" s="71"/>
    </row>
    <row r="675" spans="1:23" ht="15.75" customHeight="1">
      <c r="A675" s="51">
        <v>2701</v>
      </c>
      <c r="B675" s="52"/>
      <c r="C675" s="52"/>
      <c r="D675" s="52"/>
      <c r="E675" s="52"/>
      <c r="F675" s="52"/>
      <c r="G675" s="52"/>
      <c r="H675" s="52"/>
      <c r="I675" s="52"/>
      <c r="J675" s="52"/>
      <c r="K675" s="54"/>
      <c r="L675" s="95"/>
      <c r="M675" s="76"/>
      <c r="N675" s="53"/>
      <c r="O675" s="76"/>
      <c r="P675" s="53"/>
      <c r="Q675" s="77"/>
      <c r="R675" s="71"/>
    </row>
    <row r="676" spans="1:23" ht="15.75" customHeight="1">
      <c r="A676" s="51">
        <v>2702</v>
      </c>
      <c r="B676" s="52"/>
      <c r="C676" s="52"/>
      <c r="D676" s="52"/>
      <c r="E676" s="52"/>
      <c r="F676" s="52"/>
      <c r="G676" s="52"/>
      <c r="H676" s="52"/>
      <c r="I676" s="52"/>
      <c r="J676" s="52"/>
      <c r="K676" s="54"/>
      <c r="L676" s="95"/>
      <c r="M676" s="76"/>
      <c r="N676" s="53"/>
      <c r="O676" s="78" t="s">
        <v>48</v>
      </c>
      <c r="P676" s="79"/>
      <c r="Q676" s="80" t="str">
        <f>IF(SUM(K665:K674)=0,"",SUM(K665:K674))</f>
        <v/>
      </c>
      <c r="R676" s="81" t="s">
        <v>17</v>
      </c>
    </row>
    <row r="677" spans="1:23" ht="15.75" customHeight="1">
      <c r="A677" s="51">
        <v>2801</v>
      </c>
      <c r="B677" s="52"/>
      <c r="C677" s="52"/>
      <c r="D677" s="52"/>
      <c r="E677" s="52"/>
      <c r="F677" s="52"/>
      <c r="G677" s="52"/>
      <c r="H677" s="52"/>
      <c r="I677" s="52"/>
      <c r="J677" s="52"/>
      <c r="K677" s="54"/>
      <c r="L677" s="95"/>
      <c r="M677" s="76"/>
      <c r="N677" s="53"/>
      <c r="O677" s="82" t="s">
        <v>49</v>
      </c>
      <c r="P677" s="83" t="str">
        <f>IF(P676/B663=0,"",P676/B663)</f>
        <v/>
      </c>
      <c r="Q677" s="84" t="e">
        <f>IF(P676/Q676=0,"",P676/Q676)</f>
        <v>#VALUE!</v>
      </c>
      <c r="R677" s="85" t="s">
        <v>50</v>
      </c>
      <c r="W677" s="154">
        <f>AVERAGE(S665,S687)</f>
        <v>0.61111111111111116</v>
      </c>
    </row>
    <row r="678" spans="1:23" ht="15.75" customHeight="1">
      <c r="A678" s="51">
        <v>2802</v>
      </c>
      <c r="B678" s="52"/>
      <c r="C678" s="52"/>
      <c r="D678" s="52"/>
      <c r="E678" s="52"/>
      <c r="F678" s="52"/>
      <c r="G678" s="52"/>
      <c r="H678" s="52"/>
      <c r="I678" s="52"/>
      <c r="J678" s="52"/>
      <c r="K678" s="54"/>
      <c r="L678" s="124"/>
      <c r="M678" s="125"/>
      <c r="N678" s="126"/>
      <c r="O678" s="87"/>
      <c r="P678" s="88"/>
      <c r="Q678" s="88"/>
      <c r="R678" s="89"/>
    </row>
    <row r="679" spans="1:23" ht="18" customHeight="1">
      <c r="A679" s="19"/>
      <c r="B679" s="24"/>
      <c r="C679" s="187" t="s">
        <v>74</v>
      </c>
      <c r="D679" s="188"/>
      <c r="E679" s="188"/>
      <c r="F679" s="188"/>
      <c r="G679" s="188"/>
      <c r="H679" s="188"/>
      <c r="I679" s="188"/>
      <c r="J679" s="189"/>
      <c r="K679" s="90">
        <f>SUM(K672:K675)</f>
        <v>0</v>
      </c>
      <c r="L679" s="91" t="str">
        <f>IF(K672=0,"",K672/B663)</f>
        <v/>
      </c>
      <c r="M679" s="91" t="str">
        <f>IF(K679=0,"",K679/B663)</f>
        <v/>
      </c>
      <c r="N679" s="91" t="str">
        <f>IF(K672=0,"",M679-L679)</f>
        <v/>
      </c>
      <c r="O679" s="1"/>
      <c r="P679" s="24"/>
      <c r="Q679" s="27"/>
      <c r="R679" s="1"/>
    </row>
    <row r="680" spans="1:23" ht="12.75" customHeight="1">
      <c r="M680" s="1"/>
      <c r="N680" s="1"/>
      <c r="P680" s="1"/>
    </row>
    <row r="681" spans="1:23" ht="12.75" customHeight="1">
      <c r="M681" s="1"/>
      <c r="N681" s="1"/>
      <c r="P681" s="1"/>
    </row>
    <row r="682" spans="1:23" ht="26.25" customHeight="1">
      <c r="A682" s="118" t="s">
        <v>63</v>
      </c>
      <c r="C682" s="118"/>
      <c r="D682" s="118"/>
      <c r="E682" s="118"/>
      <c r="F682" s="118"/>
      <c r="G682" s="118"/>
      <c r="H682" s="118"/>
      <c r="I682" s="118"/>
      <c r="K682" s="105" t="s">
        <v>90</v>
      </c>
      <c r="L682" s="1"/>
      <c r="M682" s="1"/>
      <c r="N682" s="24"/>
      <c r="O682" s="1"/>
      <c r="P682" s="24"/>
      <c r="Q682" s="24"/>
      <c r="R682" s="24"/>
    </row>
    <row r="683" spans="1:23" ht="20.25" customHeight="1">
      <c r="A683" s="180" t="s">
        <v>16</v>
      </c>
      <c r="B683" s="181" t="s">
        <v>64</v>
      </c>
      <c r="C683" s="176"/>
      <c r="D683" s="176"/>
      <c r="E683" s="176"/>
      <c r="F683" s="176"/>
      <c r="G683" s="176"/>
      <c r="H683" s="176"/>
      <c r="I683" s="176"/>
      <c r="J683" s="177"/>
      <c r="K683" s="182" t="s">
        <v>17</v>
      </c>
      <c r="L683" s="174" t="s">
        <v>8</v>
      </c>
      <c r="M683" s="174" t="s">
        <v>9</v>
      </c>
      <c r="N683" s="183" t="s">
        <v>10</v>
      </c>
      <c r="O683" s="174" t="s">
        <v>11</v>
      </c>
      <c r="P683" s="172" t="s">
        <v>12</v>
      </c>
      <c r="Q683" s="172" t="s">
        <v>13</v>
      </c>
      <c r="R683" s="174" t="s">
        <v>14</v>
      </c>
    </row>
    <row r="684" spans="1:23" ht="15.75" customHeight="1">
      <c r="A684" s="173"/>
      <c r="B684" s="51" t="s">
        <v>65</v>
      </c>
      <c r="C684" s="51" t="s">
        <v>66</v>
      </c>
      <c r="D684" s="51" t="s">
        <v>67</v>
      </c>
      <c r="E684" s="51" t="s">
        <v>68</v>
      </c>
      <c r="F684" s="51" t="s">
        <v>69</v>
      </c>
      <c r="G684" s="51" t="s">
        <v>70</v>
      </c>
      <c r="H684" s="51" t="s">
        <v>71</v>
      </c>
      <c r="I684" s="51" t="s">
        <v>72</v>
      </c>
      <c r="J684" s="51" t="s">
        <v>73</v>
      </c>
      <c r="K684" s="173"/>
      <c r="L684" s="173"/>
      <c r="M684" s="173"/>
      <c r="N684" s="173"/>
      <c r="O684" s="173"/>
      <c r="P684" s="173"/>
      <c r="Q684" s="173"/>
      <c r="R684" s="173"/>
    </row>
    <row r="685" spans="1:23" ht="15.75" customHeight="1">
      <c r="A685" s="51">
        <v>2102</v>
      </c>
      <c r="B685" s="52">
        <v>36</v>
      </c>
      <c r="C685" s="52"/>
      <c r="D685" s="52"/>
      <c r="E685" s="52"/>
      <c r="F685" s="52"/>
      <c r="G685" s="52"/>
      <c r="H685" s="52"/>
      <c r="I685" s="52"/>
      <c r="J685" s="52"/>
      <c r="K685" s="54"/>
      <c r="L685" s="92"/>
      <c r="M685" s="93"/>
      <c r="N685" s="94"/>
      <c r="O685" s="119"/>
      <c r="P685" s="59">
        <f>B685</f>
        <v>36</v>
      </c>
      <c r="Q685" s="120"/>
      <c r="R685" s="119"/>
    </row>
    <row r="686" spans="1:23" ht="15.75" customHeight="1">
      <c r="A686" s="51">
        <v>2201</v>
      </c>
      <c r="B686" s="52"/>
      <c r="C686" s="52">
        <v>23</v>
      </c>
      <c r="D686" s="52"/>
      <c r="E686" s="52"/>
      <c r="F686" s="52"/>
      <c r="G686" s="52"/>
      <c r="H686" s="52"/>
      <c r="I686" s="52"/>
      <c r="J686" s="52"/>
      <c r="K686" s="54"/>
      <c r="L686" s="95"/>
      <c r="M686" s="76"/>
      <c r="N686" s="96"/>
      <c r="O686" s="63">
        <f>IF(C686=0,"",C686/B685)</f>
        <v>0.63888888888888884</v>
      </c>
      <c r="P686" s="64">
        <v>23</v>
      </c>
      <c r="Q686" s="65">
        <f t="shared" ref="Q686:Q694" si="70">IF(P686=0,"",P686/P685)</f>
        <v>0.63888888888888884</v>
      </c>
      <c r="R686" s="65">
        <f t="shared" ref="R686:R694" si="71">IF(P686=0,"",100%-Q686)</f>
        <v>0.36111111111111116</v>
      </c>
    </row>
    <row r="687" spans="1:23" ht="15.75" customHeight="1">
      <c r="A687" s="51">
        <v>2202</v>
      </c>
      <c r="B687" s="52"/>
      <c r="C687" s="52"/>
      <c r="D687" s="52">
        <v>17</v>
      </c>
      <c r="E687" s="52"/>
      <c r="F687" s="52"/>
      <c r="G687" s="52"/>
      <c r="H687" s="52"/>
      <c r="I687" s="52"/>
      <c r="J687" s="52"/>
      <c r="K687" s="54"/>
      <c r="L687" s="95"/>
      <c r="M687" s="76"/>
      <c r="N687" s="96"/>
      <c r="O687" s="63">
        <f>IF(D687=0,"",D687/C686)</f>
        <v>0.73913043478260865</v>
      </c>
      <c r="P687" s="64">
        <v>20</v>
      </c>
      <c r="Q687" s="65">
        <f t="shared" si="70"/>
        <v>0.86956521739130432</v>
      </c>
      <c r="R687" s="65">
        <f t="shared" si="71"/>
        <v>0.13043478260869568</v>
      </c>
      <c r="S687" s="121">
        <f>P687/P685</f>
        <v>0.55555555555555558</v>
      </c>
    </row>
    <row r="688" spans="1:23" ht="15.75" customHeight="1">
      <c r="A688" s="51">
        <v>2301</v>
      </c>
      <c r="B688" s="52"/>
      <c r="C688" s="52"/>
      <c r="D688" s="52"/>
      <c r="E688" s="52">
        <v>15</v>
      </c>
      <c r="F688" s="52"/>
      <c r="G688" s="52"/>
      <c r="H688" s="52"/>
      <c r="I688" s="52"/>
      <c r="J688" s="52"/>
      <c r="K688" s="54"/>
      <c r="L688" s="95"/>
      <c r="M688" s="76"/>
      <c r="N688" s="96"/>
      <c r="O688" s="63">
        <f>IF(E688=0,"",E688/D687)</f>
        <v>0.88235294117647056</v>
      </c>
      <c r="P688" s="64">
        <v>18</v>
      </c>
      <c r="Q688" s="65">
        <f t="shared" si="70"/>
        <v>0.9</v>
      </c>
      <c r="R688" s="65">
        <f t="shared" si="71"/>
        <v>9.9999999999999978E-2</v>
      </c>
    </row>
    <row r="689" spans="1:18" ht="15.75" customHeight="1">
      <c r="A689" s="51">
        <v>2302</v>
      </c>
      <c r="B689" s="52"/>
      <c r="C689" s="52"/>
      <c r="D689" s="52"/>
      <c r="E689" s="52"/>
      <c r="F689" s="52">
        <v>13</v>
      </c>
      <c r="G689" s="52"/>
      <c r="H689" s="52"/>
      <c r="I689" s="52"/>
      <c r="J689" s="52"/>
      <c r="K689" s="54"/>
      <c r="L689" s="95"/>
      <c r="M689" s="76"/>
      <c r="N689" s="96"/>
      <c r="O689" s="63">
        <f>IF(F689=0,"",F689/E688)</f>
        <v>0.8666666666666667</v>
      </c>
      <c r="P689" s="64">
        <v>17</v>
      </c>
      <c r="Q689" s="65">
        <f t="shared" si="70"/>
        <v>0.94444444444444442</v>
      </c>
      <c r="R689" s="65">
        <f t="shared" si="71"/>
        <v>5.555555555555558E-2</v>
      </c>
    </row>
    <row r="690" spans="1:18" ht="15.75" customHeight="1">
      <c r="A690" s="51">
        <v>2401</v>
      </c>
      <c r="B690" s="52"/>
      <c r="C690" s="52"/>
      <c r="D690" s="52"/>
      <c r="E690" s="52"/>
      <c r="F690" s="52"/>
      <c r="G690" s="52">
        <v>13</v>
      </c>
      <c r="H690" s="52"/>
      <c r="I690" s="52"/>
      <c r="J690" s="52"/>
      <c r="K690" s="54"/>
      <c r="L690" s="95"/>
      <c r="M690" s="76"/>
      <c r="N690" s="96"/>
      <c r="O690" s="63">
        <f>IF(G690=0,"",G690/F689)</f>
        <v>1</v>
      </c>
      <c r="P690" s="64">
        <v>17</v>
      </c>
      <c r="Q690" s="65">
        <f t="shared" si="70"/>
        <v>1</v>
      </c>
      <c r="R690" s="65">
        <f t="shared" si="71"/>
        <v>0</v>
      </c>
    </row>
    <row r="691" spans="1:18" ht="15.75" customHeight="1">
      <c r="A691" s="51">
        <v>2402</v>
      </c>
      <c r="B691" s="52"/>
      <c r="C691" s="52"/>
      <c r="D691" s="52"/>
      <c r="E691" s="52"/>
      <c r="F691" s="52"/>
      <c r="G691" s="52"/>
      <c r="H691" s="52">
        <v>13</v>
      </c>
      <c r="I691" s="52"/>
      <c r="J691" s="52"/>
      <c r="K691" s="54"/>
      <c r="L691" s="95"/>
      <c r="M691" s="76"/>
      <c r="N691" s="96"/>
      <c r="O691" s="63">
        <f>IF(H691=0,"",H691/G690)</f>
        <v>1</v>
      </c>
      <c r="P691" s="64">
        <v>17</v>
      </c>
      <c r="Q691" s="65">
        <f t="shared" si="70"/>
        <v>1</v>
      </c>
      <c r="R691" s="65">
        <f t="shared" si="71"/>
        <v>0</v>
      </c>
    </row>
    <row r="692" spans="1:18" ht="15.75" customHeight="1">
      <c r="A692" s="51">
        <v>2501</v>
      </c>
      <c r="B692" s="52"/>
      <c r="C692" s="52"/>
      <c r="D692" s="52"/>
      <c r="E692" s="52"/>
      <c r="F692" s="52"/>
      <c r="G692" s="52"/>
      <c r="H692" s="52"/>
      <c r="I692" s="52"/>
      <c r="J692" s="52"/>
      <c r="K692" s="54"/>
      <c r="L692" s="95"/>
      <c r="M692" s="76"/>
      <c r="N692" s="96"/>
      <c r="O692" s="63" t="str">
        <f>IF(I692=0,"",I692/H691)</f>
        <v/>
      </c>
      <c r="P692" s="64"/>
      <c r="Q692" s="65" t="str">
        <f t="shared" si="70"/>
        <v/>
      </c>
      <c r="R692" s="65" t="str">
        <f t="shared" si="71"/>
        <v/>
      </c>
    </row>
    <row r="693" spans="1:18" ht="15.75" customHeight="1">
      <c r="A693" s="51">
        <v>2502</v>
      </c>
      <c r="B693" s="52"/>
      <c r="C693" s="52"/>
      <c r="D693" s="52"/>
      <c r="E693" s="52"/>
      <c r="F693" s="52"/>
      <c r="G693" s="52"/>
      <c r="H693" s="52"/>
      <c r="I693" s="52"/>
      <c r="J693" s="52"/>
      <c r="K693" s="54"/>
      <c r="L693" s="95"/>
      <c r="M693" s="76"/>
      <c r="N693" s="96"/>
      <c r="O693" s="63" t="str">
        <f>IF(J693=0,"",J693/I692)</f>
        <v/>
      </c>
      <c r="P693" s="64"/>
      <c r="Q693" s="65" t="str">
        <f t="shared" si="70"/>
        <v/>
      </c>
      <c r="R693" s="65" t="str">
        <f t="shared" si="71"/>
        <v/>
      </c>
    </row>
    <row r="694" spans="1:18" ht="15.75" customHeight="1">
      <c r="A694" s="51">
        <v>2601</v>
      </c>
      <c r="B694" s="52"/>
      <c r="C694" s="52"/>
      <c r="D694" s="52"/>
      <c r="E694" s="52"/>
      <c r="F694" s="52"/>
      <c r="G694" s="52"/>
      <c r="H694" s="52"/>
      <c r="I694" s="52"/>
      <c r="J694" s="52"/>
      <c r="K694" s="54"/>
      <c r="L694" s="95"/>
      <c r="M694" s="76"/>
      <c r="N694" s="96"/>
      <c r="O694" s="63"/>
      <c r="P694" s="64"/>
      <c r="Q694" s="65" t="str">
        <f t="shared" si="70"/>
        <v/>
      </c>
      <c r="R694" s="65" t="str">
        <f t="shared" si="71"/>
        <v/>
      </c>
    </row>
    <row r="695" spans="1:18" ht="15.75" customHeight="1">
      <c r="A695" s="51">
        <v>2602</v>
      </c>
      <c r="B695" s="52"/>
      <c r="C695" s="52"/>
      <c r="D695" s="52"/>
      <c r="E695" s="52"/>
      <c r="F695" s="52"/>
      <c r="G695" s="52"/>
      <c r="H695" s="52"/>
      <c r="I695" s="52"/>
      <c r="J695" s="52"/>
      <c r="K695" s="54"/>
      <c r="L695" s="95"/>
      <c r="M695" s="76"/>
      <c r="N695" s="53"/>
      <c r="O695" s="122"/>
      <c r="P695" s="72"/>
      <c r="Q695" s="123"/>
      <c r="R695" s="122"/>
    </row>
    <row r="696" spans="1:18" ht="15.75" customHeight="1">
      <c r="A696" s="51">
        <v>2701</v>
      </c>
      <c r="B696" s="52"/>
      <c r="C696" s="52"/>
      <c r="D696" s="52"/>
      <c r="E696" s="52"/>
      <c r="F696" s="52"/>
      <c r="G696" s="52"/>
      <c r="H696" s="52"/>
      <c r="I696" s="52"/>
      <c r="J696" s="52"/>
      <c r="K696" s="54"/>
      <c r="L696" s="95"/>
      <c r="M696" s="76"/>
      <c r="N696" s="53"/>
      <c r="O696" s="71"/>
      <c r="P696" s="72"/>
      <c r="Q696" s="73"/>
      <c r="R696" s="71"/>
    </row>
    <row r="697" spans="1:18" ht="15.75" customHeight="1">
      <c r="A697" s="51">
        <v>2702</v>
      </c>
      <c r="B697" s="52"/>
      <c r="C697" s="52"/>
      <c r="D697" s="52"/>
      <c r="E697" s="52"/>
      <c r="F697" s="52"/>
      <c r="G697" s="52"/>
      <c r="H697" s="52"/>
      <c r="I697" s="52"/>
      <c r="J697" s="52"/>
      <c r="K697" s="54"/>
      <c r="L697" s="95"/>
      <c r="M697" s="76"/>
      <c r="N697" s="53"/>
      <c r="O697" s="76"/>
      <c r="P697" s="53"/>
      <c r="Q697" s="77"/>
      <c r="R697" s="71"/>
    </row>
    <row r="698" spans="1:18" ht="15.75" customHeight="1">
      <c r="A698" s="51">
        <v>2801</v>
      </c>
      <c r="B698" s="52"/>
      <c r="C698" s="52"/>
      <c r="D698" s="52"/>
      <c r="E698" s="52"/>
      <c r="F698" s="52"/>
      <c r="G698" s="52"/>
      <c r="H698" s="52"/>
      <c r="I698" s="52"/>
      <c r="J698" s="52"/>
      <c r="K698" s="54"/>
      <c r="L698" s="95"/>
      <c r="M698" s="76"/>
      <c r="N698" s="53"/>
      <c r="O698" s="78" t="s">
        <v>48</v>
      </c>
      <c r="P698" s="79"/>
      <c r="Q698" s="80" t="str">
        <f>IF(SUM(K687:K696)=0,"",SUM(K687:K696))</f>
        <v/>
      </c>
      <c r="R698" s="81" t="s">
        <v>17</v>
      </c>
    </row>
    <row r="699" spans="1:18" ht="15.75" customHeight="1">
      <c r="A699" s="51">
        <v>2802</v>
      </c>
      <c r="B699" s="52"/>
      <c r="C699" s="52"/>
      <c r="D699" s="52"/>
      <c r="E699" s="52"/>
      <c r="F699" s="52"/>
      <c r="G699" s="52"/>
      <c r="H699" s="52"/>
      <c r="I699" s="52"/>
      <c r="J699" s="52"/>
      <c r="K699" s="54"/>
      <c r="L699" s="95"/>
      <c r="M699" s="76"/>
      <c r="N699" s="53"/>
      <c r="O699" s="82" t="s">
        <v>49</v>
      </c>
      <c r="P699" s="83" t="str">
        <f>IF(P698/B685=0,"",P698/B685)</f>
        <v/>
      </c>
      <c r="Q699" s="84" t="e">
        <f>IF(P698/Q698=0,"",P698/Q698)</f>
        <v>#VALUE!</v>
      </c>
      <c r="R699" s="85" t="s">
        <v>50</v>
      </c>
    </row>
    <row r="700" spans="1:18" ht="15.75" customHeight="1">
      <c r="A700" s="51">
        <v>2901</v>
      </c>
      <c r="B700" s="52"/>
      <c r="C700" s="52"/>
      <c r="D700" s="52"/>
      <c r="E700" s="52"/>
      <c r="F700" s="52"/>
      <c r="G700" s="52"/>
      <c r="H700" s="52"/>
      <c r="I700" s="52"/>
      <c r="J700" s="52"/>
      <c r="K700" s="54"/>
      <c r="L700" s="124"/>
      <c r="M700" s="125"/>
      <c r="N700" s="126"/>
      <c r="O700" s="87"/>
      <c r="P700" s="88"/>
      <c r="Q700" s="88"/>
      <c r="R700" s="89"/>
    </row>
    <row r="701" spans="1:18" ht="18" customHeight="1">
      <c r="A701" s="19"/>
      <c r="B701" s="24"/>
      <c r="C701" s="187" t="s">
        <v>74</v>
      </c>
      <c r="D701" s="188"/>
      <c r="E701" s="188"/>
      <c r="F701" s="188"/>
      <c r="G701" s="188"/>
      <c r="H701" s="188"/>
      <c r="I701" s="188"/>
      <c r="J701" s="189"/>
      <c r="K701" s="90">
        <f>SUM(K694:K697)</f>
        <v>0</v>
      </c>
      <c r="L701" s="91" t="str">
        <f>IF(K694=0,"",K694/B685)</f>
        <v/>
      </c>
      <c r="M701" s="91" t="str">
        <f>IF(K701=0,"",K701/B685)</f>
        <v/>
      </c>
      <c r="N701" s="91" t="str">
        <f>IF(K694=0,"",M701-L701)</f>
        <v/>
      </c>
      <c r="O701" s="1"/>
      <c r="P701" s="24"/>
      <c r="Q701" s="27"/>
      <c r="R701" s="1"/>
    </row>
    <row r="702" spans="1:18" ht="12.75" customHeight="1">
      <c r="M702" s="1"/>
      <c r="N702" s="1"/>
      <c r="P702" s="1"/>
    </row>
    <row r="703" spans="1:18" ht="12.75" customHeight="1">
      <c r="M703" s="1"/>
      <c r="N703" s="1"/>
      <c r="P703" s="1"/>
    </row>
    <row r="704" spans="1:18" ht="12.75" customHeight="1">
      <c r="M704" s="1"/>
      <c r="N704" s="1"/>
      <c r="P704" s="1"/>
    </row>
    <row r="705" spans="1:19" ht="12.75" customHeight="1">
      <c r="M705" s="1"/>
      <c r="N705" s="1"/>
      <c r="P705" s="1"/>
    </row>
    <row r="706" spans="1:19" ht="12.75" customHeight="1">
      <c r="M706" s="1"/>
      <c r="N706" s="1"/>
      <c r="P706" s="1"/>
    </row>
    <row r="707" spans="1:19" ht="26.25" customHeight="1">
      <c r="A707" s="118" t="s">
        <v>63</v>
      </c>
      <c r="C707" s="118"/>
      <c r="D707" s="118"/>
      <c r="E707" s="118"/>
      <c r="F707" s="118"/>
      <c r="G707" s="118"/>
      <c r="H707" s="118"/>
      <c r="I707" s="118"/>
      <c r="K707" s="105" t="s">
        <v>91</v>
      </c>
      <c r="L707" s="1"/>
      <c r="M707" s="1"/>
      <c r="N707" s="24"/>
      <c r="O707" s="1"/>
      <c r="P707" s="24"/>
      <c r="Q707" s="24"/>
      <c r="R707" s="24"/>
    </row>
    <row r="708" spans="1:19" ht="20.25" customHeight="1">
      <c r="A708" s="180" t="s">
        <v>16</v>
      </c>
      <c r="B708" s="181" t="s">
        <v>64</v>
      </c>
      <c r="C708" s="176"/>
      <c r="D708" s="176"/>
      <c r="E708" s="176"/>
      <c r="F708" s="176"/>
      <c r="G708" s="176"/>
      <c r="H708" s="176"/>
      <c r="I708" s="176"/>
      <c r="J708" s="177"/>
      <c r="K708" s="182" t="s">
        <v>17</v>
      </c>
      <c r="L708" s="174" t="s">
        <v>8</v>
      </c>
      <c r="M708" s="174" t="s">
        <v>9</v>
      </c>
      <c r="N708" s="183" t="s">
        <v>10</v>
      </c>
      <c r="O708" s="174" t="s">
        <v>11</v>
      </c>
      <c r="P708" s="172" t="s">
        <v>12</v>
      </c>
      <c r="Q708" s="172" t="s">
        <v>13</v>
      </c>
      <c r="R708" s="174" t="s">
        <v>14</v>
      </c>
    </row>
    <row r="709" spans="1:19" ht="15.75" customHeight="1">
      <c r="A709" s="173"/>
      <c r="B709" s="51" t="s">
        <v>65</v>
      </c>
      <c r="C709" s="51" t="s">
        <v>66</v>
      </c>
      <c r="D709" s="51" t="s">
        <v>67</v>
      </c>
      <c r="E709" s="51" t="s">
        <v>68</v>
      </c>
      <c r="F709" s="51" t="s">
        <v>69</v>
      </c>
      <c r="G709" s="51" t="s">
        <v>70</v>
      </c>
      <c r="H709" s="51" t="s">
        <v>71</v>
      </c>
      <c r="I709" s="51" t="s">
        <v>72</v>
      </c>
      <c r="J709" s="51" t="s">
        <v>73</v>
      </c>
      <c r="K709" s="173"/>
      <c r="L709" s="173"/>
      <c r="M709" s="173"/>
      <c r="N709" s="173"/>
      <c r="O709" s="173"/>
      <c r="P709" s="173"/>
      <c r="Q709" s="173"/>
      <c r="R709" s="173"/>
    </row>
    <row r="710" spans="1:19" ht="15.75" customHeight="1">
      <c r="A710" s="51">
        <v>2201</v>
      </c>
      <c r="B710" s="52">
        <v>22</v>
      </c>
      <c r="C710" s="52"/>
      <c r="D710" s="52"/>
      <c r="E710" s="52"/>
      <c r="F710" s="52"/>
      <c r="G710" s="52"/>
      <c r="H710" s="52"/>
      <c r="I710" s="52"/>
      <c r="J710" s="52"/>
      <c r="K710" s="54"/>
      <c r="L710" s="92"/>
      <c r="M710" s="93"/>
      <c r="N710" s="94"/>
      <c r="O710" s="119"/>
      <c r="P710" s="59">
        <v>22</v>
      </c>
      <c r="Q710" s="120"/>
      <c r="R710" s="119"/>
    </row>
    <row r="711" spans="1:19" ht="15.75" customHeight="1">
      <c r="A711" s="51">
        <v>2202</v>
      </c>
      <c r="B711" s="52"/>
      <c r="C711" s="52">
        <v>16</v>
      </c>
      <c r="D711" s="52"/>
      <c r="E711" s="52"/>
      <c r="F711" s="52"/>
      <c r="G711" s="52"/>
      <c r="H711" s="52"/>
      <c r="I711" s="52"/>
      <c r="J711" s="52"/>
      <c r="K711" s="54"/>
      <c r="L711" s="95"/>
      <c r="M711" s="76"/>
      <c r="N711" s="96"/>
      <c r="O711" s="63">
        <f>IF(C711=0,"",C711/B710)</f>
        <v>0.72727272727272729</v>
      </c>
      <c r="P711" s="64">
        <v>16</v>
      </c>
      <c r="Q711" s="65">
        <f t="shared" ref="Q711:Q719" si="72">IF(P711=0,"",P711/P710)</f>
        <v>0.72727272727272729</v>
      </c>
      <c r="R711" s="65">
        <f t="shared" ref="R711:R719" si="73">IF(P711=0,"",100%-Q711)</f>
        <v>0.27272727272727271</v>
      </c>
    </row>
    <row r="712" spans="1:19" ht="15.75" customHeight="1">
      <c r="A712" s="51">
        <v>2301</v>
      </c>
      <c r="B712" s="52"/>
      <c r="C712" s="52"/>
      <c r="D712" s="52">
        <v>13</v>
      </c>
      <c r="E712" s="52"/>
      <c r="F712" s="52"/>
      <c r="G712" s="52"/>
      <c r="H712" s="52"/>
      <c r="I712" s="52"/>
      <c r="J712" s="52"/>
      <c r="K712" s="54"/>
      <c r="L712" s="95"/>
      <c r="M712" s="76"/>
      <c r="N712" s="96"/>
      <c r="O712" s="63">
        <f>IF(D712=0,"",D712/C711)</f>
        <v>0.8125</v>
      </c>
      <c r="P712" s="64">
        <v>14</v>
      </c>
      <c r="Q712" s="65">
        <f t="shared" si="72"/>
        <v>0.875</v>
      </c>
      <c r="R712" s="65">
        <f t="shared" si="73"/>
        <v>0.125</v>
      </c>
      <c r="S712" s="159">
        <f>P712/P710</f>
        <v>0.63636363636363635</v>
      </c>
    </row>
    <row r="713" spans="1:19" ht="15.75" customHeight="1">
      <c r="A713" s="51">
        <v>2302</v>
      </c>
      <c r="B713" s="52"/>
      <c r="C713" s="52"/>
      <c r="D713" s="52"/>
      <c r="E713" s="52">
        <v>11</v>
      </c>
      <c r="F713" s="52"/>
      <c r="G713" s="52"/>
      <c r="H713" s="52"/>
      <c r="I713" s="52"/>
      <c r="J713" s="52"/>
      <c r="K713" s="54"/>
      <c r="L713" s="95"/>
      <c r="M713" s="76"/>
      <c r="N713" s="96"/>
      <c r="O713" s="63">
        <f>IF(E713=0,"",E713/D712)</f>
        <v>0.84615384615384615</v>
      </c>
      <c r="P713" s="64">
        <v>12</v>
      </c>
      <c r="Q713" s="65">
        <f t="shared" si="72"/>
        <v>0.8571428571428571</v>
      </c>
      <c r="R713" s="65">
        <f t="shared" si="73"/>
        <v>0.1428571428571429</v>
      </c>
    </row>
    <row r="714" spans="1:19" ht="15.75" customHeight="1">
      <c r="A714" s="51">
        <v>2401</v>
      </c>
      <c r="B714" s="52"/>
      <c r="C714" s="52"/>
      <c r="D714" s="52"/>
      <c r="E714" s="52"/>
      <c r="F714" s="52">
        <v>10</v>
      </c>
      <c r="G714" s="52"/>
      <c r="H714" s="52"/>
      <c r="I714" s="52"/>
      <c r="J714" s="52"/>
      <c r="K714" s="54"/>
      <c r="L714" s="95"/>
      <c r="M714" s="76"/>
      <c r="N714" s="96"/>
      <c r="O714" s="63">
        <f>IF(F714=0,"",F714/E713)</f>
        <v>0.90909090909090906</v>
      </c>
      <c r="P714" s="64">
        <v>11</v>
      </c>
      <c r="Q714" s="65">
        <f t="shared" si="72"/>
        <v>0.91666666666666663</v>
      </c>
      <c r="R714" s="65">
        <f t="shared" si="73"/>
        <v>8.333333333333337E-2</v>
      </c>
    </row>
    <row r="715" spans="1:19" ht="15.75" customHeight="1">
      <c r="A715" s="51">
        <v>2402</v>
      </c>
      <c r="B715" s="52"/>
      <c r="C715" s="52"/>
      <c r="D715" s="52"/>
      <c r="E715" s="52"/>
      <c r="F715" s="52"/>
      <c r="G715" s="52">
        <v>10</v>
      </c>
      <c r="H715" s="52"/>
      <c r="I715" s="52"/>
      <c r="J715" s="52"/>
      <c r="K715" s="54"/>
      <c r="L715" s="95"/>
      <c r="M715" s="76"/>
      <c r="N715" s="96"/>
      <c r="O715" s="63">
        <f>IF(G715=0,"",G715/F714)</f>
        <v>1</v>
      </c>
      <c r="P715" s="64">
        <v>11</v>
      </c>
      <c r="Q715" s="65">
        <f t="shared" si="72"/>
        <v>1</v>
      </c>
      <c r="R715" s="65">
        <f t="shared" si="73"/>
        <v>0</v>
      </c>
    </row>
    <row r="716" spans="1:19" ht="15.75" customHeight="1">
      <c r="A716" s="51">
        <v>2501</v>
      </c>
      <c r="B716" s="52"/>
      <c r="C716" s="52"/>
      <c r="D716" s="52"/>
      <c r="E716" s="52"/>
      <c r="F716" s="52"/>
      <c r="G716" s="52"/>
      <c r="H716" s="52"/>
      <c r="I716" s="52"/>
      <c r="J716" s="52"/>
      <c r="K716" s="54"/>
      <c r="L716" s="95"/>
      <c r="M716" s="76"/>
      <c r="N716" s="96"/>
      <c r="O716" s="63" t="str">
        <f>IF(H716=0,"",H716/G715)</f>
        <v/>
      </c>
      <c r="P716" s="64"/>
      <c r="Q716" s="65" t="str">
        <f t="shared" si="72"/>
        <v/>
      </c>
      <c r="R716" s="65" t="str">
        <f t="shared" si="73"/>
        <v/>
      </c>
    </row>
    <row r="717" spans="1:19" ht="15.75" customHeight="1">
      <c r="A717" s="51">
        <v>2502</v>
      </c>
      <c r="B717" s="52"/>
      <c r="C717" s="52"/>
      <c r="D717" s="52"/>
      <c r="E717" s="52"/>
      <c r="F717" s="52"/>
      <c r="G717" s="52"/>
      <c r="H717" s="52"/>
      <c r="I717" s="52"/>
      <c r="J717" s="52"/>
      <c r="K717" s="54"/>
      <c r="L717" s="95"/>
      <c r="M717" s="76"/>
      <c r="N717" s="96"/>
      <c r="O717" s="63" t="str">
        <f>IF(I717=0,"",I717/H716)</f>
        <v/>
      </c>
      <c r="P717" s="64"/>
      <c r="Q717" s="65" t="str">
        <f t="shared" si="72"/>
        <v/>
      </c>
      <c r="R717" s="65" t="str">
        <f t="shared" si="73"/>
        <v/>
      </c>
    </row>
    <row r="718" spans="1:19" ht="15.75" customHeight="1">
      <c r="A718" s="51">
        <v>2601</v>
      </c>
      <c r="B718" s="52"/>
      <c r="C718" s="52"/>
      <c r="D718" s="52"/>
      <c r="E718" s="52"/>
      <c r="F718" s="52"/>
      <c r="G718" s="52"/>
      <c r="H718" s="52"/>
      <c r="I718" s="52"/>
      <c r="J718" s="52"/>
      <c r="K718" s="54"/>
      <c r="L718" s="95"/>
      <c r="M718" s="76"/>
      <c r="N718" s="96"/>
      <c r="O718" s="63" t="str">
        <f>IF(J718=0,"",J718/I717)</f>
        <v/>
      </c>
      <c r="P718" s="64"/>
      <c r="Q718" s="65" t="str">
        <f t="shared" si="72"/>
        <v/>
      </c>
      <c r="R718" s="65" t="str">
        <f t="shared" si="73"/>
        <v/>
      </c>
    </row>
    <row r="719" spans="1:19" ht="15.75" customHeight="1">
      <c r="A719" s="51">
        <v>2602</v>
      </c>
      <c r="B719" s="52"/>
      <c r="C719" s="52"/>
      <c r="D719" s="52"/>
      <c r="E719" s="52"/>
      <c r="F719" s="52"/>
      <c r="G719" s="52"/>
      <c r="H719" s="52"/>
      <c r="I719" s="52"/>
      <c r="J719" s="52"/>
      <c r="K719" s="54"/>
      <c r="L719" s="95"/>
      <c r="M719" s="76"/>
      <c r="N719" s="96"/>
      <c r="O719" s="63" t="str">
        <f>IF(J719=0,"",J719/I718)</f>
        <v/>
      </c>
      <c r="P719" s="64"/>
      <c r="Q719" s="65" t="str">
        <f t="shared" si="72"/>
        <v/>
      </c>
      <c r="R719" s="65" t="str">
        <f t="shared" si="73"/>
        <v/>
      </c>
    </row>
    <row r="720" spans="1:19" ht="15.75" customHeight="1">
      <c r="A720" s="51">
        <v>2701</v>
      </c>
      <c r="B720" s="52"/>
      <c r="C720" s="52"/>
      <c r="D720" s="52"/>
      <c r="E720" s="52"/>
      <c r="F720" s="52"/>
      <c r="G720" s="52"/>
      <c r="H720" s="52"/>
      <c r="I720" s="52"/>
      <c r="J720" s="52"/>
      <c r="K720" s="54"/>
      <c r="L720" s="95"/>
      <c r="M720" s="76"/>
      <c r="N720" s="53"/>
      <c r="O720" s="122"/>
      <c r="P720" s="72"/>
      <c r="Q720" s="123"/>
      <c r="R720" s="122"/>
    </row>
    <row r="721" spans="1:19" ht="15.75" customHeight="1">
      <c r="A721" s="51">
        <v>2702</v>
      </c>
      <c r="B721" s="52"/>
      <c r="C721" s="52"/>
      <c r="D721" s="52"/>
      <c r="E721" s="52"/>
      <c r="F721" s="52"/>
      <c r="G721" s="52"/>
      <c r="H721" s="52"/>
      <c r="I721" s="52"/>
      <c r="J721" s="52"/>
      <c r="K721" s="54"/>
      <c r="L721" s="95"/>
      <c r="M721" s="76"/>
      <c r="N721" s="53"/>
      <c r="O721" s="71"/>
      <c r="P721" s="72"/>
      <c r="Q721" s="73"/>
      <c r="R721" s="71"/>
    </row>
    <row r="722" spans="1:19" ht="15.75" customHeight="1">
      <c r="A722" s="51">
        <v>2801</v>
      </c>
      <c r="B722" s="52"/>
      <c r="C722" s="52"/>
      <c r="D722" s="52"/>
      <c r="E722" s="52"/>
      <c r="F722" s="52"/>
      <c r="G722" s="52"/>
      <c r="H722" s="52"/>
      <c r="I722" s="52"/>
      <c r="J722" s="52"/>
      <c r="K722" s="54"/>
      <c r="L722" s="95"/>
      <c r="M722" s="76"/>
      <c r="N722" s="53"/>
      <c r="O722" s="76"/>
      <c r="P722" s="53"/>
      <c r="Q722" s="77"/>
      <c r="R722" s="71"/>
    </row>
    <row r="723" spans="1:19" ht="15.75" customHeight="1">
      <c r="A723" s="51">
        <v>2802</v>
      </c>
      <c r="B723" s="52"/>
      <c r="C723" s="52"/>
      <c r="D723" s="52"/>
      <c r="E723" s="52"/>
      <c r="F723" s="52"/>
      <c r="G723" s="52"/>
      <c r="H723" s="52"/>
      <c r="I723" s="52"/>
      <c r="J723" s="52"/>
      <c r="K723" s="54"/>
      <c r="L723" s="95"/>
      <c r="M723" s="76"/>
      <c r="N723" s="53"/>
      <c r="O723" s="78" t="s">
        <v>48</v>
      </c>
      <c r="P723" s="79"/>
      <c r="Q723" s="80" t="str">
        <f>IF(SUM(K712:K721)=0,"",SUM(K712:K721))</f>
        <v/>
      </c>
      <c r="R723" s="81" t="s">
        <v>17</v>
      </c>
    </row>
    <row r="724" spans="1:19" ht="15.75" customHeight="1">
      <c r="A724" s="51">
        <v>2901</v>
      </c>
      <c r="B724" s="52"/>
      <c r="C724" s="52"/>
      <c r="D724" s="52"/>
      <c r="E724" s="52"/>
      <c r="F724" s="52"/>
      <c r="G724" s="52"/>
      <c r="H724" s="52"/>
      <c r="I724" s="52"/>
      <c r="J724" s="52"/>
      <c r="K724" s="54"/>
      <c r="L724" s="95"/>
      <c r="M724" s="76"/>
      <c r="N724" s="53"/>
      <c r="O724" s="82" t="s">
        <v>49</v>
      </c>
      <c r="P724" s="83" t="str">
        <f>IF(P723/B710=0,"",P723/B710)</f>
        <v/>
      </c>
      <c r="Q724" s="84" t="e">
        <f>IF(P723/Q723=0,"",P723/Q723)</f>
        <v>#VALUE!</v>
      </c>
      <c r="R724" s="85" t="s">
        <v>50</v>
      </c>
    </row>
    <row r="725" spans="1:19" ht="15.75" customHeight="1">
      <c r="A725" s="51">
        <v>2902</v>
      </c>
      <c r="B725" s="52"/>
      <c r="C725" s="52"/>
      <c r="D725" s="52"/>
      <c r="E725" s="52"/>
      <c r="F725" s="52"/>
      <c r="G725" s="52"/>
      <c r="H725" s="52"/>
      <c r="I725" s="52"/>
      <c r="J725" s="52"/>
      <c r="K725" s="54"/>
      <c r="L725" s="124"/>
      <c r="M725" s="125"/>
      <c r="N725" s="126"/>
      <c r="O725" s="87"/>
      <c r="P725" s="88"/>
      <c r="Q725" s="88"/>
      <c r="R725" s="89"/>
    </row>
    <row r="726" spans="1:19" ht="18" customHeight="1">
      <c r="A726" s="19"/>
      <c r="B726" s="24"/>
      <c r="C726" s="187" t="s">
        <v>74</v>
      </c>
      <c r="D726" s="188"/>
      <c r="E726" s="188"/>
      <c r="F726" s="188"/>
      <c r="G726" s="188"/>
      <c r="H726" s="188"/>
      <c r="I726" s="188"/>
      <c r="J726" s="189"/>
      <c r="K726" s="90">
        <f>SUM(K719:K722)</f>
        <v>0</v>
      </c>
      <c r="L726" s="91" t="str">
        <f>IF(K719=0,"",K719/B710)</f>
        <v/>
      </c>
      <c r="M726" s="91" t="str">
        <f>IF(K726=0,"",K726/B710)</f>
        <v/>
      </c>
      <c r="N726" s="91" t="str">
        <f>IF(K719=0,"",M726-L726)</f>
        <v/>
      </c>
      <c r="O726" s="1"/>
      <c r="P726" s="24"/>
      <c r="Q726" s="27"/>
      <c r="R726" s="1"/>
    </row>
    <row r="727" spans="1:19" ht="12.75" customHeight="1">
      <c r="M727" s="1"/>
      <c r="N727" s="1"/>
      <c r="P727" s="1"/>
    </row>
    <row r="728" spans="1:19" ht="12.75" customHeight="1">
      <c r="M728" s="1"/>
      <c r="N728" s="1"/>
      <c r="P728" s="1"/>
    </row>
    <row r="729" spans="1:19" ht="26.25">
      <c r="A729" s="118" t="s">
        <v>63</v>
      </c>
      <c r="C729" s="118"/>
      <c r="D729" s="118"/>
      <c r="E729" s="118"/>
      <c r="F729" s="118"/>
      <c r="G729" s="118"/>
      <c r="H729" s="118"/>
      <c r="I729" s="118"/>
      <c r="K729" s="105" t="s">
        <v>92</v>
      </c>
      <c r="L729" s="1"/>
      <c r="M729" s="1"/>
      <c r="N729" s="24"/>
      <c r="O729" s="1"/>
      <c r="P729" s="24"/>
      <c r="Q729" s="24"/>
      <c r="R729" s="24"/>
    </row>
    <row r="730" spans="1:19" ht="20.25">
      <c r="A730" s="180" t="s">
        <v>16</v>
      </c>
      <c r="B730" s="181" t="s">
        <v>64</v>
      </c>
      <c r="C730" s="176"/>
      <c r="D730" s="176"/>
      <c r="E730" s="176"/>
      <c r="F730" s="176"/>
      <c r="G730" s="176"/>
      <c r="H730" s="176"/>
      <c r="I730" s="176"/>
      <c r="J730" s="177"/>
      <c r="K730" s="182" t="s">
        <v>17</v>
      </c>
      <c r="L730" s="174" t="s">
        <v>8</v>
      </c>
      <c r="M730" s="174" t="s">
        <v>9</v>
      </c>
      <c r="N730" s="183" t="s">
        <v>10</v>
      </c>
      <c r="O730" s="174" t="s">
        <v>11</v>
      </c>
      <c r="P730" s="172" t="s">
        <v>12</v>
      </c>
      <c r="Q730" s="172" t="s">
        <v>13</v>
      </c>
      <c r="R730" s="174" t="s">
        <v>14</v>
      </c>
    </row>
    <row r="731" spans="1:19" ht="15.75">
      <c r="A731" s="173"/>
      <c r="B731" s="51" t="s">
        <v>65</v>
      </c>
      <c r="C731" s="51" t="s">
        <v>66</v>
      </c>
      <c r="D731" s="51" t="s">
        <v>67</v>
      </c>
      <c r="E731" s="51" t="s">
        <v>68</v>
      </c>
      <c r="F731" s="51" t="s">
        <v>69</v>
      </c>
      <c r="G731" s="51" t="s">
        <v>70</v>
      </c>
      <c r="H731" s="51" t="s">
        <v>71</v>
      </c>
      <c r="I731" s="51" t="s">
        <v>72</v>
      </c>
      <c r="J731" s="51" t="s">
        <v>73</v>
      </c>
      <c r="K731" s="173"/>
      <c r="L731" s="173"/>
      <c r="M731" s="173"/>
      <c r="N731" s="173"/>
      <c r="O731" s="173"/>
      <c r="P731" s="173"/>
      <c r="Q731" s="173"/>
      <c r="R731" s="173"/>
    </row>
    <row r="732" spans="1:19" ht="15.75">
      <c r="A732" s="51">
        <v>2202</v>
      </c>
      <c r="B732" s="52">
        <v>25</v>
      </c>
      <c r="C732" s="52"/>
      <c r="D732" s="52"/>
      <c r="E732" s="52"/>
      <c r="F732" s="52"/>
      <c r="G732" s="52"/>
      <c r="H732" s="52"/>
      <c r="I732" s="52"/>
      <c r="J732" s="52"/>
      <c r="K732" s="54"/>
      <c r="L732" s="92"/>
      <c r="M732" s="93"/>
      <c r="N732" s="94"/>
      <c r="O732" s="119"/>
      <c r="P732" s="59">
        <v>25</v>
      </c>
      <c r="Q732" s="120"/>
      <c r="R732" s="119"/>
    </row>
    <row r="733" spans="1:19" ht="15.75">
      <c r="A733" s="51">
        <v>2301</v>
      </c>
      <c r="B733" s="52"/>
      <c r="C733" s="52">
        <v>22</v>
      </c>
      <c r="D733" s="52"/>
      <c r="E733" s="52"/>
      <c r="F733" s="52"/>
      <c r="G733" s="52"/>
      <c r="H733" s="52"/>
      <c r="I733" s="52"/>
      <c r="J733" s="52"/>
      <c r="K733" s="54"/>
      <c r="L733" s="95"/>
      <c r="M733" s="76"/>
      <c r="N733" s="96"/>
      <c r="O733" s="63">
        <f>IF(C733=0,"",C733/B732)</f>
        <v>0.88</v>
      </c>
      <c r="P733" s="64">
        <v>22</v>
      </c>
      <c r="Q733" s="65">
        <f t="shared" ref="Q733:Q741" si="74">IF(P733=0,"",P733/P732)</f>
        <v>0.88</v>
      </c>
      <c r="R733" s="65">
        <f t="shared" ref="R733:R741" si="75">IF(P733=0,"",100%-Q733)</f>
        <v>0.12</v>
      </c>
    </row>
    <row r="734" spans="1:19" ht="15.75">
      <c r="A734" s="51">
        <v>2302</v>
      </c>
      <c r="B734" s="52"/>
      <c r="C734" s="52"/>
      <c r="D734" s="52">
        <v>17</v>
      </c>
      <c r="E734" s="52"/>
      <c r="F734" s="52"/>
      <c r="G734" s="52"/>
      <c r="H734" s="52"/>
      <c r="I734" s="52"/>
      <c r="J734" s="52"/>
      <c r="K734" s="54"/>
      <c r="L734" s="95"/>
      <c r="M734" s="76"/>
      <c r="N734" s="96"/>
      <c r="O734" s="63">
        <f>IF(D734=0,"",D734/C733)</f>
        <v>0.77272727272727271</v>
      </c>
      <c r="P734" s="64">
        <v>20</v>
      </c>
      <c r="Q734" s="65">
        <f t="shared" si="74"/>
        <v>0.90909090909090906</v>
      </c>
      <c r="R734" s="65">
        <f t="shared" si="75"/>
        <v>9.0909090909090939E-2</v>
      </c>
      <c r="S734" s="158">
        <f>P734/P732</f>
        <v>0.8</v>
      </c>
    </row>
    <row r="735" spans="1:19" ht="15.75">
      <c r="A735" s="51">
        <v>2401</v>
      </c>
      <c r="B735" s="52"/>
      <c r="C735" s="52"/>
      <c r="D735" s="52"/>
      <c r="E735" s="52">
        <v>16</v>
      </c>
      <c r="F735" s="52"/>
      <c r="G735" s="52"/>
      <c r="H735" s="52"/>
      <c r="I735" s="52"/>
      <c r="J735" s="52"/>
      <c r="K735" s="54"/>
      <c r="L735" s="95"/>
      <c r="M735" s="76"/>
      <c r="N735" s="96"/>
      <c r="O735" s="63">
        <f>IF(E735=0,"",E735/D734)</f>
        <v>0.94117647058823528</v>
      </c>
      <c r="P735" s="64">
        <v>20</v>
      </c>
      <c r="Q735" s="65">
        <f t="shared" si="74"/>
        <v>1</v>
      </c>
      <c r="R735" s="65">
        <f t="shared" si="75"/>
        <v>0</v>
      </c>
    </row>
    <row r="736" spans="1:19" ht="15.75">
      <c r="A736" s="51">
        <v>2402</v>
      </c>
      <c r="B736" s="52"/>
      <c r="C736" s="52"/>
      <c r="D736" s="52"/>
      <c r="E736" s="52"/>
      <c r="F736" s="52">
        <v>16</v>
      </c>
      <c r="G736" s="52"/>
      <c r="H736" s="52"/>
      <c r="I736" s="52"/>
      <c r="J736" s="52"/>
      <c r="K736" s="54"/>
      <c r="L736" s="95"/>
      <c r="M736" s="76"/>
      <c r="N736" s="96"/>
      <c r="O736" s="63">
        <f>IF(F736=0,"",F736/E735)</f>
        <v>1</v>
      </c>
      <c r="P736" s="64">
        <v>20</v>
      </c>
      <c r="Q736" s="65">
        <f t="shared" si="74"/>
        <v>1</v>
      </c>
      <c r="R736" s="65">
        <f t="shared" si="75"/>
        <v>0</v>
      </c>
    </row>
    <row r="737" spans="1:18" ht="15.75">
      <c r="A737" s="51">
        <v>2501</v>
      </c>
      <c r="B737" s="52"/>
      <c r="C737" s="52"/>
      <c r="D737" s="52"/>
      <c r="E737" s="52"/>
      <c r="F737" s="52"/>
      <c r="G737" s="52"/>
      <c r="H737" s="52"/>
      <c r="I737" s="52"/>
      <c r="J737" s="52"/>
      <c r="K737" s="54"/>
      <c r="L737" s="95"/>
      <c r="M737" s="76"/>
      <c r="N737" s="96"/>
      <c r="O737" s="63" t="str">
        <f>IF(G737=0,"",G737/F736)</f>
        <v/>
      </c>
      <c r="P737" s="64"/>
      <c r="Q737" s="65" t="str">
        <f t="shared" si="74"/>
        <v/>
      </c>
      <c r="R737" s="65" t="str">
        <f t="shared" si="75"/>
        <v/>
      </c>
    </row>
    <row r="738" spans="1:18" ht="15.75">
      <c r="A738" s="51">
        <v>2502</v>
      </c>
      <c r="B738" s="52"/>
      <c r="C738" s="52"/>
      <c r="D738" s="52"/>
      <c r="E738" s="52"/>
      <c r="F738" s="52"/>
      <c r="G738" s="52"/>
      <c r="H738" s="52"/>
      <c r="I738" s="52"/>
      <c r="J738" s="52"/>
      <c r="K738" s="54"/>
      <c r="L738" s="95"/>
      <c r="M738" s="76"/>
      <c r="N738" s="96"/>
      <c r="O738" s="63" t="str">
        <f>IF(H738=0,"",H738/G737)</f>
        <v/>
      </c>
      <c r="P738" s="64"/>
      <c r="Q738" s="65" t="str">
        <f t="shared" si="74"/>
        <v/>
      </c>
      <c r="R738" s="65" t="str">
        <f t="shared" si="75"/>
        <v/>
      </c>
    </row>
    <row r="739" spans="1:18" ht="15.75">
      <c r="A739" s="51">
        <v>2601</v>
      </c>
      <c r="B739" s="52"/>
      <c r="C739" s="52"/>
      <c r="D739" s="52"/>
      <c r="E739" s="52"/>
      <c r="F739" s="52"/>
      <c r="G739" s="52"/>
      <c r="H739" s="52"/>
      <c r="I739" s="52"/>
      <c r="J739" s="52"/>
      <c r="K739" s="54"/>
      <c r="L739" s="95"/>
      <c r="M739" s="76"/>
      <c r="N739" s="96"/>
      <c r="O739" s="63" t="str">
        <f>IF(I739=0,"",I739/H738)</f>
        <v/>
      </c>
      <c r="P739" s="64"/>
      <c r="Q739" s="65" t="str">
        <f t="shared" si="74"/>
        <v/>
      </c>
      <c r="R739" s="65" t="str">
        <f t="shared" si="75"/>
        <v/>
      </c>
    </row>
    <row r="740" spans="1:18" ht="15.75">
      <c r="A740" s="51">
        <v>2602</v>
      </c>
      <c r="B740" s="52"/>
      <c r="C740" s="52"/>
      <c r="D740" s="52"/>
      <c r="E740" s="52"/>
      <c r="F740" s="52"/>
      <c r="G740" s="52"/>
      <c r="H740" s="52"/>
      <c r="I740" s="52"/>
      <c r="J740" s="52"/>
      <c r="K740" s="54"/>
      <c r="L740" s="95"/>
      <c r="M740" s="76"/>
      <c r="N740" s="96"/>
      <c r="O740" s="63" t="str">
        <f>IF(J740=0,"",J740/I739)</f>
        <v/>
      </c>
      <c r="P740" s="64"/>
      <c r="Q740" s="65" t="str">
        <f t="shared" si="74"/>
        <v/>
      </c>
      <c r="R740" s="65" t="str">
        <f t="shared" si="75"/>
        <v/>
      </c>
    </row>
    <row r="741" spans="1:18" ht="15.75">
      <c r="A741" s="51">
        <v>2701</v>
      </c>
      <c r="B741" s="52"/>
      <c r="C741" s="52"/>
      <c r="D741" s="52"/>
      <c r="E741" s="52"/>
      <c r="F741" s="52"/>
      <c r="G741" s="52"/>
      <c r="H741" s="52"/>
      <c r="I741" s="52"/>
      <c r="J741" s="52"/>
      <c r="K741" s="54"/>
      <c r="L741" s="95"/>
      <c r="M741" s="76"/>
      <c r="N741" s="96"/>
      <c r="O741" s="63" t="str">
        <f>IF(J741=0,"",J741/I740)</f>
        <v/>
      </c>
      <c r="P741" s="64"/>
      <c r="Q741" s="65" t="str">
        <f t="shared" si="74"/>
        <v/>
      </c>
      <c r="R741" s="65" t="str">
        <f t="shared" si="75"/>
        <v/>
      </c>
    </row>
    <row r="742" spans="1:18" ht="15.75">
      <c r="A742" s="51">
        <v>2702</v>
      </c>
      <c r="B742" s="52"/>
      <c r="C742" s="52"/>
      <c r="D742" s="52"/>
      <c r="E742" s="52"/>
      <c r="F742" s="52"/>
      <c r="G742" s="52"/>
      <c r="H742" s="52"/>
      <c r="I742" s="52"/>
      <c r="J742" s="52"/>
      <c r="K742" s="54"/>
      <c r="L742" s="95"/>
      <c r="M742" s="76"/>
      <c r="N742" s="53"/>
      <c r="O742" s="122"/>
      <c r="P742" s="72"/>
      <c r="Q742" s="123"/>
      <c r="R742" s="122"/>
    </row>
    <row r="743" spans="1:18" ht="15.75">
      <c r="A743" s="51">
        <v>2801</v>
      </c>
      <c r="B743" s="52"/>
      <c r="C743" s="52"/>
      <c r="D743" s="52"/>
      <c r="E743" s="52"/>
      <c r="F743" s="52"/>
      <c r="G743" s="52"/>
      <c r="H743" s="52"/>
      <c r="I743" s="52"/>
      <c r="J743" s="52"/>
      <c r="K743" s="54"/>
      <c r="L743" s="95"/>
      <c r="M743" s="76"/>
      <c r="N743" s="53"/>
      <c r="O743" s="71"/>
      <c r="P743" s="72"/>
      <c r="Q743" s="73"/>
      <c r="R743" s="71"/>
    </row>
    <row r="744" spans="1:18" ht="15.75">
      <c r="A744" s="51">
        <v>2802</v>
      </c>
      <c r="B744" s="52"/>
      <c r="C744" s="52"/>
      <c r="D744" s="52"/>
      <c r="E744" s="52"/>
      <c r="F744" s="52"/>
      <c r="G744" s="52"/>
      <c r="H744" s="52"/>
      <c r="I744" s="52"/>
      <c r="J744" s="52"/>
      <c r="K744" s="54"/>
      <c r="L744" s="95"/>
      <c r="M744" s="76"/>
      <c r="N744" s="53"/>
      <c r="O744" s="76"/>
      <c r="P744" s="53"/>
      <c r="Q744" s="77"/>
      <c r="R744" s="71"/>
    </row>
    <row r="745" spans="1:18" ht="15.75">
      <c r="A745" s="51">
        <v>2901</v>
      </c>
      <c r="B745" s="52"/>
      <c r="C745" s="52"/>
      <c r="D745" s="52"/>
      <c r="E745" s="52"/>
      <c r="F745" s="52"/>
      <c r="G745" s="52"/>
      <c r="H745" s="52"/>
      <c r="I745" s="52"/>
      <c r="J745" s="52"/>
      <c r="K745" s="54"/>
      <c r="L745" s="95"/>
      <c r="M745" s="76"/>
      <c r="N745" s="53"/>
      <c r="O745" s="78" t="s">
        <v>48</v>
      </c>
      <c r="P745" s="79"/>
      <c r="Q745" s="80" t="str">
        <f>IF(SUM(K734:K743)=0,"",SUM(K734:K743))</f>
        <v/>
      </c>
      <c r="R745" s="81" t="s">
        <v>17</v>
      </c>
    </row>
    <row r="746" spans="1:18" ht="15.75">
      <c r="A746" s="51">
        <v>2902</v>
      </c>
      <c r="B746" s="52"/>
      <c r="C746" s="52"/>
      <c r="D746" s="52"/>
      <c r="E746" s="52"/>
      <c r="F746" s="52"/>
      <c r="G746" s="52"/>
      <c r="H746" s="52"/>
      <c r="I746" s="52"/>
      <c r="J746" s="52"/>
      <c r="K746" s="54"/>
      <c r="L746" s="95"/>
      <c r="M746" s="76"/>
      <c r="N746" s="53"/>
      <c r="O746" s="82" t="s">
        <v>49</v>
      </c>
      <c r="P746" s="83" t="str">
        <f>IF(P745/B732=0,"",P745/B732)</f>
        <v/>
      </c>
      <c r="Q746" s="84" t="e">
        <f>IF(P745/Q745=0,"",P745/Q745)</f>
        <v>#VALUE!</v>
      </c>
      <c r="R746" s="85" t="s">
        <v>50</v>
      </c>
    </row>
    <row r="747" spans="1:18" ht="12.75" customHeight="1">
      <c r="B747" s="52"/>
      <c r="C747" s="52"/>
      <c r="D747" s="52"/>
      <c r="E747" s="52"/>
      <c r="F747" s="52"/>
      <c r="G747" s="52"/>
      <c r="H747" s="52"/>
      <c r="I747" s="52"/>
      <c r="J747" s="52"/>
      <c r="K747" s="54"/>
      <c r="L747" s="124"/>
      <c r="M747" s="125"/>
      <c r="N747" s="126"/>
      <c r="O747" s="87"/>
      <c r="P747" s="88"/>
      <c r="Q747" s="88"/>
      <c r="R747" s="89"/>
    </row>
    <row r="748" spans="1:18" ht="18" customHeight="1">
      <c r="A748" s="19"/>
      <c r="B748" s="24"/>
      <c r="C748" s="187" t="s">
        <v>74</v>
      </c>
      <c r="D748" s="188"/>
      <c r="E748" s="188"/>
      <c r="F748" s="188"/>
      <c r="G748" s="188"/>
      <c r="H748" s="188"/>
      <c r="I748" s="188"/>
      <c r="J748" s="189"/>
      <c r="K748" s="90">
        <f>SUM(K741:K744)</f>
        <v>0</v>
      </c>
      <c r="L748" s="91" t="str">
        <f>IF(K741=0,"",K741/B732)</f>
        <v/>
      </c>
      <c r="M748" s="91" t="str">
        <f>IF(K748=0,"",K748/B732)</f>
        <v/>
      </c>
      <c r="N748" s="91" t="str">
        <f>IF(K741=0,"",M748-L748)</f>
        <v/>
      </c>
      <c r="O748" s="1"/>
      <c r="P748" s="24"/>
      <c r="Q748" s="27"/>
      <c r="R748" s="1"/>
    </row>
    <row r="749" spans="1:18" ht="12.75" customHeight="1">
      <c r="M749" s="1"/>
      <c r="N749" s="1"/>
      <c r="P749" s="1"/>
    </row>
    <row r="750" spans="1:18" ht="12.75" customHeight="1">
      <c r="M750" s="1"/>
      <c r="N750" s="1"/>
      <c r="P750" s="1"/>
    </row>
    <row r="751" spans="1:18" ht="26.25">
      <c r="A751" s="118" t="s">
        <v>63</v>
      </c>
      <c r="C751" s="118"/>
      <c r="D751" s="118"/>
      <c r="E751" s="118"/>
      <c r="F751" s="118"/>
      <c r="G751" s="118"/>
      <c r="H751" s="118"/>
      <c r="I751" s="118"/>
      <c r="K751" s="156" t="s">
        <v>103</v>
      </c>
      <c r="L751" s="1"/>
      <c r="M751" s="1"/>
      <c r="N751" s="24"/>
      <c r="O751" s="1"/>
      <c r="P751" s="24"/>
      <c r="Q751" s="24"/>
      <c r="R751" s="24"/>
    </row>
    <row r="752" spans="1:18" ht="20.25">
      <c r="A752" s="180" t="s">
        <v>16</v>
      </c>
      <c r="B752" s="181" t="s">
        <v>64</v>
      </c>
      <c r="C752" s="176"/>
      <c r="D752" s="176"/>
      <c r="E752" s="176"/>
      <c r="F752" s="176"/>
      <c r="G752" s="176"/>
      <c r="H752" s="176"/>
      <c r="I752" s="176"/>
      <c r="J752" s="177"/>
      <c r="K752" s="182" t="s">
        <v>17</v>
      </c>
      <c r="L752" s="174" t="s">
        <v>8</v>
      </c>
      <c r="M752" s="174" t="s">
        <v>9</v>
      </c>
      <c r="N752" s="183" t="s">
        <v>10</v>
      </c>
      <c r="O752" s="174" t="s">
        <v>11</v>
      </c>
      <c r="P752" s="172" t="s">
        <v>12</v>
      </c>
      <c r="Q752" s="172" t="s">
        <v>13</v>
      </c>
      <c r="R752" s="174" t="s">
        <v>14</v>
      </c>
    </row>
    <row r="753" spans="1:19" ht="15.75">
      <c r="A753" s="173"/>
      <c r="B753" s="51" t="s">
        <v>65</v>
      </c>
      <c r="C753" s="51" t="s">
        <v>66</v>
      </c>
      <c r="D753" s="51" t="s">
        <v>67</v>
      </c>
      <c r="E753" s="51" t="s">
        <v>68</v>
      </c>
      <c r="F753" s="51" t="s">
        <v>69</v>
      </c>
      <c r="G753" s="51" t="s">
        <v>70</v>
      </c>
      <c r="H753" s="51" t="s">
        <v>71</v>
      </c>
      <c r="I753" s="51" t="s">
        <v>72</v>
      </c>
      <c r="J753" s="51" t="s">
        <v>73</v>
      </c>
      <c r="K753" s="173"/>
      <c r="L753" s="173"/>
      <c r="M753" s="173"/>
      <c r="N753" s="173"/>
      <c r="O753" s="173"/>
      <c r="P753" s="173"/>
      <c r="Q753" s="173"/>
      <c r="R753" s="173"/>
    </row>
    <row r="754" spans="1:19" ht="15.75">
      <c r="A754" s="51">
        <v>2301</v>
      </c>
      <c r="B754" s="52">
        <v>21</v>
      </c>
      <c r="C754" s="52"/>
      <c r="D754" s="52"/>
      <c r="E754" s="52"/>
      <c r="F754" s="52"/>
      <c r="G754" s="52"/>
      <c r="H754" s="52"/>
      <c r="I754" s="52"/>
      <c r="J754" s="52"/>
      <c r="K754" s="130"/>
      <c r="L754" s="92"/>
      <c r="M754" s="93"/>
      <c r="N754" s="94"/>
      <c r="O754" s="119"/>
      <c r="P754" s="59">
        <f>B754</f>
        <v>21</v>
      </c>
      <c r="Q754" s="120"/>
      <c r="R754" s="119"/>
    </row>
    <row r="755" spans="1:19" ht="15.75">
      <c r="A755" s="51">
        <v>2302</v>
      </c>
      <c r="B755" s="52"/>
      <c r="C755" s="52">
        <v>14</v>
      </c>
      <c r="D755" s="52"/>
      <c r="E755" s="52"/>
      <c r="F755" s="52"/>
      <c r="G755" s="52"/>
      <c r="H755" s="52"/>
      <c r="I755" s="52"/>
      <c r="J755" s="52"/>
      <c r="K755" s="130"/>
      <c r="L755" s="95"/>
      <c r="M755" s="76"/>
      <c r="N755" s="96"/>
      <c r="O755" s="63">
        <f>IF(C755=0,"",C755/B754)</f>
        <v>0.66666666666666663</v>
      </c>
      <c r="P755" s="64">
        <v>14</v>
      </c>
      <c r="Q755" s="65">
        <f t="shared" ref="Q755:Q763" si="76">IF(P755=0,"",P755/P754)</f>
        <v>0.66666666666666663</v>
      </c>
      <c r="R755" s="65">
        <f t="shared" ref="R755:R763" si="77">IF(P755=0,"",100%-Q755)</f>
        <v>0.33333333333333337</v>
      </c>
    </row>
    <row r="756" spans="1:19" ht="15.75">
      <c r="A756" s="51">
        <v>2401</v>
      </c>
      <c r="B756" s="52"/>
      <c r="C756" s="52"/>
      <c r="D756" s="166">
        <v>7</v>
      </c>
      <c r="E756" s="52"/>
      <c r="F756" s="52"/>
      <c r="G756" s="52"/>
      <c r="H756" s="52"/>
      <c r="I756" s="52"/>
      <c r="J756" s="52"/>
      <c r="K756" s="130"/>
      <c r="L756" s="95"/>
      <c r="M756" s="76"/>
      <c r="N756" s="96"/>
      <c r="O756" s="63">
        <f>IF(D756=0,"",D756/C755)</f>
        <v>0.5</v>
      </c>
      <c r="P756" s="165">
        <v>8</v>
      </c>
      <c r="Q756" s="65">
        <f t="shared" si="76"/>
        <v>0.5714285714285714</v>
      </c>
      <c r="R756" s="65">
        <f t="shared" si="77"/>
        <v>0.4285714285714286</v>
      </c>
      <c r="S756" s="158">
        <f>P756/P754</f>
        <v>0.38095238095238093</v>
      </c>
    </row>
    <row r="757" spans="1:19" ht="15.75">
      <c r="A757" s="51">
        <v>2402</v>
      </c>
      <c r="B757" s="52"/>
      <c r="C757" s="52"/>
      <c r="D757" s="52"/>
      <c r="E757" s="52">
        <v>7</v>
      </c>
      <c r="F757" s="52"/>
      <c r="G757" s="52"/>
      <c r="H757" s="52"/>
      <c r="I757" s="52"/>
      <c r="J757" s="52"/>
      <c r="K757" s="130"/>
      <c r="L757" s="95"/>
      <c r="M757" s="76"/>
      <c r="N757" s="96"/>
      <c r="O757" s="63">
        <f>IF(E757=0,"",E757/D756)</f>
        <v>1</v>
      </c>
      <c r="P757" s="64">
        <v>8</v>
      </c>
      <c r="Q757" s="65">
        <f t="shared" si="76"/>
        <v>1</v>
      </c>
      <c r="R757" s="65">
        <f t="shared" si="77"/>
        <v>0</v>
      </c>
    </row>
    <row r="758" spans="1:19" ht="15.75">
      <c r="A758" s="51">
        <v>2501</v>
      </c>
      <c r="B758" s="52"/>
      <c r="C758" s="52"/>
      <c r="D758" s="52"/>
      <c r="E758" s="52"/>
      <c r="F758" s="52"/>
      <c r="G758" s="52"/>
      <c r="H758" s="52"/>
      <c r="I758" s="52"/>
      <c r="J758" s="52"/>
      <c r="K758" s="130"/>
      <c r="L758" s="95"/>
      <c r="M758" s="76"/>
      <c r="N758" s="96"/>
      <c r="O758" s="63" t="str">
        <f>IF(F758=0,"",F758/E757)</f>
        <v/>
      </c>
      <c r="P758" s="64"/>
      <c r="Q758" s="65" t="str">
        <f t="shared" si="76"/>
        <v/>
      </c>
      <c r="R758" s="65" t="str">
        <f t="shared" si="77"/>
        <v/>
      </c>
    </row>
    <row r="759" spans="1:19" ht="15.75">
      <c r="A759" s="51">
        <v>2502</v>
      </c>
      <c r="B759" s="52"/>
      <c r="C759" s="52"/>
      <c r="D759" s="52"/>
      <c r="E759" s="52"/>
      <c r="F759" s="52"/>
      <c r="G759" s="52"/>
      <c r="H759" s="52"/>
      <c r="I759" s="52"/>
      <c r="J759" s="52"/>
      <c r="K759" s="130"/>
      <c r="L759" s="95"/>
      <c r="M759" s="76"/>
      <c r="N759" s="96"/>
      <c r="O759" s="63" t="str">
        <f>IF(G759=0,"",G759/F758)</f>
        <v/>
      </c>
      <c r="P759" s="64"/>
      <c r="Q759" s="65" t="str">
        <f t="shared" si="76"/>
        <v/>
      </c>
      <c r="R759" s="65" t="str">
        <f t="shared" si="77"/>
        <v/>
      </c>
    </row>
    <row r="760" spans="1:19" ht="15.75">
      <c r="A760" s="51">
        <v>2601</v>
      </c>
      <c r="B760" s="52"/>
      <c r="C760" s="52"/>
      <c r="D760" s="52"/>
      <c r="E760" s="52"/>
      <c r="F760" s="52"/>
      <c r="G760" s="52"/>
      <c r="H760" s="52"/>
      <c r="I760" s="52"/>
      <c r="J760" s="52"/>
      <c r="K760" s="130"/>
      <c r="L760" s="95"/>
      <c r="M760" s="76"/>
      <c r="N760" s="96"/>
      <c r="O760" s="63" t="str">
        <f>IF(H760=0,"",H760/G759)</f>
        <v/>
      </c>
      <c r="P760" s="64"/>
      <c r="Q760" s="65" t="str">
        <f t="shared" si="76"/>
        <v/>
      </c>
      <c r="R760" s="65" t="str">
        <f t="shared" si="77"/>
        <v/>
      </c>
    </row>
    <row r="761" spans="1:19" ht="15.75">
      <c r="A761" s="51">
        <v>2602</v>
      </c>
      <c r="B761" s="52"/>
      <c r="C761" s="52"/>
      <c r="D761" s="52"/>
      <c r="E761" s="52"/>
      <c r="F761" s="52"/>
      <c r="G761" s="52"/>
      <c r="H761" s="52"/>
      <c r="I761" s="52"/>
      <c r="J761" s="52"/>
      <c r="K761" s="130"/>
      <c r="L761" s="95"/>
      <c r="M761" s="76"/>
      <c r="N761" s="96"/>
      <c r="O761" s="63" t="str">
        <f>IF(I761=0,"",I761/H760)</f>
        <v/>
      </c>
      <c r="P761" s="64"/>
      <c r="Q761" s="65" t="str">
        <f t="shared" si="76"/>
        <v/>
      </c>
      <c r="R761" s="65" t="str">
        <f t="shared" si="77"/>
        <v/>
      </c>
    </row>
    <row r="762" spans="1:19" ht="15.75">
      <c r="A762" s="51">
        <v>2701</v>
      </c>
      <c r="B762" s="52"/>
      <c r="C762" s="52"/>
      <c r="D762" s="52"/>
      <c r="E762" s="52"/>
      <c r="F762" s="52"/>
      <c r="G762" s="52"/>
      <c r="H762" s="52"/>
      <c r="I762" s="52"/>
      <c r="J762" s="52"/>
      <c r="K762" s="130"/>
      <c r="L762" s="95"/>
      <c r="M762" s="76"/>
      <c r="N762" s="96"/>
      <c r="O762" s="63" t="str">
        <f>IF(J762=0,"",J762/I761)</f>
        <v/>
      </c>
      <c r="P762" s="64"/>
      <c r="Q762" s="65" t="str">
        <f t="shared" si="76"/>
        <v/>
      </c>
      <c r="R762" s="65" t="str">
        <f t="shared" si="77"/>
        <v/>
      </c>
    </row>
    <row r="763" spans="1:19" ht="15.75">
      <c r="A763" s="51">
        <v>2702</v>
      </c>
      <c r="B763" s="52"/>
      <c r="C763" s="52"/>
      <c r="D763" s="52"/>
      <c r="E763" s="52"/>
      <c r="F763" s="52"/>
      <c r="G763" s="52"/>
      <c r="H763" s="52"/>
      <c r="I763" s="52"/>
      <c r="J763" s="52"/>
      <c r="K763" s="130"/>
      <c r="L763" s="95"/>
      <c r="M763" s="76"/>
      <c r="N763" s="96"/>
      <c r="O763" s="63" t="e">
        <f>IF(#REF!=0,"",#REF!/J762)</f>
        <v>#REF!</v>
      </c>
      <c r="P763" s="64"/>
      <c r="Q763" s="65" t="str">
        <f t="shared" si="76"/>
        <v/>
      </c>
      <c r="R763" s="65" t="str">
        <f t="shared" si="77"/>
        <v/>
      </c>
    </row>
    <row r="764" spans="1:19" ht="15.75">
      <c r="A764" s="51">
        <v>2801</v>
      </c>
      <c r="B764" s="52"/>
      <c r="C764" s="52"/>
      <c r="D764" s="52"/>
      <c r="E764" s="52"/>
      <c r="F764" s="52"/>
      <c r="G764" s="52"/>
      <c r="H764" s="52"/>
      <c r="I764" s="52"/>
      <c r="J764" s="52"/>
      <c r="K764" s="130"/>
      <c r="L764" s="95"/>
      <c r="M764" s="76"/>
      <c r="N764" s="53"/>
      <c r="O764" s="122"/>
      <c r="P764" s="72"/>
      <c r="Q764" s="123"/>
      <c r="R764" s="122"/>
    </row>
    <row r="765" spans="1:19" ht="15.75">
      <c r="A765" s="51">
        <v>2802</v>
      </c>
      <c r="B765" s="52"/>
      <c r="C765" s="52"/>
      <c r="D765" s="52"/>
      <c r="E765" s="52"/>
      <c r="F765" s="52"/>
      <c r="G765" s="52"/>
      <c r="H765" s="52"/>
      <c r="I765" s="52"/>
      <c r="J765" s="52"/>
      <c r="K765" s="130"/>
      <c r="L765" s="95"/>
      <c r="M765" s="76"/>
      <c r="N765" s="53"/>
      <c r="O765" s="71"/>
      <c r="P765" s="72"/>
      <c r="Q765" s="73"/>
      <c r="R765" s="71"/>
    </row>
    <row r="766" spans="1:19" ht="15.75">
      <c r="A766" s="51">
        <v>2901</v>
      </c>
      <c r="B766" s="52"/>
      <c r="C766" s="52"/>
      <c r="D766" s="52"/>
      <c r="E766" s="52"/>
      <c r="F766" s="52"/>
      <c r="G766" s="52"/>
      <c r="H766" s="52"/>
      <c r="I766" s="52"/>
      <c r="J766" s="52"/>
      <c r="K766" s="130"/>
      <c r="L766" s="95"/>
      <c r="M766" s="76"/>
      <c r="N766" s="53"/>
      <c r="O766" s="76"/>
      <c r="P766" s="53"/>
      <c r="Q766" s="77"/>
      <c r="R766" s="71"/>
    </row>
    <row r="767" spans="1:19" ht="15.75">
      <c r="A767" s="51">
        <v>2902</v>
      </c>
      <c r="B767" s="52"/>
      <c r="C767" s="52"/>
      <c r="D767" s="52"/>
      <c r="E767" s="52"/>
      <c r="F767" s="52"/>
      <c r="G767" s="52"/>
      <c r="H767" s="52"/>
      <c r="I767" s="52"/>
      <c r="J767" s="52"/>
      <c r="K767" s="130"/>
      <c r="L767" s="95"/>
      <c r="M767" s="76"/>
      <c r="N767" s="53"/>
      <c r="O767" s="78" t="s">
        <v>48</v>
      </c>
      <c r="P767" s="79"/>
      <c r="Q767" s="80" t="str">
        <f>IF(SUM(K756:K765)=0,"",SUM(K756:K765))</f>
        <v/>
      </c>
      <c r="R767" s="81" t="s">
        <v>17</v>
      </c>
    </row>
    <row r="768" spans="1:19" ht="15.75">
      <c r="A768" s="51">
        <v>3001</v>
      </c>
      <c r="B768" s="52"/>
      <c r="C768" s="52"/>
      <c r="D768" s="52"/>
      <c r="E768" s="52"/>
      <c r="F768" s="52"/>
      <c r="G768" s="52"/>
      <c r="H768" s="52"/>
      <c r="I768" s="52"/>
      <c r="J768" s="52"/>
      <c r="K768" s="130"/>
      <c r="L768" s="95"/>
      <c r="M768" s="76"/>
      <c r="N768" s="53"/>
      <c r="O768" s="82" t="s">
        <v>49</v>
      </c>
      <c r="P768" s="83" t="str">
        <f>IF(P767/B754=0,"",P767/B754)</f>
        <v/>
      </c>
      <c r="Q768" s="84" t="e">
        <f>IF(P767/Q767=0,"",P767/Q767)</f>
        <v>#VALUE!</v>
      </c>
      <c r="R768" s="85" t="s">
        <v>50</v>
      </c>
    </row>
    <row r="769" spans="1:19">
      <c r="B769" s="52"/>
      <c r="C769" s="52"/>
      <c r="D769" s="52"/>
      <c r="E769" s="52"/>
      <c r="F769" s="52"/>
      <c r="G769" s="52"/>
      <c r="H769" s="52"/>
      <c r="I769" s="52"/>
      <c r="J769" s="52"/>
      <c r="K769" s="130"/>
      <c r="L769" s="124"/>
      <c r="M769" s="125"/>
      <c r="N769" s="126"/>
      <c r="O769" s="87"/>
      <c r="P769" s="88"/>
      <c r="Q769" s="88"/>
      <c r="R769" s="89"/>
    </row>
    <row r="770" spans="1:19" ht="18">
      <c r="A770" s="19"/>
      <c r="B770" s="24"/>
      <c r="C770" s="187" t="s">
        <v>74</v>
      </c>
      <c r="D770" s="188"/>
      <c r="E770" s="188"/>
      <c r="F770" s="188"/>
      <c r="G770" s="188"/>
      <c r="H770" s="188"/>
      <c r="I770" s="188"/>
      <c r="J770" s="189"/>
      <c r="K770" s="90">
        <f>SUM(K763:K766)</f>
        <v>0</v>
      </c>
      <c r="L770" s="91" t="str">
        <f>IF(K763=0,"",K763/B754)</f>
        <v/>
      </c>
      <c r="M770" s="91" t="str">
        <f>IF(K770=0,"",K770/B754)</f>
        <v/>
      </c>
      <c r="N770" s="91" t="str">
        <f>IF(K763=0,"",M770-L770)</f>
        <v/>
      </c>
      <c r="O770" s="1"/>
      <c r="P770" s="24"/>
      <c r="Q770" s="27"/>
      <c r="R770" s="1"/>
    </row>
    <row r="771" spans="1:19" ht="12.75" customHeight="1">
      <c r="M771" s="1"/>
      <c r="N771" s="1"/>
      <c r="P771" s="1"/>
    </row>
    <row r="772" spans="1:19" ht="12.75" customHeight="1">
      <c r="M772" s="1"/>
      <c r="N772" s="1"/>
      <c r="P772" s="1"/>
    </row>
    <row r="773" spans="1:19" ht="12.75" customHeight="1">
      <c r="A773" s="118" t="s">
        <v>63</v>
      </c>
      <c r="C773" s="118"/>
      <c r="D773" s="118"/>
      <c r="E773" s="118"/>
      <c r="F773" s="118"/>
      <c r="G773" s="118"/>
      <c r="H773" s="118"/>
      <c r="I773" s="118"/>
      <c r="K773" s="160" t="s">
        <v>104</v>
      </c>
      <c r="L773" s="1"/>
      <c r="M773" s="1"/>
      <c r="N773" s="24"/>
      <c r="O773" s="1"/>
      <c r="P773" s="24"/>
      <c r="Q773" s="24"/>
      <c r="R773" s="24"/>
    </row>
    <row r="774" spans="1:19" ht="12.75" customHeight="1">
      <c r="A774" s="180" t="s">
        <v>16</v>
      </c>
      <c r="B774" s="181" t="s">
        <v>64</v>
      </c>
      <c r="C774" s="176"/>
      <c r="D774" s="176"/>
      <c r="E774" s="176"/>
      <c r="F774" s="176"/>
      <c r="G774" s="176"/>
      <c r="H774" s="176"/>
      <c r="I774" s="176"/>
      <c r="J774" s="177"/>
      <c r="K774" s="182" t="s">
        <v>17</v>
      </c>
      <c r="L774" s="174" t="s">
        <v>8</v>
      </c>
      <c r="M774" s="174" t="s">
        <v>9</v>
      </c>
      <c r="N774" s="183" t="s">
        <v>10</v>
      </c>
      <c r="O774" s="174" t="s">
        <v>11</v>
      </c>
      <c r="P774" s="172" t="s">
        <v>12</v>
      </c>
      <c r="Q774" s="172" t="s">
        <v>13</v>
      </c>
      <c r="R774" s="174" t="s">
        <v>14</v>
      </c>
    </row>
    <row r="775" spans="1:19" ht="12.75" customHeight="1">
      <c r="A775" s="173"/>
      <c r="B775" s="51" t="s">
        <v>65</v>
      </c>
      <c r="C775" s="51" t="s">
        <v>66</v>
      </c>
      <c r="D775" s="51" t="s">
        <v>67</v>
      </c>
      <c r="E775" s="51" t="s">
        <v>68</v>
      </c>
      <c r="F775" s="51" t="s">
        <v>69</v>
      </c>
      <c r="G775" s="51" t="s">
        <v>70</v>
      </c>
      <c r="H775" s="51" t="s">
        <v>71</v>
      </c>
      <c r="I775" s="51" t="s">
        <v>72</v>
      </c>
      <c r="J775" s="51" t="s">
        <v>73</v>
      </c>
      <c r="K775" s="173"/>
      <c r="L775" s="173"/>
      <c r="M775" s="173"/>
      <c r="N775" s="173"/>
      <c r="O775" s="173"/>
      <c r="P775" s="173"/>
      <c r="Q775" s="173"/>
      <c r="R775" s="173"/>
    </row>
    <row r="776" spans="1:19" ht="12.75" customHeight="1">
      <c r="A776" s="51">
        <v>2302</v>
      </c>
      <c r="B776" s="52">
        <v>31</v>
      </c>
      <c r="C776" s="52"/>
      <c r="D776" s="52"/>
      <c r="E776" s="52"/>
      <c r="F776" s="52"/>
      <c r="G776" s="52"/>
      <c r="H776" s="52"/>
      <c r="I776" s="52"/>
      <c r="J776" s="52"/>
      <c r="K776" s="130"/>
      <c r="L776" s="92"/>
      <c r="M776" s="93"/>
      <c r="N776" s="94"/>
      <c r="O776" s="119"/>
      <c r="P776" s="59">
        <f>B776</f>
        <v>31</v>
      </c>
      <c r="Q776" s="120"/>
      <c r="R776" s="119"/>
    </row>
    <row r="777" spans="1:19" ht="12.75" customHeight="1">
      <c r="A777" s="51">
        <v>2401</v>
      </c>
      <c r="B777" s="52"/>
      <c r="C777" s="52">
        <v>28</v>
      </c>
      <c r="D777" s="52"/>
      <c r="E777" s="52"/>
      <c r="F777" s="52"/>
      <c r="G777" s="52"/>
      <c r="H777" s="52"/>
      <c r="I777" s="52"/>
      <c r="J777" s="52"/>
      <c r="K777" s="130"/>
      <c r="L777" s="95"/>
      <c r="M777" s="76"/>
      <c r="N777" s="96"/>
      <c r="O777" s="63">
        <f>IF(C777=0,"",C777/B776)</f>
        <v>0.90322580645161288</v>
      </c>
      <c r="P777" s="64">
        <v>28</v>
      </c>
      <c r="Q777" s="65">
        <f t="shared" ref="Q777:Q785" si="78">IF(P777=0,"",P777/P776)</f>
        <v>0.90322580645161288</v>
      </c>
      <c r="R777" s="65">
        <f t="shared" ref="R777:R785" si="79">IF(P777=0,"",100%-Q777)</f>
        <v>9.6774193548387122E-2</v>
      </c>
    </row>
    <row r="778" spans="1:19" ht="12.75" customHeight="1">
      <c r="A778" s="51">
        <v>2402</v>
      </c>
      <c r="B778" s="52"/>
      <c r="C778" s="52"/>
      <c r="D778" s="52">
        <v>24</v>
      </c>
      <c r="E778" s="52"/>
      <c r="F778" s="52"/>
      <c r="G778" s="52"/>
      <c r="H778" s="52"/>
      <c r="I778" s="52"/>
      <c r="J778" s="52"/>
      <c r="K778" s="130"/>
      <c r="L778" s="95"/>
      <c r="M778" s="76"/>
      <c r="N778" s="96"/>
      <c r="O778" s="63">
        <f>IF(D778=0,"",D778/C777)</f>
        <v>0.8571428571428571</v>
      </c>
      <c r="P778" s="64">
        <v>25</v>
      </c>
      <c r="Q778" s="65">
        <f t="shared" si="78"/>
        <v>0.8928571428571429</v>
      </c>
      <c r="R778" s="65">
        <f t="shared" si="79"/>
        <v>0.1071428571428571</v>
      </c>
      <c r="S778" s="158">
        <f>P778/P776</f>
        <v>0.80645161290322576</v>
      </c>
    </row>
    <row r="779" spans="1:19" ht="12.75" customHeight="1">
      <c r="A779" s="51">
        <v>2501</v>
      </c>
      <c r="B779" s="52"/>
      <c r="C779" s="52"/>
      <c r="D779" s="52"/>
      <c r="E779" s="52"/>
      <c r="F779" s="52"/>
      <c r="G779" s="52"/>
      <c r="H779" s="52"/>
      <c r="I779" s="52"/>
      <c r="J779" s="52"/>
      <c r="K779" s="130"/>
      <c r="L779" s="95"/>
      <c r="M779" s="76"/>
      <c r="N779" s="96"/>
      <c r="O779" s="63" t="str">
        <f>IF(E779=0,"",E779/D778)</f>
        <v/>
      </c>
      <c r="P779" s="64"/>
      <c r="Q779" s="65" t="str">
        <f t="shared" si="78"/>
        <v/>
      </c>
      <c r="R779" s="65" t="str">
        <f t="shared" si="79"/>
        <v/>
      </c>
    </row>
    <row r="780" spans="1:19" ht="12.75" customHeight="1">
      <c r="A780" s="51">
        <v>2502</v>
      </c>
      <c r="B780" s="52"/>
      <c r="C780" s="52"/>
      <c r="D780" s="52"/>
      <c r="E780" s="52"/>
      <c r="F780" s="52"/>
      <c r="G780" s="52"/>
      <c r="H780" s="52"/>
      <c r="I780" s="52"/>
      <c r="J780" s="52"/>
      <c r="K780" s="130"/>
      <c r="L780" s="95"/>
      <c r="M780" s="76"/>
      <c r="N780" s="96"/>
      <c r="O780" s="63" t="str">
        <f>IF(F780=0,"",F780/E779)</f>
        <v/>
      </c>
      <c r="P780" s="64"/>
      <c r="Q780" s="65" t="str">
        <f t="shared" si="78"/>
        <v/>
      </c>
      <c r="R780" s="65" t="str">
        <f t="shared" si="79"/>
        <v/>
      </c>
    </row>
    <row r="781" spans="1:19" ht="12.75" customHeight="1">
      <c r="A781" s="51">
        <v>2601</v>
      </c>
      <c r="B781" s="52"/>
      <c r="C781" s="52"/>
      <c r="D781" s="52"/>
      <c r="E781" s="52"/>
      <c r="F781" s="52"/>
      <c r="G781" s="52"/>
      <c r="H781" s="52"/>
      <c r="I781" s="52"/>
      <c r="J781" s="52"/>
      <c r="K781" s="130"/>
      <c r="L781" s="95"/>
      <c r="M781" s="76"/>
      <c r="N781" s="96"/>
      <c r="O781" s="63" t="str">
        <f>IF(G781=0,"",G781/F780)</f>
        <v/>
      </c>
      <c r="P781" s="64"/>
      <c r="Q781" s="65" t="str">
        <f t="shared" si="78"/>
        <v/>
      </c>
      <c r="R781" s="65" t="str">
        <f t="shared" si="79"/>
        <v/>
      </c>
    </row>
    <row r="782" spans="1:19" ht="12.75" customHeight="1">
      <c r="A782" s="51">
        <v>2602</v>
      </c>
      <c r="B782" s="52"/>
      <c r="C782" s="52"/>
      <c r="D782" s="52"/>
      <c r="E782" s="52"/>
      <c r="F782" s="52"/>
      <c r="G782" s="52"/>
      <c r="H782" s="52"/>
      <c r="I782" s="52"/>
      <c r="J782" s="52"/>
      <c r="K782" s="130"/>
      <c r="L782" s="95"/>
      <c r="M782" s="76"/>
      <c r="N782" s="96"/>
      <c r="O782" s="63" t="str">
        <f>IF(H782=0,"",H782/G781)</f>
        <v/>
      </c>
      <c r="P782" s="64"/>
      <c r="Q782" s="65" t="str">
        <f t="shared" si="78"/>
        <v/>
      </c>
      <c r="R782" s="65" t="str">
        <f t="shared" si="79"/>
        <v/>
      </c>
    </row>
    <row r="783" spans="1:19" ht="12.75" customHeight="1">
      <c r="A783" s="51">
        <v>2701</v>
      </c>
      <c r="B783" s="52"/>
      <c r="C783" s="52"/>
      <c r="D783" s="52"/>
      <c r="E783" s="52"/>
      <c r="F783" s="52"/>
      <c r="G783" s="52"/>
      <c r="H783" s="52"/>
      <c r="I783" s="52"/>
      <c r="J783" s="52"/>
      <c r="K783" s="130"/>
      <c r="L783" s="95"/>
      <c r="M783" s="76"/>
      <c r="N783" s="96"/>
      <c r="O783" s="63" t="str">
        <f>IF(I783=0,"",I783/H782)</f>
        <v/>
      </c>
      <c r="P783" s="64"/>
      <c r="Q783" s="65" t="str">
        <f t="shared" si="78"/>
        <v/>
      </c>
      <c r="R783" s="65" t="str">
        <f t="shared" si="79"/>
        <v/>
      </c>
    </row>
    <row r="784" spans="1:19" ht="12.75" customHeight="1">
      <c r="A784" s="51">
        <v>2702</v>
      </c>
      <c r="B784" s="52"/>
      <c r="C784" s="52"/>
      <c r="D784" s="52"/>
      <c r="E784" s="52"/>
      <c r="F784" s="52"/>
      <c r="G784" s="52"/>
      <c r="H784" s="52"/>
      <c r="I784" s="52"/>
      <c r="J784" s="52"/>
      <c r="K784" s="130"/>
      <c r="L784" s="95"/>
      <c r="M784" s="76"/>
      <c r="N784" s="96"/>
      <c r="O784" s="63" t="str">
        <f>IF(J784=0,"",J784/I783)</f>
        <v/>
      </c>
      <c r="P784" s="64"/>
      <c r="Q784" s="65" t="str">
        <f t="shared" si="78"/>
        <v/>
      </c>
      <c r="R784" s="65" t="str">
        <f t="shared" si="79"/>
        <v/>
      </c>
    </row>
    <row r="785" spans="1:19" ht="12.75" customHeight="1">
      <c r="A785" s="51">
        <v>2801</v>
      </c>
      <c r="B785" s="52"/>
      <c r="C785" s="52"/>
      <c r="D785" s="52"/>
      <c r="E785" s="52"/>
      <c r="F785" s="52"/>
      <c r="G785" s="52"/>
      <c r="H785" s="52"/>
      <c r="I785" s="52"/>
      <c r="J785" s="52"/>
      <c r="K785" s="130"/>
      <c r="L785" s="95"/>
      <c r="M785" s="76"/>
      <c r="N785" s="96"/>
      <c r="O785" s="63" t="e">
        <f>IF(#REF!=0,"",#REF!/J784)</f>
        <v>#REF!</v>
      </c>
      <c r="P785" s="64"/>
      <c r="Q785" s="65" t="str">
        <f t="shared" si="78"/>
        <v/>
      </c>
      <c r="R785" s="65" t="str">
        <f t="shared" si="79"/>
        <v/>
      </c>
    </row>
    <row r="786" spans="1:19" ht="12.75" customHeight="1">
      <c r="A786" s="51">
        <v>2802</v>
      </c>
      <c r="B786" s="52"/>
      <c r="C786" s="52"/>
      <c r="D786" s="52"/>
      <c r="E786" s="52"/>
      <c r="F786" s="52"/>
      <c r="G786" s="52"/>
      <c r="H786" s="52"/>
      <c r="I786" s="52"/>
      <c r="J786" s="52"/>
      <c r="K786" s="130"/>
      <c r="L786" s="95"/>
      <c r="M786" s="76"/>
      <c r="N786" s="53"/>
      <c r="O786" s="122"/>
      <c r="P786" s="72"/>
      <c r="Q786" s="123"/>
      <c r="R786" s="122"/>
    </row>
    <row r="787" spans="1:19" ht="12.75" customHeight="1">
      <c r="A787" s="51">
        <v>2901</v>
      </c>
      <c r="B787" s="52"/>
      <c r="C787" s="52"/>
      <c r="D787" s="52"/>
      <c r="E787" s="52"/>
      <c r="F787" s="52"/>
      <c r="G787" s="52"/>
      <c r="H787" s="52"/>
      <c r="I787" s="52"/>
      <c r="J787" s="52"/>
      <c r="K787" s="130"/>
      <c r="L787" s="95"/>
      <c r="M787" s="76"/>
      <c r="N787" s="53"/>
      <c r="O787" s="71"/>
      <c r="P787" s="72"/>
      <c r="Q787" s="73"/>
      <c r="R787" s="71"/>
    </row>
    <row r="788" spans="1:19" ht="12.75" customHeight="1">
      <c r="A788" s="51">
        <v>2902</v>
      </c>
      <c r="B788" s="52"/>
      <c r="C788" s="52"/>
      <c r="D788" s="52"/>
      <c r="E788" s="52"/>
      <c r="F788" s="52"/>
      <c r="G788" s="52"/>
      <c r="H788" s="52"/>
      <c r="I788" s="52"/>
      <c r="J788" s="52"/>
      <c r="K788" s="130"/>
      <c r="L788" s="95"/>
      <c r="M788" s="76"/>
      <c r="N788" s="53"/>
      <c r="O788" s="76"/>
      <c r="P788" s="53"/>
      <c r="Q788" s="77"/>
      <c r="R788" s="71"/>
    </row>
    <row r="789" spans="1:19" ht="12.75" customHeight="1">
      <c r="A789" s="51">
        <v>3001</v>
      </c>
      <c r="B789" s="52"/>
      <c r="C789" s="52"/>
      <c r="D789" s="52"/>
      <c r="E789" s="52"/>
      <c r="F789" s="52"/>
      <c r="G789" s="52"/>
      <c r="H789" s="52"/>
      <c r="I789" s="52"/>
      <c r="J789" s="52"/>
      <c r="K789" s="130"/>
      <c r="L789" s="95"/>
      <c r="M789" s="76"/>
      <c r="N789" s="53"/>
      <c r="O789" s="78" t="s">
        <v>48</v>
      </c>
      <c r="P789" s="79"/>
      <c r="Q789" s="80" t="str">
        <f>IF(SUM(K778:K787)=0,"",SUM(K778:K787))</f>
        <v/>
      </c>
      <c r="R789" s="81" t="s">
        <v>17</v>
      </c>
    </row>
    <row r="790" spans="1:19" ht="12.75" customHeight="1">
      <c r="A790" s="51">
        <v>3002</v>
      </c>
      <c r="B790" s="52"/>
      <c r="C790" s="52"/>
      <c r="D790" s="52"/>
      <c r="E790" s="52"/>
      <c r="F790" s="52"/>
      <c r="G790" s="52"/>
      <c r="H790" s="52"/>
      <c r="I790" s="52"/>
      <c r="J790" s="52"/>
      <c r="K790" s="130"/>
      <c r="L790" s="95"/>
      <c r="M790" s="76"/>
      <c r="N790" s="53"/>
      <c r="O790" s="82" t="s">
        <v>49</v>
      </c>
      <c r="P790" s="83" t="str">
        <f>IF(P789/B776=0,"",P789/B776)</f>
        <v/>
      </c>
      <c r="Q790" s="84" t="e">
        <f>IF(P789/Q789=0,"",P789/Q789)</f>
        <v>#VALUE!</v>
      </c>
      <c r="R790" s="85" t="s">
        <v>50</v>
      </c>
    </row>
    <row r="791" spans="1:19" ht="12.75" customHeight="1">
      <c r="B791" s="52"/>
      <c r="C791" s="52"/>
      <c r="D791" s="52"/>
      <c r="E791" s="52"/>
      <c r="F791" s="52"/>
      <c r="G791" s="52"/>
      <c r="H791" s="52"/>
      <c r="I791" s="52"/>
      <c r="J791" s="52"/>
      <c r="K791" s="130"/>
      <c r="L791" s="124"/>
      <c r="M791" s="125"/>
      <c r="N791" s="126"/>
      <c r="O791" s="87"/>
      <c r="P791" s="88"/>
      <c r="Q791" s="88"/>
      <c r="R791" s="89"/>
    </row>
    <row r="792" spans="1:19" ht="12.75" customHeight="1">
      <c r="A792" s="19"/>
      <c r="B792" s="24"/>
      <c r="C792" s="187" t="s">
        <v>74</v>
      </c>
      <c r="D792" s="188"/>
      <c r="E792" s="188"/>
      <c r="F792" s="188"/>
      <c r="G792" s="188"/>
      <c r="H792" s="188"/>
      <c r="I792" s="188"/>
      <c r="J792" s="189"/>
      <c r="K792" s="90">
        <f>SUM(K785:K788)</f>
        <v>0</v>
      </c>
      <c r="L792" s="91" t="str">
        <f>IF(K785=0,"",K785/B776)</f>
        <v/>
      </c>
      <c r="M792" s="91" t="str">
        <f>IF(K792=0,"",K792/B776)</f>
        <v/>
      </c>
      <c r="N792" s="91" t="str">
        <f>IF(K785=0,"",M792-L792)</f>
        <v/>
      </c>
      <c r="O792" s="1"/>
      <c r="P792" s="24"/>
      <c r="Q792" s="27"/>
      <c r="R792" s="1"/>
    </row>
    <row r="793" spans="1:19" ht="12.75" customHeight="1">
      <c r="M793" s="1"/>
      <c r="N793" s="1"/>
      <c r="P793" s="1"/>
    </row>
    <row r="794" spans="1:19" ht="12.75" customHeight="1">
      <c r="M794" s="1"/>
      <c r="N794" s="1"/>
      <c r="P794" s="1"/>
    </row>
    <row r="795" spans="1:19" ht="12.75" customHeight="1">
      <c r="A795" s="118" t="s">
        <v>63</v>
      </c>
      <c r="C795" s="118"/>
      <c r="D795" s="118"/>
      <c r="E795" s="118"/>
      <c r="F795" s="118"/>
      <c r="G795" s="118"/>
      <c r="H795" s="118"/>
      <c r="I795" s="118"/>
      <c r="K795" s="163" t="s">
        <v>106</v>
      </c>
      <c r="L795" s="1"/>
      <c r="M795" s="1"/>
      <c r="N795" s="24"/>
      <c r="O795" s="1"/>
      <c r="P795" s="24"/>
      <c r="Q795" s="24"/>
      <c r="R795" s="24"/>
    </row>
    <row r="796" spans="1:19" ht="12.75" customHeight="1">
      <c r="A796" s="180" t="s">
        <v>16</v>
      </c>
      <c r="B796" s="181" t="s">
        <v>64</v>
      </c>
      <c r="C796" s="176"/>
      <c r="D796" s="176"/>
      <c r="E796" s="176"/>
      <c r="F796" s="176"/>
      <c r="G796" s="176"/>
      <c r="H796" s="176"/>
      <c r="I796" s="176"/>
      <c r="J796" s="177"/>
      <c r="K796" s="182" t="s">
        <v>17</v>
      </c>
      <c r="L796" s="174" t="s">
        <v>8</v>
      </c>
      <c r="M796" s="174" t="s">
        <v>9</v>
      </c>
      <c r="N796" s="183" t="s">
        <v>10</v>
      </c>
      <c r="O796" s="174" t="s">
        <v>11</v>
      </c>
      <c r="P796" s="172" t="s">
        <v>12</v>
      </c>
      <c r="Q796" s="172" t="s">
        <v>13</v>
      </c>
      <c r="R796" s="174" t="s">
        <v>14</v>
      </c>
    </row>
    <row r="797" spans="1:19" ht="12.75" customHeight="1">
      <c r="A797" s="173"/>
      <c r="B797" s="51" t="s">
        <v>65</v>
      </c>
      <c r="C797" s="51" t="s">
        <v>66</v>
      </c>
      <c r="D797" s="51" t="s">
        <v>67</v>
      </c>
      <c r="E797" s="51" t="s">
        <v>68</v>
      </c>
      <c r="F797" s="51" t="s">
        <v>69</v>
      </c>
      <c r="G797" s="51" t="s">
        <v>70</v>
      </c>
      <c r="H797" s="51" t="s">
        <v>71</v>
      </c>
      <c r="I797" s="51" t="s">
        <v>72</v>
      </c>
      <c r="J797" s="51" t="s">
        <v>73</v>
      </c>
      <c r="K797" s="173"/>
      <c r="L797" s="173"/>
      <c r="M797" s="173"/>
      <c r="N797" s="173"/>
      <c r="O797" s="173"/>
      <c r="P797" s="173"/>
      <c r="Q797" s="173"/>
      <c r="R797" s="173"/>
    </row>
    <row r="798" spans="1:19" ht="12.75" customHeight="1">
      <c r="A798" s="51">
        <v>2401</v>
      </c>
      <c r="B798" s="52">
        <v>11</v>
      </c>
      <c r="C798" s="52"/>
      <c r="D798" s="52"/>
      <c r="E798" s="52"/>
      <c r="F798" s="52"/>
      <c r="G798" s="52"/>
      <c r="H798" s="52"/>
      <c r="I798" s="52"/>
      <c r="J798" s="52"/>
      <c r="K798" s="130"/>
      <c r="L798" s="92"/>
      <c r="M798" s="93"/>
      <c r="N798" s="94"/>
      <c r="O798" s="119"/>
      <c r="P798" s="59">
        <f>B798</f>
        <v>11</v>
      </c>
      <c r="Q798" s="120"/>
      <c r="R798" s="119"/>
    </row>
    <row r="799" spans="1:19" ht="12.75" customHeight="1">
      <c r="A799" s="51">
        <v>2402</v>
      </c>
      <c r="B799" s="52"/>
      <c r="C799" s="52">
        <v>9</v>
      </c>
      <c r="D799" s="52"/>
      <c r="E799" s="52"/>
      <c r="F799" s="52"/>
      <c r="G799" s="52"/>
      <c r="H799" s="52"/>
      <c r="I799" s="52"/>
      <c r="J799" s="52"/>
      <c r="K799" s="130"/>
      <c r="L799" s="95"/>
      <c r="M799" s="76"/>
      <c r="N799" s="96"/>
      <c r="O799" s="63">
        <f>IF(C799=0,"",C799/B798)</f>
        <v>0.81818181818181823</v>
      </c>
      <c r="P799" s="64">
        <v>9</v>
      </c>
      <c r="Q799" s="65">
        <f t="shared" ref="Q799:Q807" si="80">IF(P799=0,"",P799/P798)</f>
        <v>0.81818181818181823</v>
      </c>
      <c r="R799" s="65">
        <f t="shared" ref="R799:R807" si="81">IF(P799=0,"",100%-Q799)</f>
        <v>0.18181818181818177</v>
      </c>
    </row>
    <row r="800" spans="1:19" ht="12.75" customHeight="1">
      <c r="A800" s="51">
        <v>2501</v>
      </c>
      <c r="B800" s="52"/>
      <c r="C800" s="52"/>
      <c r="D800" s="52"/>
      <c r="E800" s="52"/>
      <c r="F800" s="52"/>
      <c r="G800" s="52"/>
      <c r="H800" s="52"/>
      <c r="I800" s="52"/>
      <c r="J800" s="52"/>
      <c r="K800" s="130"/>
      <c r="L800" s="95"/>
      <c r="M800" s="76"/>
      <c r="N800" s="96"/>
      <c r="O800" s="63" t="str">
        <f>IF(D800=0,"",D800/C799)</f>
        <v/>
      </c>
      <c r="P800" s="64"/>
      <c r="Q800" s="65" t="str">
        <f t="shared" si="80"/>
        <v/>
      </c>
      <c r="R800" s="65" t="str">
        <f t="shared" si="81"/>
        <v/>
      </c>
      <c r="S800" s="158">
        <f>P800/P798</f>
        <v>0</v>
      </c>
    </row>
    <row r="801" spans="1:18" ht="12.75" customHeight="1">
      <c r="A801" s="51">
        <v>2502</v>
      </c>
      <c r="B801" s="52"/>
      <c r="C801" s="52"/>
      <c r="D801" s="52"/>
      <c r="E801" s="52"/>
      <c r="F801" s="52"/>
      <c r="G801" s="52"/>
      <c r="H801" s="52"/>
      <c r="I801" s="52"/>
      <c r="J801" s="52"/>
      <c r="K801" s="130"/>
      <c r="L801" s="95"/>
      <c r="M801" s="76"/>
      <c r="N801" s="96"/>
      <c r="O801" s="63" t="str">
        <f>IF(E801=0,"",E801/D800)</f>
        <v/>
      </c>
      <c r="P801" s="64"/>
      <c r="Q801" s="65" t="str">
        <f t="shared" si="80"/>
        <v/>
      </c>
      <c r="R801" s="65" t="str">
        <f t="shared" si="81"/>
        <v/>
      </c>
    </row>
    <row r="802" spans="1:18" ht="12.75" customHeight="1">
      <c r="A802" s="51">
        <v>2601</v>
      </c>
      <c r="B802" s="52"/>
      <c r="C802" s="52"/>
      <c r="D802" s="52"/>
      <c r="E802" s="52"/>
      <c r="F802" s="52"/>
      <c r="G802" s="52"/>
      <c r="H802" s="52"/>
      <c r="I802" s="52"/>
      <c r="J802" s="52"/>
      <c r="K802" s="130"/>
      <c r="L802" s="95"/>
      <c r="M802" s="76"/>
      <c r="N802" s="96"/>
      <c r="O802" s="63" t="str">
        <f>IF(F802=0,"",F802/E801)</f>
        <v/>
      </c>
      <c r="P802" s="64"/>
      <c r="Q802" s="65" t="str">
        <f t="shared" si="80"/>
        <v/>
      </c>
      <c r="R802" s="65" t="str">
        <f t="shared" si="81"/>
        <v/>
      </c>
    </row>
    <row r="803" spans="1:18" ht="12.75" customHeight="1">
      <c r="A803" s="51">
        <v>2602</v>
      </c>
      <c r="B803" s="52"/>
      <c r="C803" s="52"/>
      <c r="D803" s="52"/>
      <c r="E803" s="52"/>
      <c r="F803" s="52"/>
      <c r="G803" s="52"/>
      <c r="H803" s="52"/>
      <c r="I803" s="52"/>
      <c r="J803" s="52"/>
      <c r="K803" s="130"/>
      <c r="L803" s="95"/>
      <c r="M803" s="76"/>
      <c r="N803" s="96"/>
      <c r="O803" s="63" t="str">
        <f>IF(G803=0,"",G803/F802)</f>
        <v/>
      </c>
      <c r="P803" s="64"/>
      <c r="Q803" s="65" t="str">
        <f t="shared" si="80"/>
        <v/>
      </c>
      <c r="R803" s="65" t="str">
        <f t="shared" si="81"/>
        <v/>
      </c>
    </row>
    <row r="804" spans="1:18" ht="12.75" customHeight="1">
      <c r="A804" s="51">
        <v>2701</v>
      </c>
      <c r="B804" s="52"/>
      <c r="C804" s="52"/>
      <c r="D804" s="52"/>
      <c r="E804" s="52"/>
      <c r="F804" s="52"/>
      <c r="G804" s="52"/>
      <c r="H804" s="52"/>
      <c r="I804" s="52"/>
      <c r="J804" s="52"/>
      <c r="K804" s="130"/>
      <c r="L804" s="95"/>
      <c r="M804" s="76"/>
      <c r="N804" s="96"/>
      <c r="O804" s="63" t="str">
        <f>IF(H804=0,"",H804/G803)</f>
        <v/>
      </c>
      <c r="P804" s="64"/>
      <c r="Q804" s="65" t="str">
        <f t="shared" si="80"/>
        <v/>
      </c>
      <c r="R804" s="65" t="str">
        <f t="shared" si="81"/>
        <v/>
      </c>
    </row>
    <row r="805" spans="1:18" ht="12.75" customHeight="1">
      <c r="A805" s="51">
        <v>2702</v>
      </c>
      <c r="B805" s="52"/>
      <c r="C805" s="52"/>
      <c r="D805" s="52"/>
      <c r="E805" s="52"/>
      <c r="F805" s="52"/>
      <c r="G805" s="52"/>
      <c r="H805" s="52"/>
      <c r="I805" s="52"/>
      <c r="J805" s="52"/>
      <c r="K805" s="130"/>
      <c r="L805" s="95"/>
      <c r="M805" s="76"/>
      <c r="N805" s="96"/>
      <c r="O805" s="63" t="str">
        <f>IF(I805=0,"",I805/H804)</f>
        <v/>
      </c>
      <c r="P805" s="64"/>
      <c r="Q805" s="65" t="str">
        <f t="shared" si="80"/>
        <v/>
      </c>
      <c r="R805" s="65" t="str">
        <f t="shared" si="81"/>
        <v/>
      </c>
    </row>
    <row r="806" spans="1:18" ht="12.75" customHeight="1">
      <c r="A806" s="51">
        <v>2801</v>
      </c>
      <c r="B806" s="52"/>
      <c r="C806" s="52"/>
      <c r="D806" s="52"/>
      <c r="E806" s="52"/>
      <c r="F806" s="52"/>
      <c r="G806" s="52"/>
      <c r="H806" s="52"/>
      <c r="I806" s="52"/>
      <c r="J806" s="52"/>
      <c r="K806" s="130"/>
      <c r="L806" s="95"/>
      <c r="M806" s="76"/>
      <c r="N806" s="96"/>
      <c r="O806" s="63" t="str">
        <f>IF(J806=0,"",J806/I805)</f>
        <v/>
      </c>
      <c r="P806" s="64"/>
      <c r="Q806" s="65" t="str">
        <f t="shared" si="80"/>
        <v/>
      </c>
      <c r="R806" s="65" t="str">
        <f t="shared" si="81"/>
        <v/>
      </c>
    </row>
    <row r="807" spans="1:18" ht="12.75" customHeight="1">
      <c r="A807" s="51">
        <v>2802</v>
      </c>
      <c r="B807" s="52"/>
      <c r="C807" s="52"/>
      <c r="D807" s="52"/>
      <c r="E807" s="52"/>
      <c r="F807" s="52"/>
      <c r="G807" s="52"/>
      <c r="H807" s="52"/>
      <c r="I807" s="52"/>
      <c r="J807" s="52"/>
      <c r="K807" s="130"/>
      <c r="L807" s="95"/>
      <c r="M807" s="76"/>
      <c r="N807" s="96"/>
      <c r="O807" s="63" t="e">
        <f>IF(#REF!=0,"",#REF!/J806)</f>
        <v>#REF!</v>
      </c>
      <c r="P807" s="64"/>
      <c r="Q807" s="65" t="str">
        <f t="shared" si="80"/>
        <v/>
      </c>
      <c r="R807" s="65" t="str">
        <f t="shared" si="81"/>
        <v/>
      </c>
    </row>
    <row r="808" spans="1:18" ht="12.75" customHeight="1">
      <c r="A808" s="51">
        <v>2901</v>
      </c>
      <c r="B808" s="52"/>
      <c r="C808" s="52"/>
      <c r="D808" s="52"/>
      <c r="E808" s="52"/>
      <c r="F808" s="52"/>
      <c r="G808" s="52"/>
      <c r="H808" s="52"/>
      <c r="I808" s="52"/>
      <c r="J808" s="52"/>
      <c r="K808" s="130"/>
      <c r="L808" s="95"/>
      <c r="M808" s="76"/>
      <c r="N808" s="53"/>
      <c r="O808" s="122"/>
      <c r="P808" s="72"/>
      <c r="Q808" s="123"/>
      <c r="R808" s="122"/>
    </row>
    <row r="809" spans="1:18" ht="12.75" customHeight="1">
      <c r="A809" s="51">
        <v>2902</v>
      </c>
      <c r="B809" s="52"/>
      <c r="C809" s="52"/>
      <c r="D809" s="52"/>
      <c r="E809" s="52"/>
      <c r="F809" s="52"/>
      <c r="G809" s="52"/>
      <c r="H809" s="52"/>
      <c r="I809" s="52"/>
      <c r="J809" s="52"/>
      <c r="K809" s="130"/>
      <c r="L809" s="95"/>
      <c r="M809" s="76"/>
      <c r="N809" s="53"/>
      <c r="O809" s="71"/>
      <c r="P809" s="72"/>
      <c r="Q809" s="73"/>
      <c r="R809" s="71"/>
    </row>
    <row r="810" spans="1:18" ht="12.75" customHeight="1">
      <c r="A810" s="51">
        <v>3001</v>
      </c>
      <c r="B810" s="52"/>
      <c r="C810" s="52"/>
      <c r="D810" s="52"/>
      <c r="E810" s="52"/>
      <c r="F810" s="52"/>
      <c r="G810" s="52"/>
      <c r="H810" s="52"/>
      <c r="I810" s="52"/>
      <c r="J810" s="52"/>
      <c r="K810" s="130"/>
      <c r="L810" s="95"/>
      <c r="M810" s="76"/>
      <c r="N810" s="53"/>
      <c r="O810" s="76"/>
      <c r="P810" s="53"/>
      <c r="Q810" s="77"/>
      <c r="R810" s="71"/>
    </row>
    <row r="811" spans="1:18" ht="12.75" customHeight="1">
      <c r="A811" s="51">
        <v>3002</v>
      </c>
      <c r="B811" s="52"/>
      <c r="C811" s="52"/>
      <c r="D811" s="52"/>
      <c r="E811" s="52"/>
      <c r="F811" s="52"/>
      <c r="G811" s="52"/>
      <c r="H811" s="52"/>
      <c r="I811" s="52"/>
      <c r="J811" s="52"/>
      <c r="K811" s="130"/>
      <c r="L811" s="95"/>
      <c r="M811" s="76"/>
      <c r="N811" s="53"/>
      <c r="O811" s="78" t="s">
        <v>48</v>
      </c>
      <c r="P811" s="79"/>
      <c r="Q811" s="80" t="str">
        <f>IF(SUM(K800:K809)=0,"",SUM(K800:K809))</f>
        <v/>
      </c>
      <c r="R811" s="81" t="s">
        <v>17</v>
      </c>
    </row>
    <row r="812" spans="1:18" ht="12.75" customHeight="1">
      <c r="A812" s="51">
        <v>3101</v>
      </c>
      <c r="B812" s="52"/>
      <c r="C812" s="52"/>
      <c r="D812" s="52"/>
      <c r="E812" s="52"/>
      <c r="F812" s="52"/>
      <c r="G812" s="52"/>
      <c r="H812" s="52"/>
      <c r="I812" s="52"/>
      <c r="J812" s="52"/>
      <c r="K812" s="130"/>
      <c r="L812" s="95"/>
      <c r="M812" s="76"/>
      <c r="N812" s="53"/>
      <c r="O812" s="82" t="s">
        <v>49</v>
      </c>
      <c r="P812" s="83" t="str">
        <f>IF(P811/B798=0,"",P811/B798)</f>
        <v/>
      </c>
      <c r="Q812" s="84" t="e">
        <f>IF(P811/Q811=0,"",P811/Q811)</f>
        <v>#VALUE!</v>
      </c>
      <c r="R812" s="85" t="s">
        <v>50</v>
      </c>
    </row>
    <row r="813" spans="1:18" ht="12.75" customHeight="1">
      <c r="B813" s="52"/>
      <c r="C813" s="52"/>
      <c r="D813" s="52"/>
      <c r="E813" s="52"/>
      <c r="F813" s="52"/>
      <c r="G813" s="52"/>
      <c r="H813" s="52"/>
      <c r="I813" s="52"/>
      <c r="J813" s="52"/>
      <c r="K813" s="130"/>
      <c r="L813" s="124"/>
      <c r="M813" s="125"/>
      <c r="N813" s="126"/>
      <c r="O813" s="87"/>
      <c r="P813" s="88"/>
      <c r="Q813" s="88"/>
      <c r="R813" s="89"/>
    </row>
    <row r="814" spans="1:18" ht="12.75" customHeight="1">
      <c r="A814" s="19"/>
      <c r="B814" s="24"/>
      <c r="C814" s="187" t="s">
        <v>74</v>
      </c>
      <c r="D814" s="188"/>
      <c r="E814" s="188"/>
      <c r="F814" s="188"/>
      <c r="G814" s="188"/>
      <c r="H814" s="188"/>
      <c r="I814" s="188"/>
      <c r="J814" s="189"/>
      <c r="K814" s="90">
        <f>SUM(K807:K810)</f>
        <v>0</v>
      </c>
      <c r="L814" s="91" t="str">
        <f>IF(K807=0,"",K807/B798)</f>
        <v/>
      </c>
      <c r="M814" s="91" t="str">
        <f>IF(K814=0,"",K814/B798)</f>
        <v/>
      </c>
      <c r="N814" s="91" t="str">
        <f>IF(K807=0,"",M814-L814)</f>
        <v/>
      </c>
      <c r="O814" s="1"/>
      <c r="P814" s="24"/>
      <c r="Q814" s="27"/>
      <c r="R814" s="1"/>
    </row>
    <row r="815" spans="1:18" ht="12.75" customHeight="1">
      <c r="M815" s="1"/>
      <c r="N815" s="1"/>
      <c r="P815" s="1"/>
    </row>
    <row r="816" spans="1:18" ht="12.75" customHeight="1">
      <c r="M816" s="1"/>
      <c r="N816" s="1"/>
      <c r="P816" s="1"/>
    </row>
    <row r="817" spans="1:19" ht="12.75" customHeight="1">
      <c r="A817" s="118" t="s">
        <v>63</v>
      </c>
      <c r="C817" s="118"/>
      <c r="D817" s="118"/>
      <c r="E817" s="118"/>
      <c r="F817" s="118"/>
      <c r="G817" s="118"/>
      <c r="H817" s="118"/>
      <c r="I817" s="118"/>
      <c r="K817" s="164" t="s">
        <v>98</v>
      </c>
      <c r="L817" s="1"/>
      <c r="M817" s="1"/>
      <c r="N817" s="24"/>
      <c r="O817" s="1"/>
      <c r="P817" s="24"/>
      <c r="Q817" s="24"/>
      <c r="R817" s="24"/>
    </row>
    <row r="818" spans="1:19" ht="12.75" customHeight="1">
      <c r="A818" s="180" t="s">
        <v>16</v>
      </c>
      <c r="B818" s="181" t="s">
        <v>64</v>
      </c>
      <c r="C818" s="176"/>
      <c r="D818" s="176"/>
      <c r="E818" s="176"/>
      <c r="F818" s="176"/>
      <c r="G818" s="176"/>
      <c r="H818" s="176"/>
      <c r="I818" s="176"/>
      <c r="J818" s="177"/>
      <c r="K818" s="182" t="s">
        <v>17</v>
      </c>
      <c r="L818" s="174" t="s">
        <v>8</v>
      </c>
      <c r="M818" s="174" t="s">
        <v>9</v>
      </c>
      <c r="N818" s="183" t="s">
        <v>10</v>
      </c>
      <c r="O818" s="174" t="s">
        <v>11</v>
      </c>
      <c r="P818" s="172" t="s">
        <v>12</v>
      </c>
      <c r="Q818" s="172" t="s">
        <v>13</v>
      </c>
      <c r="R818" s="174" t="s">
        <v>14</v>
      </c>
    </row>
    <row r="819" spans="1:19" ht="12.75" customHeight="1">
      <c r="A819" s="173"/>
      <c r="B819" s="51" t="s">
        <v>65</v>
      </c>
      <c r="C819" s="51" t="s">
        <v>66</v>
      </c>
      <c r="D819" s="51" t="s">
        <v>67</v>
      </c>
      <c r="E819" s="51" t="s">
        <v>68</v>
      </c>
      <c r="F819" s="51" t="s">
        <v>69</v>
      </c>
      <c r="G819" s="51" t="s">
        <v>70</v>
      </c>
      <c r="H819" s="51" t="s">
        <v>71</v>
      </c>
      <c r="I819" s="51" t="s">
        <v>72</v>
      </c>
      <c r="J819" s="51" t="s">
        <v>73</v>
      </c>
      <c r="K819" s="173"/>
      <c r="L819" s="173"/>
      <c r="M819" s="173"/>
      <c r="N819" s="173"/>
      <c r="O819" s="173"/>
      <c r="P819" s="173"/>
      <c r="Q819" s="173"/>
      <c r="R819" s="173"/>
    </row>
    <row r="820" spans="1:19" ht="12.75" customHeight="1">
      <c r="A820" s="51">
        <v>2402</v>
      </c>
      <c r="B820" s="52">
        <v>29</v>
      </c>
      <c r="C820" s="52"/>
      <c r="D820" s="52"/>
      <c r="E820" s="52"/>
      <c r="F820" s="52"/>
      <c r="G820" s="52"/>
      <c r="H820" s="52"/>
      <c r="I820" s="52"/>
      <c r="J820" s="52"/>
      <c r="K820" s="130"/>
      <c r="L820" s="92"/>
      <c r="M820" s="93"/>
      <c r="N820" s="94"/>
      <c r="O820" s="119"/>
      <c r="P820" s="59">
        <f>B820</f>
        <v>29</v>
      </c>
      <c r="Q820" s="120"/>
      <c r="R820" s="119"/>
    </row>
    <row r="821" spans="1:19" ht="12.75" customHeight="1">
      <c r="A821" s="51">
        <v>2501</v>
      </c>
      <c r="B821" s="52"/>
      <c r="C821" s="52"/>
      <c r="D821" s="52"/>
      <c r="E821" s="52"/>
      <c r="F821" s="52"/>
      <c r="G821" s="52"/>
      <c r="H821" s="52"/>
      <c r="I821" s="52"/>
      <c r="J821" s="52"/>
      <c r="K821" s="130"/>
      <c r="L821" s="95"/>
      <c r="M821" s="76"/>
      <c r="N821" s="96"/>
      <c r="O821" s="63" t="str">
        <f>IF(C821=0,"",C821/B820)</f>
        <v/>
      </c>
      <c r="P821" s="64"/>
      <c r="Q821" s="65" t="str">
        <f t="shared" ref="Q821:Q829" si="82">IF(P821=0,"",P821/P820)</f>
        <v/>
      </c>
      <c r="R821" s="65" t="str">
        <f t="shared" ref="R821:R829" si="83">IF(P821=0,"",100%-Q821)</f>
        <v/>
      </c>
    </row>
    <row r="822" spans="1:19" ht="12.75" customHeight="1">
      <c r="A822" s="51">
        <v>2502</v>
      </c>
      <c r="B822" s="52"/>
      <c r="C822" s="52"/>
      <c r="D822" s="52"/>
      <c r="E822" s="52"/>
      <c r="F822" s="52"/>
      <c r="G822" s="52"/>
      <c r="H822" s="52"/>
      <c r="I822" s="52"/>
      <c r="J822" s="52"/>
      <c r="K822" s="130"/>
      <c r="L822" s="95"/>
      <c r="M822" s="76"/>
      <c r="N822" s="96"/>
      <c r="O822" s="63" t="str">
        <f>IF(D822=0,"",D822/C821)</f>
        <v/>
      </c>
      <c r="P822" s="64"/>
      <c r="Q822" s="65" t="str">
        <f t="shared" si="82"/>
        <v/>
      </c>
      <c r="R822" s="65" t="str">
        <f t="shared" si="83"/>
        <v/>
      </c>
      <c r="S822" s="158">
        <f>P822/P820</f>
        <v>0</v>
      </c>
    </row>
    <row r="823" spans="1:19" ht="12.75" customHeight="1">
      <c r="A823" s="51">
        <v>2601</v>
      </c>
      <c r="B823" s="52"/>
      <c r="C823" s="52"/>
      <c r="D823" s="52"/>
      <c r="E823" s="52"/>
      <c r="F823" s="52"/>
      <c r="G823" s="52"/>
      <c r="H823" s="52"/>
      <c r="I823" s="52"/>
      <c r="J823" s="52"/>
      <c r="K823" s="130"/>
      <c r="L823" s="95"/>
      <c r="M823" s="76"/>
      <c r="N823" s="96"/>
      <c r="O823" s="63" t="str">
        <f>IF(E823=0,"",E823/D822)</f>
        <v/>
      </c>
      <c r="P823" s="64"/>
      <c r="Q823" s="65" t="str">
        <f t="shared" si="82"/>
        <v/>
      </c>
      <c r="R823" s="65" t="str">
        <f t="shared" si="83"/>
        <v/>
      </c>
    </row>
    <row r="824" spans="1:19" ht="12.75" customHeight="1">
      <c r="A824" s="51">
        <v>2602</v>
      </c>
      <c r="B824" s="52"/>
      <c r="C824" s="52"/>
      <c r="D824" s="52"/>
      <c r="E824" s="52"/>
      <c r="F824" s="52"/>
      <c r="G824" s="52"/>
      <c r="H824" s="52"/>
      <c r="I824" s="52"/>
      <c r="J824" s="52"/>
      <c r="K824" s="130"/>
      <c r="L824" s="95"/>
      <c r="M824" s="76"/>
      <c r="N824" s="96"/>
      <c r="O824" s="63" t="str">
        <f>IF(F824=0,"",F824/E823)</f>
        <v/>
      </c>
      <c r="P824" s="64"/>
      <c r="Q824" s="65" t="str">
        <f t="shared" si="82"/>
        <v/>
      </c>
      <c r="R824" s="65" t="str">
        <f t="shared" si="83"/>
        <v/>
      </c>
    </row>
    <row r="825" spans="1:19" ht="12.75" customHeight="1">
      <c r="A825" s="51">
        <v>2701</v>
      </c>
      <c r="B825" s="52"/>
      <c r="C825" s="52"/>
      <c r="D825" s="52"/>
      <c r="E825" s="52"/>
      <c r="F825" s="52"/>
      <c r="G825" s="52"/>
      <c r="H825" s="52"/>
      <c r="I825" s="52"/>
      <c r="J825" s="52"/>
      <c r="K825" s="130"/>
      <c r="L825" s="95"/>
      <c r="M825" s="76"/>
      <c r="N825" s="96"/>
      <c r="O825" s="63" t="str">
        <f>IF(G825=0,"",G825/F824)</f>
        <v/>
      </c>
      <c r="P825" s="64"/>
      <c r="Q825" s="65" t="str">
        <f t="shared" si="82"/>
        <v/>
      </c>
      <c r="R825" s="65" t="str">
        <f t="shared" si="83"/>
        <v/>
      </c>
    </row>
    <row r="826" spans="1:19" ht="12.75" customHeight="1">
      <c r="A826" s="51">
        <v>2702</v>
      </c>
      <c r="B826" s="52"/>
      <c r="C826" s="52"/>
      <c r="D826" s="52"/>
      <c r="E826" s="52"/>
      <c r="F826" s="52"/>
      <c r="G826" s="52"/>
      <c r="H826" s="52"/>
      <c r="I826" s="52"/>
      <c r="J826" s="52"/>
      <c r="K826" s="130"/>
      <c r="L826" s="95"/>
      <c r="M826" s="76"/>
      <c r="N826" s="96"/>
      <c r="O826" s="63" t="str">
        <f>IF(H826=0,"",H826/G825)</f>
        <v/>
      </c>
      <c r="P826" s="64"/>
      <c r="Q826" s="65" t="str">
        <f t="shared" si="82"/>
        <v/>
      </c>
      <c r="R826" s="65" t="str">
        <f t="shared" si="83"/>
        <v/>
      </c>
    </row>
    <row r="827" spans="1:19" ht="12.75" customHeight="1">
      <c r="A827" s="51">
        <v>2801</v>
      </c>
      <c r="B827" s="52"/>
      <c r="C827" s="52"/>
      <c r="D827" s="52"/>
      <c r="E827" s="52"/>
      <c r="F827" s="52"/>
      <c r="G827" s="52"/>
      <c r="H827" s="52"/>
      <c r="I827" s="52"/>
      <c r="J827" s="52"/>
      <c r="K827" s="130"/>
      <c r="L827" s="95"/>
      <c r="M827" s="76"/>
      <c r="N827" s="96"/>
      <c r="O827" s="63" t="str">
        <f>IF(I827=0,"",I827/H826)</f>
        <v/>
      </c>
      <c r="P827" s="64"/>
      <c r="Q827" s="65" t="str">
        <f t="shared" si="82"/>
        <v/>
      </c>
      <c r="R827" s="65" t="str">
        <f t="shared" si="83"/>
        <v/>
      </c>
    </row>
    <row r="828" spans="1:19" ht="12.75" customHeight="1">
      <c r="A828" s="51">
        <v>2802</v>
      </c>
      <c r="B828" s="52"/>
      <c r="C828" s="52"/>
      <c r="D828" s="52"/>
      <c r="E828" s="52"/>
      <c r="F828" s="52"/>
      <c r="G828" s="52"/>
      <c r="H828" s="52"/>
      <c r="I828" s="52"/>
      <c r="J828" s="52"/>
      <c r="K828" s="130"/>
      <c r="L828" s="95"/>
      <c r="M828" s="76"/>
      <c r="N828" s="96"/>
      <c r="O828" s="63" t="str">
        <f>IF(J828=0,"",J828/I827)</f>
        <v/>
      </c>
      <c r="P828" s="64"/>
      <c r="Q828" s="65" t="str">
        <f t="shared" si="82"/>
        <v/>
      </c>
      <c r="R828" s="65" t="str">
        <f t="shared" si="83"/>
        <v/>
      </c>
    </row>
    <row r="829" spans="1:19" ht="12.75" customHeight="1">
      <c r="A829" s="51">
        <v>2901</v>
      </c>
      <c r="B829" s="52"/>
      <c r="C829" s="52"/>
      <c r="D829" s="52"/>
      <c r="E829" s="52"/>
      <c r="F829" s="52"/>
      <c r="G829" s="52"/>
      <c r="H829" s="52"/>
      <c r="I829" s="52"/>
      <c r="J829" s="52"/>
      <c r="K829" s="130"/>
      <c r="L829" s="95"/>
      <c r="M829" s="76"/>
      <c r="N829" s="96"/>
      <c r="O829" s="63" t="e">
        <f>IF(#REF!=0,"",#REF!/J828)</f>
        <v>#REF!</v>
      </c>
      <c r="P829" s="64"/>
      <c r="Q829" s="65" t="str">
        <f t="shared" si="82"/>
        <v/>
      </c>
      <c r="R829" s="65" t="str">
        <f t="shared" si="83"/>
        <v/>
      </c>
    </row>
    <row r="830" spans="1:19" ht="12.75" customHeight="1">
      <c r="A830" s="51">
        <v>2902</v>
      </c>
      <c r="B830" s="52"/>
      <c r="C830" s="52"/>
      <c r="D830" s="52"/>
      <c r="E830" s="52"/>
      <c r="F830" s="52"/>
      <c r="G830" s="52"/>
      <c r="H830" s="52"/>
      <c r="I830" s="52"/>
      <c r="J830" s="52"/>
      <c r="K830" s="130"/>
      <c r="L830" s="95"/>
      <c r="M830" s="76"/>
      <c r="N830" s="53"/>
      <c r="O830" s="122"/>
      <c r="P830" s="72"/>
      <c r="Q830" s="123"/>
      <c r="R830" s="122"/>
    </row>
    <row r="831" spans="1:19" ht="12.75" customHeight="1">
      <c r="A831" s="51">
        <v>3001</v>
      </c>
      <c r="B831" s="52"/>
      <c r="C831" s="52"/>
      <c r="D831" s="52"/>
      <c r="E831" s="52"/>
      <c r="F831" s="52"/>
      <c r="G831" s="52"/>
      <c r="H831" s="52"/>
      <c r="I831" s="52"/>
      <c r="J831" s="52"/>
      <c r="K831" s="130"/>
      <c r="L831" s="95"/>
      <c r="M831" s="76"/>
      <c r="N831" s="53"/>
      <c r="O831" s="71"/>
      <c r="P831" s="72"/>
      <c r="Q831" s="73"/>
      <c r="R831" s="71"/>
    </row>
    <row r="832" spans="1:19" ht="12.75" customHeight="1">
      <c r="A832" s="51">
        <v>3002</v>
      </c>
      <c r="B832" s="52"/>
      <c r="C832" s="52"/>
      <c r="D832" s="52"/>
      <c r="E832" s="52"/>
      <c r="F832" s="52"/>
      <c r="G832" s="52"/>
      <c r="H832" s="52"/>
      <c r="I832" s="52"/>
      <c r="J832" s="52"/>
      <c r="K832" s="130"/>
      <c r="L832" s="95"/>
      <c r="M832" s="76"/>
      <c r="N832" s="53"/>
      <c r="O832" s="76"/>
      <c r="P832" s="53"/>
      <c r="Q832" s="77"/>
      <c r="R832" s="71"/>
    </row>
    <row r="833" spans="1:18" ht="12.75" customHeight="1">
      <c r="A833" s="51">
        <v>3101</v>
      </c>
      <c r="B833" s="52"/>
      <c r="C833" s="52"/>
      <c r="D833" s="52"/>
      <c r="E833" s="52"/>
      <c r="F833" s="52"/>
      <c r="G833" s="52"/>
      <c r="H833" s="52"/>
      <c r="I833" s="52"/>
      <c r="J833" s="52"/>
      <c r="K833" s="130"/>
      <c r="L833" s="95"/>
      <c r="M833" s="76"/>
      <c r="N833" s="53"/>
      <c r="O833" s="78" t="s">
        <v>48</v>
      </c>
      <c r="P833" s="79"/>
      <c r="Q833" s="80" t="str">
        <f>IF(SUM(K822:K831)=0,"",SUM(K822:K831))</f>
        <v/>
      </c>
      <c r="R833" s="81" t="s">
        <v>17</v>
      </c>
    </row>
    <row r="834" spans="1:18" ht="12.75" customHeight="1">
      <c r="A834" s="51">
        <v>3102</v>
      </c>
      <c r="B834" s="52"/>
      <c r="C834" s="52"/>
      <c r="D834" s="52"/>
      <c r="E834" s="52"/>
      <c r="F834" s="52"/>
      <c r="G834" s="52"/>
      <c r="H834" s="52"/>
      <c r="I834" s="52"/>
      <c r="J834" s="52"/>
      <c r="K834" s="130"/>
      <c r="L834" s="95"/>
      <c r="M834" s="76"/>
      <c r="N834" s="53"/>
      <c r="O834" s="82" t="s">
        <v>49</v>
      </c>
      <c r="P834" s="83" t="str">
        <f>IF(P833/B820=0,"",P833/B820)</f>
        <v/>
      </c>
      <c r="Q834" s="84" t="e">
        <f>IF(P833/Q833=0,"",P833/Q833)</f>
        <v>#VALUE!</v>
      </c>
      <c r="R834" s="85" t="s">
        <v>50</v>
      </c>
    </row>
    <row r="835" spans="1:18" ht="12.75" customHeight="1">
      <c r="B835" s="52"/>
      <c r="C835" s="52"/>
      <c r="D835" s="52"/>
      <c r="E835" s="52"/>
      <c r="F835" s="52"/>
      <c r="G835" s="52"/>
      <c r="H835" s="52"/>
      <c r="I835" s="52"/>
      <c r="J835" s="52"/>
      <c r="K835" s="130"/>
      <c r="L835" s="124"/>
      <c r="M835" s="125"/>
      <c r="N835" s="126"/>
      <c r="O835" s="87"/>
      <c r="P835" s="88"/>
      <c r="Q835" s="88"/>
      <c r="R835" s="89"/>
    </row>
    <row r="836" spans="1:18" ht="12.75" customHeight="1">
      <c r="A836" s="19"/>
      <c r="B836" s="24"/>
      <c r="C836" s="187" t="s">
        <v>74</v>
      </c>
      <c r="D836" s="188"/>
      <c r="E836" s="188"/>
      <c r="F836" s="188"/>
      <c r="G836" s="188"/>
      <c r="H836" s="188"/>
      <c r="I836" s="188"/>
      <c r="J836" s="189"/>
      <c r="K836" s="90">
        <f>SUM(K829:K832)</f>
        <v>0</v>
      </c>
      <c r="L836" s="91" t="str">
        <f>IF(K829=0,"",K829/B820)</f>
        <v/>
      </c>
      <c r="M836" s="91" t="str">
        <f>IF(K836=0,"",K836/B820)</f>
        <v/>
      </c>
      <c r="N836" s="91" t="str">
        <f>IF(K829=0,"",M836-L836)</f>
        <v/>
      </c>
      <c r="O836" s="1"/>
      <c r="P836" s="24"/>
      <c r="Q836" s="27"/>
      <c r="R836" s="1"/>
    </row>
    <row r="837" spans="1:18" ht="12.75" customHeight="1">
      <c r="M837" s="1"/>
      <c r="N837" s="1"/>
      <c r="P837" s="1"/>
    </row>
    <row r="838" spans="1:18" ht="12.75" customHeight="1">
      <c r="M838" s="1"/>
      <c r="N838" s="1"/>
      <c r="P838" s="1"/>
    </row>
    <row r="839" spans="1:18" ht="12.75" customHeight="1">
      <c r="M839" s="1"/>
      <c r="N839" s="1"/>
      <c r="P839" s="1"/>
    </row>
    <row r="840" spans="1:18" ht="12.75" customHeight="1">
      <c r="M840" s="1"/>
      <c r="N840" s="1"/>
      <c r="P840" s="1"/>
    </row>
    <row r="841" spans="1:18" ht="12.75" customHeight="1">
      <c r="M841" s="1"/>
      <c r="N841" s="1"/>
      <c r="P841" s="1"/>
    </row>
    <row r="842" spans="1:18" ht="12.75" customHeight="1">
      <c r="M842" s="1"/>
      <c r="N842" s="1"/>
      <c r="P842" s="1"/>
    </row>
    <row r="843" spans="1:18" ht="12.75" customHeight="1">
      <c r="M843" s="1"/>
      <c r="N843" s="1"/>
      <c r="P843" s="1"/>
    </row>
    <row r="844" spans="1:18" ht="12.75" customHeight="1">
      <c r="M844" s="1"/>
      <c r="N844" s="1"/>
      <c r="P844" s="1"/>
    </row>
    <row r="845" spans="1:18" ht="12.75" customHeight="1">
      <c r="M845" s="1"/>
      <c r="N845" s="1"/>
      <c r="P845" s="1"/>
    </row>
    <row r="846" spans="1:18" ht="12.75" customHeight="1">
      <c r="M846" s="1"/>
      <c r="N846" s="1"/>
      <c r="P846" s="1"/>
    </row>
    <row r="847" spans="1:18" ht="12.75" customHeight="1">
      <c r="M847" s="1"/>
      <c r="N847" s="1"/>
      <c r="P847" s="1"/>
    </row>
    <row r="848" spans="1:18" ht="12.75" customHeight="1">
      <c r="M848" s="1"/>
      <c r="N848" s="1"/>
      <c r="P848" s="1"/>
    </row>
    <row r="849" spans="13:16" ht="12.75" customHeight="1">
      <c r="M849" s="1"/>
      <c r="N849" s="1"/>
      <c r="P849" s="1"/>
    </row>
    <row r="850" spans="13:16" ht="12.75" customHeight="1">
      <c r="M850" s="1"/>
      <c r="N850" s="1"/>
      <c r="P850" s="1"/>
    </row>
    <row r="851" spans="13:16" ht="12.75" customHeight="1">
      <c r="M851" s="1"/>
      <c r="N851" s="1"/>
      <c r="P851" s="1"/>
    </row>
    <row r="852" spans="13:16" ht="12.75" customHeight="1">
      <c r="M852" s="1"/>
      <c r="N852" s="1"/>
      <c r="P852" s="1"/>
    </row>
    <row r="853" spans="13:16" ht="12.75" customHeight="1">
      <c r="M853" s="1"/>
      <c r="N853" s="1"/>
      <c r="P853" s="1"/>
    </row>
    <row r="854" spans="13:16" ht="12.75" customHeight="1">
      <c r="M854" s="1"/>
      <c r="N854" s="1"/>
      <c r="P854" s="1"/>
    </row>
    <row r="855" spans="13:16" ht="12.75" customHeight="1">
      <c r="M855" s="1"/>
      <c r="N855" s="1"/>
      <c r="P855" s="1"/>
    </row>
    <row r="856" spans="13:16" ht="12.75" customHeight="1">
      <c r="M856" s="1"/>
      <c r="N856" s="1"/>
      <c r="P856" s="1"/>
    </row>
    <row r="857" spans="13:16" ht="12.75" customHeight="1">
      <c r="M857" s="1"/>
      <c r="N857" s="1"/>
      <c r="P857" s="1"/>
    </row>
    <row r="858" spans="13:16" ht="12.75" customHeight="1">
      <c r="M858" s="1"/>
      <c r="N858" s="1"/>
      <c r="P858" s="1"/>
    </row>
    <row r="859" spans="13:16" ht="12.75" customHeight="1">
      <c r="M859" s="1"/>
      <c r="N859" s="1"/>
      <c r="P859" s="1"/>
    </row>
    <row r="860" spans="13:16" ht="12.75" customHeight="1">
      <c r="M860" s="1"/>
      <c r="N860" s="1"/>
      <c r="P860" s="1"/>
    </row>
    <row r="861" spans="13:16" ht="12.75" customHeight="1">
      <c r="M861" s="1"/>
      <c r="N861" s="1"/>
      <c r="P861" s="1"/>
    </row>
    <row r="862" spans="13:16" ht="12.75" customHeight="1">
      <c r="M862" s="1"/>
      <c r="N862" s="1"/>
      <c r="P862" s="1"/>
    </row>
    <row r="863" spans="13:16" ht="12.75" customHeight="1">
      <c r="M863" s="1"/>
      <c r="N863" s="1"/>
      <c r="P863" s="1"/>
    </row>
    <row r="864" spans="13:16" ht="12.75" customHeight="1">
      <c r="M864" s="1"/>
      <c r="N864" s="1"/>
      <c r="P864" s="1"/>
    </row>
    <row r="865" spans="13:16" ht="12.75" customHeight="1">
      <c r="M865" s="1"/>
      <c r="N865" s="1"/>
      <c r="P865" s="1"/>
    </row>
    <row r="866" spans="13:16" ht="12.75" customHeight="1">
      <c r="M866" s="1"/>
      <c r="N866" s="1"/>
      <c r="P866" s="1"/>
    </row>
    <row r="867" spans="13:16" ht="12.75" customHeight="1">
      <c r="M867" s="1"/>
      <c r="N867" s="1"/>
      <c r="P867" s="1"/>
    </row>
    <row r="868" spans="13:16" ht="12.75" customHeight="1">
      <c r="M868" s="1"/>
      <c r="N868" s="1"/>
      <c r="P868" s="1"/>
    </row>
    <row r="869" spans="13:16" ht="12.75" customHeight="1">
      <c r="M869" s="1"/>
      <c r="N869" s="1"/>
      <c r="P869" s="1"/>
    </row>
    <row r="870" spans="13:16" ht="12.75" customHeight="1">
      <c r="M870" s="1"/>
      <c r="N870" s="1"/>
      <c r="P870" s="1"/>
    </row>
    <row r="871" spans="13:16" ht="12.75" customHeight="1">
      <c r="M871" s="1"/>
      <c r="N871" s="1"/>
      <c r="P871" s="1"/>
    </row>
    <row r="872" spans="13:16" ht="12.75" customHeight="1">
      <c r="M872" s="1"/>
      <c r="N872" s="1"/>
      <c r="P872" s="1"/>
    </row>
    <row r="873" spans="13:16" ht="12.75" customHeight="1">
      <c r="M873" s="1"/>
      <c r="N873" s="1"/>
      <c r="P873" s="1"/>
    </row>
    <row r="874" spans="13:16" ht="12.75" customHeight="1">
      <c r="M874" s="1"/>
      <c r="N874" s="1"/>
      <c r="P874" s="1"/>
    </row>
    <row r="875" spans="13:16" ht="12.75" customHeight="1">
      <c r="M875" s="1"/>
      <c r="N875" s="1"/>
      <c r="P875" s="1"/>
    </row>
    <row r="876" spans="13:16" ht="12.75" customHeight="1">
      <c r="M876" s="1"/>
      <c r="N876" s="1"/>
      <c r="P876" s="1"/>
    </row>
    <row r="877" spans="13:16" ht="12.75" customHeight="1">
      <c r="M877" s="1"/>
      <c r="N877" s="1"/>
      <c r="P877" s="1"/>
    </row>
    <row r="878" spans="13:16" ht="12.75" customHeight="1">
      <c r="M878" s="1"/>
      <c r="N878" s="1"/>
      <c r="P878" s="1"/>
    </row>
    <row r="879" spans="13:16" ht="12.75" customHeight="1">
      <c r="M879" s="1"/>
      <c r="N879" s="1"/>
      <c r="P879" s="1"/>
    </row>
    <row r="880" spans="13:16" ht="12.75" customHeight="1">
      <c r="M880" s="1"/>
      <c r="N880" s="1"/>
      <c r="P880" s="1"/>
    </row>
    <row r="881" spans="13:16" ht="12.75" customHeight="1">
      <c r="M881" s="1"/>
      <c r="N881" s="1"/>
      <c r="P881" s="1"/>
    </row>
    <row r="882" spans="13:16" ht="12.75" customHeight="1">
      <c r="M882" s="1"/>
      <c r="N882" s="1"/>
      <c r="P882" s="1"/>
    </row>
    <row r="883" spans="13:16" ht="12.75" customHeight="1">
      <c r="M883" s="1"/>
      <c r="N883" s="1"/>
      <c r="P883" s="1"/>
    </row>
    <row r="884" spans="13:16" ht="12.75" customHeight="1">
      <c r="M884" s="1"/>
      <c r="N884" s="1"/>
      <c r="P884" s="1"/>
    </row>
    <row r="885" spans="13:16" ht="12.75" customHeight="1">
      <c r="M885" s="1"/>
      <c r="N885" s="1"/>
      <c r="P885" s="1"/>
    </row>
    <row r="886" spans="13:16" ht="12.75" customHeight="1">
      <c r="M886" s="1"/>
      <c r="N886" s="1"/>
      <c r="P886" s="1"/>
    </row>
    <row r="887" spans="13:16" ht="12.75" customHeight="1">
      <c r="M887" s="1"/>
      <c r="N887" s="1"/>
      <c r="P887" s="1"/>
    </row>
    <row r="888" spans="13:16" ht="12.75" customHeight="1">
      <c r="M888" s="1"/>
      <c r="N888" s="1"/>
      <c r="P888" s="1"/>
    </row>
    <row r="889" spans="13:16" ht="12.75" customHeight="1">
      <c r="M889" s="1"/>
      <c r="N889" s="1"/>
      <c r="P889" s="1"/>
    </row>
    <row r="890" spans="13:16" ht="12.75" customHeight="1">
      <c r="M890" s="1"/>
      <c r="N890" s="1"/>
      <c r="P890" s="1"/>
    </row>
    <row r="891" spans="13:16" ht="12.75" customHeight="1">
      <c r="M891" s="1"/>
      <c r="N891" s="1"/>
      <c r="P891" s="1"/>
    </row>
    <row r="892" spans="13:16" ht="12.75" customHeight="1">
      <c r="M892" s="1"/>
      <c r="N892" s="1"/>
      <c r="P892" s="1"/>
    </row>
    <row r="893" spans="13:16" ht="12.75" customHeight="1">
      <c r="M893" s="1"/>
      <c r="N893" s="1"/>
      <c r="P893" s="1"/>
    </row>
    <row r="894" spans="13:16" ht="12.75" customHeight="1">
      <c r="M894" s="1"/>
      <c r="N894" s="1"/>
      <c r="P894" s="1"/>
    </row>
    <row r="895" spans="13:16" ht="12.75" customHeight="1">
      <c r="M895" s="1"/>
      <c r="N895" s="1"/>
      <c r="P895" s="1"/>
    </row>
    <row r="896" spans="13:16" ht="12.75" customHeight="1">
      <c r="M896" s="1"/>
      <c r="N896" s="1"/>
      <c r="P896" s="1"/>
    </row>
    <row r="897" spans="13:16" ht="12.75" customHeight="1">
      <c r="M897" s="1"/>
      <c r="N897" s="1"/>
      <c r="P897" s="1"/>
    </row>
    <row r="898" spans="13:16" ht="12.75" customHeight="1">
      <c r="M898" s="1"/>
      <c r="N898" s="1"/>
      <c r="P898" s="1"/>
    </row>
    <row r="899" spans="13:16" ht="12.75" customHeight="1">
      <c r="M899" s="1"/>
      <c r="N899" s="1"/>
      <c r="P899" s="1"/>
    </row>
    <row r="900" spans="13:16" ht="12.75" customHeight="1">
      <c r="M900" s="1"/>
      <c r="N900" s="1"/>
      <c r="P900" s="1"/>
    </row>
    <row r="901" spans="13:16" ht="12.75" customHeight="1">
      <c r="M901" s="1"/>
      <c r="N901" s="1"/>
      <c r="P901" s="1"/>
    </row>
    <row r="902" spans="13:16" ht="12.75" customHeight="1">
      <c r="M902" s="1"/>
      <c r="N902" s="1"/>
      <c r="P902" s="1"/>
    </row>
    <row r="903" spans="13:16" ht="12.75" customHeight="1">
      <c r="M903" s="1"/>
      <c r="N903" s="1"/>
      <c r="P903" s="1"/>
    </row>
    <row r="904" spans="13:16" ht="12.75" customHeight="1">
      <c r="M904" s="1"/>
      <c r="N904" s="1"/>
      <c r="P904" s="1"/>
    </row>
    <row r="905" spans="13:16" ht="12.75" customHeight="1">
      <c r="M905" s="1"/>
      <c r="N905" s="1"/>
      <c r="P905" s="1"/>
    </row>
    <row r="906" spans="13:16" ht="12.75" customHeight="1">
      <c r="M906" s="1"/>
      <c r="N906" s="1"/>
      <c r="P906" s="1"/>
    </row>
    <row r="907" spans="13:16" ht="12.75" customHeight="1">
      <c r="M907" s="1"/>
      <c r="N907" s="1"/>
      <c r="P907" s="1"/>
    </row>
    <row r="908" spans="13:16" ht="12.75" customHeight="1">
      <c r="M908" s="1"/>
      <c r="N908" s="1"/>
      <c r="P908" s="1"/>
    </row>
    <row r="909" spans="13:16" ht="12.75" customHeight="1">
      <c r="M909" s="1"/>
      <c r="N909" s="1"/>
      <c r="P909" s="1"/>
    </row>
    <row r="910" spans="13:16" ht="12.75" customHeight="1">
      <c r="M910" s="1"/>
      <c r="N910" s="1"/>
      <c r="P910" s="1"/>
    </row>
    <row r="911" spans="13:16" ht="12.75" customHeight="1">
      <c r="M911" s="1"/>
      <c r="N911" s="1"/>
      <c r="P911" s="1"/>
    </row>
    <row r="912" spans="13:16" ht="12.75" customHeight="1">
      <c r="M912" s="1"/>
      <c r="N912" s="1"/>
      <c r="P912" s="1"/>
    </row>
    <row r="913" spans="13:16" ht="12.75" customHeight="1">
      <c r="M913" s="1"/>
      <c r="N913" s="1"/>
      <c r="P913" s="1"/>
    </row>
    <row r="914" spans="13:16" ht="12.75" customHeight="1">
      <c r="M914" s="1"/>
      <c r="N914" s="1"/>
      <c r="P914" s="1"/>
    </row>
    <row r="915" spans="13:16" ht="12.75" customHeight="1">
      <c r="M915" s="1"/>
      <c r="N915" s="1"/>
      <c r="P915" s="1"/>
    </row>
    <row r="916" spans="13:16" ht="12.75" customHeight="1">
      <c r="M916" s="1"/>
      <c r="N916" s="1"/>
      <c r="P916" s="1"/>
    </row>
    <row r="917" spans="13:16" ht="12.75" customHeight="1">
      <c r="M917" s="1"/>
      <c r="N917" s="1"/>
      <c r="P917" s="1"/>
    </row>
    <row r="918" spans="13:16" ht="12.75" customHeight="1">
      <c r="M918" s="1"/>
      <c r="N918" s="1"/>
      <c r="P918" s="1"/>
    </row>
    <row r="919" spans="13:16" ht="12.75" customHeight="1">
      <c r="M919" s="1"/>
      <c r="N919" s="1"/>
      <c r="P919" s="1"/>
    </row>
    <row r="920" spans="13:16" ht="12.75" customHeight="1">
      <c r="M920" s="1"/>
      <c r="N920" s="1"/>
      <c r="P920" s="1"/>
    </row>
    <row r="921" spans="13:16" ht="12.75" customHeight="1">
      <c r="M921" s="1"/>
      <c r="N921" s="1"/>
      <c r="P921" s="1"/>
    </row>
    <row r="922" spans="13:16" ht="12.75" customHeight="1">
      <c r="M922" s="1"/>
      <c r="N922" s="1"/>
      <c r="P922" s="1"/>
    </row>
    <row r="923" spans="13:16" ht="12.75" customHeight="1">
      <c r="M923" s="1"/>
      <c r="N923" s="1"/>
      <c r="P923" s="1"/>
    </row>
    <row r="924" spans="13:16" ht="12.75" customHeight="1">
      <c r="M924" s="1"/>
      <c r="N924" s="1"/>
      <c r="P924" s="1"/>
    </row>
    <row r="925" spans="13:16" ht="12.75" customHeight="1">
      <c r="M925" s="1"/>
      <c r="N925" s="1"/>
      <c r="P925" s="1"/>
    </row>
    <row r="926" spans="13:16" ht="12.75" customHeight="1">
      <c r="M926" s="1"/>
      <c r="N926" s="1"/>
      <c r="P926" s="1"/>
    </row>
    <row r="927" spans="13:16" ht="12.75" customHeight="1">
      <c r="M927" s="1"/>
      <c r="N927" s="1"/>
      <c r="P927" s="1"/>
    </row>
    <row r="928" spans="13:16" ht="12.75" customHeight="1">
      <c r="M928" s="1"/>
      <c r="N928" s="1"/>
      <c r="P928" s="1"/>
    </row>
    <row r="929" spans="13:16" ht="12.75" customHeight="1">
      <c r="M929" s="1"/>
      <c r="N929" s="1"/>
      <c r="P929" s="1"/>
    </row>
    <row r="930" spans="13:16" ht="12.75" customHeight="1">
      <c r="M930" s="1"/>
      <c r="N930" s="1"/>
      <c r="P930" s="1"/>
    </row>
    <row r="931" spans="13:16" ht="12.75" customHeight="1">
      <c r="M931" s="1"/>
      <c r="N931" s="1"/>
      <c r="P931" s="1"/>
    </row>
    <row r="932" spans="13:16" ht="12.75" customHeight="1">
      <c r="M932" s="1"/>
      <c r="N932" s="1"/>
      <c r="P932" s="1"/>
    </row>
    <row r="933" spans="13:16" ht="12.75" customHeight="1">
      <c r="M933" s="1"/>
      <c r="N933" s="1"/>
      <c r="P933" s="1"/>
    </row>
    <row r="934" spans="13:16" ht="12.75" customHeight="1">
      <c r="M934" s="1"/>
      <c r="N934" s="1"/>
      <c r="P934" s="1"/>
    </row>
    <row r="935" spans="13:16" ht="12.75" customHeight="1">
      <c r="M935" s="1"/>
      <c r="N935" s="1"/>
      <c r="P935" s="1"/>
    </row>
    <row r="936" spans="13:16" ht="12.75" customHeight="1">
      <c r="M936" s="1"/>
      <c r="N936" s="1"/>
      <c r="P936" s="1"/>
    </row>
    <row r="937" spans="13:16" ht="12.75" customHeight="1">
      <c r="M937" s="1"/>
      <c r="N937" s="1"/>
      <c r="P937" s="1"/>
    </row>
    <row r="938" spans="13:16" ht="12.75" customHeight="1">
      <c r="M938" s="1"/>
      <c r="N938" s="1"/>
      <c r="P938" s="1"/>
    </row>
    <row r="939" spans="13:16" ht="12.75" customHeight="1">
      <c r="M939" s="1"/>
      <c r="N939" s="1"/>
      <c r="P939" s="1"/>
    </row>
    <row r="940" spans="13:16" ht="12.75" customHeight="1">
      <c r="M940" s="1"/>
      <c r="N940" s="1"/>
      <c r="P940" s="1"/>
    </row>
    <row r="941" spans="13:16" ht="12.75" customHeight="1">
      <c r="M941" s="1"/>
      <c r="N941" s="1"/>
      <c r="P941" s="1"/>
    </row>
    <row r="942" spans="13:16" ht="12.75" customHeight="1">
      <c r="M942" s="1"/>
      <c r="N942" s="1"/>
      <c r="P942" s="1"/>
    </row>
    <row r="943" spans="13:16" ht="12.75" customHeight="1">
      <c r="M943" s="1"/>
      <c r="N943" s="1"/>
      <c r="P943" s="1"/>
    </row>
    <row r="944" spans="13:16" ht="12.75" customHeight="1">
      <c r="M944" s="1"/>
      <c r="N944" s="1"/>
      <c r="P944" s="1"/>
    </row>
    <row r="945" spans="13:16" ht="12.75" customHeight="1">
      <c r="M945" s="1"/>
      <c r="N945" s="1"/>
      <c r="P945" s="1"/>
    </row>
    <row r="946" spans="13:16" ht="12.75" customHeight="1">
      <c r="M946" s="1"/>
      <c r="N946" s="1"/>
      <c r="P946" s="1"/>
    </row>
    <row r="947" spans="13:16" ht="12.75" customHeight="1">
      <c r="M947" s="1"/>
      <c r="N947" s="1"/>
      <c r="P947" s="1"/>
    </row>
    <row r="948" spans="13:16" ht="12.75" customHeight="1">
      <c r="M948" s="1"/>
      <c r="N948" s="1"/>
      <c r="P948" s="1"/>
    </row>
    <row r="949" spans="13:16" ht="12.75" customHeight="1">
      <c r="M949" s="1"/>
      <c r="N949" s="1"/>
      <c r="P949" s="1"/>
    </row>
    <row r="950" spans="13:16" ht="12.75" customHeight="1">
      <c r="M950" s="1"/>
      <c r="N950" s="1"/>
      <c r="P950" s="1"/>
    </row>
    <row r="951" spans="13:16" ht="12.75" customHeight="1">
      <c r="M951" s="1"/>
      <c r="N951" s="1"/>
      <c r="P951" s="1"/>
    </row>
    <row r="952" spans="13:16" ht="12.75" customHeight="1">
      <c r="M952" s="1"/>
      <c r="N952" s="1"/>
      <c r="P952" s="1"/>
    </row>
    <row r="953" spans="13:16" ht="12.75" customHeight="1">
      <c r="M953" s="1"/>
      <c r="N953" s="1"/>
      <c r="P953" s="1"/>
    </row>
    <row r="954" spans="13:16" ht="12.75" customHeight="1">
      <c r="M954" s="1"/>
      <c r="N954" s="1"/>
      <c r="P954" s="1"/>
    </row>
    <row r="955" spans="13:16" ht="12.75" customHeight="1">
      <c r="M955" s="1"/>
      <c r="N955" s="1"/>
      <c r="P955" s="1"/>
    </row>
    <row r="956" spans="13:16" ht="12.75" customHeight="1">
      <c r="M956" s="1"/>
      <c r="N956" s="1"/>
      <c r="P956" s="1"/>
    </row>
    <row r="957" spans="13:16" ht="12.75" customHeight="1">
      <c r="M957" s="1"/>
      <c r="N957" s="1"/>
      <c r="P957" s="1"/>
    </row>
    <row r="958" spans="13:16" ht="12.75" customHeight="1">
      <c r="M958" s="1"/>
      <c r="N958" s="1"/>
      <c r="P958" s="1"/>
    </row>
    <row r="959" spans="13:16" ht="12.75" customHeight="1">
      <c r="M959" s="1"/>
      <c r="N959" s="1"/>
      <c r="P959" s="1"/>
    </row>
    <row r="960" spans="13:16" ht="12.75" customHeight="1">
      <c r="M960" s="1"/>
      <c r="N960" s="1"/>
      <c r="P960" s="1"/>
    </row>
    <row r="961" spans="13:16" ht="12.75" customHeight="1">
      <c r="M961" s="1"/>
      <c r="N961" s="1"/>
      <c r="P961" s="1"/>
    </row>
    <row r="962" spans="13:16" ht="12.75" customHeight="1">
      <c r="M962" s="1"/>
      <c r="N962" s="1"/>
      <c r="P962" s="1"/>
    </row>
    <row r="963" spans="13:16" ht="12.75" customHeight="1">
      <c r="M963" s="1"/>
      <c r="N963" s="1"/>
      <c r="P963" s="1"/>
    </row>
    <row r="964" spans="13:16" ht="12.75" customHeight="1">
      <c r="M964" s="1"/>
      <c r="N964" s="1"/>
      <c r="P964" s="1"/>
    </row>
    <row r="965" spans="13:16" ht="12.75" customHeight="1">
      <c r="M965" s="1"/>
      <c r="N965" s="1"/>
      <c r="P965" s="1"/>
    </row>
    <row r="966" spans="13:16" ht="12.75" customHeight="1">
      <c r="M966" s="1"/>
      <c r="N966" s="1"/>
      <c r="P966" s="1"/>
    </row>
    <row r="967" spans="13:16" ht="12.75" customHeight="1">
      <c r="M967" s="1"/>
      <c r="N967" s="1"/>
      <c r="P967" s="1"/>
    </row>
    <row r="968" spans="13:16" ht="12.75" customHeight="1">
      <c r="M968" s="1"/>
      <c r="N968" s="1"/>
      <c r="P968" s="1"/>
    </row>
    <row r="969" spans="13:16" ht="12.75" customHeight="1">
      <c r="M969" s="1"/>
      <c r="N969" s="1"/>
      <c r="P969" s="1"/>
    </row>
    <row r="970" spans="13:16" ht="12.75" customHeight="1">
      <c r="M970" s="1"/>
      <c r="N970" s="1"/>
      <c r="P970" s="1"/>
    </row>
    <row r="971" spans="13:16" ht="12.75" customHeight="1">
      <c r="M971" s="1"/>
      <c r="N971" s="1"/>
      <c r="P971" s="1"/>
    </row>
    <row r="972" spans="13:16" ht="12.75" customHeight="1">
      <c r="M972" s="1"/>
      <c r="N972" s="1"/>
      <c r="P972" s="1"/>
    </row>
    <row r="973" spans="13:16" ht="12.75" customHeight="1">
      <c r="M973" s="1"/>
      <c r="N973" s="1"/>
      <c r="P973" s="1"/>
    </row>
    <row r="974" spans="13:16" ht="12.75" customHeight="1">
      <c r="M974" s="1"/>
      <c r="N974" s="1"/>
      <c r="P974" s="1"/>
    </row>
    <row r="975" spans="13:16" ht="12.75" customHeight="1">
      <c r="M975" s="1"/>
      <c r="N975" s="1"/>
      <c r="P975" s="1"/>
    </row>
    <row r="976" spans="13:16" ht="12.75" customHeight="1">
      <c r="M976" s="1"/>
      <c r="N976" s="1"/>
      <c r="P976" s="1"/>
    </row>
    <row r="977" spans="13:16" ht="12.75" customHeight="1">
      <c r="M977" s="1"/>
      <c r="N977" s="1"/>
      <c r="P977" s="1"/>
    </row>
    <row r="978" spans="13:16" ht="12.75" customHeight="1">
      <c r="M978" s="1"/>
      <c r="N978" s="1"/>
      <c r="P978" s="1"/>
    </row>
    <row r="979" spans="13:16" ht="12.75" customHeight="1">
      <c r="M979" s="1"/>
      <c r="N979" s="1"/>
      <c r="P979" s="1"/>
    </row>
    <row r="980" spans="13:16" ht="12.75" customHeight="1">
      <c r="M980" s="1"/>
      <c r="N980" s="1"/>
      <c r="P980" s="1"/>
    </row>
    <row r="981" spans="13:16" ht="12.75" customHeight="1">
      <c r="M981" s="1"/>
      <c r="N981" s="1"/>
      <c r="P981" s="1"/>
    </row>
    <row r="982" spans="13:16" ht="12.75" customHeight="1">
      <c r="M982" s="1"/>
      <c r="N982" s="1"/>
      <c r="P982" s="1"/>
    </row>
    <row r="983" spans="13:16" ht="12.75" customHeight="1">
      <c r="M983" s="1"/>
      <c r="N983" s="1"/>
      <c r="P983" s="1"/>
    </row>
    <row r="984" spans="13:16" ht="12.75" customHeight="1">
      <c r="M984" s="1"/>
      <c r="N984" s="1"/>
      <c r="P984" s="1"/>
    </row>
    <row r="985" spans="13:16" ht="12.75" customHeight="1">
      <c r="M985" s="1"/>
      <c r="N985" s="1"/>
      <c r="P985" s="1"/>
    </row>
    <row r="986" spans="13:16" ht="12.75" customHeight="1">
      <c r="M986" s="1"/>
      <c r="N986" s="1"/>
      <c r="P986" s="1"/>
    </row>
    <row r="987" spans="13:16" ht="12.75" customHeight="1">
      <c r="M987" s="1"/>
      <c r="N987" s="1"/>
      <c r="P987" s="1"/>
    </row>
    <row r="988" spans="13:16" ht="12.75" customHeight="1">
      <c r="M988" s="1"/>
      <c r="N988" s="1"/>
      <c r="P988" s="1"/>
    </row>
    <row r="989" spans="13:16" ht="12.75" customHeight="1">
      <c r="M989" s="1"/>
      <c r="N989" s="1"/>
      <c r="P989" s="1"/>
    </row>
    <row r="990" spans="13:16" ht="12.75" customHeight="1">
      <c r="M990" s="1"/>
      <c r="N990" s="1"/>
      <c r="P990" s="1"/>
    </row>
    <row r="991" spans="13:16" ht="12.75" customHeight="1">
      <c r="M991" s="1"/>
      <c r="N991" s="1"/>
      <c r="P991" s="1"/>
    </row>
    <row r="992" spans="13:16" ht="12.75" customHeight="1">
      <c r="M992" s="1"/>
      <c r="N992" s="1"/>
      <c r="P992" s="1"/>
    </row>
    <row r="993" spans="13:16" ht="12.75" customHeight="1">
      <c r="M993" s="1"/>
      <c r="N993" s="1"/>
      <c r="P993" s="1"/>
    </row>
    <row r="994" spans="13:16" ht="12.75" customHeight="1">
      <c r="M994" s="1"/>
      <c r="N994" s="1"/>
      <c r="P994" s="1"/>
    </row>
    <row r="995" spans="13:16" ht="12.75" customHeight="1">
      <c r="M995" s="1"/>
      <c r="N995" s="1"/>
      <c r="P995" s="1"/>
    </row>
  </sheetData>
  <mergeCells count="364">
    <mergeCell ref="R796:R797"/>
    <mergeCell ref="C814:J814"/>
    <mergeCell ref="A796:A797"/>
    <mergeCell ref="B796:J796"/>
    <mergeCell ref="K796:K797"/>
    <mergeCell ref="L796:L797"/>
    <mergeCell ref="M796:M797"/>
    <mergeCell ref="N796:N797"/>
    <mergeCell ref="O796:O797"/>
    <mergeCell ref="P796:P797"/>
    <mergeCell ref="Q796:Q797"/>
    <mergeCell ref="R752:R753"/>
    <mergeCell ref="C770:J770"/>
    <mergeCell ref="A752:A753"/>
    <mergeCell ref="B752:J752"/>
    <mergeCell ref="K752:K753"/>
    <mergeCell ref="L752:L753"/>
    <mergeCell ref="M752:M753"/>
    <mergeCell ref="N752:N753"/>
    <mergeCell ref="O752:O753"/>
    <mergeCell ref="P752:P753"/>
    <mergeCell ref="Q752:Q753"/>
    <mergeCell ref="B209:K209"/>
    <mergeCell ref="L209:L210"/>
    <mergeCell ref="M209:M210"/>
    <mergeCell ref="N209:N210"/>
    <mergeCell ref="O209:O210"/>
    <mergeCell ref="P209:P210"/>
    <mergeCell ref="N232:N233"/>
    <mergeCell ref="O232:O233"/>
    <mergeCell ref="P232:P233"/>
    <mergeCell ref="Q232:Q233"/>
    <mergeCell ref="R232:R233"/>
    <mergeCell ref="S232:S233"/>
    <mergeCell ref="F228:K228"/>
    <mergeCell ref="A231:G231"/>
    <mergeCell ref="H231:J231"/>
    <mergeCell ref="A232:A233"/>
    <mergeCell ref="B232:K232"/>
    <mergeCell ref="L232:L233"/>
    <mergeCell ref="M232:M233"/>
    <mergeCell ref="N255:N256"/>
    <mergeCell ref="O255:O256"/>
    <mergeCell ref="P255:P256"/>
    <mergeCell ref="Q255:Q256"/>
    <mergeCell ref="R255:R256"/>
    <mergeCell ref="S255:S256"/>
    <mergeCell ref="F251:K251"/>
    <mergeCell ref="A254:G254"/>
    <mergeCell ref="H254:J254"/>
    <mergeCell ref="A255:A256"/>
    <mergeCell ref="B255:K255"/>
    <mergeCell ref="L255:L256"/>
    <mergeCell ref="M255:M256"/>
    <mergeCell ref="N278:N279"/>
    <mergeCell ref="O278:O279"/>
    <mergeCell ref="P278:P279"/>
    <mergeCell ref="Q278:Q279"/>
    <mergeCell ref="R278:R279"/>
    <mergeCell ref="S278:S279"/>
    <mergeCell ref="F274:K274"/>
    <mergeCell ref="A277:G277"/>
    <mergeCell ref="H277:J277"/>
    <mergeCell ref="A278:A279"/>
    <mergeCell ref="B278:K278"/>
    <mergeCell ref="L278:L279"/>
    <mergeCell ref="M278:M279"/>
    <mergeCell ref="P301:P302"/>
    <mergeCell ref="Q301:Q302"/>
    <mergeCell ref="R301:R302"/>
    <mergeCell ref="S301:S302"/>
    <mergeCell ref="F297:K297"/>
    <mergeCell ref="A300:G300"/>
    <mergeCell ref="H300:J300"/>
    <mergeCell ref="A301:A302"/>
    <mergeCell ref="B301:K301"/>
    <mergeCell ref="L301:L302"/>
    <mergeCell ref="M301:M302"/>
    <mergeCell ref="F320:K320"/>
    <mergeCell ref="A323:G323"/>
    <mergeCell ref="H323:J323"/>
    <mergeCell ref="A324:A325"/>
    <mergeCell ref="B324:K324"/>
    <mergeCell ref="L324:L325"/>
    <mergeCell ref="M324:M325"/>
    <mergeCell ref="N301:N302"/>
    <mergeCell ref="O301:O302"/>
    <mergeCell ref="S347:S348"/>
    <mergeCell ref="F343:K343"/>
    <mergeCell ref="A346:G346"/>
    <mergeCell ref="H346:J346"/>
    <mergeCell ref="A347:A348"/>
    <mergeCell ref="B347:K347"/>
    <mergeCell ref="L347:L348"/>
    <mergeCell ref="M347:M348"/>
    <mergeCell ref="N324:N325"/>
    <mergeCell ref="O324:O325"/>
    <mergeCell ref="P324:P325"/>
    <mergeCell ref="Q324:Q325"/>
    <mergeCell ref="R324:R325"/>
    <mergeCell ref="S324:S325"/>
    <mergeCell ref="R573:R574"/>
    <mergeCell ref="C569:J569"/>
    <mergeCell ref="B573:J573"/>
    <mergeCell ref="K573:K574"/>
    <mergeCell ref="L573:L574"/>
    <mergeCell ref="M573:M574"/>
    <mergeCell ref="N573:N574"/>
    <mergeCell ref="O573:O574"/>
    <mergeCell ref="N347:N348"/>
    <mergeCell ref="O347:O348"/>
    <mergeCell ref="P347:P348"/>
    <mergeCell ref="Q347:Q348"/>
    <mergeCell ref="R347:R348"/>
    <mergeCell ref="Q505:Q506"/>
    <mergeCell ref="K528:K529"/>
    <mergeCell ref="L528:L529"/>
    <mergeCell ref="M414:M415"/>
    <mergeCell ref="M436:M437"/>
    <mergeCell ref="N436:N437"/>
    <mergeCell ref="O436:O437"/>
    <mergeCell ref="P436:P437"/>
    <mergeCell ref="Q436:Q437"/>
    <mergeCell ref="R436:R437"/>
    <mergeCell ref="D433:J433"/>
    <mergeCell ref="R617:R618"/>
    <mergeCell ref="C613:J613"/>
    <mergeCell ref="B617:J617"/>
    <mergeCell ref="K617:K618"/>
    <mergeCell ref="L617:L618"/>
    <mergeCell ref="M617:M618"/>
    <mergeCell ref="N617:N618"/>
    <mergeCell ref="O617:O618"/>
    <mergeCell ref="P595:P596"/>
    <mergeCell ref="Q595:Q596"/>
    <mergeCell ref="R595:R596"/>
    <mergeCell ref="B595:J595"/>
    <mergeCell ref="K595:K596"/>
    <mergeCell ref="L595:L596"/>
    <mergeCell ref="M595:M596"/>
    <mergeCell ref="N595:N596"/>
    <mergeCell ref="O595:O596"/>
    <mergeCell ref="R683:R684"/>
    <mergeCell ref="C679:J679"/>
    <mergeCell ref="B683:J683"/>
    <mergeCell ref="K683:K684"/>
    <mergeCell ref="L683:L684"/>
    <mergeCell ref="M683:M684"/>
    <mergeCell ref="N683:N684"/>
    <mergeCell ref="O683:O684"/>
    <mergeCell ref="P661:P662"/>
    <mergeCell ref="Q661:Q662"/>
    <mergeCell ref="R661:R662"/>
    <mergeCell ref="B661:J661"/>
    <mergeCell ref="K661:K662"/>
    <mergeCell ref="L661:L662"/>
    <mergeCell ref="M661:M662"/>
    <mergeCell ref="N661:N662"/>
    <mergeCell ref="O661:O662"/>
    <mergeCell ref="R730:R731"/>
    <mergeCell ref="C726:J726"/>
    <mergeCell ref="B730:J730"/>
    <mergeCell ref="K730:K731"/>
    <mergeCell ref="L730:L731"/>
    <mergeCell ref="M730:M731"/>
    <mergeCell ref="N730:N731"/>
    <mergeCell ref="O730:O731"/>
    <mergeCell ref="P708:P709"/>
    <mergeCell ref="Q708:Q709"/>
    <mergeCell ref="R708:R709"/>
    <mergeCell ref="B708:J708"/>
    <mergeCell ref="K708:K709"/>
    <mergeCell ref="L708:L709"/>
    <mergeCell ref="M708:M709"/>
    <mergeCell ref="N708:N709"/>
    <mergeCell ref="O708:O709"/>
    <mergeCell ref="P639:P640"/>
    <mergeCell ref="Q639:Q640"/>
    <mergeCell ref="M482:M483"/>
    <mergeCell ref="N482:N483"/>
    <mergeCell ref="O482:O483"/>
    <mergeCell ref="P482:P483"/>
    <mergeCell ref="Q482:Q483"/>
    <mergeCell ref="P730:P731"/>
    <mergeCell ref="Q730:Q731"/>
    <mergeCell ref="P683:P684"/>
    <mergeCell ref="Q683:Q684"/>
    <mergeCell ref="Q573:Q574"/>
    <mergeCell ref="M528:M529"/>
    <mergeCell ref="N528:N529"/>
    <mergeCell ref="O528:O529"/>
    <mergeCell ref="P617:P618"/>
    <mergeCell ref="Q617:Q618"/>
    <mergeCell ref="P573:P574"/>
    <mergeCell ref="C748:J748"/>
    <mergeCell ref="D478:J478"/>
    <mergeCell ref="A481:G481"/>
    <mergeCell ref="H481:J481"/>
    <mergeCell ref="B482:J482"/>
    <mergeCell ref="K482:K483"/>
    <mergeCell ref="L482:L483"/>
    <mergeCell ref="D501:J501"/>
    <mergeCell ref="C701:J701"/>
    <mergeCell ref="C657:J657"/>
    <mergeCell ref="A639:A640"/>
    <mergeCell ref="A661:A662"/>
    <mergeCell ref="A683:A684"/>
    <mergeCell ref="A708:A709"/>
    <mergeCell ref="A730:A731"/>
    <mergeCell ref="A482:A483"/>
    <mergeCell ref="A505:A506"/>
    <mergeCell ref="A528:A529"/>
    <mergeCell ref="A551:A552"/>
    <mergeCell ref="A573:A574"/>
    <mergeCell ref="A595:A596"/>
    <mergeCell ref="A617:A618"/>
    <mergeCell ref="C591:J591"/>
    <mergeCell ref="R639:R640"/>
    <mergeCell ref="C635:J635"/>
    <mergeCell ref="B639:J639"/>
    <mergeCell ref="K639:K640"/>
    <mergeCell ref="L639:L640"/>
    <mergeCell ref="M639:M640"/>
    <mergeCell ref="N639:N640"/>
    <mergeCell ref="O639:O640"/>
    <mergeCell ref="N370:N371"/>
    <mergeCell ref="O370:O371"/>
    <mergeCell ref="P370:P371"/>
    <mergeCell ref="Q370:Q371"/>
    <mergeCell ref="R370:R371"/>
    <mergeCell ref="N414:N415"/>
    <mergeCell ref="O414:O415"/>
    <mergeCell ref="P414:P415"/>
    <mergeCell ref="Q414:Q415"/>
    <mergeCell ref="R414:R415"/>
    <mergeCell ref="F411:K411"/>
    <mergeCell ref="A413:G413"/>
    <mergeCell ref="A414:A415"/>
    <mergeCell ref="B414:J414"/>
    <mergeCell ref="K414:K415"/>
    <mergeCell ref="L414:L415"/>
    <mergeCell ref="S370:S371"/>
    <mergeCell ref="F366:K366"/>
    <mergeCell ref="A369:G369"/>
    <mergeCell ref="H369:J369"/>
    <mergeCell ref="A370:A371"/>
    <mergeCell ref="B370:K370"/>
    <mergeCell ref="L370:L371"/>
    <mergeCell ref="M370:M371"/>
    <mergeCell ref="N392:N393"/>
    <mergeCell ref="O392:O393"/>
    <mergeCell ref="P392:P393"/>
    <mergeCell ref="Q392:Q393"/>
    <mergeCell ref="R392:R393"/>
    <mergeCell ref="S392:S393"/>
    <mergeCell ref="F389:K389"/>
    <mergeCell ref="A391:G391"/>
    <mergeCell ref="H391:J391"/>
    <mergeCell ref="A392:A393"/>
    <mergeCell ref="B392:K392"/>
    <mergeCell ref="L392:L393"/>
    <mergeCell ref="M392:M393"/>
    <mergeCell ref="A435:G435"/>
    <mergeCell ref="H435:J435"/>
    <mergeCell ref="A436:A437"/>
    <mergeCell ref="B436:J436"/>
    <mergeCell ref="K436:K437"/>
    <mergeCell ref="L436:L437"/>
    <mergeCell ref="M459:M460"/>
    <mergeCell ref="N459:N460"/>
    <mergeCell ref="O459:O460"/>
    <mergeCell ref="P459:P460"/>
    <mergeCell ref="Q459:Q460"/>
    <mergeCell ref="R459:R460"/>
    <mergeCell ref="D455:J455"/>
    <mergeCell ref="A458:G458"/>
    <mergeCell ref="H458:J458"/>
    <mergeCell ref="A459:A460"/>
    <mergeCell ref="B459:J459"/>
    <mergeCell ref="K459:K460"/>
    <mergeCell ref="L459:L460"/>
    <mergeCell ref="B3:J3"/>
    <mergeCell ref="B18:J18"/>
    <mergeCell ref="B33:J33"/>
    <mergeCell ref="B47:J47"/>
    <mergeCell ref="B61:J61"/>
    <mergeCell ref="B76:J76"/>
    <mergeCell ref="B92:J92"/>
    <mergeCell ref="M163:M164"/>
    <mergeCell ref="N163:N164"/>
    <mergeCell ref="B99:J99"/>
    <mergeCell ref="B114:J114"/>
    <mergeCell ref="B131:J131"/>
    <mergeCell ref="B146:J146"/>
    <mergeCell ref="O163:O164"/>
    <mergeCell ref="P163:P164"/>
    <mergeCell ref="Q163:Q164"/>
    <mergeCell ref="R163:R164"/>
    <mergeCell ref="S163:S164"/>
    <mergeCell ref="A163:A164"/>
    <mergeCell ref="A186:A187"/>
    <mergeCell ref="A209:A210"/>
    <mergeCell ref="R186:R187"/>
    <mergeCell ref="S186:S187"/>
    <mergeCell ref="B186:K186"/>
    <mergeCell ref="L186:L187"/>
    <mergeCell ref="M186:M187"/>
    <mergeCell ref="N186:N187"/>
    <mergeCell ref="O186:O187"/>
    <mergeCell ref="P186:P187"/>
    <mergeCell ref="Q186:Q187"/>
    <mergeCell ref="B163:K163"/>
    <mergeCell ref="L163:L164"/>
    <mergeCell ref="F182:K182"/>
    <mergeCell ref="Q209:Q210"/>
    <mergeCell ref="R209:R210"/>
    <mergeCell ref="S209:S210"/>
    <mergeCell ref="F205:K205"/>
    <mergeCell ref="R482:R483"/>
    <mergeCell ref="P551:P552"/>
    <mergeCell ref="Q551:Q552"/>
    <mergeCell ref="R551:R552"/>
    <mergeCell ref="C547:J547"/>
    <mergeCell ref="B551:J551"/>
    <mergeCell ref="K551:K552"/>
    <mergeCell ref="L551:L552"/>
    <mergeCell ref="M551:M552"/>
    <mergeCell ref="N551:N552"/>
    <mergeCell ref="O551:O552"/>
    <mergeCell ref="R505:R506"/>
    <mergeCell ref="B505:J505"/>
    <mergeCell ref="K505:K506"/>
    <mergeCell ref="L505:L506"/>
    <mergeCell ref="M505:M506"/>
    <mergeCell ref="N505:N506"/>
    <mergeCell ref="O505:O506"/>
    <mergeCell ref="P505:P506"/>
    <mergeCell ref="P528:P529"/>
    <mergeCell ref="Q528:Q529"/>
    <mergeCell ref="R528:R529"/>
    <mergeCell ref="C524:J524"/>
    <mergeCell ref="B528:J528"/>
    <mergeCell ref="R774:R775"/>
    <mergeCell ref="C792:J792"/>
    <mergeCell ref="A774:A775"/>
    <mergeCell ref="B774:J774"/>
    <mergeCell ref="K774:K775"/>
    <mergeCell ref="L774:L775"/>
    <mergeCell ref="M774:M775"/>
    <mergeCell ref="N774:N775"/>
    <mergeCell ref="O774:O775"/>
    <mergeCell ref="P774:P775"/>
    <mergeCell ref="Q774:Q775"/>
    <mergeCell ref="R818:R819"/>
    <mergeCell ref="C836:J836"/>
    <mergeCell ref="A818:A819"/>
    <mergeCell ref="B818:J818"/>
    <mergeCell ref="K818:K819"/>
    <mergeCell ref="L818:L819"/>
    <mergeCell ref="M818:M819"/>
    <mergeCell ref="N818:N819"/>
    <mergeCell ref="O818:O819"/>
    <mergeCell ref="P818:P819"/>
    <mergeCell ref="Q818:Q819"/>
  </mergeCells>
  <pageMargins left="0.7" right="0.7" top="0.75" bottom="0.75" header="0" footer="0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CC00"/>
  </sheetPr>
  <dimension ref="A1:Z979"/>
  <sheetViews>
    <sheetView tabSelected="1" topLeftCell="A127" workbookViewId="0">
      <selection activeCell="K154" sqref="K154"/>
    </sheetView>
  </sheetViews>
  <sheetFormatPr baseColWidth="10" defaultColWidth="12.5703125" defaultRowHeight="15" customHeight="1"/>
  <cols>
    <col min="1" max="1" width="10" customWidth="1"/>
    <col min="2" max="10" width="4.5703125" customWidth="1"/>
    <col min="11" max="11" width="15.7109375" customWidth="1"/>
    <col min="12" max="12" width="10.85546875" customWidth="1"/>
    <col min="13" max="14" width="11.42578125" customWidth="1"/>
    <col min="15" max="15" width="15.5703125" customWidth="1"/>
    <col min="16" max="16" width="11.42578125" customWidth="1"/>
    <col min="17" max="17" width="10" customWidth="1"/>
    <col min="18" max="18" width="12.85546875" customWidth="1"/>
    <col min="19" max="26" width="10" customWidth="1"/>
  </cols>
  <sheetData>
    <row r="1" spans="1:26" ht="14.25" customHeight="1">
      <c r="M1" s="1"/>
      <c r="N1" s="1"/>
      <c r="P1" s="1"/>
      <c r="T1" s="53"/>
    </row>
    <row r="2" spans="1:26" ht="12.75" customHeight="1">
      <c r="M2" s="1"/>
      <c r="N2" s="1"/>
      <c r="P2" s="1"/>
    </row>
    <row r="3" spans="1:26" ht="12.75" customHeight="1">
      <c r="M3" s="1"/>
      <c r="N3" s="1"/>
      <c r="P3" s="1"/>
    </row>
    <row r="4" spans="1:26" ht="26.25" customHeight="1">
      <c r="A4" s="29"/>
      <c r="B4" s="178" t="s">
        <v>63</v>
      </c>
      <c r="C4" s="179"/>
      <c r="D4" s="179"/>
      <c r="E4" s="179"/>
      <c r="F4" s="179"/>
      <c r="G4" s="179"/>
      <c r="H4" s="179"/>
      <c r="I4" s="179"/>
      <c r="J4" s="179"/>
      <c r="K4" s="105" t="s">
        <v>78</v>
      </c>
      <c r="M4" s="1"/>
      <c r="N4" s="1"/>
      <c r="O4" s="24"/>
      <c r="P4" s="1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20.25" customHeight="1">
      <c r="A5" s="180" t="s">
        <v>16</v>
      </c>
      <c r="B5" s="181" t="s">
        <v>64</v>
      </c>
      <c r="C5" s="176"/>
      <c r="D5" s="176"/>
      <c r="E5" s="176"/>
      <c r="F5" s="176"/>
      <c r="G5" s="176"/>
      <c r="H5" s="176"/>
      <c r="I5" s="176"/>
      <c r="J5" s="176"/>
      <c r="K5" s="182" t="s">
        <v>17</v>
      </c>
      <c r="L5" s="174" t="s">
        <v>8</v>
      </c>
      <c r="M5" s="174" t="s">
        <v>9</v>
      </c>
      <c r="N5" s="183" t="s">
        <v>10</v>
      </c>
      <c r="O5" s="174" t="s">
        <v>11</v>
      </c>
      <c r="P5" s="172" t="s">
        <v>12</v>
      </c>
      <c r="Q5" s="172" t="s">
        <v>13</v>
      </c>
      <c r="R5" s="174" t="s">
        <v>14</v>
      </c>
      <c r="T5" s="24"/>
      <c r="U5" s="24"/>
      <c r="V5" s="24"/>
      <c r="W5" s="24"/>
      <c r="X5" s="24"/>
      <c r="Y5" s="24"/>
      <c r="Z5" s="24"/>
    </row>
    <row r="6" spans="1:26" ht="15.75" customHeight="1">
      <c r="A6" s="173"/>
      <c r="B6" s="51" t="s">
        <v>65</v>
      </c>
      <c r="C6" s="51" t="s">
        <v>66</v>
      </c>
      <c r="D6" s="51" t="s">
        <v>67</v>
      </c>
      <c r="E6" s="51" t="s">
        <v>68</v>
      </c>
      <c r="F6" s="51" t="s">
        <v>69</v>
      </c>
      <c r="G6" s="51" t="s">
        <v>70</v>
      </c>
      <c r="H6" s="51" t="s">
        <v>71</v>
      </c>
      <c r="I6" s="51" t="s">
        <v>72</v>
      </c>
      <c r="J6" s="51" t="s">
        <v>73</v>
      </c>
      <c r="K6" s="173"/>
      <c r="L6" s="173"/>
      <c r="M6" s="173"/>
      <c r="N6" s="173"/>
      <c r="O6" s="173"/>
      <c r="P6" s="173"/>
      <c r="Q6" s="173"/>
      <c r="R6" s="173"/>
      <c r="T6" s="24"/>
      <c r="U6" s="24"/>
      <c r="V6" s="24"/>
      <c r="W6" s="24"/>
      <c r="X6" s="24"/>
      <c r="Y6" s="24"/>
      <c r="Z6" s="24"/>
    </row>
    <row r="7" spans="1:26" ht="15.75" customHeight="1">
      <c r="A7" s="51">
        <v>1601</v>
      </c>
      <c r="B7" s="52">
        <v>7</v>
      </c>
      <c r="C7" s="52"/>
      <c r="D7" s="52"/>
      <c r="E7" s="52"/>
      <c r="F7" s="52"/>
      <c r="G7" s="52"/>
      <c r="H7" s="52"/>
      <c r="I7" s="52"/>
      <c r="J7" s="52"/>
      <c r="K7" s="54"/>
      <c r="L7" s="92"/>
      <c r="M7" s="93"/>
      <c r="N7" s="94"/>
      <c r="O7" s="119"/>
      <c r="P7" s="59">
        <f>B7</f>
        <v>7</v>
      </c>
      <c r="Q7" s="120"/>
      <c r="R7" s="119"/>
      <c r="S7" s="53"/>
      <c r="T7" s="24"/>
      <c r="U7" s="24"/>
      <c r="V7" s="24"/>
      <c r="W7" s="24"/>
      <c r="X7" s="24"/>
      <c r="Y7" s="24"/>
      <c r="Z7" s="24"/>
    </row>
    <row r="8" spans="1:26" ht="15.75" customHeight="1">
      <c r="A8" s="51">
        <v>1602</v>
      </c>
      <c r="B8" s="52"/>
      <c r="C8" s="52">
        <v>5</v>
      </c>
      <c r="D8" s="52"/>
      <c r="E8" s="52"/>
      <c r="F8" s="52"/>
      <c r="G8" s="52"/>
      <c r="H8" s="52"/>
      <c r="I8" s="52"/>
      <c r="J8" s="52"/>
      <c r="K8" s="54"/>
      <c r="L8" s="95"/>
      <c r="M8" s="76"/>
      <c r="N8" s="96"/>
      <c r="O8" s="63">
        <f>IF(C8=0,"",C8/B7)</f>
        <v>0.7142857142857143</v>
      </c>
      <c r="P8" s="64">
        <v>5</v>
      </c>
      <c r="Q8" s="65">
        <f t="shared" ref="Q8:Q15" si="0">IF(P8=0,"",P8/P7)</f>
        <v>0.7142857142857143</v>
      </c>
      <c r="R8" s="65">
        <f t="shared" ref="R8:R15" si="1">IF(P8=0,"",100%-Q8)</f>
        <v>0.2857142857142857</v>
      </c>
      <c r="S8" s="53"/>
      <c r="T8" s="24"/>
      <c r="U8" s="127"/>
      <c r="V8" s="24"/>
      <c r="W8" s="24"/>
      <c r="X8" s="24"/>
      <c r="Y8" s="24"/>
      <c r="Z8" s="24"/>
    </row>
    <row r="9" spans="1:26" ht="15.75" customHeight="1">
      <c r="A9" s="51">
        <v>1701</v>
      </c>
      <c r="B9" s="52"/>
      <c r="C9" s="52"/>
      <c r="D9" s="52">
        <v>5</v>
      </c>
      <c r="E9" s="52"/>
      <c r="F9" s="52"/>
      <c r="G9" s="52"/>
      <c r="H9" s="52"/>
      <c r="I9" s="52"/>
      <c r="J9" s="52"/>
      <c r="K9" s="54"/>
      <c r="L9" s="95"/>
      <c r="M9" s="76"/>
      <c r="N9" s="96"/>
      <c r="O9" s="63">
        <f>IF(D9=0,"",D9/C8)</f>
        <v>1</v>
      </c>
      <c r="P9" s="64">
        <v>5</v>
      </c>
      <c r="Q9" s="65">
        <f t="shared" si="0"/>
        <v>1</v>
      </c>
      <c r="R9" s="65">
        <f t="shared" si="1"/>
        <v>0</v>
      </c>
      <c r="S9" s="121">
        <f>P9/P7</f>
        <v>0.7142857142857143</v>
      </c>
      <c r="T9" s="24"/>
      <c r="U9" s="127"/>
      <c r="V9" s="24"/>
      <c r="W9" s="24"/>
      <c r="X9" s="24"/>
      <c r="Y9" s="24"/>
      <c r="Z9" s="24"/>
    </row>
    <row r="10" spans="1:26" ht="15.75" customHeight="1">
      <c r="A10" s="51">
        <v>1702</v>
      </c>
      <c r="B10" s="52"/>
      <c r="C10" s="52"/>
      <c r="D10" s="52"/>
      <c r="E10" s="52">
        <v>3</v>
      </c>
      <c r="F10" s="52"/>
      <c r="G10" s="52"/>
      <c r="H10" s="52"/>
      <c r="I10" s="52"/>
      <c r="J10" s="52"/>
      <c r="K10" s="54"/>
      <c r="L10" s="95"/>
      <c r="M10" s="76"/>
      <c r="N10" s="96"/>
      <c r="O10" s="63">
        <f>IF(E10=0,"",E10/D9)</f>
        <v>0.6</v>
      </c>
      <c r="P10" s="64">
        <v>4</v>
      </c>
      <c r="Q10" s="65">
        <f t="shared" si="0"/>
        <v>0.8</v>
      </c>
      <c r="R10" s="65">
        <f t="shared" si="1"/>
        <v>0.19999999999999996</v>
      </c>
      <c r="S10" s="53"/>
      <c r="T10" s="24"/>
      <c r="U10" s="24"/>
      <c r="V10" s="24"/>
      <c r="W10" s="24"/>
      <c r="X10" s="24"/>
      <c r="Y10" s="24"/>
      <c r="Z10" s="24"/>
    </row>
    <row r="11" spans="1:26" ht="15.75" customHeight="1">
      <c r="A11" s="51">
        <v>1801</v>
      </c>
      <c r="B11" s="52"/>
      <c r="C11" s="52"/>
      <c r="D11" s="52"/>
      <c r="E11" s="52"/>
      <c r="F11" s="52">
        <v>3</v>
      </c>
      <c r="G11" s="52"/>
      <c r="H11" s="52"/>
      <c r="I11" s="52"/>
      <c r="J11" s="52"/>
      <c r="K11" s="54"/>
      <c r="L11" s="95"/>
      <c r="M11" s="76"/>
      <c r="N11" s="96"/>
      <c r="O11" s="63">
        <f>IF(F11=0,"",F11/E10)</f>
        <v>1</v>
      </c>
      <c r="P11" s="64">
        <v>4</v>
      </c>
      <c r="Q11" s="65">
        <f t="shared" si="0"/>
        <v>1</v>
      </c>
      <c r="R11" s="65">
        <f t="shared" si="1"/>
        <v>0</v>
      </c>
      <c r="S11" s="53"/>
      <c r="T11" s="24"/>
      <c r="U11" s="24"/>
      <c r="V11" s="24"/>
      <c r="W11" s="24"/>
      <c r="X11" s="24"/>
      <c r="Y11" s="24"/>
      <c r="Z11" s="24"/>
    </row>
    <row r="12" spans="1:26" ht="15.75" customHeight="1">
      <c r="A12" s="51">
        <v>1802</v>
      </c>
      <c r="B12" s="52"/>
      <c r="C12" s="52"/>
      <c r="D12" s="52"/>
      <c r="E12" s="52"/>
      <c r="F12" s="52"/>
      <c r="G12" s="52">
        <v>3</v>
      </c>
      <c r="H12" s="52"/>
      <c r="I12" s="52"/>
      <c r="J12" s="52"/>
      <c r="K12" s="54"/>
      <c r="L12" s="95"/>
      <c r="M12" s="76"/>
      <c r="N12" s="96"/>
      <c r="O12" s="63">
        <f>IF(G12=0,"",G12/F11)</f>
        <v>1</v>
      </c>
      <c r="P12" s="64">
        <v>4</v>
      </c>
      <c r="Q12" s="65">
        <f t="shared" si="0"/>
        <v>1</v>
      </c>
      <c r="R12" s="65">
        <f t="shared" si="1"/>
        <v>0</v>
      </c>
      <c r="S12" s="53"/>
      <c r="T12" s="24"/>
      <c r="U12" s="24"/>
      <c r="V12" s="24"/>
      <c r="W12" s="24"/>
      <c r="X12" s="24"/>
      <c r="Y12" s="24"/>
      <c r="Z12" s="24"/>
    </row>
    <row r="13" spans="1:26" ht="15.75" customHeight="1">
      <c r="A13" s="51">
        <v>1901</v>
      </c>
      <c r="B13" s="52"/>
      <c r="C13" s="52"/>
      <c r="D13" s="52"/>
      <c r="E13" s="52"/>
      <c r="F13" s="52"/>
      <c r="G13" s="52"/>
      <c r="H13" s="52">
        <v>1</v>
      </c>
      <c r="I13" s="52"/>
      <c r="J13" s="52"/>
      <c r="K13" s="54"/>
      <c r="L13" s="95"/>
      <c r="M13" s="76"/>
      <c r="N13" s="96"/>
      <c r="O13" s="63">
        <f>IF(H13=0,"",H13/G12)</f>
        <v>0.33333333333333331</v>
      </c>
      <c r="P13" s="64">
        <v>3</v>
      </c>
      <c r="Q13" s="65">
        <f t="shared" si="0"/>
        <v>0.75</v>
      </c>
      <c r="R13" s="65">
        <f t="shared" si="1"/>
        <v>0.25</v>
      </c>
      <c r="S13" s="53"/>
      <c r="T13" s="24"/>
      <c r="U13" s="24"/>
      <c r="V13" s="24"/>
      <c r="W13" s="24"/>
      <c r="X13" s="24"/>
      <c r="Y13" s="24"/>
      <c r="Z13" s="24"/>
    </row>
    <row r="14" spans="1:26" ht="15.75" customHeight="1">
      <c r="A14" s="51">
        <v>1902</v>
      </c>
      <c r="B14" s="52"/>
      <c r="C14" s="52"/>
      <c r="D14" s="52"/>
      <c r="E14" s="52"/>
      <c r="F14" s="52"/>
      <c r="G14" s="52"/>
      <c r="H14" s="52"/>
      <c r="I14" s="52">
        <v>1</v>
      </c>
      <c r="J14" s="52"/>
      <c r="K14" s="54"/>
      <c r="L14" s="95"/>
      <c r="M14" s="76"/>
      <c r="N14" s="96"/>
      <c r="O14" s="63">
        <f>IF(I14=0,"",I14/H13)</f>
        <v>1</v>
      </c>
      <c r="P14" s="64">
        <v>3</v>
      </c>
      <c r="Q14" s="65">
        <f t="shared" si="0"/>
        <v>1</v>
      </c>
      <c r="R14" s="65">
        <f t="shared" si="1"/>
        <v>0</v>
      </c>
      <c r="S14" s="53"/>
      <c r="T14" s="24"/>
      <c r="U14" s="24"/>
      <c r="V14" s="24"/>
      <c r="W14" s="24"/>
      <c r="X14" s="24"/>
      <c r="Y14" s="24"/>
      <c r="Z14" s="24"/>
    </row>
    <row r="15" spans="1:26" ht="15.75" customHeight="1">
      <c r="A15" s="51">
        <v>2001</v>
      </c>
      <c r="B15" s="52"/>
      <c r="C15" s="52"/>
      <c r="D15" s="52"/>
      <c r="E15" s="52"/>
      <c r="F15" s="52"/>
      <c r="G15" s="52"/>
      <c r="H15" s="52"/>
      <c r="I15" s="52"/>
      <c r="J15" s="52">
        <v>1</v>
      </c>
      <c r="K15" s="54">
        <v>1</v>
      </c>
      <c r="L15" s="95"/>
      <c r="M15" s="76"/>
      <c r="N15" s="96"/>
      <c r="O15" s="63">
        <f>IF(J15=0,"",J15/I14)</f>
        <v>1</v>
      </c>
      <c r="P15" s="64">
        <v>2</v>
      </c>
      <c r="Q15" s="65">
        <f t="shared" si="0"/>
        <v>0.66666666666666663</v>
      </c>
      <c r="R15" s="65">
        <f t="shared" si="1"/>
        <v>0.33333333333333337</v>
      </c>
      <c r="S15" s="53"/>
      <c r="T15" s="24"/>
      <c r="U15" s="24"/>
      <c r="V15" s="24"/>
      <c r="W15" s="24"/>
      <c r="X15" s="24"/>
      <c r="Y15" s="24"/>
      <c r="Z15" s="24"/>
    </row>
    <row r="16" spans="1:26" ht="15.75" customHeight="1">
      <c r="A16" s="51">
        <v>2002</v>
      </c>
      <c r="B16" s="52"/>
      <c r="C16" s="52"/>
      <c r="D16" s="52"/>
      <c r="E16" s="52"/>
      <c r="F16" s="52"/>
      <c r="G16" s="52"/>
      <c r="H16" s="52"/>
      <c r="I16" s="52"/>
      <c r="J16" s="52">
        <v>1</v>
      </c>
      <c r="K16" s="54"/>
      <c r="L16" s="95"/>
      <c r="M16" s="76"/>
      <c r="N16" s="96"/>
      <c r="O16" s="63"/>
      <c r="P16" s="64">
        <v>1</v>
      </c>
      <c r="Q16" s="65"/>
      <c r="R16" s="65"/>
      <c r="S16" s="53"/>
      <c r="T16" s="24"/>
      <c r="U16" s="24"/>
      <c r="V16" s="24"/>
      <c r="W16" s="24"/>
      <c r="X16" s="24"/>
      <c r="Y16" s="24"/>
      <c r="Z16" s="24"/>
    </row>
    <row r="17" spans="1:26" ht="15.75" customHeight="1">
      <c r="A17" s="51">
        <v>2101</v>
      </c>
      <c r="B17" s="52"/>
      <c r="C17" s="52"/>
      <c r="D17" s="52"/>
      <c r="E17" s="52"/>
      <c r="F17" s="52"/>
      <c r="G17" s="52"/>
      <c r="H17" s="52"/>
      <c r="I17" s="52"/>
      <c r="J17" s="52">
        <v>1</v>
      </c>
      <c r="K17" s="54"/>
      <c r="L17" s="95"/>
      <c r="M17" s="76"/>
      <c r="N17" s="53"/>
      <c r="O17" s="122"/>
      <c r="P17" s="72">
        <v>1</v>
      </c>
      <c r="Q17" s="123"/>
      <c r="R17" s="122"/>
      <c r="S17" s="53"/>
      <c r="T17" s="24"/>
      <c r="U17" s="24"/>
      <c r="V17" s="24"/>
      <c r="W17" s="24"/>
      <c r="X17" s="24"/>
      <c r="Y17" s="24"/>
      <c r="Z17" s="24"/>
    </row>
    <row r="18" spans="1:26" ht="15.75" customHeight="1">
      <c r="A18" s="51">
        <v>2102</v>
      </c>
      <c r="B18" s="52"/>
      <c r="C18" s="52"/>
      <c r="D18" s="52"/>
      <c r="E18" s="52"/>
      <c r="F18" s="52"/>
      <c r="G18" s="52"/>
      <c r="H18" s="52"/>
      <c r="I18" s="52"/>
      <c r="J18" s="52">
        <v>1</v>
      </c>
      <c r="K18" s="54"/>
      <c r="L18" s="95"/>
      <c r="M18" s="76"/>
      <c r="N18" s="53"/>
      <c r="O18" s="71"/>
      <c r="P18" s="72">
        <v>1</v>
      </c>
      <c r="Q18" s="73"/>
      <c r="R18" s="71"/>
      <c r="S18" s="53"/>
      <c r="T18" s="24"/>
      <c r="U18" s="24"/>
      <c r="V18" s="24"/>
      <c r="W18" s="24"/>
      <c r="X18" s="24"/>
      <c r="Y18" s="24"/>
      <c r="Z18" s="24"/>
    </row>
    <row r="19" spans="1:26" ht="15.75" customHeight="1">
      <c r="A19" s="51">
        <v>2201</v>
      </c>
      <c r="B19" s="52"/>
      <c r="C19" s="52"/>
      <c r="D19" s="52"/>
      <c r="E19" s="52"/>
      <c r="F19" s="52"/>
      <c r="G19" s="52"/>
      <c r="H19" s="52"/>
      <c r="I19" s="52"/>
      <c r="J19" s="52">
        <v>1</v>
      </c>
      <c r="K19" s="54">
        <v>1</v>
      </c>
      <c r="L19" s="95"/>
      <c r="M19" s="76"/>
      <c r="N19" s="53"/>
      <c r="O19" s="71"/>
      <c r="P19" s="72">
        <v>1</v>
      </c>
      <c r="Q19" s="73"/>
      <c r="R19" s="71"/>
      <c r="S19" s="53"/>
      <c r="T19" s="24"/>
      <c r="U19" s="24"/>
      <c r="V19" s="24"/>
      <c r="W19" s="24"/>
      <c r="X19" s="24"/>
      <c r="Y19" s="24"/>
      <c r="Z19" s="24"/>
    </row>
    <row r="20" spans="1:26" ht="15.75" customHeight="1">
      <c r="A20" s="51">
        <v>2202</v>
      </c>
      <c r="B20" s="52"/>
      <c r="C20" s="52"/>
      <c r="D20" s="52"/>
      <c r="E20" s="52"/>
      <c r="F20" s="52"/>
      <c r="G20" s="52"/>
      <c r="H20" s="52"/>
      <c r="I20" s="52"/>
      <c r="J20" s="52"/>
      <c r="K20" s="54"/>
      <c r="L20" s="95"/>
      <c r="M20" s="76"/>
      <c r="N20" s="53"/>
      <c r="O20" s="76"/>
      <c r="P20" s="53"/>
      <c r="Q20" s="77"/>
      <c r="R20" s="71"/>
      <c r="S20" s="53"/>
      <c r="T20" s="24"/>
      <c r="U20" s="24"/>
      <c r="V20" s="24"/>
      <c r="W20" s="24"/>
      <c r="X20" s="24"/>
      <c r="Y20" s="24"/>
      <c r="Z20" s="24"/>
    </row>
    <row r="21" spans="1:26" ht="15.75" customHeight="1">
      <c r="A21" s="51">
        <v>2301</v>
      </c>
      <c r="B21" s="52"/>
      <c r="C21" s="52"/>
      <c r="D21" s="52"/>
      <c r="E21" s="52"/>
      <c r="F21" s="52"/>
      <c r="G21" s="52"/>
      <c r="H21" s="52"/>
      <c r="I21" s="52"/>
      <c r="J21" s="52"/>
      <c r="K21" s="54"/>
      <c r="L21" s="95"/>
      <c r="M21" s="76"/>
      <c r="N21" s="53"/>
      <c r="O21" s="78" t="s">
        <v>48</v>
      </c>
      <c r="P21" s="79">
        <v>2</v>
      </c>
      <c r="Q21" s="80">
        <f>K24</f>
        <v>2</v>
      </c>
      <c r="R21" s="81" t="s">
        <v>17</v>
      </c>
      <c r="S21" s="53"/>
      <c r="T21" s="24"/>
      <c r="U21" s="24"/>
      <c r="V21" s="24"/>
      <c r="W21" s="24"/>
      <c r="X21" s="24"/>
      <c r="Y21" s="24"/>
      <c r="Z21" s="24"/>
    </row>
    <row r="22" spans="1:26" ht="15.75" customHeight="1">
      <c r="A22" s="51">
        <v>2302</v>
      </c>
      <c r="B22" s="52"/>
      <c r="C22" s="52"/>
      <c r="D22" s="52"/>
      <c r="E22" s="52"/>
      <c r="F22" s="52"/>
      <c r="G22" s="52"/>
      <c r="H22" s="52"/>
      <c r="I22" s="52"/>
      <c r="J22" s="52"/>
      <c r="K22" s="54"/>
      <c r="L22" s="95"/>
      <c r="M22" s="76"/>
      <c r="N22" s="53"/>
      <c r="O22" s="82" t="s">
        <v>49</v>
      </c>
      <c r="P22" s="83">
        <f>IF(P21/B7=0,"",P21/B7)</f>
        <v>0.2857142857142857</v>
      </c>
      <c r="Q22" s="84">
        <f>IF(P21/Q21=0,"",P21/Q21)</f>
        <v>1</v>
      </c>
      <c r="R22" s="85" t="s">
        <v>50</v>
      </c>
      <c r="S22" s="53"/>
      <c r="T22" s="24"/>
      <c r="U22" s="24"/>
      <c r="V22" s="24"/>
      <c r="W22" s="24"/>
      <c r="X22" s="24"/>
      <c r="Y22" s="24"/>
      <c r="Z22" s="24"/>
    </row>
    <row r="23" spans="1:26" ht="15.75" customHeight="1">
      <c r="A23" s="51">
        <v>2401</v>
      </c>
      <c r="B23" s="52"/>
      <c r="C23" s="52"/>
      <c r="D23" s="52"/>
      <c r="E23" s="52"/>
      <c r="F23" s="52"/>
      <c r="G23" s="52"/>
      <c r="H23" s="52"/>
      <c r="I23" s="52"/>
      <c r="J23" s="52"/>
      <c r="K23" s="54"/>
      <c r="L23" s="124"/>
      <c r="M23" s="125"/>
      <c r="N23" s="126"/>
      <c r="O23" s="87"/>
      <c r="P23" s="88"/>
      <c r="Q23" s="88"/>
      <c r="R23" s="89"/>
      <c r="S23" s="53"/>
      <c r="T23" s="24"/>
      <c r="U23" s="24"/>
      <c r="V23" s="24"/>
      <c r="W23" s="24"/>
      <c r="X23" s="24"/>
      <c r="Y23" s="24"/>
      <c r="Z23" s="24"/>
    </row>
    <row r="24" spans="1:26" ht="18" customHeight="1">
      <c r="A24" s="19"/>
      <c r="B24" s="24"/>
      <c r="C24" s="24"/>
      <c r="D24" s="175" t="s">
        <v>74</v>
      </c>
      <c r="E24" s="176"/>
      <c r="F24" s="176"/>
      <c r="G24" s="176"/>
      <c r="H24" s="176"/>
      <c r="I24" s="176"/>
      <c r="J24" s="177"/>
      <c r="K24" s="90">
        <f>SUM(K15:K20)</f>
        <v>2</v>
      </c>
      <c r="L24" s="91">
        <f>IF(K15=0,"",K15/B7)</f>
        <v>0.14285714285714285</v>
      </c>
      <c r="M24" s="91">
        <f>IF(K24=0,"",K24/B7)</f>
        <v>0.2857142857142857</v>
      </c>
      <c r="N24" s="91">
        <f>M24-L24</f>
        <v>0.14285714285714285</v>
      </c>
      <c r="O24" s="1"/>
      <c r="P24" s="24"/>
      <c r="Q24" s="27"/>
      <c r="R24" s="1"/>
      <c r="T24" s="24"/>
      <c r="U24" s="24"/>
      <c r="V24" s="24"/>
      <c r="W24" s="24"/>
      <c r="X24" s="24"/>
      <c r="Y24" s="24"/>
      <c r="Z24" s="24"/>
    </row>
    <row r="25" spans="1:26" ht="12.75" customHeight="1">
      <c r="M25" s="1"/>
      <c r="N25" s="1"/>
      <c r="P25" s="1"/>
    </row>
    <row r="26" spans="1:26" ht="12.75" customHeight="1">
      <c r="M26" s="1"/>
      <c r="N26" s="1"/>
      <c r="P26" s="1"/>
    </row>
    <row r="27" spans="1:26" ht="26.25" customHeight="1">
      <c r="A27" s="29"/>
      <c r="B27" s="178" t="s">
        <v>63</v>
      </c>
      <c r="C27" s="179"/>
      <c r="D27" s="179"/>
      <c r="E27" s="179"/>
      <c r="F27" s="179"/>
      <c r="G27" s="179"/>
      <c r="H27" s="179"/>
      <c r="I27" s="179"/>
      <c r="J27" s="179"/>
      <c r="K27" s="105" t="s">
        <v>79</v>
      </c>
      <c r="M27" s="1"/>
      <c r="N27" s="1"/>
      <c r="O27" s="24"/>
      <c r="P27" s="1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20.25" customHeight="1">
      <c r="A28" s="180" t="s">
        <v>16</v>
      </c>
      <c r="B28" s="181" t="s">
        <v>64</v>
      </c>
      <c r="C28" s="176"/>
      <c r="D28" s="176"/>
      <c r="E28" s="176"/>
      <c r="F28" s="176"/>
      <c r="G28" s="176"/>
      <c r="H28" s="176"/>
      <c r="I28" s="176"/>
      <c r="J28" s="176"/>
      <c r="K28" s="182" t="s">
        <v>17</v>
      </c>
      <c r="L28" s="174" t="s">
        <v>8</v>
      </c>
      <c r="M28" s="174" t="s">
        <v>9</v>
      </c>
      <c r="N28" s="183" t="s">
        <v>10</v>
      </c>
      <c r="O28" s="174" t="s">
        <v>11</v>
      </c>
      <c r="P28" s="172" t="s">
        <v>12</v>
      </c>
      <c r="Q28" s="172" t="s">
        <v>13</v>
      </c>
      <c r="R28" s="174" t="s">
        <v>14</v>
      </c>
      <c r="T28" s="24"/>
      <c r="U28" s="24"/>
      <c r="V28" s="24"/>
      <c r="W28" s="24"/>
      <c r="X28" s="24"/>
      <c r="Y28" s="24"/>
      <c r="Z28" s="24"/>
    </row>
    <row r="29" spans="1:26" ht="15.75" customHeight="1">
      <c r="A29" s="173"/>
      <c r="B29" s="51" t="s">
        <v>65</v>
      </c>
      <c r="C29" s="51" t="s">
        <v>66</v>
      </c>
      <c r="D29" s="51" t="s">
        <v>67</v>
      </c>
      <c r="E29" s="51" t="s">
        <v>68</v>
      </c>
      <c r="F29" s="51" t="s">
        <v>69</v>
      </c>
      <c r="G29" s="51" t="s">
        <v>70</v>
      </c>
      <c r="H29" s="51" t="s">
        <v>71</v>
      </c>
      <c r="I29" s="51" t="s">
        <v>72</v>
      </c>
      <c r="J29" s="51" t="s">
        <v>73</v>
      </c>
      <c r="K29" s="173"/>
      <c r="L29" s="173"/>
      <c r="M29" s="173"/>
      <c r="N29" s="173"/>
      <c r="O29" s="173"/>
      <c r="P29" s="173"/>
      <c r="Q29" s="173"/>
      <c r="R29" s="173"/>
      <c r="T29" s="24"/>
      <c r="U29" s="24"/>
      <c r="V29" s="24"/>
      <c r="W29" s="24"/>
      <c r="X29" s="24"/>
      <c r="Y29" s="24"/>
      <c r="Z29" s="24"/>
    </row>
    <row r="30" spans="1:26" ht="15.75" customHeight="1">
      <c r="A30" s="51">
        <v>1602</v>
      </c>
      <c r="B30" s="52">
        <v>25</v>
      </c>
      <c r="C30" s="52"/>
      <c r="D30" s="52"/>
      <c r="E30" s="52"/>
      <c r="F30" s="52"/>
      <c r="G30" s="52"/>
      <c r="H30" s="52"/>
      <c r="I30" s="52"/>
      <c r="J30" s="52"/>
      <c r="K30" s="54"/>
      <c r="L30" s="92"/>
      <c r="M30" s="93"/>
      <c r="N30" s="94"/>
      <c r="O30" s="119"/>
      <c r="P30" s="59">
        <f>B30</f>
        <v>25</v>
      </c>
      <c r="Q30" s="120"/>
      <c r="R30" s="119"/>
      <c r="S30" s="53"/>
      <c r="T30" s="24"/>
      <c r="U30" s="24"/>
      <c r="V30" s="24"/>
      <c r="W30" s="24"/>
      <c r="X30" s="24"/>
      <c r="Y30" s="24"/>
      <c r="Z30" s="24"/>
    </row>
    <row r="31" spans="1:26" ht="15.75" customHeight="1">
      <c r="A31" s="51">
        <v>1701</v>
      </c>
      <c r="B31" s="52"/>
      <c r="C31" s="52">
        <v>21</v>
      </c>
      <c r="D31" s="52"/>
      <c r="E31" s="52"/>
      <c r="F31" s="52"/>
      <c r="G31" s="52"/>
      <c r="H31" s="52"/>
      <c r="I31" s="52"/>
      <c r="J31" s="52"/>
      <c r="K31" s="54"/>
      <c r="L31" s="95"/>
      <c r="M31" s="76"/>
      <c r="N31" s="96"/>
      <c r="O31" s="63">
        <f>IF(C31=0,"",C31/B30)</f>
        <v>0.84</v>
      </c>
      <c r="P31" s="64">
        <v>21</v>
      </c>
      <c r="Q31" s="65">
        <f t="shared" ref="Q31:Q38" si="2">IF(P31=0,"",P31/P30)</f>
        <v>0.84</v>
      </c>
      <c r="R31" s="65">
        <f t="shared" ref="R31:R38" si="3">IF(P31=0,"",100%-Q31)</f>
        <v>0.16000000000000003</v>
      </c>
      <c r="S31" s="53"/>
      <c r="T31" s="24"/>
      <c r="U31" s="24"/>
      <c r="V31" s="24"/>
      <c r="W31" s="24"/>
      <c r="X31" s="24"/>
      <c r="Y31" s="24"/>
      <c r="Z31" s="24"/>
    </row>
    <row r="32" spans="1:26" ht="15.75" customHeight="1">
      <c r="A32" s="51">
        <v>1702</v>
      </c>
      <c r="B32" s="52"/>
      <c r="C32" s="52"/>
      <c r="D32" s="52">
        <v>19</v>
      </c>
      <c r="E32" s="52"/>
      <c r="F32" s="52"/>
      <c r="G32" s="52"/>
      <c r="H32" s="52"/>
      <c r="I32" s="52"/>
      <c r="J32" s="52"/>
      <c r="K32" s="54"/>
      <c r="L32" s="95"/>
      <c r="M32" s="76"/>
      <c r="N32" s="96"/>
      <c r="O32" s="63">
        <f>IF(D32=0,"",D32/C31)</f>
        <v>0.90476190476190477</v>
      </c>
      <c r="P32" s="64">
        <v>21</v>
      </c>
      <c r="Q32" s="65">
        <f t="shared" si="2"/>
        <v>1</v>
      </c>
      <c r="R32" s="65">
        <f t="shared" si="3"/>
        <v>0</v>
      </c>
      <c r="S32" s="121">
        <f>P32/P30</f>
        <v>0.84</v>
      </c>
      <c r="T32" s="24"/>
      <c r="U32" s="127"/>
      <c r="V32" s="24"/>
      <c r="W32" s="24"/>
      <c r="X32" s="24"/>
      <c r="Y32" s="24"/>
      <c r="Z32" s="24"/>
    </row>
    <row r="33" spans="1:26" ht="15.75" customHeight="1">
      <c r="A33" s="51">
        <v>1801</v>
      </c>
      <c r="B33" s="52"/>
      <c r="C33" s="52"/>
      <c r="D33" s="52"/>
      <c r="E33" s="52">
        <v>17</v>
      </c>
      <c r="F33" s="52"/>
      <c r="G33" s="52"/>
      <c r="H33" s="52"/>
      <c r="I33" s="52"/>
      <c r="J33" s="52"/>
      <c r="K33" s="54"/>
      <c r="L33" s="95"/>
      <c r="M33" s="76"/>
      <c r="N33" s="96"/>
      <c r="O33" s="63">
        <f>IF(E33=0,"",E33/D32)</f>
        <v>0.89473684210526316</v>
      </c>
      <c r="P33" s="64">
        <v>21</v>
      </c>
      <c r="Q33" s="65">
        <f t="shared" si="2"/>
        <v>1</v>
      </c>
      <c r="R33" s="65">
        <f t="shared" si="3"/>
        <v>0</v>
      </c>
      <c r="S33" s="53"/>
      <c r="T33" s="24"/>
      <c r="U33" s="24"/>
      <c r="V33" s="24"/>
      <c r="W33" s="24"/>
      <c r="X33" s="24"/>
      <c r="Y33" s="24"/>
      <c r="Z33" s="24"/>
    </row>
    <row r="34" spans="1:26" ht="15.75" customHeight="1">
      <c r="A34" s="51">
        <v>1802</v>
      </c>
      <c r="B34" s="52"/>
      <c r="C34" s="52"/>
      <c r="D34" s="52"/>
      <c r="E34" s="52"/>
      <c r="F34" s="52">
        <v>17</v>
      </c>
      <c r="G34" s="52"/>
      <c r="H34" s="52"/>
      <c r="I34" s="52"/>
      <c r="J34" s="52"/>
      <c r="K34" s="54"/>
      <c r="L34" s="95"/>
      <c r="M34" s="76"/>
      <c r="N34" s="96"/>
      <c r="O34" s="63">
        <f>IF(F34=0,"",F34/E33)</f>
        <v>1</v>
      </c>
      <c r="P34" s="64">
        <v>17</v>
      </c>
      <c r="Q34" s="65">
        <f t="shared" si="2"/>
        <v>0.80952380952380953</v>
      </c>
      <c r="R34" s="65">
        <f t="shared" si="3"/>
        <v>0.19047619047619047</v>
      </c>
      <c r="S34" s="53"/>
      <c r="T34" s="24"/>
      <c r="U34" s="24"/>
      <c r="V34" s="24"/>
      <c r="W34" s="24"/>
      <c r="X34" s="24"/>
      <c r="Y34" s="24"/>
      <c r="Z34" s="24"/>
    </row>
    <row r="35" spans="1:26" ht="15.75" customHeight="1">
      <c r="A35" s="51">
        <v>1901</v>
      </c>
      <c r="B35" s="52"/>
      <c r="C35" s="52"/>
      <c r="D35" s="52"/>
      <c r="E35" s="52"/>
      <c r="F35" s="52"/>
      <c r="G35" s="52">
        <v>16</v>
      </c>
      <c r="H35" s="52"/>
      <c r="I35" s="52"/>
      <c r="J35" s="52"/>
      <c r="K35" s="54"/>
      <c r="L35" s="95"/>
      <c r="M35" s="76"/>
      <c r="N35" s="96"/>
      <c r="O35" s="63">
        <f>IF(G35=0,"",G35/F34)</f>
        <v>0.94117647058823528</v>
      </c>
      <c r="P35" s="64">
        <v>17</v>
      </c>
      <c r="Q35" s="65">
        <f t="shared" si="2"/>
        <v>1</v>
      </c>
      <c r="R35" s="65">
        <f t="shared" si="3"/>
        <v>0</v>
      </c>
      <c r="S35" s="53"/>
      <c r="T35" s="24"/>
      <c r="U35" s="24"/>
      <c r="V35" s="24"/>
      <c r="W35" s="24"/>
      <c r="X35" s="24"/>
      <c r="Y35" s="24"/>
      <c r="Z35" s="24"/>
    </row>
    <row r="36" spans="1:26" ht="15.75" customHeight="1">
      <c r="A36" s="51">
        <v>1902</v>
      </c>
      <c r="B36" s="52"/>
      <c r="C36" s="52"/>
      <c r="D36" s="52"/>
      <c r="E36" s="52"/>
      <c r="F36" s="52"/>
      <c r="G36" s="52"/>
      <c r="H36" s="52">
        <v>16</v>
      </c>
      <c r="I36" s="52"/>
      <c r="J36" s="52"/>
      <c r="K36" s="54"/>
      <c r="L36" s="95"/>
      <c r="M36" s="76"/>
      <c r="N36" s="96"/>
      <c r="O36" s="63">
        <f>IF(H36=0,"",H36/G35)</f>
        <v>1</v>
      </c>
      <c r="P36" s="64">
        <v>17</v>
      </c>
      <c r="Q36" s="65">
        <f t="shared" si="2"/>
        <v>1</v>
      </c>
      <c r="R36" s="65">
        <f t="shared" si="3"/>
        <v>0</v>
      </c>
      <c r="S36" s="53"/>
      <c r="T36" s="24"/>
      <c r="U36" s="24"/>
      <c r="V36" s="24"/>
      <c r="W36" s="24"/>
      <c r="X36" s="24"/>
      <c r="Y36" s="24"/>
      <c r="Z36" s="24"/>
    </row>
    <row r="37" spans="1:26" ht="15.75" customHeight="1">
      <c r="A37" s="51">
        <v>2001</v>
      </c>
      <c r="B37" s="52"/>
      <c r="C37" s="52"/>
      <c r="D37" s="52"/>
      <c r="E37" s="52"/>
      <c r="F37" s="52"/>
      <c r="G37" s="52"/>
      <c r="H37" s="52"/>
      <c r="I37" s="52">
        <v>14</v>
      </c>
      <c r="J37" s="52"/>
      <c r="K37" s="54"/>
      <c r="L37" s="95"/>
      <c r="M37" s="76"/>
      <c r="N37" s="96"/>
      <c r="O37" s="63">
        <f>IF(I37=0,"",I37/H36)</f>
        <v>0.875</v>
      </c>
      <c r="P37" s="64">
        <v>17</v>
      </c>
      <c r="Q37" s="65">
        <f t="shared" si="2"/>
        <v>1</v>
      </c>
      <c r="R37" s="65">
        <f t="shared" si="3"/>
        <v>0</v>
      </c>
      <c r="S37" s="53"/>
      <c r="T37" s="24"/>
      <c r="U37" s="24"/>
      <c r="V37" s="24"/>
      <c r="W37" s="24"/>
      <c r="X37" s="24"/>
      <c r="Y37" s="24"/>
      <c r="Z37" s="24"/>
    </row>
    <row r="38" spans="1:26" ht="15.75" customHeight="1">
      <c r="A38" s="51">
        <v>2002</v>
      </c>
      <c r="B38" s="52"/>
      <c r="C38" s="52"/>
      <c r="D38" s="52"/>
      <c r="E38" s="52"/>
      <c r="F38" s="52"/>
      <c r="G38" s="52"/>
      <c r="H38" s="52"/>
      <c r="I38" s="52"/>
      <c r="J38" s="52">
        <v>11</v>
      </c>
      <c r="K38" s="54">
        <v>5</v>
      </c>
      <c r="L38" s="95"/>
      <c r="M38" s="76"/>
      <c r="N38" s="96"/>
      <c r="O38" s="63">
        <f>IF(J38=0,"",J38/I37)</f>
        <v>0.7857142857142857</v>
      </c>
      <c r="P38" s="64">
        <v>16</v>
      </c>
      <c r="Q38" s="65">
        <f t="shared" si="2"/>
        <v>0.94117647058823528</v>
      </c>
      <c r="R38" s="65">
        <f t="shared" si="3"/>
        <v>5.8823529411764719E-2</v>
      </c>
      <c r="S38" s="53"/>
      <c r="T38" s="24"/>
      <c r="U38" s="24"/>
      <c r="V38" s="24"/>
      <c r="W38" s="24"/>
      <c r="X38" s="24"/>
      <c r="Y38" s="24"/>
      <c r="Z38" s="24"/>
    </row>
    <row r="39" spans="1:26" ht="15.75" customHeight="1">
      <c r="A39" s="51">
        <v>2101</v>
      </c>
      <c r="B39" s="52"/>
      <c r="C39" s="52"/>
      <c r="D39" s="52"/>
      <c r="E39" s="52"/>
      <c r="F39" s="52"/>
      <c r="G39" s="52"/>
      <c r="H39" s="52"/>
      <c r="I39" s="52"/>
      <c r="J39" s="52">
        <v>6</v>
      </c>
      <c r="K39" s="54">
        <v>6</v>
      </c>
      <c r="L39" s="95"/>
      <c r="M39" s="76"/>
      <c r="N39" s="96"/>
      <c r="O39" s="63"/>
      <c r="P39" s="64">
        <v>9</v>
      </c>
      <c r="Q39" s="65"/>
      <c r="R39" s="65"/>
      <c r="S39" s="53"/>
      <c r="T39" s="24"/>
      <c r="U39" s="24"/>
      <c r="V39" s="24"/>
      <c r="W39" s="24"/>
      <c r="X39" s="24"/>
      <c r="Y39" s="24"/>
      <c r="Z39" s="24"/>
    </row>
    <row r="40" spans="1:26" ht="15.75" customHeight="1">
      <c r="A40" s="51">
        <v>2102</v>
      </c>
      <c r="B40" s="52"/>
      <c r="C40" s="52"/>
      <c r="D40" s="52"/>
      <c r="E40" s="52"/>
      <c r="F40" s="52"/>
      <c r="G40" s="52"/>
      <c r="H40" s="52"/>
      <c r="I40" s="52"/>
      <c r="J40" s="52">
        <v>3</v>
      </c>
      <c r="K40" s="54">
        <v>1</v>
      </c>
      <c r="L40" s="95"/>
      <c r="M40" s="76"/>
      <c r="N40" s="53"/>
      <c r="O40" s="122"/>
      <c r="P40" s="72">
        <v>4</v>
      </c>
      <c r="Q40" s="123"/>
      <c r="R40" s="122"/>
      <c r="S40" s="53"/>
      <c r="T40" s="24"/>
      <c r="U40" s="24"/>
      <c r="V40" s="24"/>
      <c r="W40" s="24"/>
      <c r="X40" s="24"/>
      <c r="Y40" s="24"/>
      <c r="Z40" s="24"/>
    </row>
    <row r="41" spans="1:26" ht="15.75" customHeight="1">
      <c r="A41" s="51">
        <v>2201</v>
      </c>
      <c r="B41" s="52"/>
      <c r="C41" s="52"/>
      <c r="D41" s="52"/>
      <c r="E41" s="52"/>
      <c r="F41" s="52"/>
      <c r="G41" s="52"/>
      <c r="H41" s="52"/>
      <c r="I41" s="52"/>
      <c r="J41" s="52">
        <v>2</v>
      </c>
      <c r="K41" s="54">
        <v>2</v>
      </c>
      <c r="L41" s="95"/>
      <c r="M41" s="76"/>
      <c r="N41" s="53"/>
      <c r="O41" s="71"/>
      <c r="P41" s="72">
        <v>2</v>
      </c>
      <c r="Q41" s="73"/>
      <c r="R41" s="71"/>
      <c r="S41" s="53"/>
      <c r="T41" s="24"/>
      <c r="U41" s="24"/>
      <c r="V41" s="24"/>
      <c r="W41" s="24"/>
      <c r="X41" s="24"/>
      <c r="Y41" s="24"/>
      <c r="Z41" s="24"/>
    </row>
    <row r="42" spans="1:26" ht="15.75" customHeight="1">
      <c r="A42" s="51">
        <v>2202</v>
      </c>
      <c r="B42" s="52"/>
      <c r="C42" s="52"/>
      <c r="D42" s="52"/>
      <c r="E42" s="52"/>
      <c r="F42" s="52"/>
      <c r="G42" s="52"/>
      <c r="H42" s="52"/>
      <c r="I42" s="52"/>
      <c r="J42" s="52"/>
      <c r="K42" s="54"/>
      <c r="L42" s="95"/>
      <c r="M42" s="76"/>
      <c r="N42" s="53"/>
      <c r="O42" s="71"/>
      <c r="P42" s="72"/>
      <c r="Q42" s="73"/>
      <c r="R42" s="71"/>
      <c r="S42" s="53"/>
      <c r="T42" s="24"/>
      <c r="U42" s="24"/>
      <c r="V42" s="24"/>
      <c r="W42" s="24"/>
      <c r="X42" s="24"/>
      <c r="Y42" s="24"/>
      <c r="Z42" s="24"/>
    </row>
    <row r="43" spans="1:26" ht="15.75" customHeight="1">
      <c r="A43" s="51">
        <v>2301</v>
      </c>
      <c r="B43" s="52"/>
      <c r="C43" s="52"/>
      <c r="D43" s="52"/>
      <c r="E43" s="52"/>
      <c r="F43" s="52"/>
      <c r="G43" s="52"/>
      <c r="H43" s="52"/>
      <c r="I43" s="52"/>
      <c r="J43" s="52"/>
      <c r="K43" s="54"/>
      <c r="L43" s="95"/>
      <c r="M43" s="76"/>
      <c r="N43" s="53"/>
      <c r="O43" s="76"/>
      <c r="P43" s="53"/>
      <c r="Q43" s="77"/>
      <c r="R43" s="71"/>
      <c r="S43" s="53"/>
      <c r="T43" s="24"/>
      <c r="U43" s="24"/>
      <c r="V43" s="24"/>
      <c r="W43" s="24"/>
      <c r="X43" s="24"/>
      <c r="Y43" s="24"/>
      <c r="Z43" s="24"/>
    </row>
    <row r="44" spans="1:26" ht="15.75" customHeight="1">
      <c r="A44" s="51">
        <v>2302</v>
      </c>
      <c r="B44" s="52"/>
      <c r="C44" s="52"/>
      <c r="D44" s="52"/>
      <c r="E44" s="52"/>
      <c r="F44" s="52"/>
      <c r="G44" s="52"/>
      <c r="H44" s="52"/>
      <c r="I44" s="52"/>
      <c r="J44" s="52"/>
      <c r="K44" s="54"/>
      <c r="L44" s="95"/>
      <c r="M44" s="76"/>
      <c r="N44" s="53"/>
      <c r="O44" s="78" t="s">
        <v>48</v>
      </c>
      <c r="P44" s="79">
        <v>10</v>
      </c>
      <c r="Q44" s="80">
        <f>K47</f>
        <v>14</v>
      </c>
      <c r="R44" s="81" t="s">
        <v>17</v>
      </c>
      <c r="S44" s="53"/>
      <c r="T44" s="24"/>
      <c r="U44" s="24"/>
      <c r="V44" s="24"/>
      <c r="W44" s="24"/>
      <c r="X44" s="24"/>
      <c r="Y44" s="24"/>
      <c r="Z44" s="24"/>
    </row>
    <row r="45" spans="1:26" ht="15.75" customHeight="1">
      <c r="A45" s="51">
        <v>2401</v>
      </c>
      <c r="B45" s="52"/>
      <c r="C45" s="52"/>
      <c r="D45" s="52"/>
      <c r="E45" s="52"/>
      <c r="F45" s="52"/>
      <c r="G45" s="52"/>
      <c r="H45" s="52"/>
      <c r="I45" s="52"/>
      <c r="J45" s="52"/>
      <c r="K45" s="54"/>
      <c r="L45" s="95"/>
      <c r="M45" s="76"/>
      <c r="N45" s="53"/>
      <c r="O45" s="82" t="s">
        <v>49</v>
      </c>
      <c r="P45" s="83">
        <f>IF(P44/B30=0,"",P44/B30)</f>
        <v>0.4</v>
      </c>
      <c r="Q45" s="84">
        <f>IF(P44/Q44=0,"",P44/Q44)</f>
        <v>0.7142857142857143</v>
      </c>
      <c r="R45" s="85" t="s">
        <v>50</v>
      </c>
      <c r="S45" s="53"/>
      <c r="T45" s="24"/>
      <c r="U45" s="24"/>
      <c r="V45" s="24"/>
      <c r="W45" s="24"/>
      <c r="X45" s="24"/>
      <c r="Y45" s="24"/>
      <c r="Z45" s="24"/>
    </row>
    <row r="46" spans="1:26" ht="15.75" customHeight="1">
      <c r="A46" s="51">
        <v>2402</v>
      </c>
      <c r="B46" s="52"/>
      <c r="C46" s="52"/>
      <c r="D46" s="52"/>
      <c r="E46" s="52"/>
      <c r="F46" s="52"/>
      <c r="G46" s="52"/>
      <c r="H46" s="52"/>
      <c r="I46" s="52"/>
      <c r="J46" s="52"/>
      <c r="K46" s="54"/>
      <c r="L46" s="124"/>
      <c r="M46" s="125"/>
      <c r="N46" s="126"/>
      <c r="O46" s="87"/>
      <c r="P46" s="88"/>
      <c r="Q46" s="88"/>
      <c r="R46" s="89"/>
      <c r="S46" s="53"/>
      <c r="T46" s="24"/>
      <c r="U46" s="24"/>
      <c r="V46" s="24"/>
      <c r="W46" s="24"/>
      <c r="X46" s="24"/>
      <c r="Y46" s="24"/>
      <c r="Z46" s="24"/>
    </row>
    <row r="47" spans="1:26" ht="18" customHeight="1">
      <c r="A47" s="19"/>
      <c r="B47" s="24"/>
      <c r="C47" s="24"/>
      <c r="D47" s="175" t="s">
        <v>74</v>
      </c>
      <c r="E47" s="176"/>
      <c r="F47" s="176"/>
      <c r="G47" s="176"/>
      <c r="H47" s="176"/>
      <c r="I47" s="176"/>
      <c r="J47" s="177"/>
      <c r="K47" s="90">
        <f>SUM(K38:K43)</f>
        <v>14</v>
      </c>
      <c r="L47" s="91">
        <f>IF(K38=0,"",K38/B30)</f>
        <v>0.2</v>
      </c>
      <c r="M47" s="91">
        <f>IF(K47=0,"",K47/B30)</f>
        <v>0.56000000000000005</v>
      </c>
      <c r="N47" s="91">
        <f>IF(K39=0,"",M47-L47)</f>
        <v>0.36000000000000004</v>
      </c>
      <c r="O47" s="1"/>
      <c r="P47" s="24"/>
      <c r="Q47" s="27"/>
      <c r="R47" s="1"/>
      <c r="T47" s="24"/>
      <c r="U47" s="24"/>
      <c r="V47" s="24"/>
      <c r="W47" s="24"/>
      <c r="X47" s="24"/>
      <c r="Y47" s="24"/>
      <c r="Z47" s="24"/>
    </row>
    <row r="48" spans="1:26" ht="12.75" customHeight="1">
      <c r="M48" s="1"/>
      <c r="N48" s="1"/>
      <c r="P48" s="1"/>
    </row>
    <row r="49" spans="1:26" ht="12.75" customHeight="1">
      <c r="M49" s="1"/>
      <c r="N49" s="1"/>
      <c r="P49" s="1"/>
    </row>
    <row r="50" spans="1:26" ht="26.25" customHeight="1">
      <c r="A50" s="29"/>
      <c r="B50" s="178" t="s">
        <v>63</v>
      </c>
      <c r="C50" s="179"/>
      <c r="D50" s="179"/>
      <c r="E50" s="179"/>
      <c r="F50" s="179"/>
      <c r="G50" s="179"/>
      <c r="H50" s="179"/>
      <c r="I50" s="179"/>
      <c r="J50" s="179"/>
      <c r="K50" s="105" t="s">
        <v>80</v>
      </c>
      <c r="M50" s="1"/>
      <c r="N50" s="1"/>
      <c r="O50" s="24"/>
      <c r="P50" s="1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20.25" customHeight="1">
      <c r="A51" s="180" t="s">
        <v>16</v>
      </c>
      <c r="B51" s="181" t="s">
        <v>64</v>
      </c>
      <c r="C51" s="176"/>
      <c r="D51" s="176"/>
      <c r="E51" s="176"/>
      <c r="F51" s="176"/>
      <c r="G51" s="176"/>
      <c r="H51" s="176"/>
      <c r="I51" s="176"/>
      <c r="J51" s="176"/>
      <c r="K51" s="182" t="s">
        <v>17</v>
      </c>
      <c r="L51" s="174" t="s">
        <v>8</v>
      </c>
      <c r="M51" s="174" t="s">
        <v>9</v>
      </c>
      <c r="N51" s="183" t="s">
        <v>10</v>
      </c>
      <c r="O51" s="174" t="s">
        <v>11</v>
      </c>
      <c r="P51" s="172" t="s">
        <v>12</v>
      </c>
      <c r="Q51" s="172" t="s">
        <v>13</v>
      </c>
      <c r="R51" s="174" t="s">
        <v>14</v>
      </c>
      <c r="T51" s="24"/>
      <c r="U51" s="24"/>
      <c r="V51" s="24"/>
      <c r="W51" s="24"/>
      <c r="X51" s="24"/>
      <c r="Y51" s="24"/>
      <c r="Z51" s="24"/>
    </row>
    <row r="52" spans="1:26" ht="15.75" customHeight="1">
      <c r="A52" s="173"/>
      <c r="B52" s="51" t="s">
        <v>65</v>
      </c>
      <c r="C52" s="51" t="s">
        <v>66</v>
      </c>
      <c r="D52" s="51" t="s">
        <v>67</v>
      </c>
      <c r="E52" s="51" t="s">
        <v>68</v>
      </c>
      <c r="F52" s="51" t="s">
        <v>69</v>
      </c>
      <c r="G52" s="51" t="s">
        <v>70</v>
      </c>
      <c r="H52" s="51" t="s">
        <v>71</v>
      </c>
      <c r="I52" s="51" t="s">
        <v>72</v>
      </c>
      <c r="J52" s="51" t="s">
        <v>73</v>
      </c>
      <c r="K52" s="173"/>
      <c r="L52" s="173"/>
      <c r="M52" s="173"/>
      <c r="N52" s="173"/>
      <c r="O52" s="173"/>
      <c r="P52" s="173"/>
      <c r="Q52" s="173"/>
      <c r="R52" s="173"/>
      <c r="T52" s="24"/>
      <c r="U52" s="24"/>
      <c r="V52" s="24"/>
      <c r="W52" s="24"/>
      <c r="X52" s="24"/>
      <c r="Y52" s="24"/>
      <c r="Z52" s="24"/>
    </row>
    <row r="53" spans="1:26" ht="15.75" customHeight="1">
      <c r="A53" s="51">
        <v>1701</v>
      </c>
      <c r="B53" s="52">
        <v>15</v>
      </c>
      <c r="C53" s="52"/>
      <c r="D53" s="52"/>
      <c r="E53" s="52"/>
      <c r="F53" s="52"/>
      <c r="G53" s="52"/>
      <c r="H53" s="52"/>
      <c r="I53" s="52"/>
      <c r="J53" s="52"/>
      <c r="K53" s="54"/>
      <c r="L53" s="92"/>
      <c r="M53" s="93"/>
      <c r="N53" s="94"/>
      <c r="O53" s="119"/>
      <c r="P53" s="59">
        <f>B53</f>
        <v>15</v>
      </c>
      <c r="Q53" s="120"/>
      <c r="R53" s="119"/>
      <c r="S53" s="53"/>
      <c r="T53" s="24"/>
      <c r="U53" s="24"/>
      <c r="V53" s="24"/>
      <c r="W53" s="24"/>
      <c r="X53" s="24"/>
      <c r="Y53" s="24"/>
      <c r="Z53" s="24"/>
    </row>
    <row r="54" spans="1:26" ht="15.75" customHeight="1">
      <c r="A54" s="51">
        <v>1702</v>
      </c>
      <c r="B54" s="52"/>
      <c r="C54" s="52">
        <v>11</v>
      </c>
      <c r="D54" s="52"/>
      <c r="E54" s="52"/>
      <c r="F54" s="52"/>
      <c r="G54" s="52"/>
      <c r="H54" s="52"/>
      <c r="I54" s="52"/>
      <c r="J54" s="52"/>
      <c r="K54" s="54"/>
      <c r="L54" s="95"/>
      <c r="M54" s="76"/>
      <c r="N54" s="96"/>
      <c r="O54" s="63">
        <f>IF(C54=0,"",C54/B53)</f>
        <v>0.73333333333333328</v>
      </c>
      <c r="P54" s="64">
        <v>11</v>
      </c>
      <c r="Q54" s="65">
        <f t="shared" ref="Q54:Q62" si="4">IF(P54=0,"",P54/P53)</f>
        <v>0.73333333333333328</v>
      </c>
      <c r="R54" s="65">
        <f t="shared" ref="R54:R62" si="5">IF(P54=0,"",100%-Q54)</f>
        <v>0.26666666666666672</v>
      </c>
      <c r="S54" s="53"/>
      <c r="T54" s="24"/>
      <c r="U54" s="24"/>
      <c r="V54" s="24"/>
      <c r="W54" s="24"/>
      <c r="X54" s="24"/>
      <c r="Y54" s="24"/>
      <c r="Z54" s="24"/>
    </row>
    <row r="55" spans="1:26" ht="15.75" customHeight="1">
      <c r="A55" s="51">
        <v>1801</v>
      </c>
      <c r="B55" s="52"/>
      <c r="C55" s="52"/>
      <c r="D55" s="52">
        <v>11</v>
      </c>
      <c r="E55" s="52"/>
      <c r="F55" s="52"/>
      <c r="G55" s="52"/>
      <c r="H55" s="52"/>
      <c r="I55" s="52"/>
      <c r="J55" s="52"/>
      <c r="K55" s="54"/>
      <c r="L55" s="95"/>
      <c r="M55" s="76"/>
      <c r="N55" s="96"/>
      <c r="O55" s="63">
        <f>IF(D55=0,"",D55/C54)</f>
        <v>1</v>
      </c>
      <c r="P55" s="64">
        <v>11</v>
      </c>
      <c r="Q55" s="65">
        <f t="shared" si="4"/>
        <v>1</v>
      </c>
      <c r="R55" s="65">
        <f t="shared" si="5"/>
        <v>0</v>
      </c>
      <c r="S55" s="121">
        <f>P55/P53</f>
        <v>0.73333333333333328</v>
      </c>
      <c r="T55" s="121"/>
      <c r="U55" s="24"/>
      <c r="V55" s="24"/>
      <c r="W55" s="24"/>
      <c r="X55" s="24"/>
      <c r="Y55" s="24"/>
      <c r="Z55" s="24"/>
    </row>
    <row r="56" spans="1:26" ht="15.75" customHeight="1">
      <c r="A56" s="51">
        <v>1802</v>
      </c>
      <c r="B56" s="52"/>
      <c r="C56" s="52"/>
      <c r="D56" s="52"/>
      <c r="E56" s="52">
        <v>11</v>
      </c>
      <c r="F56" s="52"/>
      <c r="G56" s="52"/>
      <c r="H56" s="52"/>
      <c r="I56" s="52"/>
      <c r="J56" s="52"/>
      <c r="K56" s="54"/>
      <c r="L56" s="95"/>
      <c r="M56" s="76"/>
      <c r="N56" s="96"/>
      <c r="O56" s="63">
        <f>IF(E56=0,"",E56/D55)</f>
        <v>1</v>
      </c>
      <c r="P56" s="64">
        <v>11</v>
      </c>
      <c r="Q56" s="65">
        <f t="shared" si="4"/>
        <v>1</v>
      </c>
      <c r="R56" s="65">
        <f t="shared" si="5"/>
        <v>0</v>
      </c>
      <c r="S56" s="53"/>
      <c r="T56" s="24"/>
      <c r="U56" s="24"/>
      <c r="V56" s="24"/>
      <c r="W56" s="24"/>
      <c r="X56" s="24"/>
      <c r="Y56" s="24"/>
      <c r="Z56" s="24"/>
    </row>
    <row r="57" spans="1:26" ht="15.75" customHeight="1">
      <c r="A57" s="51">
        <v>1901</v>
      </c>
      <c r="B57" s="52"/>
      <c r="C57" s="52"/>
      <c r="D57" s="52"/>
      <c r="E57" s="52"/>
      <c r="F57" s="52">
        <v>11</v>
      </c>
      <c r="G57" s="52"/>
      <c r="H57" s="52"/>
      <c r="I57" s="52"/>
      <c r="J57" s="52"/>
      <c r="K57" s="54"/>
      <c r="L57" s="95"/>
      <c r="M57" s="76"/>
      <c r="N57" s="96"/>
      <c r="O57" s="63">
        <f>IF(F57=0,"",F57/E56)</f>
        <v>1</v>
      </c>
      <c r="P57" s="64">
        <v>11</v>
      </c>
      <c r="Q57" s="65">
        <f t="shared" si="4"/>
        <v>1</v>
      </c>
      <c r="R57" s="65">
        <f t="shared" si="5"/>
        <v>0</v>
      </c>
      <c r="S57" s="53"/>
      <c r="T57" s="24"/>
      <c r="U57" s="24"/>
      <c r="V57" s="24"/>
      <c r="W57" s="24"/>
      <c r="X57" s="24"/>
      <c r="Y57" s="24"/>
      <c r="Z57" s="24"/>
    </row>
    <row r="58" spans="1:26" ht="15.75" customHeight="1">
      <c r="A58" s="51">
        <v>1902</v>
      </c>
      <c r="B58" s="52"/>
      <c r="C58" s="52"/>
      <c r="D58" s="52"/>
      <c r="E58" s="52"/>
      <c r="F58" s="52"/>
      <c r="G58" s="52">
        <v>11</v>
      </c>
      <c r="H58" s="52"/>
      <c r="I58" s="52"/>
      <c r="J58" s="52"/>
      <c r="K58" s="54"/>
      <c r="L58" s="95"/>
      <c r="M58" s="76"/>
      <c r="N58" s="96"/>
      <c r="O58" s="63">
        <f>IF(G58=0,"",G58/F57)</f>
        <v>1</v>
      </c>
      <c r="P58" s="64">
        <v>11</v>
      </c>
      <c r="Q58" s="65">
        <f t="shared" si="4"/>
        <v>1</v>
      </c>
      <c r="R58" s="65">
        <f t="shared" si="5"/>
        <v>0</v>
      </c>
      <c r="S58" s="53"/>
      <c r="T58" s="24"/>
      <c r="U58" s="24"/>
      <c r="V58" s="24"/>
      <c r="W58" s="24"/>
      <c r="X58" s="24"/>
      <c r="Y58" s="24"/>
      <c r="Z58" s="24"/>
    </row>
    <row r="59" spans="1:26" ht="15.75" customHeight="1">
      <c r="A59" s="51">
        <v>2001</v>
      </c>
      <c r="B59" s="52"/>
      <c r="C59" s="52"/>
      <c r="D59" s="52"/>
      <c r="E59" s="52"/>
      <c r="F59" s="52"/>
      <c r="G59" s="52"/>
      <c r="H59" s="52">
        <v>11</v>
      </c>
      <c r="I59" s="52"/>
      <c r="J59" s="52"/>
      <c r="K59" s="54"/>
      <c r="L59" s="95"/>
      <c r="M59" s="76"/>
      <c r="N59" s="96"/>
      <c r="O59" s="63">
        <f>IF(H59=0,"",H59/G58)</f>
        <v>1</v>
      </c>
      <c r="P59" s="64">
        <v>11</v>
      </c>
      <c r="Q59" s="65">
        <f t="shared" si="4"/>
        <v>1</v>
      </c>
      <c r="R59" s="65">
        <f t="shared" si="5"/>
        <v>0</v>
      </c>
      <c r="S59" s="53"/>
      <c r="T59" s="24"/>
      <c r="U59" s="24"/>
      <c r="V59" s="24"/>
      <c r="W59" s="24"/>
      <c r="X59" s="24"/>
      <c r="Y59" s="24"/>
      <c r="Z59" s="24"/>
    </row>
    <row r="60" spans="1:26" ht="15.75" customHeight="1">
      <c r="A60" s="51">
        <v>2002</v>
      </c>
      <c r="B60" s="52"/>
      <c r="C60" s="52"/>
      <c r="D60" s="52"/>
      <c r="E60" s="52"/>
      <c r="F60" s="52"/>
      <c r="G60" s="52"/>
      <c r="H60" s="52"/>
      <c r="I60" s="52">
        <v>11</v>
      </c>
      <c r="J60" s="52"/>
      <c r="K60" s="54">
        <v>1</v>
      </c>
      <c r="L60" s="95"/>
      <c r="M60" s="76"/>
      <c r="N60" s="96"/>
      <c r="O60" s="63">
        <f>IF(I60=0,"",I60/H59)</f>
        <v>1</v>
      </c>
      <c r="P60" s="64">
        <v>11</v>
      </c>
      <c r="Q60" s="65">
        <f t="shared" si="4"/>
        <v>1</v>
      </c>
      <c r="R60" s="65">
        <f t="shared" si="5"/>
        <v>0</v>
      </c>
      <c r="S60" s="53"/>
      <c r="T60" s="24"/>
      <c r="U60" s="24"/>
      <c r="V60" s="24"/>
      <c r="W60" s="24"/>
      <c r="X60" s="24"/>
      <c r="Y60" s="24"/>
      <c r="Z60" s="24"/>
    </row>
    <row r="61" spans="1:26" ht="15.75" customHeight="1">
      <c r="A61" s="51">
        <v>2101</v>
      </c>
      <c r="B61" s="52"/>
      <c r="C61" s="52"/>
      <c r="D61" s="52"/>
      <c r="E61" s="52"/>
      <c r="F61" s="52"/>
      <c r="G61" s="52"/>
      <c r="H61" s="52"/>
      <c r="I61" s="52"/>
      <c r="J61" s="52">
        <v>10</v>
      </c>
      <c r="K61" s="54">
        <v>8</v>
      </c>
      <c r="L61" s="95"/>
      <c r="M61" s="76"/>
      <c r="N61" s="96"/>
      <c r="O61" s="63">
        <f>IF(J61=0,"",J61/I60)</f>
        <v>0.90909090909090906</v>
      </c>
      <c r="P61" s="64">
        <v>10</v>
      </c>
      <c r="Q61" s="65">
        <f t="shared" si="4"/>
        <v>0.90909090909090906</v>
      </c>
      <c r="R61" s="65">
        <f t="shared" si="5"/>
        <v>9.0909090909090939E-2</v>
      </c>
      <c r="S61" s="53"/>
      <c r="T61" s="24"/>
      <c r="U61" s="24"/>
      <c r="V61" s="24"/>
      <c r="W61" s="24"/>
      <c r="X61" s="24"/>
      <c r="Y61" s="24"/>
      <c r="Z61" s="24"/>
    </row>
    <row r="62" spans="1:26" ht="15.75" customHeight="1">
      <c r="A62" s="51">
        <v>2102</v>
      </c>
      <c r="B62" s="52"/>
      <c r="C62" s="52"/>
      <c r="D62" s="52"/>
      <c r="E62" s="52"/>
      <c r="F62" s="52"/>
      <c r="G62" s="52"/>
      <c r="H62" s="52"/>
      <c r="I62" s="52"/>
      <c r="J62" s="52">
        <v>1</v>
      </c>
      <c r="K62" s="54">
        <v>1</v>
      </c>
      <c r="L62" s="95"/>
      <c r="M62" s="76"/>
      <c r="N62" s="96"/>
      <c r="O62" s="63"/>
      <c r="P62" s="64">
        <v>2</v>
      </c>
      <c r="Q62" s="65">
        <f t="shared" si="4"/>
        <v>0.2</v>
      </c>
      <c r="R62" s="65">
        <f t="shared" si="5"/>
        <v>0.8</v>
      </c>
      <c r="S62" s="53"/>
      <c r="T62" s="24"/>
      <c r="U62" s="24"/>
      <c r="V62" s="24"/>
      <c r="W62" s="24"/>
      <c r="X62" s="24"/>
      <c r="Y62" s="24"/>
      <c r="Z62" s="24"/>
    </row>
    <row r="63" spans="1:26" ht="15.75" customHeight="1">
      <c r="A63" s="51">
        <v>2201</v>
      </c>
      <c r="B63" s="52"/>
      <c r="C63" s="52"/>
      <c r="D63" s="52"/>
      <c r="E63" s="52"/>
      <c r="F63" s="52"/>
      <c r="G63" s="52"/>
      <c r="H63" s="52"/>
      <c r="I63" s="52"/>
      <c r="J63" s="52">
        <v>1</v>
      </c>
      <c r="K63" s="54">
        <v>1</v>
      </c>
      <c r="L63" s="95"/>
      <c r="M63" s="76"/>
      <c r="N63" s="53"/>
      <c r="O63" s="122"/>
      <c r="P63" s="72">
        <v>1</v>
      </c>
      <c r="Q63" s="123"/>
      <c r="R63" s="122"/>
      <c r="S63" s="53"/>
      <c r="T63" s="24"/>
      <c r="U63" s="24"/>
      <c r="V63" s="24"/>
      <c r="W63" s="24"/>
      <c r="X63" s="24"/>
      <c r="Y63" s="24"/>
      <c r="Z63" s="24"/>
    </row>
    <row r="64" spans="1:26" ht="15.75" customHeight="1">
      <c r="A64" s="51">
        <v>2202</v>
      </c>
      <c r="B64" s="52"/>
      <c r="C64" s="52"/>
      <c r="D64" s="52"/>
      <c r="E64" s="52"/>
      <c r="F64" s="52"/>
      <c r="G64" s="52"/>
      <c r="H64" s="52"/>
      <c r="I64" s="52"/>
      <c r="J64" s="52"/>
      <c r="K64" s="54"/>
      <c r="L64" s="95"/>
      <c r="M64" s="76"/>
      <c r="N64" s="53"/>
      <c r="O64" s="71"/>
      <c r="P64" s="72"/>
      <c r="Q64" s="73"/>
      <c r="R64" s="71"/>
      <c r="S64" s="53"/>
      <c r="T64" s="24"/>
      <c r="U64" s="24"/>
      <c r="V64" s="24"/>
      <c r="W64" s="24"/>
      <c r="X64" s="24"/>
      <c r="Y64" s="24"/>
      <c r="Z64" s="24"/>
    </row>
    <row r="65" spans="1:26" ht="15.75" customHeight="1">
      <c r="A65" s="51">
        <v>2301</v>
      </c>
      <c r="B65" s="52"/>
      <c r="C65" s="52"/>
      <c r="D65" s="52"/>
      <c r="E65" s="52"/>
      <c r="F65" s="52"/>
      <c r="G65" s="52"/>
      <c r="H65" s="52"/>
      <c r="I65" s="52"/>
      <c r="J65" s="52"/>
      <c r="K65" s="54"/>
      <c r="L65" s="95"/>
      <c r="M65" s="76"/>
      <c r="N65" s="53"/>
      <c r="O65" s="71"/>
      <c r="P65" s="72"/>
      <c r="Q65" s="73"/>
      <c r="R65" s="71"/>
      <c r="S65" s="53"/>
      <c r="T65" s="24"/>
      <c r="U65" s="24"/>
      <c r="V65" s="24"/>
      <c r="W65" s="24"/>
      <c r="X65" s="24"/>
      <c r="Y65" s="24"/>
      <c r="Z65" s="24"/>
    </row>
    <row r="66" spans="1:26" ht="15.75" customHeight="1">
      <c r="A66" s="51">
        <v>2302</v>
      </c>
      <c r="B66" s="52"/>
      <c r="C66" s="52"/>
      <c r="D66" s="52"/>
      <c r="E66" s="52"/>
      <c r="F66" s="52"/>
      <c r="G66" s="52"/>
      <c r="H66" s="52"/>
      <c r="I66" s="52"/>
      <c r="J66" s="52"/>
      <c r="K66" s="54"/>
      <c r="L66" s="95"/>
      <c r="M66" s="76"/>
      <c r="N66" s="53"/>
      <c r="O66" s="76"/>
      <c r="P66" s="53"/>
      <c r="Q66" s="77"/>
      <c r="R66" s="71"/>
      <c r="S66" s="53"/>
      <c r="T66" s="24"/>
      <c r="U66" s="24"/>
      <c r="V66" s="24"/>
      <c r="W66" s="24"/>
      <c r="X66" s="24"/>
      <c r="Y66" s="24"/>
      <c r="Z66" s="24"/>
    </row>
    <row r="67" spans="1:26" ht="15.75" customHeight="1">
      <c r="A67" s="51">
        <v>2401</v>
      </c>
      <c r="B67" s="52"/>
      <c r="C67" s="52"/>
      <c r="D67" s="52"/>
      <c r="E67" s="52"/>
      <c r="F67" s="52"/>
      <c r="G67" s="52"/>
      <c r="H67" s="52"/>
      <c r="I67" s="52"/>
      <c r="J67" s="52"/>
      <c r="K67" s="54"/>
      <c r="L67" s="95"/>
      <c r="M67" s="76"/>
      <c r="N67" s="53"/>
      <c r="O67" s="78" t="s">
        <v>48</v>
      </c>
      <c r="P67" s="79">
        <v>10</v>
      </c>
      <c r="Q67" s="80">
        <f>IF(SUM(K55:K63)=0,"",SUM(K55:K63))</f>
        <v>11</v>
      </c>
      <c r="R67" s="81" t="s">
        <v>17</v>
      </c>
      <c r="S67" s="53"/>
      <c r="T67" s="24"/>
      <c r="U67" s="24"/>
      <c r="V67" s="24"/>
      <c r="W67" s="24"/>
      <c r="X67" s="24"/>
      <c r="Y67" s="24"/>
      <c r="Z67" s="24"/>
    </row>
    <row r="68" spans="1:26" ht="15.75" customHeight="1">
      <c r="A68" s="51">
        <v>2402</v>
      </c>
      <c r="B68" s="52"/>
      <c r="C68" s="52"/>
      <c r="D68" s="52"/>
      <c r="E68" s="52"/>
      <c r="F68" s="52"/>
      <c r="G68" s="52"/>
      <c r="H68" s="52"/>
      <c r="I68" s="52"/>
      <c r="J68" s="52"/>
      <c r="K68" s="54"/>
      <c r="L68" s="95"/>
      <c r="M68" s="76"/>
      <c r="N68" s="53"/>
      <c r="O68" s="82" t="s">
        <v>49</v>
      </c>
      <c r="P68" s="83">
        <f>IF(P67/B53=0,"",P67/B53)</f>
        <v>0.66666666666666663</v>
      </c>
      <c r="Q68" s="84">
        <f>IF(P67/Q67=0,"",P67/Q67)</f>
        <v>0.90909090909090906</v>
      </c>
      <c r="R68" s="85" t="s">
        <v>50</v>
      </c>
      <c r="S68" s="53"/>
      <c r="T68" s="24"/>
      <c r="U68" s="24"/>
      <c r="V68" s="24"/>
      <c r="W68" s="24"/>
      <c r="X68" s="24"/>
      <c r="Y68" s="24"/>
      <c r="Z68" s="24"/>
    </row>
    <row r="69" spans="1:26" ht="15.75" customHeight="1">
      <c r="A69" s="51">
        <v>2501</v>
      </c>
      <c r="B69" s="52"/>
      <c r="C69" s="52"/>
      <c r="D69" s="52"/>
      <c r="E69" s="52"/>
      <c r="F69" s="52"/>
      <c r="G69" s="52"/>
      <c r="H69" s="52"/>
      <c r="I69" s="52"/>
      <c r="J69" s="52"/>
      <c r="K69" s="54"/>
      <c r="L69" s="124"/>
      <c r="M69" s="125"/>
      <c r="N69" s="126"/>
      <c r="O69" s="87"/>
      <c r="P69" s="88"/>
      <c r="Q69" s="88"/>
      <c r="R69" s="89"/>
      <c r="S69" s="53"/>
      <c r="T69" s="24"/>
      <c r="U69" s="24"/>
      <c r="V69" s="24"/>
      <c r="W69" s="24"/>
      <c r="X69" s="24"/>
      <c r="Y69" s="24"/>
      <c r="Z69" s="24"/>
    </row>
    <row r="70" spans="1:26" ht="18" customHeight="1">
      <c r="A70" s="19"/>
      <c r="B70" s="24"/>
      <c r="C70" s="24"/>
      <c r="D70" s="175" t="s">
        <v>74</v>
      </c>
      <c r="E70" s="176"/>
      <c r="F70" s="176"/>
      <c r="G70" s="176"/>
      <c r="H70" s="176"/>
      <c r="I70" s="176"/>
      <c r="J70" s="177"/>
      <c r="K70" s="90">
        <f>SUM(K60:K68)</f>
        <v>11</v>
      </c>
      <c r="L70" s="91">
        <f>(SUM(K60:K61)/B53)</f>
        <v>0.6</v>
      </c>
      <c r="M70" s="91">
        <f>IF(K70=0,"",K70/B53)</f>
        <v>0.73333333333333328</v>
      </c>
      <c r="N70" s="91">
        <f>IF(K62=0,"",M70-L70)</f>
        <v>0.1333333333333333</v>
      </c>
      <c r="O70" s="1"/>
      <c r="P70" s="24"/>
      <c r="Q70" s="27"/>
      <c r="R70" s="1"/>
      <c r="T70" s="24"/>
      <c r="U70" s="24"/>
      <c r="V70" s="24"/>
      <c r="W70" s="24"/>
      <c r="X70" s="24"/>
      <c r="Y70" s="24"/>
      <c r="Z70" s="24"/>
    </row>
    <row r="71" spans="1:26" ht="12.75" customHeight="1">
      <c r="M71" s="1"/>
      <c r="N71" s="1"/>
      <c r="P71" s="1"/>
    </row>
    <row r="72" spans="1:26" ht="12.75" customHeight="1">
      <c r="M72" s="1"/>
      <c r="N72" s="1"/>
      <c r="P72" s="1"/>
    </row>
    <row r="73" spans="1:26" ht="26.25" customHeight="1">
      <c r="A73" s="29"/>
      <c r="B73" s="178" t="s">
        <v>63</v>
      </c>
      <c r="C73" s="179"/>
      <c r="D73" s="179"/>
      <c r="E73" s="179"/>
      <c r="F73" s="179"/>
      <c r="G73" s="179"/>
      <c r="H73" s="179"/>
      <c r="I73" s="179"/>
      <c r="J73" s="179"/>
      <c r="K73" s="105" t="s">
        <v>82</v>
      </c>
      <c r="M73" s="1"/>
      <c r="N73" s="1"/>
      <c r="O73" s="24"/>
      <c r="P73" s="1"/>
      <c r="Q73" s="24"/>
      <c r="R73" s="24"/>
      <c r="S73" s="24"/>
      <c r="V73" s="155">
        <f>AVERAGE(L70,L93)</f>
        <v>0.46666666666666667</v>
      </c>
    </row>
    <row r="74" spans="1:26" ht="20.25" customHeight="1">
      <c r="A74" s="180" t="s">
        <v>16</v>
      </c>
      <c r="B74" s="181" t="s">
        <v>64</v>
      </c>
      <c r="C74" s="176"/>
      <c r="D74" s="176"/>
      <c r="E74" s="176"/>
      <c r="F74" s="176"/>
      <c r="G74" s="176"/>
      <c r="H74" s="176"/>
      <c r="I74" s="176"/>
      <c r="J74" s="176"/>
      <c r="K74" s="182" t="s">
        <v>17</v>
      </c>
      <c r="L74" s="174" t="s">
        <v>8</v>
      </c>
      <c r="M74" s="174" t="s">
        <v>9</v>
      </c>
      <c r="N74" s="183" t="s">
        <v>10</v>
      </c>
      <c r="O74" s="174" t="s">
        <v>11</v>
      </c>
      <c r="P74" s="172" t="s">
        <v>12</v>
      </c>
      <c r="Q74" s="172" t="s">
        <v>13</v>
      </c>
      <c r="R74" s="174" t="s">
        <v>14</v>
      </c>
    </row>
    <row r="75" spans="1:26" ht="15.75" customHeight="1">
      <c r="A75" s="173"/>
      <c r="B75" s="51" t="s">
        <v>65</v>
      </c>
      <c r="C75" s="51" t="s">
        <v>66</v>
      </c>
      <c r="D75" s="51" t="s">
        <v>67</v>
      </c>
      <c r="E75" s="51" t="s">
        <v>68</v>
      </c>
      <c r="F75" s="51" t="s">
        <v>69</v>
      </c>
      <c r="G75" s="51" t="s">
        <v>70</v>
      </c>
      <c r="H75" s="51" t="s">
        <v>71</v>
      </c>
      <c r="I75" s="51" t="s">
        <v>72</v>
      </c>
      <c r="J75" s="51" t="s">
        <v>73</v>
      </c>
      <c r="K75" s="173"/>
      <c r="L75" s="173"/>
      <c r="M75" s="173"/>
      <c r="N75" s="173"/>
      <c r="O75" s="173"/>
      <c r="P75" s="173"/>
      <c r="Q75" s="173"/>
      <c r="R75" s="173"/>
    </row>
    <row r="76" spans="1:26" ht="15.75" customHeight="1">
      <c r="A76" s="51">
        <v>1702</v>
      </c>
      <c r="B76" s="52">
        <v>30</v>
      </c>
      <c r="C76" s="52"/>
      <c r="D76" s="52"/>
      <c r="E76" s="52"/>
      <c r="F76" s="52"/>
      <c r="G76" s="52"/>
      <c r="H76" s="52"/>
      <c r="I76" s="52"/>
      <c r="J76" s="52"/>
      <c r="K76" s="54"/>
      <c r="L76" s="92"/>
      <c r="M76" s="93"/>
      <c r="N76" s="94"/>
      <c r="O76" s="119"/>
      <c r="P76" s="59">
        <f>B76</f>
        <v>30</v>
      </c>
      <c r="Q76" s="120"/>
      <c r="R76" s="119"/>
      <c r="S76" s="53"/>
    </row>
    <row r="77" spans="1:26" ht="15.75" customHeight="1">
      <c r="A77" s="51">
        <v>1801</v>
      </c>
      <c r="B77" s="52"/>
      <c r="C77" s="52">
        <v>20</v>
      </c>
      <c r="D77" s="52"/>
      <c r="E77" s="52"/>
      <c r="F77" s="52"/>
      <c r="G77" s="52"/>
      <c r="H77" s="52"/>
      <c r="I77" s="52"/>
      <c r="J77" s="52"/>
      <c r="K77" s="54"/>
      <c r="L77" s="95"/>
      <c r="M77" s="76"/>
      <c r="N77" s="96"/>
      <c r="O77" s="63">
        <f>IF(C77=0,"",C77/B76)</f>
        <v>0.66666666666666663</v>
      </c>
      <c r="P77" s="64">
        <v>20</v>
      </c>
      <c r="Q77" s="65">
        <f t="shared" ref="Q77:Q85" si="6">IF(P77=0,"",P77/P76)</f>
        <v>0.66666666666666663</v>
      </c>
      <c r="R77" s="65">
        <f t="shared" ref="R77:R85" si="7">IF(P77=0,"",100%-Q77)</f>
        <v>0.33333333333333337</v>
      </c>
      <c r="S77" s="53"/>
    </row>
    <row r="78" spans="1:26" ht="15.75" customHeight="1">
      <c r="A78" s="51">
        <v>1802</v>
      </c>
      <c r="B78" s="52"/>
      <c r="C78" s="52"/>
      <c r="D78" s="52">
        <v>18</v>
      </c>
      <c r="E78" s="52"/>
      <c r="F78" s="52"/>
      <c r="G78" s="52"/>
      <c r="H78" s="52"/>
      <c r="I78" s="52"/>
      <c r="J78" s="52"/>
      <c r="K78" s="54"/>
      <c r="L78" s="95"/>
      <c r="M78" s="76"/>
      <c r="N78" s="96"/>
      <c r="O78" s="63">
        <f>IF(D78=0,"",D78/C77)</f>
        <v>0.9</v>
      </c>
      <c r="P78" s="64">
        <v>18</v>
      </c>
      <c r="Q78" s="65">
        <f t="shared" si="6"/>
        <v>0.9</v>
      </c>
      <c r="R78" s="65">
        <f t="shared" si="7"/>
        <v>9.9999999999999978E-2</v>
      </c>
      <c r="S78" s="121">
        <f>P78/P76</f>
        <v>0.6</v>
      </c>
    </row>
    <row r="79" spans="1:26" ht="15.75" customHeight="1">
      <c r="A79" s="51">
        <v>1901</v>
      </c>
      <c r="B79" s="52"/>
      <c r="C79" s="52"/>
      <c r="D79" s="52"/>
      <c r="E79" s="52">
        <v>16</v>
      </c>
      <c r="F79" s="52"/>
      <c r="G79" s="52"/>
      <c r="H79" s="52"/>
      <c r="I79" s="52"/>
      <c r="J79" s="52"/>
      <c r="K79" s="54"/>
      <c r="L79" s="95"/>
      <c r="M79" s="76"/>
      <c r="N79" s="96"/>
      <c r="O79" s="63">
        <f>IF(E79=0,"",E79/D78)</f>
        <v>0.88888888888888884</v>
      </c>
      <c r="P79" s="64">
        <v>16</v>
      </c>
      <c r="Q79" s="65">
        <f t="shared" si="6"/>
        <v>0.88888888888888884</v>
      </c>
      <c r="R79" s="65">
        <f t="shared" si="7"/>
        <v>0.11111111111111116</v>
      </c>
      <c r="S79" s="53"/>
    </row>
    <row r="80" spans="1:26" ht="15.75" customHeight="1">
      <c r="A80" s="51">
        <v>1902</v>
      </c>
      <c r="B80" s="52"/>
      <c r="C80" s="52"/>
      <c r="D80" s="52"/>
      <c r="E80" s="52"/>
      <c r="F80" s="52">
        <v>16</v>
      </c>
      <c r="G80" s="52"/>
      <c r="H80" s="52"/>
      <c r="I80" s="52"/>
      <c r="J80" s="52"/>
      <c r="K80" s="54"/>
      <c r="L80" s="95"/>
      <c r="M80" s="76"/>
      <c r="N80" s="96"/>
      <c r="O80" s="63">
        <f>IF(F80=0,"",F80/E79)</f>
        <v>1</v>
      </c>
      <c r="P80" s="64">
        <v>16</v>
      </c>
      <c r="Q80" s="65">
        <f t="shared" si="6"/>
        <v>1</v>
      </c>
      <c r="R80" s="65">
        <f t="shared" si="7"/>
        <v>0</v>
      </c>
      <c r="S80" s="53"/>
    </row>
    <row r="81" spans="1:19" ht="15.75" customHeight="1">
      <c r="A81" s="51">
        <v>2001</v>
      </c>
      <c r="B81" s="52"/>
      <c r="C81" s="52"/>
      <c r="D81" s="52"/>
      <c r="E81" s="52"/>
      <c r="F81" s="52"/>
      <c r="G81" s="52">
        <v>16</v>
      </c>
      <c r="H81" s="52"/>
      <c r="I81" s="52"/>
      <c r="J81" s="52"/>
      <c r="K81" s="54"/>
      <c r="L81" s="95"/>
      <c r="M81" s="76"/>
      <c r="N81" s="96"/>
      <c r="O81" s="63">
        <f>IF(G81=0,"",G81/F80)</f>
        <v>1</v>
      </c>
      <c r="P81" s="64">
        <v>16</v>
      </c>
      <c r="Q81" s="65">
        <f t="shared" si="6"/>
        <v>1</v>
      </c>
      <c r="R81" s="65">
        <f t="shared" si="7"/>
        <v>0</v>
      </c>
      <c r="S81" s="53"/>
    </row>
    <row r="82" spans="1:19" ht="15.75" customHeight="1">
      <c r="A82" s="51">
        <v>2002</v>
      </c>
      <c r="B82" s="52"/>
      <c r="C82" s="52"/>
      <c r="D82" s="52"/>
      <c r="E82" s="52"/>
      <c r="F82" s="52"/>
      <c r="G82" s="52"/>
      <c r="H82" s="52">
        <v>16</v>
      </c>
      <c r="I82" s="52"/>
      <c r="J82" s="52"/>
      <c r="K82" s="54"/>
      <c r="L82" s="95"/>
      <c r="M82" s="76"/>
      <c r="N82" s="96"/>
      <c r="O82" s="63">
        <f>IF(H82=0,"",H82/G81)</f>
        <v>1</v>
      </c>
      <c r="P82" s="64">
        <v>16</v>
      </c>
      <c r="Q82" s="65">
        <f t="shared" si="6"/>
        <v>1</v>
      </c>
      <c r="R82" s="65">
        <f t="shared" si="7"/>
        <v>0</v>
      </c>
      <c r="S82" s="53"/>
    </row>
    <row r="83" spans="1:19" ht="15.75" customHeight="1">
      <c r="A83" s="51">
        <v>2101</v>
      </c>
      <c r="B83" s="52"/>
      <c r="C83" s="52"/>
      <c r="D83" s="52"/>
      <c r="E83" s="52"/>
      <c r="F83" s="52"/>
      <c r="G83" s="52"/>
      <c r="H83" s="52"/>
      <c r="I83" s="52">
        <v>13</v>
      </c>
      <c r="J83" s="52"/>
      <c r="K83" s="54"/>
      <c r="L83" s="95"/>
      <c r="M83" s="76"/>
      <c r="N83" s="96"/>
      <c r="O83" s="63">
        <f>IF(I83=0,"",I83/H82)</f>
        <v>0.8125</v>
      </c>
      <c r="P83" s="64">
        <v>16</v>
      </c>
      <c r="Q83" s="65">
        <f t="shared" si="6"/>
        <v>1</v>
      </c>
      <c r="R83" s="65">
        <f t="shared" si="7"/>
        <v>0</v>
      </c>
      <c r="S83" s="53"/>
    </row>
    <row r="84" spans="1:19" ht="15.75" customHeight="1">
      <c r="A84" s="51">
        <v>2102</v>
      </c>
      <c r="B84" s="52"/>
      <c r="C84" s="52"/>
      <c r="D84" s="52"/>
      <c r="E84" s="52"/>
      <c r="F84" s="52"/>
      <c r="G84" s="52"/>
      <c r="H84" s="52"/>
      <c r="I84" s="52"/>
      <c r="J84" s="52">
        <v>10</v>
      </c>
      <c r="K84" s="54">
        <v>10</v>
      </c>
      <c r="L84" s="95"/>
      <c r="M84" s="76"/>
      <c r="N84" s="96"/>
      <c r="O84" s="63">
        <f>IF(J84=0,"",J84/I83)</f>
        <v>0.76923076923076927</v>
      </c>
      <c r="P84" s="64">
        <v>15</v>
      </c>
      <c r="Q84" s="65">
        <f t="shared" si="6"/>
        <v>0.9375</v>
      </c>
      <c r="R84" s="65">
        <f t="shared" si="7"/>
        <v>6.25E-2</v>
      </c>
      <c r="S84" s="53"/>
    </row>
    <row r="85" spans="1:19" ht="15.75" customHeight="1">
      <c r="A85" s="51">
        <v>2201</v>
      </c>
      <c r="B85" s="52"/>
      <c r="C85" s="52"/>
      <c r="D85" s="52"/>
      <c r="E85" s="52"/>
      <c r="F85" s="52"/>
      <c r="G85" s="52"/>
      <c r="H85" s="52"/>
      <c r="I85" s="52"/>
      <c r="J85" s="52">
        <v>5</v>
      </c>
      <c r="K85" s="54">
        <v>3</v>
      </c>
      <c r="L85" s="95"/>
      <c r="M85" s="76"/>
      <c r="N85" s="96"/>
      <c r="O85" s="63"/>
      <c r="P85" s="64">
        <v>5</v>
      </c>
      <c r="Q85" s="65">
        <f t="shared" si="6"/>
        <v>0.33333333333333331</v>
      </c>
      <c r="R85" s="65">
        <f t="shared" si="7"/>
        <v>0.66666666666666674</v>
      </c>
      <c r="S85" s="53"/>
    </row>
    <row r="86" spans="1:19" ht="15.75" customHeight="1">
      <c r="A86" s="51">
        <v>2202</v>
      </c>
      <c r="B86" s="52"/>
      <c r="C86" s="52"/>
      <c r="D86" s="52"/>
      <c r="E86" s="52"/>
      <c r="F86" s="52"/>
      <c r="G86" s="52"/>
      <c r="H86" s="52"/>
      <c r="I86" s="52"/>
      <c r="J86" s="52">
        <v>1</v>
      </c>
      <c r="K86" s="130">
        <v>1</v>
      </c>
      <c r="L86" s="95"/>
      <c r="M86" s="76"/>
      <c r="N86" s="53"/>
      <c r="O86" s="122"/>
      <c r="P86" s="72">
        <v>1</v>
      </c>
      <c r="Q86" s="123"/>
      <c r="R86" s="122"/>
      <c r="S86" s="53"/>
    </row>
    <row r="87" spans="1:19" ht="15.75" customHeight="1">
      <c r="A87" s="51">
        <v>2301</v>
      </c>
      <c r="B87" s="52"/>
      <c r="C87" s="52"/>
      <c r="D87" s="52"/>
      <c r="E87" s="52"/>
      <c r="F87" s="52"/>
      <c r="G87" s="52"/>
      <c r="H87" s="52"/>
      <c r="I87" s="52"/>
      <c r="J87" s="52">
        <v>1</v>
      </c>
      <c r="K87" s="54"/>
      <c r="L87" s="95"/>
      <c r="M87" s="76"/>
      <c r="N87" s="53"/>
      <c r="O87" s="71"/>
      <c r="P87" s="72">
        <v>1</v>
      </c>
      <c r="Q87" s="73"/>
      <c r="R87" s="71"/>
      <c r="S87" s="53"/>
    </row>
    <row r="88" spans="1:19" ht="15.75" customHeight="1">
      <c r="A88" s="51">
        <v>2302</v>
      </c>
      <c r="B88" s="52"/>
      <c r="C88" s="52"/>
      <c r="D88" s="52"/>
      <c r="E88" s="52"/>
      <c r="F88" s="52"/>
      <c r="G88" s="52"/>
      <c r="H88" s="52"/>
      <c r="I88" s="52"/>
      <c r="J88" s="52">
        <v>1</v>
      </c>
      <c r="K88" s="54"/>
      <c r="L88" s="95"/>
      <c r="M88" s="76"/>
      <c r="N88" s="53"/>
      <c r="O88" s="71"/>
      <c r="P88" s="72">
        <v>1</v>
      </c>
      <c r="Q88" s="73"/>
      <c r="R88" s="71"/>
      <c r="S88" s="53"/>
    </row>
    <row r="89" spans="1:19" ht="15.75" customHeight="1">
      <c r="A89" s="51">
        <v>2401</v>
      </c>
      <c r="B89" s="52"/>
      <c r="C89" s="52"/>
      <c r="D89" s="52"/>
      <c r="E89" s="52"/>
      <c r="F89" s="52"/>
      <c r="G89" s="52"/>
      <c r="H89" s="52"/>
      <c r="I89" s="52"/>
      <c r="J89" s="52">
        <v>1</v>
      </c>
      <c r="K89" s="54"/>
      <c r="L89" s="95"/>
      <c r="M89" s="76"/>
      <c r="N89" s="53"/>
      <c r="O89" s="76"/>
      <c r="P89" s="53">
        <v>1</v>
      </c>
      <c r="Q89" s="77"/>
      <c r="R89" s="71"/>
      <c r="S89" s="53"/>
    </row>
    <row r="90" spans="1:19" ht="15.75" customHeight="1">
      <c r="A90" s="51">
        <v>2402</v>
      </c>
      <c r="B90" s="52"/>
      <c r="C90" s="52"/>
      <c r="D90" s="52"/>
      <c r="E90" s="52"/>
      <c r="F90" s="52"/>
      <c r="G90" s="52"/>
      <c r="H90" s="52"/>
      <c r="I90" s="52"/>
      <c r="J90" s="52"/>
      <c r="K90" s="54"/>
      <c r="L90" s="95"/>
      <c r="M90" s="76"/>
      <c r="N90" s="53"/>
      <c r="O90" s="78" t="s">
        <v>48</v>
      </c>
      <c r="P90" s="79">
        <v>9</v>
      </c>
      <c r="Q90" s="80">
        <f>IF(SUM(K78:K86)=0,"",SUM(K78:K86))</f>
        <v>14</v>
      </c>
      <c r="R90" s="81" t="s">
        <v>17</v>
      </c>
      <c r="S90" s="53"/>
    </row>
    <row r="91" spans="1:19" ht="15.75" customHeight="1">
      <c r="A91" s="51">
        <v>2501</v>
      </c>
      <c r="B91" s="52"/>
      <c r="C91" s="52"/>
      <c r="D91" s="52"/>
      <c r="E91" s="52"/>
      <c r="F91" s="52"/>
      <c r="G91" s="52"/>
      <c r="H91" s="52"/>
      <c r="I91" s="52"/>
      <c r="J91" s="52"/>
      <c r="K91" s="54"/>
      <c r="L91" s="95"/>
      <c r="M91" s="76"/>
      <c r="N91" s="53"/>
      <c r="O91" s="82" t="s">
        <v>49</v>
      </c>
      <c r="P91" s="83">
        <f>IF(P90/B76=0,"",P90/B76)</f>
        <v>0.3</v>
      </c>
      <c r="Q91" s="84">
        <f>IF(P90/Q90=0,"",P90/Q90)</f>
        <v>0.6428571428571429</v>
      </c>
      <c r="R91" s="85" t="s">
        <v>50</v>
      </c>
      <c r="S91" s="53"/>
    </row>
    <row r="92" spans="1:19" ht="15.75" customHeight="1">
      <c r="A92" s="51">
        <v>2502</v>
      </c>
      <c r="B92" s="52"/>
      <c r="C92" s="52"/>
      <c r="D92" s="52"/>
      <c r="E92" s="52"/>
      <c r="F92" s="52"/>
      <c r="G92" s="52"/>
      <c r="H92" s="52"/>
      <c r="I92" s="52"/>
      <c r="J92" s="52"/>
      <c r="K92" s="54"/>
      <c r="L92" s="124"/>
      <c r="M92" s="125"/>
      <c r="N92" s="126"/>
      <c r="O92" s="87"/>
      <c r="P92" s="88"/>
      <c r="Q92" s="88"/>
      <c r="R92" s="89"/>
      <c r="S92" s="53"/>
    </row>
    <row r="93" spans="1:19" ht="18" customHeight="1">
      <c r="A93" s="19"/>
      <c r="B93" s="24"/>
      <c r="C93" s="24"/>
      <c r="D93" s="175" t="s">
        <v>74</v>
      </c>
      <c r="E93" s="176"/>
      <c r="F93" s="176"/>
      <c r="G93" s="176"/>
      <c r="H93" s="176"/>
      <c r="I93" s="176"/>
      <c r="J93" s="177"/>
      <c r="K93" s="90">
        <f>SUM(K84:K89)</f>
        <v>14</v>
      </c>
      <c r="L93" s="91">
        <f>IF(K84=0,"",K84/B76)</f>
        <v>0.33333333333333331</v>
      </c>
      <c r="M93" s="91">
        <f>IF(K93=0,"",K93/B76)</f>
        <v>0.46666666666666667</v>
      </c>
      <c r="N93" s="91">
        <f>IF(K85=0,"",M93-L93)</f>
        <v>0.13333333333333336</v>
      </c>
      <c r="O93" s="1"/>
      <c r="P93" s="24"/>
      <c r="Q93" s="27"/>
      <c r="R93" s="1"/>
    </row>
    <row r="94" spans="1:19" ht="12.75" customHeight="1">
      <c r="M94" s="1"/>
      <c r="N94" s="1"/>
      <c r="P94" s="1"/>
    </row>
    <row r="95" spans="1:19" ht="12.75" customHeight="1">
      <c r="M95" s="1"/>
      <c r="N95" s="1"/>
      <c r="P95" s="1"/>
    </row>
    <row r="96" spans="1:19" ht="26.25" customHeight="1">
      <c r="B96" s="118" t="s">
        <v>63</v>
      </c>
      <c r="C96" s="118"/>
      <c r="D96" s="118"/>
      <c r="E96" s="118"/>
      <c r="F96" s="118"/>
      <c r="G96" s="118"/>
      <c r="H96" s="118"/>
      <c r="I96" s="118"/>
      <c r="K96" s="105"/>
      <c r="L96" s="105" t="s">
        <v>83</v>
      </c>
      <c r="M96" s="1"/>
      <c r="N96" s="1"/>
      <c r="O96" s="24"/>
      <c r="P96" s="1"/>
      <c r="Q96" s="24"/>
      <c r="R96" s="24"/>
      <c r="S96" s="24"/>
    </row>
    <row r="97" spans="1:19" ht="20.25" customHeight="1">
      <c r="A97" s="180" t="s">
        <v>16</v>
      </c>
      <c r="B97" s="181" t="s">
        <v>64</v>
      </c>
      <c r="C97" s="176"/>
      <c r="D97" s="176"/>
      <c r="E97" s="176"/>
      <c r="F97" s="176"/>
      <c r="G97" s="176"/>
      <c r="H97" s="176"/>
      <c r="I97" s="176"/>
      <c r="J97" s="176"/>
      <c r="K97" s="182" t="s">
        <v>17</v>
      </c>
      <c r="L97" s="174" t="s">
        <v>8</v>
      </c>
      <c r="M97" s="174" t="s">
        <v>9</v>
      </c>
      <c r="N97" s="183" t="s">
        <v>10</v>
      </c>
      <c r="O97" s="174" t="s">
        <v>11</v>
      </c>
      <c r="P97" s="172" t="s">
        <v>12</v>
      </c>
      <c r="Q97" s="172" t="s">
        <v>13</v>
      </c>
      <c r="R97" s="174" t="s">
        <v>14</v>
      </c>
    </row>
    <row r="98" spans="1:19" ht="15.75" customHeight="1">
      <c r="A98" s="173"/>
      <c r="B98" s="51" t="s">
        <v>65</v>
      </c>
      <c r="C98" s="51" t="s">
        <v>66</v>
      </c>
      <c r="D98" s="51" t="s">
        <v>67</v>
      </c>
      <c r="E98" s="51" t="s">
        <v>68</v>
      </c>
      <c r="F98" s="51" t="s">
        <v>69</v>
      </c>
      <c r="G98" s="51" t="s">
        <v>70</v>
      </c>
      <c r="H98" s="51" t="s">
        <v>71</v>
      </c>
      <c r="I98" s="51" t="s">
        <v>72</v>
      </c>
      <c r="J98" s="51" t="s">
        <v>73</v>
      </c>
      <c r="K98" s="173"/>
      <c r="L98" s="173"/>
      <c r="M98" s="173"/>
      <c r="N98" s="173"/>
      <c r="O98" s="173"/>
      <c r="P98" s="173"/>
      <c r="Q98" s="173"/>
      <c r="R98" s="173"/>
    </row>
    <row r="99" spans="1:19" ht="15.75" customHeight="1">
      <c r="A99" s="51">
        <v>1801</v>
      </c>
      <c r="B99" s="52">
        <v>6</v>
      </c>
      <c r="C99" s="52"/>
      <c r="D99" s="52"/>
      <c r="E99" s="52"/>
      <c r="F99" s="52"/>
      <c r="G99" s="52"/>
      <c r="H99" s="52"/>
      <c r="I99" s="52"/>
      <c r="J99" s="52"/>
      <c r="K99" s="54"/>
      <c r="L99" s="92"/>
      <c r="M99" s="93"/>
      <c r="N99" s="94"/>
      <c r="O99" s="119"/>
      <c r="P99" s="59">
        <f>B99</f>
        <v>6</v>
      </c>
      <c r="Q99" s="120"/>
      <c r="R99" s="119"/>
    </row>
    <row r="100" spans="1:19" ht="15.75" customHeight="1">
      <c r="A100" s="51">
        <v>1802</v>
      </c>
      <c r="B100" s="52"/>
      <c r="C100" s="52">
        <v>5</v>
      </c>
      <c r="D100" s="52"/>
      <c r="E100" s="52"/>
      <c r="F100" s="52"/>
      <c r="G100" s="52"/>
      <c r="H100" s="52"/>
      <c r="I100" s="52"/>
      <c r="J100" s="52"/>
      <c r="K100" s="54"/>
      <c r="L100" s="95"/>
      <c r="M100" s="76"/>
      <c r="N100" s="96"/>
      <c r="O100" s="63">
        <f>IF(C100=0,"",C100/B99)</f>
        <v>0.83333333333333337</v>
      </c>
      <c r="P100" s="64">
        <v>5</v>
      </c>
      <c r="Q100" s="65">
        <f t="shared" ref="Q100:Q108" si="8">IF(P100=0,"",P100/P99)</f>
        <v>0.83333333333333337</v>
      </c>
      <c r="R100" s="65">
        <f t="shared" ref="R100:R108" si="9">IF(P100=0,"",100%-Q100)</f>
        <v>0.16666666666666663</v>
      </c>
    </row>
    <row r="101" spans="1:19" ht="15.75" customHeight="1">
      <c r="A101" s="51">
        <v>1901</v>
      </c>
      <c r="B101" s="52"/>
      <c r="C101" s="52"/>
      <c r="D101" s="52">
        <v>4</v>
      </c>
      <c r="E101" s="52"/>
      <c r="F101" s="52"/>
      <c r="G101" s="52"/>
      <c r="H101" s="52"/>
      <c r="I101" s="52"/>
      <c r="J101" s="52"/>
      <c r="K101" s="54"/>
      <c r="L101" s="95"/>
      <c r="M101" s="76"/>
      <c r="N101" s="96"/>
      <c r="O101" s="63">
        <f>IF(D101=0,"",D101/C100)</f>
        <v>0.8</v>
      </c>
      <c r="P101" s="64">
        <v>4</v>
      </c>
      <c r="Q101" s="65">
        <f t="shared" si="8"/>
        <v>0.8</v>
      </c>
      <c r="R101" s="65">
        <f t="shared" si="9"/>
        <v>0.19999999999999996</v>
      </c>
      <c r="S101" s="121">
        <f>P101/P99</f>
        <v>0.66666666666666663</v>
      </c>
    </row>
    <row r="102" spans="1:19" ht="15.75" customHeight="1">
      <c r="A102" s="51">
        <v>1902</v>
      </c>
      <c r="B102" s="52"/>
      <c r="C102" s="52"/>
      <c r="D102" s="52"/>
      <c r="E102" s="52">
        <v>2</v>
      </c>
      <c r="F102" s="52"/>
      <c r="G102" s="52"/>
      <c r="H102" s="52"/>
      <c r="I102" s="52"/>
      <c r="J102" s="52"/>
      <c r="K102" s="54"/>
      <c r="L102" s="95"/>
      <c r="M102" s="76"/>
      <c r="N102" s="96"/>
      <c r="O102" s="63">
        <f>IF(E102=0,"",E102/D101)</f>
        <v>0.5</v>
      </c>
      <c r="P102" s="64">
        <v>4</v>
      </c>
      <c r="Q102" s="65">
        <f t="shared" si="8"/>
        <v>1</v>
      </c>
      <c r="R102" s="65">
        <f t="shared" si="9"/>
        <v>0</v>
      </c>
    </row>
    <row r="103" spans="1:19" ht="15.75" customHeight="1">
      <c r="A103" s="51">
        <v>2001</v>
      </c>
      <c r="B103" s="52"/>
      <c r="C103" s="52"/>
      <c r="D103" s="52"/>
      <c r="E103" s="52"/>
      <c r="F103" s="52">
        <v>2</v>
      </c>
      <c r="G103" s="52"/>
      <c r="H103" s="52"/>
      <c r="I103" s="52"/>
      <c r="J103" s="52"/>
      <c r="K103" s="54"/>
      <c r="L103" s="95"/>
      <c r="M103" s="76"/>
      <c r="N103" s="96"/>
      <c r="O103" s="63">
        <f>IF(F103=0,"",F103/E102)</f>
        <v>1</v>
      </c>
      <c r="P103" s="64">
        <v>2</v>
      </c>
      <c r="Q103" s="65">
        <f t="shared" si="8"/>
        <v>0.5</v>
      </c>
      <c r="R103" s="65">
        <f t="shared" si="9"/>
        <v>0.5</v>
      </c>
    </row>
    <row r="104" spans="1:19" ht="15.75" customHeight="1">
      <c r="A104" s="51">
        <v>2002</v>
      </c>
      <c r="B104" s="52"/>
      <c r="C104" s="52"/>
      <c r="D104" s="52"/>
      <c r="E104" s="52"/>
      <c r="F104" s="52"/>
      <c r="G104" s="52">
        <v>2</v>
      </c>
      <c r="H104" s="52"/>
      <c r="I104" s="52"/>
      <c r="J104" s="52"/>
      <c r="K104" s="54"/>
      <c r="L104" s="95"/>
      <c r="M104" s="76"/>
      <c r="N104" s="96"/>
      <c r="O104" s="63">
        <f>IF(G104=0,"",G104/F103)</f>
        <v>1</v>
      </c>
      <c r="P104" s="64">
        <v>2</v>
      </c>
      <c r="Q104" s="65">
        <f t="shared" si="8"/>
        <v>1</v>
      </c>
      <c r="R104" s="65">
        <f t="shared" si="9"/>
        <v>0</v>
      </c>
    </row>
    <row r="105" spans="1:19" ht="15.75" customHeight="1">
      <c r="A105" s="51">
        <v>2101</v>
      </c>
      <c r="B105" s="52"/>
      <c r="C105" s="52"/>
      <c r="D105" s="52"/>
      <c r="E105" s="52"/>
      <c r="F105" s="52"/>
      <c r="G105" s="52"/>
      <c r="H105" s="52">
        <v>2</v>
      </c>
      <c r="I105" s="52"/>
      <c r="J105" s="52"/>
      <c r="K105" s="54"/>
      <c r="L105" s="95"/>
      <c r="M105" s="76"/>
      <c r="N105" s="96"/>
      <c r="O105" s="63">
        <f>IF(H105=0,"",H105/G104)</f>
        <v>1</v>
      </c>
      <c r="P105" s="64">
        <v>2</v>
      </c>
      <c r="Q105" s="65">
        <f t="shared" si="8"/>
        <v>1</v>
      </c>
      <c r="R105" s="65">
        <f t="shared" si="9"/>
        <v>0</v>
      </c>
    </row>
    <row r="106" spans="1:19" ht="15.75" customHeight="1">
      <c r="A106" s="51">
        <v>2102</v>
      </c>
      <c r="B106" s="52"/>
      <c r="C106" s="52"/>
      <c r="D106" s="52"/>
      <c r="E106" s="52"/>
      <c r="F106" s="52"/>
      <c r="G106" s="52"/>
      <c r="H106" s="52"/>
      <c r="I106" s="52">
        <v>2</v>
      </c>
      <c r="J106" s="52"/>
      <c r="K106" s="54"/>
      <c r="L106" s="95"/>
      <c r="M106" s="76"/>
      <c r="N106" s="96"/>
      <c r="O106" s="63">
        <f>IF(I106=0,"",I106/H105)</f>
        <v>1</v>
      </c>
      <c r="P106" s="64">
        <v>2</v>
      </c>
      <c r="Q106" s="65">
        <f t="shared" si="8"/>
        <v>1</v>
      </c>
      <c r="R106" s="65">
        <f t="shared" si="9"/>
        <v>0</v>
      </c>
    </row>
    <row r="107" spans="1:19" ht="15.75" customHeight="1">
      <c r="A107" s="51">
        <v>2201</v>
      </c>
      <c r="B107" s="52"/>
      <c r="C107" s="52"/>
      <c r="D107" s="52"/>
      <c r="E107" s="52"/>
      <c r="F107" s="52"/>
      <c r="G107" s="52"/>
      <c r="H107" s="52"/>
      <c r="I107" s="52"/>
      <c r="J107" s="52">
        <v>2</v>
      </c>
      <c r="K107" s="54"/>
      <c r="L107" s="95"/>
      <c r="M107" s="76"/>
      <c r="N107" s="96"/>
      <c r="O107" s="63">
        <f>IF(J107=0,"",J107/I106)</f>
        <v>1</v>
      </c>
      <c r="P107" s="64">
        <v>2</v>
      </c>
      <c r="Q107" s="65">
        <f t="shared" si="8"/>
        <v>1</v>
      </c>
      <c r="R107" s="65">
        <f t="shared" si="9"/>
        <v>0</v>
      </c>
    </row>
    <row r="108" spans="1:19" ht="15.75" customHeight="1">
      <c r="A108" s="51">
        <v>2202</v>
      </c>
      <c r="B108" s="52"/>
      <c r="C108" s="52"/>
      <c r="D108" s="52"/>
      <c r="E108" s="52"/>
      <c r="F108" s="52"/>
      <c r="G108" s="52"/>
      <c r="H108" s="52"/>
      <c r="I108" s="52"/>
      <c r="J108" s="52">
        <v>1</v>
      </c>
      <c r="K108" s="130">
        <v>1</v>
      </c>
      <c r="L108" s="95"/>
      <c r="M108" s="76"/>
      <c r="N108" s="96"/>
      <c r="O108" s="63"/>
      <c r="P108" s="64">
        <v>1</v>
      </c>
      <c r="Q108" s="65">
        <f t="shared" si="8"/>
        <v>0.5</v>
      </c>
      <c r="R108" s="65">
        <f t="shared" si="9"/>
        <v>0.5</v>
      </c>
    </row>
    <row r="109" spans="1:19" ht="15.75" customHeight="1">
      <c r="A109" s="51">
        <v>2301</v>
      </c>
      <c r="B109" s="52"/>
      <c r="C109" s="52"/>
      <c r="D109" s="52"/>
      <c r="E109" s="52"/>
      <c r="F109" s="52"/>
      <c r="G109" s="52"/>
      <c r="H109" s="52"/>
      <c r="I109" s="52"/>
      <c r="J109" s="52"/>
      <c r="K109" s="54"/>
      <c r="L109" s="95"/>
      <c r="M109" s="76"/>
      <c r="N109" s="53"/>
      <c r="O109" s="122"/>
      <c r="P109" s="72"/>
      <c r="Q109" s="123"/>
      <c r="R109" s="122"/>
    </row>
    <row r="110" spans="1:19" ht="15.75" customHeight="1">
      <c r="A110" s="51">
        <v>2302</v>
      </c>
      <c r="B110" s="52"/>
      <c r="C110" s="52"/>
      <c r="D110" s="52"/>
      <c r="E110" s="52"/>
      <c r="F110" s="52"/>
      <c r="G110" s="52"/>
      <c r="H110" s="52"/>
      <c r="I110" s="52"/>
      <c r="J110" s="52"/>
      <c r="K110" s="54"/>
      <c r="L110" s="95"/>
      <c r="M110" s="76"/>
      <c r="N110" s="53"/>
      <c r="O110" s="71"/>
      <c r="P110" s="72"/>
      <c r="Q110" s="73"/>
      <c r="R110" s="71"/>
    </row>
    <row r="111" spans="1:19" ht="15.75" customHeight="1">
      <c r="A111" s="51">
        <v>2401</v>
      </c>
      <c r="B111" s="52"/>
      <c r="C111" s="52"/>
      <c r="D111" s="52"/>
      <c r="E111" s="52"/>
      <c r="F111" s="52"/>
      <c r="G111" s="52"/>
      <c r="H111" s="52"/>
      <c r="I111" s="52"/>
      <c r="J111" s="52"/>
      <c r="K111" s="54"/>
      <c r="L111" s="95"/>
      <c r="M111" s="76"/>
      <c r="N111" s="53"/>
      <c r="O111" s="71"/>
      <c r="P111" s="72"/>
      <c r="Q111" s="73"/>
      <c r="R111" s="71"/>
    </row>
    <row r="112" spans="1:19" ht="15.75" customHeight="1">
      <c r="A112" s="51">
        <v>2402</v>
      </c>
      <c r="B112" s="52"/>
      <c r="C112" s="52"/>
      <c r="D112" s="52"/>
      <c r="E112" s="52"/>
      <c r="F112" s="52"/>
      <c r="G112" s="52"/>
      <c r="H112" s="52"/>
      <c r="I112" s="52"/>
      <c r="J112" s="52"/>
      <c r="K112" s="54"/>
      <c r="L112" s="95"/>
      <c r="M112" s="76"/>
      <c r="N112" s="53"/>
      <c r="O112" s="76"/>
      <c r="P112" s="53"/>
      <c r="Q112" s="77"/>
      <c r="R112" s="71"/>
    </row>
    <row r="113" spans="1:19" ht="15.75" customHeight="1">
      <c r="A113" s="51">
        <v>2501</v>
      </c>
      <c r="B113" s="52"/>
      <c r="C113" s="52"/>
      <c r="D113" s="52"/>
      <c r="E113" s="52"/>
      <c r="F113" s="52"/>
      <c r="G113" s="52"/>
      <c r="H113" s="52"/>
      <c r="I113" s="52"/>
      <c r="J113" s="52"/>
      <c r="K113" s="54"/>
      <c r="L113" s="95"/>
      <c r="M113" s="76"/>
      <c r="N113" s="53"/>
      <c r="O113" s="78" t="s">
        <v>48</v>
      </c>
      <c r="P113" s="79">
        <v>1</v>
      </c>
      <c r="Q113" s="80">
        <f>IF(SUM(K101:K109)=0,"",SUM(K101:K109))</f>
        <v>1</v>
      </c>
      <c r="R113" s="81" t="s">
        <v>17</v>
      </c>
    </row>
    <row r="114" spans="1:19" ht="15.75" customHeight="1">
      <c r="A114" s="51">
        <v>2502</v>
      </c>
      <c r="B114" s="52"/>
      <c r="C114" s="52"/>
      <c r="D114" s="52"/>
      <c r="E114" s="52"/>
      <c r="F114" s="52"/>
      <c r="G114" s="52"/>
      <c r="H114" s="52"/>
      <c r="I114" s="52"/>
      <c r="J114" s="52"/>
      <c r="K114" s="54"/>
      <c r="L114" s="95"/>
      <c r="M114" s="76"/>
      <c r="N114" s="53"/>
      <c r="O114" s="82" t="s">
        <v>49</v>
      </c>
      <c r="P114" s="83">
        <f>IF(P113/B99=0,"",P113/B99)</f>
        <v>0.16666666666666666</v>
      </c>
      <c r="Q114" s="84">
        <f>IF(P113/Q113=0,"",P113/Q113)</f>
        <v>1</v>
      </c>
      <c r="R114" s="85" t="s">
        <v>50</v>
      </c>
    </row>
    <row r="115" spans="1:19" ht="15.75" customHeight="1">
      <c r="A115" s="51">
        <v>2601</v>
      </c>
      <c r="B115" s="52"/>
      <c r="C115" s="52"/>
      <c r="D115" s="52"/>
      <c r="E115" s="52"/>
      <c r="F115" s="52"/>
      <c r="G115" s="52"/>
      <c r="H115" s="52"/>
      <c r="I115" s="52"/>
      <c r="J115" s="52"/>
      <c r="K115" s="54"/>
      <c r="L115" s="124"/>
      <c r="M115" s="125"/>
      <c r="N115" s="126"/>
      <c r="O115" s="131"/>
      <c r="P115" s="132"/>
      <c r="Q115" s="132"/>
      <c r="R115" s="133"/>
    </row>
    <row r="116" spans="1:19" ht="18" customHeight="1">
      <c r="A116" s="19"/>
      <c r="B116" s="24"/>
      <c r="C116" s="24"/>
      <c r="D116" s="175" t="s">
        <v>74</v>
      </c>
      <c r="E116" s="176"/>
      <c r="F116" s="176"/>
      <c r="G116" s="176"/>
      <c r="H116" s="176"/>
      <c r="I116" s="176"/>
      <c r="J116" s="177"/>
      <c r="K116" s="90">
        <f>SUM(K102:K112)</f>
        <v>1</v>
      </c>
      <c r="L116" s="91">
        <v>0</v>
      </c>
      <c r="M116" s="91">
        <f>IF(K116=0,"",K116/B99)</f>
        <v>0.16666666666666666</v>
      </c>
      <c r="N116" s="134">
        <f>M116-L116</f>
        <v>0.16666666666666666</v>
      </c>
      <c r="O116" s="1"/>
      <c r="P116" s="24"/>
      <c r="Q116" s="27"/>
      <c r="R116" s="1"/>
    </row>
    <row r="117" spans="1:19" ht="12.75" customHeight="1">
      <c r="M117" s="1"/>
      <c r="N117" s="1"/>
      <c r="P117" s="1"/>
    </row>
    <row r="118" spans="1:19" ht="12.75" customHeight="1">
      <c r="M118" s="1"/>
      <c r="N118" s="1"/>
      <c r="P118" s="1"/>
    </row>
    <row r="119" spans="1:19" ht="26.25" customHeight="1">
      <c r="B119" s="118" t="s">
        <v>63</v>
      </c>
      <c r="C119" s="118"/>
      <c r="D119" s="118"/>
      <c r="E119" s="118"/>
      <c r="F119" s="118"/>
      <c r="G119" s="118"/>
      <c r="H119" s="118"/>
      <c r="I119" s="118"/>
      <c r="K119" s="105"/>
      <c r="L119" s="105" t="s">
        <v>84</v>
      </c>
      <c r="M119" s="1"/>
      <c r="N119" s="1"/>
      <c r="O119" s="24"/>
      <c r="P119" s="1"/>
      <c r="Q119" s="24"/>
      <c r="R119" s="24"/>
      <c r="S119" s="24"/>
    </row>
    <row r="120" spans="1:19" ht="20.25" customHeight="1">
      <c r="A120" s="180" t="s">
        <v>16</v>
      </c>
      <c r="B120" s="181" t="s">
        <v>64</v>
      </c>
      <c r="C120" s="176"/>
      <c r="D120" s="176"/>
      <c r="E120" s="176"/>
      <c r="F120" s="176"/>
      <c r="G120" s="176"/>
      <c r="H120" s="176"/>
      <c r="I120" s="176"/>
      <c r="J120" s="176"/>
      <c r="K120" s="182" t="s">
        <v>17</v>
      </c>
      <c r="L120" s="174" t="s">
        <v>8</v>
      </c>
      <c r="M120" s="174" t="s">
        <v>9</v>
      </c>
      <c r="N120" s="183" t="s">
        <v>10</v>
      </c>
      <c r="O120" s="174" t="s">
        <v>11</v>
      </c>
      <c r="P120" s="172" t="s">
        <v>12</v>
      </c>
      <c r="Q120" s="172" t="s">
        <v>13</v>
      </c>
      <c r="R120" s="174" t="s">
        <v>14</v>
      </c>
    </row>
    <row r="121" spans="1:19" ht="15.75" customHeight="1">
      <c r="A121" s="173"/>
      <c r="B121" s="51" t="s">
        <v>65</v>
      </c>
      <c r="C121" s="51" t="s">
        <v>66</v>
      </c>
      <c r="D121" s="51" t="s">
        <v>67</v>
      </c>
      <c r="E121" s="51" t="s">
        <v>68</v>
      </c>
      <c r="F121" s="51" t="s">
        <v>69</v>
      </c>
      <c r="G121" s="51" t="s">
        <v>70</v>
      </c>
      <c r="H121" s="51" t="s">
        <v>71</v>
      </c>
      <c r="I121" s="51" t="s">
        <v>72</v>
      </c>
      <c r="J121" s="51" t="s">
        <v>73</v>
      </c>
      <c r="K121" s="173"/>
      <c r="L121" s="173"/>
      <c r="M121" s="173"/>
      <c r="N121" s="173"/>
      <c r="O121" s="173"/>
      <c r="P121" s="173"/>
      <c r="Q121" s="173"/>
      <c r="R121" s="173"/>
    </row>
    <row r="122" spans="1:19" ht="15.75" customHeight="1">
      <c r="A122" s="51">
        <v>1802</v>
      </c>
      <c r="B122" s="52">
        <v>30</v>
      </c>
      <c r="C122" s="52"/>
      <c r="D122" s="52"/>
      <c r="E122" s="52"/>
      <c r="F122" s="52"/>
      <c r="G122" s="52"/>
      <c r="H122" s="52"/>
      <c r="I122" s="52"/>
      <c r="J122" s="52"/>
      <c r="K122" s="54"/>
      <c r="L122" s="92"/>
      <c r="M122" s="93"/>
      <c r="N122" s="94"/>
      <c r="O122" s="119"/>
      <c r="P122" s="59">
        <f>B122</f>
        <v>30</v>
      </c>
      <c r="Q122" s="120"/>
      <c r="R122" s="119"/>
    </row>
    <row r="123" spans="1:19" ht="15.75" customHeight="1">
      <c r="A123" s="51">
        <v>1901</v>
      </c>
      <c r="B123" s="52"/>
      <c r="C123" s="52">
        <v>23</v>
      </c>
      <c r="D123" s="52"/>
      <c r="E123" s="52"/>
      <c r="F123" s="52"/>
      <c r="G123" s="52"/>
      <c r="H123" s="52"/>
      <c r="I123" s="52"/>
      <c r="J123" s="52"/>
      <c r="K123" s="54"/>
      <c r="L123" s="95"/>
      <c r="M123" s="76"/>
      <c r="N123" s="96"/>
      <c r="O123" s="63">
        <f>IF(C123=0,"",C123/B122)</f>
        <v>0.76666666666666672</v>
      </c>
      <c r="P123" s="64">
        <v>23</v>
      </c>
      <c r="Q123" s="65">
        <f t="shared" ref="Q123:Q130" si="10">IF(P123=0,"",P123/P122)</f>
        <v>0.76666666666666672</v>
      </c>
      <c r="R123" s="65">
        <f t="shared" ref="R123:R130" si="11">IF(P123=0,"",100%-Q123)</f>
        <v>0.23333333333333328</v>
      </c>
    </row>
    <row r="124" spans="1:19" ht="15.75" customHeight="1">
      <c r="A124" s="51">
        <v>1902</v>
      </c>
      <c r="B124" s="52"/>
      <c r="C124" s="52"/>
      <c r="D124" s="52">
        <v>18</v>
      </c>
      <c r="E124" s="52"/>
      <c r="F124" s="52"/>
      <c r="G124" s="52"/>
      <c r="H124" s="52"/>
      <c r="I124" s="52"/>
      <c r="J124" s="52"/>
      <c r="K124" s="54"/>
      <c r="L124" s="95"/>
      <c r="M124" s="76"/>
      <c r="N124" s="96"/>
      <c r="O124" s="63">
        <f>IF(D124=0,"",D124/C123)</f>
        <v>0.78260869565217395</v>
      </c>
      <c r="P124" s="64">
        <v>19</v>
      </c>
      <c r="Q124" s="65">
        <f t="shared" si="10"/>
        <v>0.82608695652173914</v>
      </c>
      <c r="R124" s="65">
        <f t="shared" si="11"/>
        <v>0.17391304347826086</v>
      </c>
      <c r="S124" s="121">
        <f>P124/P122</f>
        <v>0.6333333333333333</v>
      </c>
    </row>
    <row r="125" spans="1:19" ht="15.75" customHeight="1">
      <c r="A125" s="51">
        <v>2001</v>
      </c>
      <c r="B125" s="52"/>
      <c r="C125" s="52"/>
      <c r="D125" s="52"/>
      <c r="E125" s="52">
        <v>15</v>
      </c>
      <c r="F125" s="52"/>
      <c r="G125" s="52"/>
      <c r="H125" s="52"/>
      <c r="I125" s="52"/>
      <c r="J125" s="52"/>
      <c r="K125" s="54"/>
      <c r="L125" s="95"/>
      <c r="M125" s="76"/>
      <c r="N125" s="96"/>
      <c r="O125" s="63">
        <f>IF(E125=0,"",E125/D124)</f>
        <v>0.83333333333333337</v>
      </c>
      <c r="P125" s="64">
        <v>17</v>
      </c>
      <c r="Q125" s="65">
        <f t="shared" si="10"/>
        <v>0.89473684210526316</v>
      </c>
      <c r="R125" s="65">
        <f t="shared" si="11"/>
        <v>0.10526315789473684</v>
      </c>
    </row>
    <row r="126" spans="1:19" ht="15.75" customHeight="1">
      <c r="A126" s="51">
        <v>2002</v>
      </c>
      <c r="B126" s="52"/>
      <c r="C126" s="52"/>
      <c r="D126" s="52"/>
      <c r="E126" s="52"/>
      <c r="F126" s="52">
        <v>15</v>
      </c>
      <c r="G126" s="52"/>
      <c r="H126" s="52"/>
      <c r="I126" s="52"/>
      <c r="J126" s="52"/>
      <c r="K126" s="54"/>
      <c r="L126" s="95"/>
      <c r="M126" s="76"/>
      <c r="N126" s="96"/>
      <c r="O126" s="63">
        <f>IF(F126=0,"",F126/E125)</f>
        <v>1</v>
      </c>
      <c r="P126" s="64">
        <v>17</v>
      </c>
      <c r="Q126" s="65">
        <f t="shared" si="10"/>
        <v>1</v>
      </c>
      <c r="R126" s="65">
        <f t="shared" si="11"/>
        <v>0</v>
      </c>
    </row>
    <row r="127" spans="1:19" ht="15.75" customHeight="1">
      <c r="A127" s="51">
        <v>2101</v>
      </c>
      <c r="B127" s="52"/>
      <c r="C127" s="52"/>
      <c r="D127" s="52"/>
      <c r="E127" s="52"/>
      <c r="F127" s="52"/>
      <c r="G127" s="52">
        <v>15</v>
      </c>
      <c r="H127" s="52"/>
      <c r="I127" s="52"/>
      <c r="J127" s="52"/>
      <c r="K127" s="54"/>
      <c r="L127" s="95"/>
      <c r="M127" s="76"/>
      <c r="N127" s="96"/>
      <c r="O127" s="63">
        <f>IF(G127=0,"",G127/F126)</f>
        <v>1</v>
      </c>
      <c r="P127" s="64">
        <v>17</v>
      </c>
      <c r="Q127" s="65">
        <f t="shared" si="10"/>
        <v>1</v>
      </c>
      <c r="R127" s="65">
        <f t="shared" si="11"/>
        <v>0</v>
      </c>
    </row>
    <row r="128" spans="1:19" ht="15.75" customHeight="1">
      <c r="A128" s="51">
        <v>2102</v>
      </c>
      <c r="B128" s="52"/>
      <c r="C128" s="52"/>
      <c r="D128" s="52"/>
      <c r="E128" s="52"/>
      <c r="F128" s="52"/>
      <c r="G128" s="52"/>
      <c r="H128" s="52">
        <v>15</v>
      </c>
      <c r="I128" s="52"/>
      <c r="J128" s="52"/>
      <c r="K128" s="54"/>
      <c r="L128" s="95"/>
      <c r="M128" s="76"/>
      <c r="N128" s="96"/>
      <c r="O128" s="63">
        <f>IF(H128=0,"",H128/G127)</f>
        <v>1</v>
      </c>
      <c r="P128" s="64">
        <v>16</v>
      </c>
      <c r="Q128" s="65">
        <f t="shared" si="10"/>
        <v>0.94117647058823528</v>
      </c>
      <c r="R128" s="65">
        <f t="shared" si="11"/>
        <v>5.8823529411764719E-2</v>
      </c>
    </row>
    <row r="129" spans="1:19" ht="15.75" customHeight="1">
      <c r="A129" s="51">
        <v>2201</v>
      </c>
      <c r="B129" s="52"/>
      <c r="C129" s="52"/>
      <c r="D129" s="52"/>
      <c r="E129" s="52"/>
      <c r="F129" s="52"/>
      <c r="G129" s="52"/>
      <c r="H129" s="52"/>
      <c r="I129" s="52">
        <v>10</v>
      </c>
      <c r="J129" s="52"/>
      <c r="K129" s="54"/>
      <c r="L129" s="95"/>
      <c r="M129" s="76"/>
      <c r="N129" s="96"/>
      <c r="O129" s="63">
        <f>IF(I129=0,"",I129/H128)</f>
        <v>0.66666666666666663</v>
      </c>
      <c r="P129" s="64">
        <v>15</v>
      </c>
      <c r="Q129" s="65">
        <f t="shared" si="10"/>
        <v>0.9375</v>
      </c>
      <c r="R129" s="65">
        <f t="shared" si="11"/>
        <v>6.25E-2</v>
      </c>
    </row>
    <row r="130" spans="1:19" ht="15.75" customHeight="1">
      <c r="A130" s="51">
        <v>2202</v>
      </c>
      <c r="B130" s="52"/>
      <c r="C130" s="52"/>
      <c r="D130" s="52"/>
      <c r="E130" s="52"/>
      <c r="F130" s="52"/>
      <c r="G130" s="52"/>
      <c r="H130" s="52"/>
      <c r="I130" s="52"/>
      <c r="J130" s="52">
        <v>10</v>
      </c>
      <c r="K130" s="130">
        <v>3</v>
      </c>
      <c r="L130" s="95"/>
      <c r="M130" s="76"/>
      <c r="N130" s="96"/>
      <c r="O130" s="63">
        <f>IF(J130=0,"",J130/I129)</f>
        <v>1</v>
      </c>
      <c r="P130" s="64">
        <v>15</v>
      </c>
      <c r="Q130" s="65">
        <f t="shared" si="10"/>
        <v>1</v>
      </c>
      <c r="R130" s="65">
        <f t="shared" si="11"/>
        <v>0</v>
      </c>
    </row>
    <row r="131" spans="1:19" ht="15.75" customHeight="1">
      <c r="A131" s="51">
        <v>2301</v>
      </c>
      <c r="B131" s="52"/>
      <c r="C131" s="52"/>
      <c r="D131" s="52"/>
      <c r="E131" s="52"/>
      <c r="F131" s="52"/>
      <c r="G131" s="52"/>
      <c r="H131" s="52"/>
      <c r="I131" s="52"/>
      <c r="J131" s="52">
        <v>10</v>
      </c>
      <c r="K131" s="54">
        <v>6</v>
      </c>
      <c r="L131" s="95"/>
      <c r="M131" s="76"/>
      <c r="N131" s="96"/>
      <c r="O131" s="63"/>
      <c r="P131" s="64">
        <v>12</v>
      </c>
      <c r="Q131" s="65"/>
      <c r="R131" s="65"/>
    </row>
    <row r="132" spans="1:19" ht="15.75" customHeight="1">
      <c r="A132" s="51">
        <v>2302</v>
      </c>
      <c r="B132" s="52"/>
      <c r="C132" s="52"/>
      <c r="D132" s="52"/>
      <c r="E132" s="52"/>
      <c r="F132" s="52"/>
      <c r="G132" s="52"/>
      <c r="H132" s="52"/>
      <c r="I132" s="52"/>
      <c r="J132" s="52">
        <v>5</v>
      </c>
      <c r="K132" s="54">
        <v>4</v>
      </c>
      <c r="L132" s="95"/>
      <c r="M132" s="76"/>
      <c r="N132" s="53"/>
      <c r="O132" s="122"/>
      <c r="P132" s="72">
        <v>6</v>
      </c>
      <c r="Q132" s="123"/>
      <c r="R132" s="122"/>
    </row>
    <row r="133" spans="1:19" ht="15.75" customHeight="1">
      <c r="A133" s="51">
        <v>2401</v>
      </c>
      <c r="B133" s="52"/>
      <c r="C133" s="52"/>
      <c r="D133" s="52"/>
      <c r="E133" s="52"/>
      <c r="F133" s="52"/>
      <c r="G133" s="52"/>
      <c r="H133" s="52"/>
      <c r="I133" s="52"/>
      <c r="J133" s="52">
        <v>1</v>
      </c>
      <c r="K133" s="54">
        <v>1</v>
      </c>
      <c r="L133" s="95"/>
      <c r="M133" s="76"/>
      <c r="N133" s="53"/>
      <c r="O133" s="71"/>
      <c r="P133" s="72">
        <v>1</v>
      </c>
      <c r="Q133" s="73"/>
      <c r="R133" s="71"/>
    </row>
    <row r="134" spans="1:19" ht="15.75" customHeight="1">
      <c r="A134" s="51">
        <v>2402</v>
      </c>
      <c r="B134" s="52"/>
      <c r="C134" s="52"/>
      <c r="D134" s="52"/>
      <c r="E134" s="52"/>
      <c r="F134" s="52"/>
      <c r="G134" s="52"/>
      <c r="H134" s="52"/>
      <c r="I134" s="52"/>
      <c r="J134" s="52"/>
      <c r="K134" s="54"/>
      <c r="L134" s="95"/>
      <c r="M134" s="76"/>
      <c r="N134" s="53"/>
      <c r="O134" s="76"/>
      <c r="P134" s="53"/>
      <c r="Q134" s="77"/>
      <c r="R134" s="71"/>
    </row>
    <row r="135" spans="1:19" ht="15.75" customHeight="1">
      <c r="A135" s="51">
        <v>2501</v>
      </c>
      <c r="B135" s="52"/>
      <c r="C135" s="52"/>
      <c r="D135" s="52"/>
      <c r="E135" s="52"/>
      <c r="F135" s="52"/>
      <c r="G135" s="52"/>
      <c r="H135" s="52"/>
      <c r="I135" s="52"/>
      <c r="J135" s="52"/>
      <c r="K135" s="54"/>
      <c r="L135" s="95"/>
      <c r="M135" s="76"/>
      <c r="N135" s="53"/>
      <c r="O135" s="78" t="s">
        <v>48</v>
      </c>
      <c r="P135" s="79">
        <v>5</v>
      </c>
      <c r="Q135" s="80">
        <f>K138</f>
        <v>14</v>
      </c>
      <c r="R135" s="81" t="s">
        <v>17</v>
      </c>
    </row>
    <row r="136" spans="1:19" ht="15.75" customHeight="1">
      <c r="A136" s="51">
        <v>2502</v>
      </c>
      <c r="B136" s="52"/>
      <c r="C136" s="52"/>
      <c r="D136" s="52"/>
      <c r="E136" s="52"/>
      <c r="F136" s="52"/>
      <c r="G136" s="52"/>
      <c r="H136" s="52"/>
      <c r="I136" s="52"/>
      <c r="J136" s="52"/>
      <c r="K136" s="54"/>
      <c r="L136" s="95"/>
      <c r="M136" s="76"/>
      <c r="N136" s="53"/>
      <c r="O136" s="82" t="s">
        <v>49</v>
      </c>
      <c r="P136" s="83">
        <f>IF(P135/B122=0,"",P135/B122)</f>
        <v>0.16666666666666666</v>
      </c>
      <c r="Q136" s="84">
        <f>IF(P135/Q135=0,"",P135/Q135)</f>
        <v>0.35714285714285715</v>
      </c>
      <c r="R136" s="85" t="s">
        <v>50</v>
      </c>
    </row>
    <row r="137" spans="1:19" ht="15.75" customHeight="1">
      <c r="A137" s="51">
        <v>2601</v>
      </c>
      <c r="B137" s="52"/>
      <c r="C137" s="52"/>
      <c r="D137" s="52"/>
      <c r="E137" s="52"/>
      <c r="F137" s="52"/>
      <c r="G137" s="52"/>
      <c r="H137" s="52"/>
      <c r="I137" s="52"/>
      <c r="J137" s="52"/>
      <c r="K137" s="54"/>
      <c r="L137" s="124"/>
      <c r="M137" s="125"/>
      <c r="N137" s="126"/>
      <c r="O137" s="131"/>
      <c r="P137" s="132"/>
      <c r="Q137" s="132"/>
      <c r="R137" s="133"/>
    </row>
    <row r="138" spans="1:19" ht="18" customHeight="1">
      <c r="A138" s="19"/>
      <c r="B138" s="24"/>
      <c r="C138" s="24"/>
      <c r="D138" s="175" t="s">
        <v>74</v>
      </c>
      <c r="E138" s="176"/>
      <c r="F138" s="176"/>
      <c r="G138" s="176"/>
      <c r="H138" s="176"/>
      <c r="I138" s="176"/>
      <c r="J138" s="177"/>
      <c r="K138" s="90">
        <f>SUM(K125:K134)</f>
        <v>14</v>
      </c>
      <c r="L138" s="91">
        <f>IF(K130=0,"",K130/B122)</f>
        <v>0.1</v>
      </c>
      <c r="M138" s="91">
        <f>IF(K138=0,"",K138/B122)</f>
        <v>0.46666666666666667</v>
      </c>
      <c r="N138" s="134">
        <f>IF(K130=0,"0%",M138-L138)</f>
        <v>0.3666666666666667</v>
      </c>
      <c r="O138" s="1"/>
      <c r="P138" s="24"/>
      <c r="Q138" s="27"/>
      <c r="R138" s="1"/>
    </row>
    <row r="139" spans="1:19" ht="12.75" customHeight="1">
      <c r="M139" s="1"/>
      <c r="N139" s="1"/>
      <c r="P139" s="1"/>
    </row>
    <row r="140" spans="1:19" ht="12.75" customHeight="1">
      <c r="M140" s="1"/>
      <c r="N140" s="1"/>
      <c r="P140" s="1"/>
    </row>
    <row r="141" spans="1:19" ht="26.25" customHeight="1">
      <c r="B141" s="118" t="s">
        <v>63</v>
      </c>
      <c r="C141" s="118"/>
      <c r="D141" s="118"/>
      <c r="E141" s="118"/>
      <c r="F141" s="118"/>
      <c r="G141" s="118"/>
      <c r="H141" s="118"/>
      <c r="I141" s="118"/>
      <c r="K141" s="105"/>
      <c r="L141" s="105" t="s">
        <v>85</v>
      </c>
      <c r="M141" s="1"/>
      <c r="N141" s="1"/>
      <c r="O141" s="24"/>
      <c r="P141" s="1"/>
      <c r="Q141" s="24"/>
      <c r="R141" s="24"/>
      <c r="S141" s="24"/>
    </row>
    <row r="142" spans="1:19" ht="20.25" customHeight="1">
      <c r="A142" s="180" t="s">
        <v>16</v>
      </c>
      <c r="B142" s="181" t="s">
        <v>64</v>
      </c>
      <c r="C142" s="176"/>
      <c r="D142" s="176"/>
      <c r="E142" s="176"/>
      <c r="F142" s="176"/>
      <c r="G142" s="176"/>
      <c r="H142" s="176"/>
      <c r="I142" s="176"/>
      <c r="J142" s="176"/>
      <c r="K142" s="182" t="s">
        <v>17</v>
      </c>
      <c r="L142" s="174" t="s">
        <v>8</v>
      </c>
      <c r="M142" s="174" t="s">
        <v>9</v>
      </c>
      <c r="N142" s="183" t="s">
        <v>10</v>
      </c>
      <c r="O142" s="174" t="s">
        <v>11</v>
      </c>
      <c r="P142" s="172" t="s">
        <v>12</v>
      </c>
      <c r="Q142" s="172" t="s">
        <v>13</v>
      </c>
      <c r="R142" s="174" t="s">
        <v>14</v>
      </c>
    </row>
    <row r="143" spans="1:19" ht="15.75" customHeight="1">
      <c r="A143" s="173"/>
      <c r="B143" s="51" t="s">
        <v>65</v>
      </c>
      <c r="C143" s="51" t="s">
        <v>66</v>
      </c>
      <c r="D143" s="51" t="s">
        <v>67</v>
      </c>
      <c r="E143" s="51" t="s">
        <v>68</v>
      </c>
      <c r="F143" s="51" t="s">
        <v>69</v>
      </c>
      <c r="G143" s="51" t="s">
        <v>70</v>
      </c>
      <c r="H143" s="51" t="s">
        <v>71</v>
      </c>
      <c r="I143" s="51" t="s">
        <v>72</v>
      </c>
      <c r="J143" s="51" t="s">
        <v>73</v>
      </c>
      <c r="K143" s="173"/>
      <c r="L143" s="173"/>
      <c r="M143" s="173"/>
      <c r="N143" s="173"/>
      <c r="O143" s="173"/>
      <c r="P143" s="173"/>
      <c r="Q143" s="173"/>
      <c r="R143" s="173"/>
    </row>
    <row r="144" spans="1:19" ht="15.75" customHeight="1">
      <c r="A144" s="51">
        <v>1901</v>
      </c>
      <c r="B144" s="52">
        <v>13</v>
      </c>
      <c r="C144" s="52"/>
      <c r="D144" s="52"/>
      <c r="E144" s="52"/>
      <c r="F144" s="52"/>
      <c r="G144" s="52"/>
      <c r="H144" s="52"/>
      <c r="I144" s="52"/>
      <c r="J144" s="52"/>
      <c r="K144" s="54"/>
      <c r="L144" s="92"/>
      <c r="M144" s="93"/>
      <c r="N144" s="94"/>
      <c r="O144" s="119"/>
      <c r="P144" s="59">
        <f>B144</f>
        <v>13</v>
      </c>
      <c r="Q144" s="120"/>
      <c r="R144" s="119"/>
    </row>
    <row r="145" spans="1:19" ht="15.75" customHeight="1">
      <c r="A145" s="51">
        <v>1902</v>
      </c>
      <c r="B145" s="52"/>
      <c r="C145" s="52">
        <v>9</v>
      </c>
      <c r="D145" s="52"/>
      <c r="E145" s="52"/>
      <c r="F145" s="52"/>
      <c r="G145" s="52"/>
      <c r="H145" s="52"/>
      <c r="I145" s="52"/>
      <c r="J145" s="52"/>
      <c r="K145" s="54"/>
      <c r="L145" s="95"/>
      <c r="M145" s="76"/>
      <c r="N145" s="96"/>
      <c r="O145" s="63">
        <f>IF(C145=0,"",C145/B144)</f>
        <v>0.69230769230769229</v>
      </c>
      <c r="P145" s="64">
        <v>9</v>
      </c>
      <c r="Q145" s="65">
        <f t="shared" ref="Q145:Q153" si="12">IF(P145=0,"",P145/P144)</f>
        <v>0.69230769230769229</v>
      </c>
      <c r="R145" s="65">
        <f t="shared" ref="R145:R153" si="13">IF(P145=0,"",100%-Q145)</f>
        <v>0.30769230769230771</v>
      </c>
    </row>
    <row r="146" spans="1:19" ht="15.75" customHeight="1">
      <c r="A146" s="51">
        <v>2001</v>
      </c>
      <c r="B146" s="52"/>
      <c r="C146" s="52"/>
      <c r="D146" s="52">
        <v>6</v>
      </c>
      <c r="E146" s="52"/>
      <c r="F146" s="52"/>
      <c r="G146" s="52"/>
      <c r="H146" s="52"/>
      <c r="I146" s="52"/>
      <c r="J146" s="52"/>
      <c r="K146" s="54"/>
      <c r="L146" s="95"/>
      <c r="M146" s="76"/>
      <c r="N146" s="96"/>
      <c r="O146" s="63">
        <f>IF(D146=0,"",D146/C145)</f>
        <v>0.66666666666666663</v>
      </c>
      <c r="P146" s="64">
        <v>7</v>
      </c>
      <c r="Q146" s="65">
        <f t="shared" si="12"/>
        <v>0.77777777777777779</v>
      </c>
      <c r="R146" s="65">
        <f t="shared" si="13"/>
        <v>0.22222222222222221</v>
      </c>
      <c r="S146" s="121">
        <f>P146/P144</f>
        <v>0.53846153846153844</v>
      </c>
    </row>
    <row r="147" spans="1:19" ht="15.75" customHeight="1">
      <c r="A147" s="51">
        <v>2002</v>
      </c>
      <c r="B147" s="52"/>
      <c r="C147" s="52"/>
      <c r="D147" s="52"/>
      <c r="E147" s="52">
        <v>4</v>
      </c>
      <c r="F147" s="52"/>
      <c r="G147" s="52"/>
      <c r="H147" s="52"/>
      <c r="I147" s="52"/>
      <c r="J147" s="52"/>
      <c r="K147" s="54"/>
      <c r="L147" s="95"/>
      <c r="M147" s="76"/>
      <c r="N147" s="96"/>
      <c r="O147" s="63">
        <f>IF(E147=0,"",E147/D146)</f>
        <v>0.66666666666666663</v>
      </c>
      <c r="P147" s="64">
        <v>4</v>
      </c>
      <c r="Q147" s="65">
        <f t="shared" si="12"/>
        <v>0.5714285714285714</v>
      </c>
      <c r="R147" s="65">
        <f t="shared" si="13"/>
        <v>0.4285714285714286</v>
      </c>
    </row>
    <row r="148" spans="1:19" ht="15.75" customHeight="1">
      <c r="A148" s="51">
        <v>2101</v>
      </c>
      <c r="B148" s="52"/>
      <c r="C148" s="52"/>
      <c r="D148" s="52"/>
      <c r="E148" s="52"/>
      <c r="F148" s="52">
        <v>3</v>
      </c>
      <c r="G148" s="52"/>
      <c r="H148" s="52"/>
      <c r="I148" s="52"/>
      <c r="J148" s="52"/>
      <c r="K148" s="54"/>
      <c r="L148" s="95"/>
      <c r="M148" s="76"/>
      <c r="N148" s="96"/>
      <c r="O148" s="63">
        <f>IF(F148=0,"",F148/E147)</f>
        <v>0.75</v>
      </c>
      <c r="P148" s="64">
        <v>3</v>
      </c>
      <c r="Q148" s="65">
        <f t="shared" si="12"/>
        <v>0.75</v>
      </c>
      <c r="R148" s="65">
        <f t="shared" si="13"/>
        <v>0.25</v>
      </c>
    </row>
    <row r="149" spans="1:19" ht="15.75" customHeight="1">
      <c r="A149" s="51">
        <v>2102</v>
      </c>
      <c r="B149" s="52"/>
      <c r="C149" s="52"/>
      <c r="D149" s="52"/>
      <c r="E149" s="52"/>
      <c r="F149" s="52"/>
      <c r="G149" s="52">
        <v>3</v>
      </c>
      <c r="H149" s="52"/>
      <c r="I149" s="52"/>
      <c r="J149" s="52"/>
      <c r="K149" s="54"/>
      <c r="L149" s="95"/>
      <c r="M149" s="76"/>
      <c r="N149" s="96"/>
      <c r="O149" s="63">
        <f>IF(G149=0,"",G149/F148)</f>
        <v>1</v>
      </c>
      <c r="P149" s="64">
        <v>3</v>
      </c>
      <c r="Q149" s="65">
        <f t="shared" si="12"/>
        <v>1</v>
      </c>
      <c r="R149" s="65">
        <f t="shared" si="13"/>
        <v>0</v>
      </c>
    </row>
    <row r="150" spans="1:19" ht="15.75" customHeight="1">
      <c r="A150" s="51">
        <v>2201</v>
      </c>
      <c r="B150" s="52"/>
      <c r="C150" s="52"/>
      <c r="D150" s="52"/>
      <c r="E150" s="52"/>
      <c r="F150" s="52"/>
      <c r="G150" s="52"/>
      <c r="H150" s="52">
        <v>3</v>
      </c>
      <c r="I150" s="52"/>
      <c r="J150" s="52"/>
      <c r="K150" s="54"/>
      <c r="L150" s="95"/>
      <c r="M150" s="76"/>
      <c r="N150" s="96"/>
      <c r="O150" s="63">
        <f>IF(H150=0,"",H150/G149)</f>
        <v>1</v>
      </c>
      <c r="P150" s="64">
        <v>3</v>
      </c>
      <c r="Q150" s="65">
        <f t="shared" si="12"/>
        <v>1</v>
      </c>
      <c r="R150" s="65">
        <f t="shared" si="13"/>
        <v>0</v>
      </c>
    </row>
    <row r="151" spans="1:19" ht="15.75" customHeight="1">
      <c r="A151" s="51">
        <v>2202</v>
      </c>
      <c r="B151" s="52"/>
      <c r="C151" s="52"/>
      <c r="D151" s="52"/>
      <c r="E151" s="52"/>
      <c r="F151" s="52"/>
      <c r="G151" s="52"/>
      <c r="H151" s="52"/>
      <c r="I151" s="52">
        <v>2</v>
      </c>
      <c r="J151" s="52"/>
      <c r="K151" s="54"/>
      <c r="L151" s="95"/>
      <c r="M151" s="76"/>
      <c r="N151" s="96"/>
      <c r="O151" s="63">
        <f>IF(I151=0,"",I151/H150)</f>
        <v>0.66666666666666663</v>
      </c>
      <c r="P151" s="64">
        <v>3</v>
      </c>
      <c r="Q151" s="65">
        <f t="shared" si="12"/>
        <v>1</v>
      </c>
      <c r="R151" s="65">
        <f t="shared" si="13"/>
        <v>0</v>
      </c>
    </row>
    <row r="152" spans="1:19" ht="15.75" customHeight="1">
      <c r="A152" s="51">
        <v>2301</v>
      </c>
      <c r="B152" s="52"/>
      <c r="C152" s="52"/>
      <c r="D152" s="52"/>
      <c r="E152" s="52"/>
      <c r="F152" s="52"/>
      <c r="G152" s="52"/>
      <c r="H152" s="52"/>
      <c r="I152" s="52"/>
      <c r="J152" s="52">
        <v>2</v>
      </c>
      <c r="K152" s="54">
        <v>2</v>
      </c>
      <c r="L152" s="95"/>
      <c r="M152" s="76"/>
      <c r="N152" s="96"/>
      <c r="O152" s="63">
        <f>IF(J152=0,"",J152/I151)</f>
        <v>1</v>
      </c>
      <c r="P152" s="64">
        <v>2</v>
      </c>
      <c r="Q152" s="65">
        <f t="shared" si="12"/>
        <v>0.66666666666666663</v>
      </c>
      <c r="R152" s="65">
        <f t="shared" si="13"/>
        <v>0.33333333333333337</v>
      </c>
    </row>
    <row r="153" spans="1:19" ht="15.75" customHeight="1">
      <c r="A153" s="51">
        <v>2302</v>
      </c>
      <c r="B153" s="52"/>
      <c r="C153" s="52"/>
      <c r="D153" s="52"/>
      <c r="E153" s="52"/>
      <c r="F153" s="52"/>
      <c r="G153" s="52"/>
      <c r="H153" s="52"/>
      <c r="I153" s="52"/>
      <c r="J153" s="52"/>
      <c r="K153" s="54"/>
      <c r="L153" s="95"/>
      <c r="M153" s="76"/>
      <c r="N153" s="96"/>
      <c r="O153" s="63"/>
      <c r="P153" s="64"/>
      <c r="Q153" s="65" t="str">
        <f t="shared" si="12"/>
        <v/>
      </c>
      <c r="R153" s="65" t="str">
        <f t="shared" si="13"/>
        <v/>
      </c>
    </row>
    <row r="154" spans="1:19" ht="15.75" customHeight="1">
      <c r="A154" s="51">
        <v>2401</v>
      </c>
      <c r="B154" s="52"/>
      <c r="C154" s="52"/>
      <c r="D154" s="52"/>
      <c r="E154" s="52"/>
      <c r="F154" s="52"/>
      <c r="G154" s="52"/>
      <c r="H154" s="52"/>
      <c r="I154" s="52"/>
      <c r="J154" s="52"/>
      <c r="K154" s="54"/>
      <c r="L154" s="95"/>
      <c r="M154" s="76"/>
      <c r="N154" s="53"/>
      <c r="O154" s="122"/>
      <c r="P154" s="72"/>
      <c r="Q154" s="123"/>
      <c r="R154" s="122"/>
    </row>
    <row r="155" spans="1:19" ht="15.75" customHeight="1">
      <c r="A155" s="51">
        <v>2402</v>
      </c>
      <c r="B155" s="52"/>
      <c r="C155" s="52"/>
      <c r="D155" s="52"/>
      <c r="E155" s="52"/>
      <c r="F155" s="52"/>
      <c r="G155" s="52"/>
      <c r="H155" s="52"/>
      <c r="I155" s="52"/>
      <c r="J155" s="52"/>
      <c r="K155" s="54"/>
      <c r="L155" s="95"/>
      <c r="M155" s="76"/>
      <c r="N155" s="53"/>
      <c r="O155" s="71"/>
      <c r="P155" s="72"/>
      <c r="Q155" s="73"/>
      <c r="R155" s="71"/>
    </row>
    <row r="156" spans="1:19" ht="15.75" customHeight="1">
      <c r="A156" s="51">
        <v>2501</v>
      </c>
      <c r="B156" s="52"/>
      <c r="C156" s="52"/>
      <c r="D156" s="52"/>
      <c r="E156" s="52"/>
      <c r="F156" s="52"/>
      <c r="G156" s="52"/>
      <c r="H156" s="52"/>
      <c r="I156" s="52"/>
      <c r="J156" s="52"/>
      <c r="K156" s="54"/>
      <c r="L156" s="95"/>
      <c r="M156" s="76"/>
      <c r="N156" s="53"/>
      <c r="O156" s="76"/>
      <c r="P156" s="53"/>
      <c r="Q156" s="77"/>
      <c r="R156" s="71"/>
    </row>
    <row r="157" spans="1:19" ht="15.75" customHeight="1">
      <c r="A157" s="51">
        <v>2502</v>
      </c>
      <c r="B157" s="52"/>
      <c r="C157" s="52"/>
      <c r="D157" s="52"/>
      <c r="E157" s="52"/>
      <c r="F157" s="52"/>
      <c r="G157" s="52"/>
      <c r="H157" s="52"/>
      <c r="I157" s="52"/>
      <c r="J157" s="52"/>
      <c r="K157" s="54"/>
      <c r="L157" s="95"/>
      <c r="M157" s="76"/>
      <c r="N157" s="53"/>
      <c r="O157" s="78" t="s">
        <v>48</v>
      </c>
      <c r="P157" s="79">
        <v>2</v>
      </c>
      <c r="Q157" s="80">
        <f>IF(SUM(K146:K154)=0,"",SUM(K146:K154))</f>
        <v>2</v>
      </c>
      <c r="R157" s="81" t="s">
        <v>17</v>
      </c>
    </row>
    <row r="158" spans="1:19" ht="15.75" customHeight="1">
      <c r="A158" s="51">
        <v>2601</v>
      </c>
      <c r="B158" s="52"/>
      <c r="C158" s="52"/>
      <c r="D158" s="52"/>
      <c r="E158" s="52"/>
      <c r="F158" s="52"/>
      <c r="G158" s="52"/>
      <c r="H158" s="52"/>
      <c r="I158" s="52"/>
      <c r="J158" s="52"/>
      <c r="K158" s="54"/>
      <c r="L158" s="95"/>
      <c r="M158" s="76"/>
      <c r="N158" s="53"/>
      <c r="O158" s="82" t="s">
        <v>49</v>
      </c>
      <c r="P158" s="83">
        <f>IF(P157/B144=0,"",P157/B144)</f>
        <v>0.15384615384615385</v>
      </c>
      <c r="Q158" s="84">
        <f>IF(P157/Q157=0,"",P157/Q157)</f>
        <v>1</v>
      </c>
      <c r="R158" s="85" t="s">
        <v>50</v>
      </c>
    </row>
    <row r="159" spans="1:19" ht="15.75" customHeight="1">
      <c r="A159" s="51">
        <v>2602</v>
      </c>
      <c r="B159" s="52"/>
      <c r="C159" s="52"/>
      <c r="D159" s="52"/>
      <c r="E159" s="52"/>
      <c r="F159" s="52"/>
      <c r="G159" s="52"/>
      <c r="H159" s="52"/>
      <c r="I159" s="52"/>
      <c r="J159" s="52"/>
      <c r="K159" s="54"/>
      <c r="L159" s="124"/>
      <c r="M159" s="125"/>
      <c r="N159" s="126"/>
      <c r="O159" s="131"/>
      <c r="P159" s="132"/>
      <c r="Q159" s="132"/>
      <c r="R159" s="133"/>
    </row>
    <row r="160" spans="1:19" ht="18" customHeight="1">
      <c r="A160" s="19"/>
      <c r="B160" s="24"/>
      <c r="C160" s="24"/>
      <c r="D160" s="175" t="s">
        <v>74</v>
      </c>
      <c r="E160" s="176"/>
      <c r="F160" s="176"/>
      <c r="G160" s="176"/>
      <c r="H160" s="176"/>
      <c r="I160" s="176"/>
      <c r="J160" s="177"/>
      <c r="K160" s="90">
        <f>SUM(K147:K156)</f>
        <v>2</v>
      </c>
      <c r="L160" s="91">
        <f>IF(K152=0,"",K152/B144)</f>
        <v>0.15384615384615385</v>
      </c>
      <c r="M160" s="91">
        <f>IF(K160=0,"",K160/B144)</f>
        <v>0.15384615384615385</v>
      </c>
      <c r="N160" s="134">
        <f>IF(K152=0,"0%",M160-L160)</f>
        <v>0</v>
      </c>
      <c r="O160" s="1"/>
      <c r="P160" s="24"/>
      <c r="Q160" s="27"/>
      <c r="R160" s="1"/>
    </row>
    <row r="161" spans="1:19" ht="12.75" customHeight="1">
      <c r="M161" s="1"/>
      <c r="N161" s="1"/>
      <c r="P161" s="1"/>
    </row>
    <row r="162" spans="1:19" ht="12.75" customHeight="1">
      <c r="M162" s="1"/>
      <c r="N162" s="1"/>
      <c r="P162" s="1"/>
    </row>
    <row r="163" spans="1:19" ht="26.25" customHeight="1">
      <c r="B163" s="118" t="s">
        <v>63</v>
      </c>
      <c r="C163" s="118"/>
      <c r="D163" s="118"/>
      <c r="E163" s="118"/>
      <c r="F163" s="118"/>
      <c r="G163" s="118"/>
      <c r="H163" s="118"/>
      <c r="I163" s="118"/>
      <c r="K163" s="105"/>
      <c r="L163" s="105" t="s">
        <v>86</v>
      </c>
      <c r="M163" s="1"/>
      <c r="N163" s="1"/>
      <c r="O163" s="24"/>
      <c r="P163" s="1"/>
      <c r="Q163" s="24"/>
      <c r="R163" s="24"/>
      <c r="S163" s="24"/>
    </row>
    <row r="164" spans="1:19" ht="20.25" customHeight="1">
      <c r="A164" s="180" t="s">
        <v>16</v>
      </c>
      <c r="B164" s="181" t="s">
        <v>64</v>
      </c>
      <c r="C164" s="176"/>
      <c r="D164" s="176"/>
      <c r="E164" s="176"/>
      <c r="F164" s="176"/>
      <c r="G164" s="176"/>
      <c r="H164" s="176"/>
      <c r="I164" s="176"/>
      <c r="J164" s="176"/>
      <c r="K164" s="182" t="s">
        <v>17</v>
      </c>
      <c r="L164" s="174" t="s">
        <v>8</v>
      </c>
      <c r="M164" s="174" t="s">
        <v>9</v>
      </c>
      <c r="N164" s="183" t="s">
        <v>10</v>
      </c>
      <c r="O164" s="174" t="s">
        <v>11</v>
      </c>
      <c r="P164" s="172" t="s">
        <v>12</v>
      </c>
      <c r="Q164" s="172" t="s">
        <v>13</v>
      </c>
      <c r="R164" s="174" t="s">
        <v>14</v>
      </c>
    </row>
    <row r="165" spans="1:19" ht="15.75" customHeight="1">
      <c r="A165" s="173"/>
      <c r="B165" s="51" t="s">
        <v>65</v>
      </c>
      <c r="C165" s="51" t="s">
        <v>66</v>
      </c>
      <c r="D165" s="51" t="s">
        <v>67</v>
      </c>
      <c r="E165" s="51" t="s">
        <v>68</v>
      </c>
      <c r="F165" s="51" t="s">
        <v>69</v>
      </c>
      <c r="G165" s="51" t="s">
        <v>70</v>
      </c>
      <c r="H165" s="51" t="s">
        <v>71</v>
      </c>
      <c r="I165" s="51" t="s">
        <v>72</v>
      </c>
      <c r="J165" s="51" t="s">
        <v>73</v>
      </c>
      <c r="K165" s="173"/>
      <c r="L165" s="173"/>
      <c r="M165" s="173"/>
      <c r="N165" s="173"/>
      <c r="O165" s="173"/>
      <c r="P165" s="173"/>
      <c r="Q165" s="173"/>
      <c r="R165" s="173"/>
    </row>
    <row r="166" spans="1:19" ht="15.75" customHeight="1">
      <c r="A166" s="51">
        <v>1902</v>
      </c>
      <c r="B166" s="52">
        <v>28</v>
      </c>
      <c r="C166" s="52"/>
      <c r="D166" s="52"/>
      <c r="E166" s="52"/>
      <c r="F166" s="52"/>
      <c r="G166" s="52"/>
      <c r="H166" s="52"/>
      <c r="I166" s="52"/>
      <c r="J166" s="52"/>
      <c r="K166" s="54"/>
      <c r="L166" s="92"/>
      <c r="M166" s="93"/>
      <c r="N166" s="94"/>
      <c r="O166" s="119"/>
      <c r="P166" s="59">
        <f>B166</f>
        <v>28</v>
      </c>
      <c r="Q166" s="120"/>
      <c r="R166" s="119"/>
    </row>
    <row r="167" spans="1:19" ht="15.75" customHeight="1">
      <c r="A167" s="51">
        <v>2001</v>
      </c>
      <c r="B167" s="52"/>
      <c r="C167" s="52">
        <v>21</v>
      </c>
      <c r="D167" s="52"/>
      <c r="E167" s="52"/>
      <c r="F167" s="52"/>
      <c r="G167" s="52"/>
      <c r="H167" s="52"/>
      <c r="I167" s="52"/>
      <c r="J167" s="52"/>
      <c r="K167" s="54"/>
      <c r="L167" s="95"/>
      <c r="M167" s="76"/>
      <c r="N167" s="96"/>
      <c r="O167" s="63">
        <f>IF(C167=0,"",C167/B166)</f>
        <v>0.75</v>
      </c>
      <c r="P167" s="64">
        <v>21</v>
      </c>
      <c r="Q167" s="65">
        <f t="shared" ref="Q167:Q174" si="14">IF(P167=0,"",P167/P166)</f>
        <v>0.75</v>
      </c>
      <c r="R167" s="65">
        <f t="shared" ref="R167:R174" si="15">IF(P167=0,"",100%-Q167)</f>
        <v>0.25</v>
      </c>
    </row>
    <row r="168" spans="1:19" ht="15.75" customHeight="1">
      <c r="A168" s="51">
        <v>2002</v>
      </c>
      <c r="B168" s="52"/>
      <c r="C168" s="52"/>
      <c r="D168" s="52">
        <v>19</v>
      </c>
      <c r="E168" s="52"/>
      <c r="F168" s="52"/>
      <c r="G168" s="52"/>
      <c r="H168" s="52"/>
      <c r="I168" s="52"/>
      <c r="J168" s="52"/>
      <c r="K168" s="54"/>
      <c r="L168" s="95"/>
      <c r="M168" s="76"/>
      <c r="N168" s="96"/>
      <c r="O168" s="63">
        <f>IF(D168=0,"",D168/C167)</f>
        <v>0.90476190476190477</v>
      </c>
      <c r="P168" s="64">
        <v>19</v>
      </c>
      <c r="Q168" s="65">
        <f t="shared" si="14"/>
        <v>0.90476190476190477</v>
      </c>
      <c r="R168" s="65">
        <f t="shared" si="15"/>
        <v>9.5238095238095233E-2</v>
      </c>
      <c r="S168" s="121">
        <f>P168/P166</f>
        <v>0.6785714285714286</v>
      </c>
    </row>
    <row r="169" spans="1:19" ht="15.75" customHeight="1">
      <c r="A169" s="51">
        <v>2101</v>
      </c>
      <c r="B169" s="52"/>
      <c r="C169" s="52"/>
      <c r="D169" s="52"/>
      <c r="E169" s="52">
        <v>16</v>
      </c>
      <c r="F169" s="52"/>
      <c r="G169" s="52"/>
      <c r="H169" s="52"/>
      <c r="I169" s="52"/>
      <c r="J169" s="52"/>
      <c r="K169" s="54"/>
      <c r="L169" s="95"/>
      <c r="M169" s="76"/>
      <c r="N169" s="96"/>
      <c r="O169" s="63">
        <f>IF(E169=0,"",E169/D168)</f>
        <v>0.84210526315789469</v>
      </c>
      <c r="P169" s="64">
        <v>19</v>
      </c>
      <c r="Q169" s="65">
        <f t="shared" si="14"/>
        <v>1</v>
      </c>
      <c r="R169" s="65">
        <f t="shared" si="15"/>
        <v>0</v>
      </c>
    </row>
    <row r="170" spans="1:19" ht="15.75" customHeight="1">
      <c r="A170" s="51">
        <v>2102</v>
      </c>
      <c r="B170" s="52"/>
      <c r="C170" s="52"/>
      <c r="D170" s="52"/>
      <c r="E170" s="52"/>
      <c r="F170" s="52">
        <v>16</v>
      </c>
      <c r="G170" s="52"/>
      <c r="H170" s="52"/>
      <c r="I170" s="52"/>
      <c r="J170" s="52"/>
      <c r="K170" s="54"/>
      <c r="L170" s="95"/>
      <c r="M170" s="76"/>
      <c r="N170" s="96"/>
      <c r="O170" s="63">
        <f>IF(F170=0,"",F170/E169)</f>
        <v>1</v>
      </c>
      <c r="P170" s="64">
        <v>17</v>
      </c>
      <c r="Q170" s="65">
        <f t="shared" si="14"/>
        <v>0.89473684210526316</v>
      </c>
      <c r="R170" s="65">
        <f t="shared" si="15"/>
        <v>0.10526315789473684</v>
      </c>
    </row>
    <row r="171" spans="1:19" ht="15.75" customHeight="1">
      <c r="A171" s="51">
        <v>2201</v>
      </c>
      <c r="B171" s="52"/>
      <c r="C171" s="52"/>
      <c r="D171" s="52"/>
      <c r="E171" s="52"/>
      <c r="F171" s="52"/>
      <c r="G171" s="52">
        <v>16</v>
      </c>
      <c r="H171" s="52"/>
      <c r="I171" s="52"/>
      <c r="J171" s="52"/>
      <c r="K171" s="54"/>
      <c r="L171" s="95"/>
      <c r="M171" s="76"/>
      <c r="N171" s="96"/>
      <c r="O171" s="63">
        <f>IF(G171=0,"",G171/F170)</f>
        <v>1</v>
      </c>
      <c r="P171" s="64">
        <v>16</v>
      </c>
      <c r="Q171" s="65">
        <f t="shared" si="14"/>
        <v>0.94117647058823528</v>
      </c>
      <c r="R171" s="65">
        <f t="shared" si="15"/>
        <v>5.8823529411764719E-2</v>
      </c>
    </row>
    <row r="172" spans="1:19" ht="15.75" customHeight="1">
      <c r="A172" s="51">
        <v>2202</v>
      </c>
      <c r="B172" s="52"/>
      <c r="C172" s="52"/>
      <c r="D172" s="52"/>
      <c r="E172" s="52"/>
      <c r="F172" s="52"/>
      <c r="G172" s="52"/>
      <c r="H172" s="52">
        <v>16</v>
      </c>
      <c r="I172" s="52"/>
      <c r="J172" s="52"/>
      <c r="K172" s="54"/>
      <c r="L172" s="95"/>
      <c r="M172" s="76"/>
      <c r="N172" s="96"/>
      <c r="O172" s="63">
        <f>IF(H172=0,"",H172/G171)</f>
        <v>1</v>
      </c>
      <c r="P172" s="64">
        <v>16</v>
      </c>
      <c r="Q172" s="65">
        <f t="shared" si="14"/>
        <v>1</v>
      </c>
      <c r="R172" s="65">
        <f t="shared" si="15"/>
        <v>0</v>
      </c>
    </row>
    <row r="173" spans="1:19" ht="15.75" customHeight="1">
      <c r="A173" s="51">
        <v>2301</v>
      </c>
      <c r="B173" s="52"/>
      <c r="C173" s="52"/>
      <c r="D173" s="52"/>
      <c r="E173" s="52"/>
      <c r="F173" s="52"/>
      <c r="G173" s="52"/>
      <c r="H173" s="52"/>
      <c r="I173" s="52">
        <v>16</v>
      </c>
      <c r="J173" s="52"/>
      <c r="K173" s="54"/>
      <c r="L173" s="95"/>
      <c r="M173" s="76"/>
      <c r="N173" s="96"/>
      <c r="O173" s="63">
        <f>IF(I173=0,"",I173/H172)</f>
        <v>1</v>
      </c>
      <c r="P173" s="64">
        <v>16</v>
      </c>
      <c r="Q173" s="65">
        <f t="shared" si="14"/>
        <v>1</v>
      </c>
      <c r="R173" s="65">
        <f t="shared" si="15"/>
        <v>0</v>
      </c>
    </row>
    <row r="174" spans="1:19" ht="15.75" customHeight="1">
      <c r="A174" s="51">
        <v>2302</v>
      </c>
      <c r="B174" s="52"/>
      <c r="C174" s="52"/>
      <c r="D174" s="52"/>
      <c r="E174" s="52"/>
      <c r="F174" s="52"/>
      <c r="G174" s="52"/>
      <c r="H174" s="52"/>
      <c r="I174" s="52"/>
      <c r="J174" s="52">
        <v>16</v>
      </c>
      <c r="K174" s="54">
        <v>14</v>
      </c>
      <c r="L174" s="95"/>
      <c r="M174" s="76"/>
      <c r="N174" s="96"/>
      <c r="O174" s="63">
        <f>IF(J174=0,"",J174/I173)</f>
        <v>1</v>
      </c>
      <c r="P174" s="64">
        <v>16</v>
      </c>
      <c r="Q174" s="65">
        <f t="shared" si="14"/>
        <v>1</v>
      </c>
      <c r="R174" s="65">
        <f t="shared" si="15"/>
        <v>0</v>
      </c>
    </row>
    <row r="175" spans="1:19" ht="15.75" customHeight="1">
      <c r="A175" s="51">
        <v>2401</v>
      </c>
      <c r="B175" s="52"/>
      <c r="C175" s="52"/>
      <c r="D175" s="52"/>
      <c r="E175" s="52"/>
      <c r="F175" s="52"/>
      <c r="G175" s="52"/>
      <c r="H175" s="52"/>
      <c r="I175" s="52"/>
      <c r="J175" s="52">
        <v>1</v>
      </c>
      <c r="K175" s="54"/>
      <c r="L175" s="95"/>
      <c r="M175" s="76"/>
      <c r="N175" s="96"/>
      <c r="O175" s="63"/>
      <c r="P175" s="64">
        <v>1</v>
      </c>
      <c r="Q175" s="65"/>
      <c r="R175" s="65"/>
    </row>
    <row r="176" spans="1:19" ht="15.75" customHeight="1">
      <c r="A176" s="51">
        <v>2402</v>
      </c>
      <c r="B176" s="52"/>
      <c r="C176" s="52"/>
      <c r="D176" s="52"/>
      <c r="E176" s="52"/>
      <c r="F176" s="52"/>
      <c r="G176" s="52"/>
      <c r="H176" s="52"/>
      <c r="I176" s="52"/>
      <c r="J176" s="52"/>
      <c r="K176" s="54"/>
      <c r="L176" s="95"/>
      <c r="M176" s="76"/>
      <c r="N176" s="53"/>
      <c r="O176" s="122"/>
      <c r="P176" s="72"/>
      <c r="Q176" s="123"/>
      <c r="R176" s="122"/>
    </row>
    <row r="177" spans="1:19" ht="15.75" customHeight="1">
      <c r="A177" s="51">
        <v>2501</v>
      </c>
      <c r="B177" s="52"/>
      <c r="C177" s="52"/>
      <c r="D177" s="52"/>
      <c r="E177" s="52"/>
      <c r="F177" s="52"/>
      <c r="G177" s="52"/>
      <c r="H177" s="52"/>
      <c r="I177" s="52"/>
      <c r="J177" s="52"/>
      <c r="K177" s="54"/>
      <c r="L177" s="95"/>
      <c r="M177" s="76"/>
      <c r="N177" s="53"/>
      <c r="O177" s="71"/>
      <c r="P177" s="72"/>
      <c r="Q177" s="73"/>
      <c r="R177" s="71"/>
    </row>
    <row r="178" spans="1:19" ht="15.75" customHeight="1">
      <c r="A178" s="51">
        <v>2502</v>
      </c>
      <c r="B178" s="52"/>
      <c r="C178" s="52"/>
      <c r="D178" s="52"/>
      <c r="E178" s="52"/>
      <c r="F178" s="52"/>
      <c r="G178" s="52"/>
      <c r="H178" s="52"/>
      <c r="I178" s="52"/>
      <c r="J178" s="52"/>
      <c r="K178" s="54"/>
      <c r="L178" s="95"/>
      <c r="M178" s="76"/>
      <c r="N178" s="53"/>
      <c r="O178" s="76"/>
      <c r="P178" s="53"/>
      <c r="Q178" s="77"/>
      <c r="R178" s="71"/>
    </row>
    <row r="179" spans="1:19" ht="15.75" customHeight="1">
      <c r="A179" s="51">
        <v>2601</v>
      </c>
      <c r="B179" s="52"/>
      <c r="C179" s="52"/>
      <c r="D179" s="52"/>
      <c r="E179" s="52"/>
      <c r="F179" s="52"/>
      <c r="G179" s="52"/>
      <c r="H179" s="52"/>
      <c r="I179" s="52"/>
      <c r="J179" s="52"/>
      <c r="K179" s="54"/>
      <c r="L179" s="95"/>
      <c r="M179" s="76"/>
      <c r="N179" s="53"/>
      <c r="O179" s="78" t="s">
        <v>48</v>
      </c>
      <c r="P179" s="79"/>
      <c r="Q179" s="80">
        <f>IF(SUM(K168:K176)=0,"",SUM(K168:K176))</f>
        <v>14</v>
      </c>
      <c r="R179" s="81" t="s">
        <v>17</v>
      </c>
    </row>
    <row r="180" spans="1:19" ht="15.75" customHeight="1">
      <c r="A180" s="51">
        <v>2602</v>
      </c>
      <c r="B180" s="52"/>
      <c r="C180" s="52"/>
      <c r="D180" s="52"/>
      <c r="E180" s="52"/>
      <c r="F180" s="52"/>
      <c r="G180" s="52"/>
      <c r="H180" s="52"/>
      <c r="I180" s="52"/>
      <c r="J180" s="52"/>
      <c r="K180" s="54"/>
      <c r="L180" s="95"/>
      <c r="M180" s="76"/>
      <c r="N180" s="53"/>
      <c r="O180" s="82" t="s">
        <v>49</v>
      </c>
      <c r="P180" s="83" t="str">
        <f>IF(P179/B166=0,"",P179/B166)</f>
        <v/>
      </c>
      <c r="Q180" s="84" t="str">
        <f>IF(P179/Q179=0,"",P179/Q179)</f>
        <v/>
      </c>
      <c r="R180" s="85" t="s">
        <v>50</v>
      </c>
    </row>
    <row r="181" spans="1:19" ht="15.75" customHeight="1">
      <c r="A181" s="51">
        <v>2701</v>
      </c>
      <c r="B181" s="52"/>
      <c r="C181" s="52"/>
      <c r="D181" s="52"/>
      <c r="E181" s="52"/>
      <c r="F181" s="52"/>
      <c r="G181" s="52"/>
      <c r="H181" s="52"/>
      <c r="I181" s="52"/>
      <c r="J181" s="52"/>
      <c r="K181" s="54"/>
      <c r="L181" s="124"/>
      <c r="M181" s="125"/>
      <c r="N181" s="126"/>
      <c r="O181" s="131"/>
      <c r="P181" s="132"/>
      <c r="Q181" s="132"/>
      <c r="R181" s="133"/>
    </row>
    <row r="182" spans="1:19" ht="18" customHeight="1">
      <c r="A182" s="19"/>
      <c r="B182" s="24"/>
      <c r="C182" s="24"/>
      <c r="D182" s="175" t="s">
        <v>74</v>
      </c>
      <c r="E182" s="176"/>
      <c r="F182" s="176"/>
      <c r="G182" s="176"/>
      <c r="H182" s="176"/>
      <c r="I182" s="176"/>
      <c r="J182" s="177"/>
      <c r="K182" s="90">
        <f>SUM(K169:K178)</f>
        <v>14</v>
      </c>
      <c r="L182" s="91">
        <f>IF(K174=0,"",K174/B166)</f>
        <v>0.5</v>
      </c>
      <c r="M182" s="91">
        <f>IF(K182=0,"",K182/B166)</f>
        <v>0.5</v>
      </c>
      <c r="N182" s="134">
        <f>IF(K174=0,"0%",M182-L182)</f>
        <v>0</v>
      </c>
      <c r="O182" s="1"/>
      <c r="P182" s="24"/>
      <c r="Q182" s="27"/>
      <c r="R182" s="1"/>
    </row>
    <row r="183" spans="1:19" ht="12.75" customHeight="1">
      <c r="M183" s="1"/>
      <c r="N183" s="1"/>
      <c r="P183" s="1"/>
    </row>
    <row r="184" spans="1:19" ht="12.75" customHeight="1">
      <c r="M184" s="1"/>
      <c r="N184" s="1"/>
      <c r="P184" s="1"/>
    </row>
    <row r="185" spans="1:19" ht="26.25" customHeight="1">
      <c r="B185" s="118" t="s">
        <v>63</v>
      </c>
      <c r="C185" s="118"/>
      <c r="D185" s="118"/>
      <c r="E185" s="118"/>
      <c r="F185" s="118"/>
      <c r="G185" s="118"/>
      <c r="H185" s="118"/>
      <c r="I185" s="118"/>
      <c r="K185" s="105"/>
      <c r="L185" s="105" t="s">
        <v>87</v>
      </c>
      <c r="M185" s="1"/>
      <c r="N185" s="1"/>
      <c r="O185" s="24"/>
      <c r="P185" s="1"/>
      <c r="Q185" s="24"/>
      <c r="R185" s="24"/>
      <c r="S185" s="24"/>
    </row>
    <row r="186" spans="1:19" ht="20.25" customHeight="1">
      <c r="A186" s="180" t="s">
        <v>16</v>
      </c>
      <c r="B186" s="181" t="s">
        <v>64</v>
      </c>
      <c r="C186" s="176"/>
      <c r="D186" s="176"/>
      <c r="E186" s="176"/>
      <c r="F186" s="176"/>
      <c r="G186" s="176"/>
      <c r="H186" s="176"/>
      <c r="I186" s="176"/>
      <c r="J186" s="176"/>
      <c r="K186" s="182" t="s">
        <v>17</v>
      </c>
      <c r="L186" s="174" t="s">
        <v>8</v>
      </c>
      <c r="M186" s="174" t="s">
        <v>9</v>
      </c>
      <c r="N186" s="183" t="s">
        <v>10</v>
      </c>
      <c r="O186" s="174" t="s">
        <v>11</v>
      </c>
      <c r="P186" s="172" t="s">
        <v>12</v>
      </c>
      <c r="Q186" s="172" t="s">
        <v>13</v>
      </c>
      <c r="R186" s="174" t="s">
        <v>14</v>
      </c>
    </row>
    <row r="187" spans="1:19" ht="15.75" customHeight="1">
      <c r="A187" s="173"/>
      <c r="B187" s="51" t="s">
        <v>65</v>
      </c>
      <c r="C187" s="51" t="s">
        <v>66</v>
      </c>
      <c r="D187" s="51" t="s">
        <v>67</v>
      </c>
      <c r="E187" s="51" t="s">
        <v>68</v>
      </c>
      <c r="F187" s="51" t="s">
        <v>69</v>
      </c>
      <c r="G187" s="51" t="s">
        <v>70</v>
      </c>
      <c r="H187" s="51" t="s">
        <v>71</v>
      </c>
      <c r="I187" s="51" t="s">
        <v>72</v>
      </c>
      <c r="J187" s="51" t="s">
        <v>73</v>
      </c>
      <c r="K187" s="173"/>
      <c r="L187" s="173"/>
      <c r="M187" s="173"/>
      <c r="N187" s="173"/>
      <c r="O187" s="173"/>
      <c r="P187" s="173"/>
      <c r="Q187" s="173"/>
      <c r="R187" s="173"/>
    </row>
    <row r="188" spans="1:19" ht="15.75" customHeight="1">
      <c r="A188" s="51">
        <v>2001</v>
      </c>
      <c r="B188" s="52">
        <v>7</v>
      </c>
      <c r="C188" s="52"/>
      <c r="D188" s="52"/>
      <c r="E188" s="52"/>
      <c r="F188" s="52"/>
      <c r="G188" s="52"/>
      <c r="H188" s="52"/>
      <c r="I188" s="52"/>
      <c r="J188" s="52"/>
      <c r="K188" s="54"/>
      <c r="L188" s="92"/>
      <c r="M188" s="93"/>
      <c r="N188" s="94"/>
      <c r="O188" s="119"/>
      <c r="P188" s="59">
        <f>B188</f>
        <v>7</v>
      </c>
      <c r="Q188" s="120"/>
      <c r="R188" s="119"/>
    </row>
    <row r="189" spans="1:19" ht="15.75" customHeight="1">
      <c r="A189" s="51">
        <v>2002</v>
      </c>
      <c r="B189" s="52"/>
      <c r="C189" s="52">
        <v>6</v>
      </c>
      <c r="D189" s="52"/>
      <c r="E189" s="52"/>
      <c r="F189" s="52"/>
      <c r="G189" s="52"/>
      <c r="H189" s="52"/>
      <c r="I189" s="52"/>
      <c r="J189" s="52"/>
      <c r="K189" s="54"/>
      <c r="L189" s="95"/>
      <c r="M189" s="76"/>
      <c r="N189" s="96"/>
      <c r="O189" s="63">
        <f>IF(C189=0,"",C189/B188)</f>
        <v>0.8571428571428571</v>
      </c>
      <c r="P189" s="64">
        <v>6</v>
      </c>
      <c r="Q189" s="65">
        <f t="shared" ref="Q189:Q196" si="16">IF(P189=0,"",P189/P188)</f>
        <v>0.8571428571428571</v>
      </c>
      <c r="R189" s="65">
        <f t="shared" ref="R189:R196" si="17">IF(P189=0,"",100%-Q189)</f>
        <v>0.1428571428571429</v>
      </c>
    </row>
    <row r="190" spans="1:19" ht="15.75" customHeight="1">
      <c r="A190" s="51">
        <v>2101</v>
      </c>
      <c r="B190" s="52"/>
      <c r="C190" s="52"/>
      <c r="D190" s="52">
        <v>6</v>
      </c>
      <c r="E190" s="52"/>
      <c r="F190" s="52"/>
      <c r="G190" s="52"/>
      <c r="H190" s="52"/>
      <c r="I190" s="52"/>
      <c r="J190" s="52"/>
      <c r="K190" s="54"/>
      <c r="L190" s="95"/>
      <c r="M190" s="76"/>
      <c r="N190" s="96"/>
      <c r="O190" s="63">
        <f>IF(D190=0,"",D190/C189)</f>
        <v>1</v>
      </c>
      <c r="P190" s="64">
        <v>6</v>
      </c>
      <c r="Q190" s="65">
        <f t="shared" si="16"/>
        <v>1</v>
      </c>
      <c r="R190" s="65">
        <f t="shared" si="17"/>
        <v>0</v>
      </c>
      <c r="S190" s="121">
        <f>P190/P188</f>
        <v>0.8571428571428571</v>
      </c>
    </row>
    <row r="191" spans="1:19" ht="15.75" customHeight="1">
      <c r="A191" s="51">
        <v>2102</v>
      </c>
      <c r="B191" s="52"/>
      <c r="C191" s="52"/>
      <c r="D191" s="52"/>
      <c r="E191" s="52">
        <v>3</v>
      </c>
      <c r="F191" s="52"/>
      <c r="G191" s="52"/>
      <c r="H191" s="52"/>
      <c r="I191" s="52"/>
      <c r="J191" s="52"/>
      <c r="K191" s="54"/>
      <c r="L191" s="95"/>
      <c r="M191" s="76"/>
      <c r="N191" s="96"/>
      <c r="O191" s="63">
        <f>IF(E191=0,"",E191/D190)</f>
        <v>0.5</v>
      </c>
      <c r="P191" s="64">
        <v>4</v>
      </c>
      <c r="Q191" s="65">
        <f t="shared" si="16"/>
        <v>0.66666666666666663</v>
      </c>
      <c r="R191" s="65">
        <f t="shared" si="17"/>
        <v>0.33333333333333337</v>
      </c>
    </row>
    <row r="192" spans="1:19" ht="15.75" customHeight="1">
      <c r="A192" s="51">
        <v>2201</v>
      </c>
      <c r="B192" s="52"/>
      <c r="C192" s="52"/>
      <c r="D192" s="52"/>
      <c r="E192" s="52"/>
      <c r="F192" s="52">
        <v>3</v>
      </c>
      <c r="G192" s="52"/>
      <c r="H192" s="52"/>
      <c r="I192" s="52"/>
      <c r="J192" s="52"/>
      <c r="K192" s="54"/>
      <c r="L192" s="95"/>
      <c r="M192" s="76"/>
      <c r="N192" s="96"/>
      <c r="O192" s="63">
        <f>IF(F192=0,"",F192/E191)</f>
        <v>1</v>
      </c>
      <c r="P192" s="64">
        <v>4</v>
      </c>
      <c r="Q192" s="65">
        <f t="shared" si="16"/>
        <v>1</v>
      </c>
      <c r="R192" s="65">
        <f t="shared" si="17"/>
        <v>0</v>
      </c>
    </row>
    <row r="193" spans="1:19" ht="15.75" customHeight="1">
      <c r="A193" s="51">
        <v>2202</v>
      </c>
      <c r="B193" s="52"/>
      <c r="C193" s="52"/>
      <c r="D193" s="52"/>
      <c r="E193" s="52"/>
      <c r="F193" s="52"/>
      <c r="G193" s="52">
        <v>3</v>
      </c>
      <c r="H193" s="52"/>
      <c r="I193" s="52"/>
      <c r="J193" s="52"/>
      <c r="K193" s="54"/>
      <c r="L193" s="95"/>
      <c r="M193" s="76"/>
      <c r="N193" s="96"/>
      <c r="O193" s="63">
        <f>IF(G193=0,"",G193/F192)</f>
        <v>1</v>
      </c>
      <c r="P193" s="64">
        <v>4</v>
      </c>
      <c r="Q193" s="65">
        <f t="shared" si="16"/>
        <v>1</v>
      </c>
      <c r="R193" s="65">
        <f t="shared" si="17"/>
        <v>0</v>
      </c>
    </row>
    <row r="194" spans="1:19" ht="15.75" customHeight="1">
      <c r="A194" s="51">
        <v>2301</v>
      </c>
      <c r="B194" s="52"/>
      <c r="C194" s="52"/>
      <c r="D194" s="52"/>
      <c r="E194" s="52"/>
      <c r="F194" s="52"/>
      <c r="G194" s="52"/>
      <c r="H194" s="52">
        <v>3</v>
      </c>
      <c r="I194" s="52"/>
      <c r="J194" s="52"/>
      <c r="K194" s="54"/>
      <c r="L194" s="95"/>
      <c r="M194" s="76"/>
      <c r="N194" s="96"/>
      <c r="O194" s="63">
        <f>IF(H194=0,"",H194/G193)</f>
        <v>1</v>
      </c>
      <c r="P194" s="64">
        <v>4</v>
      </c>
      <c r="Q194" s="65">
        <f t="shared" si="16"/>
        <v>1</v>
      </c>
      <c r="R194" s="65">
        <f t="shared" si="17"/>
        <v>0</v>
      </c>
    </row>
    <row r="195" spans="1:19" ht="15.75" customHeight="1">
      <c r="A195" s="51">
        <v>2302</v>
      </c>
      <c r="B195" s="52"/>
      <c r="C195" s="52"/>
      <c r="D195" s="52"/>
      <c r="E195" s="52"/>
      <c r="F195" s="52"/>
      <c r="G195" s="52"/>
      <c r="H195" s="52"/>
      <c r="I195" s="52">
        <v>3</v>
      </c>
      <c r="J195" s="52"/>
      <c r="K195" s="54"/>
      <c r="L195" s="95"/>
      <c r="M195" s="76"/>
      <c r="N195" s="96"/>
      <c r="O195" s="63">
        <f>IF(I195=0,"",I195/H194)</f>
        <v>1</v>
      </c>
      <c r="P195" s="64">
        <v>4</v>
      </c>
      <c r="Q195" s="65">
        <f t="shared" si="16"/>
        <v>1</v>
      </c>
      <c r="R195" s="65">
        <f t="shared" si="17"/>
        <v>0</v>
      </c>
    </row>
    <row r="196" spans="1:19" ht="15.75" customHeight="1">
      <c r="A196" s="51">
        <v>2401</v>
      </c>
      <c r="B196" s="52"/>
      <c r="C196" s="52"/>
      <c r="D196" s="52"/>
      <c r="E196" s="52"/>
      <c r="F196" s="52"/>
      <c r="G196" s="52"/>
      <c r="H196" s="52"/>
      <c r="I196" s="52"/>
      <c r="J196" s="52">
        <v>3</v>
      </c>
      <c r="K196" s="54">
        <v>3</v>
      </c>
      <c r="L196" s="95"/>
      <c r="M196" s="76"/>
      <c r="N196" s="96"/>
      <c r="O196" s="63">
        <f>IF(J196=0,"",J196/I195)</f>
        <v>1</v>
      </c>
      <c r="P196" s="64">
        <v>4</v>
      </c>
      <c r="Q196" s="65">
        <f t="shared" si="16"/>
        <v>1</v>
      </c>
      <c r="R196" s="65">
        <f t="shared" si="17"/>
        <v>0</v>
      </c>
    </row>
    <row r="197" spans="1:19" ht="15.75" customHeight="1">
      <c r="A197" s="51">
        <v>2402</v>
      </c>
      <c r="B197" s="52"/>
      <c r="C197" s="52"/>
      <c r="D197" s="52"/>
      <c r="E197" s="52"/>
      <c r="F197" s="52"/>
      <c r="G197" s="52"/>
      <c r="H197" s="52"/>
      <c r="I197" s="52"/>
      <c r="J197" s="52">
        <v>1</v>
      </c>
      <c r="K197" s="54"/>
      <c r="L197" s="95"/>
      <c r="M197" s="76"/>
      <c r="N197" s="96"/>
      <c r="O197" s="63"/>
      <c r="P197" s="64">
        <v>1</v>
      </c>
      <c r="Q197" s="65"/>
      <c r="R197" s="65"/>
    </row>
    <row r="198" spans="1:19" ht="15.75" customHeight="1">
      <c r="A198" s="51">
        <v>2501</v>
      </c>
      <c r="B198" s="52"/>
      <c r="C198" s="52"/>
      <c r="D198" s="52"/>
      <c r="E198" s="52"/>
      <c r="F198" s="52"/>
      <c r="G198" s="52"/>
      <c r="H198" s="52"/>
      <c r="I198" s="52"/>
      <c r="J198" s="52"/>
      <c r="K198" s="54"/>
      <c r="L198" s="95"/>
      <c r="M198" s="76"/>
      <c r="N198" s="53"/>
      <c r="O198" s="122"/>
      <c r="P198" s="72"/>
      <c r="Q198" s="123"/>
      <c r="R198" s="122"/>
    </row>
    <row r="199" spans="1:19" ht="15.75" customHeight="1">
      <c r="A199" s="51">
        <v>2502</v>
      </c>
      <c r="B199" s="52"/>
      <c r="C199" s="52"/>
      <c r="D199" s="52"/>
      <c r="E199" s="52"/>
      <c r="F199" s="52"/>
      <c r="G199" s="52"/>
      <c r="H199" s="52"/>
      <c r="I199" s="52"/>
      <c r="J199" s="52"/>
      <c r="K199" s="54"/>
      <c r="L199" s="95"/>
      <c r="M199" s="76"/>
      <c r="N199" s="53"/>
      <c r="O199" s="71"/>
      <c r="P199" s="72"/>
      <c r="Q199" s="73"/>
      <c r="R199" s="71"/>
    </row>
    <row r="200" spans="1:19" ht="15.75" customHeight="1">
      <c r="A200" s="51">
        <v>2601</v>
      </c>
      <c r="B200" s="52"/>
      <c r="C200" s="52"/>
      <c r="D200" s="52"/>
      <c r="E200" s="52"/>
      <c r="F200" s="52"/>
      <c r="G200" s="52"/>
      <c r="H200" s="52"/>
      <c r="I200" s="52"/>
      <c r="J200" s="52"/>
      <c r="K200" s="54"/>
      <c r="L200" s="95"/>
      <c r="M200" s="76"/>
      <c r="N200" s="53"/>
      <c r="O200" s="76"/>
      <c r="P200" s="53"/>
      <c r="Q200" s="77"/>
      <c r="R200" s="71"/>
    </row>
    <row r="201" spans="1:19" ht="15.75" customHeight="1">
      <c r="A201" s="51">
        <v>2602</v>
      </c>
      <c r="B201" s="52"/>
      <c r="C201" s="52"/>
      <c r="D201" s="52"/>
      <c r="E201" s="52"/>
      <c r="F201" s="52"/>
      <c r="G201" s="52"/>
      <c r="H201" s="52"/>
      <c r="I201" s="52"/>
      <c r="J201" s="52"/>
      <c r="K201" s="54"/>
      <c r="L201" s="95"/>
      <c r="M201" s="76"/>
      <c r="N201" s="53"/>
      <c r="O201" s="78" t="s">
        <v>48</v>
      </c>
      <c r="P201" s="79"/>
      <c r="Q201" s="80">
        <f>IF(SUM(K190:K198)=0,"",SUM(K190:K198))</f>
        <v>3</v>
      </c>
      <c r="R201" s="81" t="s">
        <v>17</v>
      </c>
    </row>
    <row r="202" spans="1:19" ht="15.75" customHeight="1">
      <c r="A202" s="51">
        <v>2701</v>
      </c>
      <c r="B202" s="52"/>
      <c r="C202" s="52"/>
      <c r="D202" s="52"/>
      <c r="E202" s="52"/>
      <c r="F202" s="52"/>
      <c r="G202" s="52"/>
      <c r="H202" s="52"/>
      <c r="I202" s="52"/>
      <c r="J202" s="52"/>
      <c r="K202" s="54"/>
      <c r="L202" s="95"/>
      <c r="M202" s="76"/>
      <c r="N202" s="53"/>
      <c r="O202" s="82" t="s">
        <v>49</v>
      </c>
      <c r="P202" s="83" t="str">
        <f>IF(P201/B188=0,"",P201/B188)</f>
        <v/>
      </c>
      <c r="Q202" s="84" t="str">
        <f>IF(P201/Q201=0,"",P201/Q201)</f>
        <v/>
      </c>
      <c r="R202" s="85" t="s">
        <v>50</v>
      </c>
    </row>
    <row r="203" spans="1:19" ht="15.75" customHeight="1">
      <c r="A203" s="51">
        <v>2702</v>
      </c>
      <c r="B203" s="52"/>
      <c r="C203" s="52"/>
      <c r="D203" s="52"/>
      <c r="E203" s="52"/>
      <c r="F203" s="52"/>
      <c r="G203" s="52"/>
      <c r="H203" s="52"/>
      <c r="I203" s="52"/>
      <c r="J203" s="52"/>
      <c r="K203" s="54"/>
      <c r="L203" s="124"/>
      <c r="M203" s="125"/>
      <c r="N203" s="126"/>
      <c r="O203" s="131"/>
      <c r="P203" s="132"/>
      <c r="Q203" s="132"/>
      <c r="R203" s="133"/>
    </row>
    <row r="204" spans="1:19" ht="18" customHeight="1">
      <c r="A204" s="19"/>
      <c r="B204" s="24"/>
      <c r="C204" s="24"/>
      <c r="D204" s="175" t="s">
        <v>74</v>
      </c>
      <c r="E204" s="176"/>
      <c r="F204" s="176"/>
      <c r="G204" s="176"/>
      <c r="H204" s="176"/>
      <c r="I204" s="176"/>
      <c r="J204" s="177"/>
      <c r="K204" s="90">
        <f>SUM(K191:K200)</f>
        <v>3</v>
      </c>
      <c r="L204" s="91">
        <f>IF(K196=0,"",K196/B188)</f>
        <v>0.42857142857142855</v>
      </c>
      <c r="M204" s="91">
        <f>IF(K204=0,"",K204/B188)</f>
        <v>0.42857142857142855</v>
      </c>
      <c r="N204" s="134">
        <f>IF(K196=0,"0%",M204-L204)</f>
        <v>0</v>
      </c>
      <c r="O204" s="1"/>
      <c r="P204" s="24"/>
      <c r="Q204" s="27"/>
      <c r="R204" s="1"/>
    </row>
    <row r="205" spans="1:19" ht="12.75" customHeight="1">
      <c r="M205" s="1"/>
      <c r="N205" s="1"/>
      <c r="P205" s="1"/>
    </row>
    <row r="206" spans="1:19" ht="12.75" customHeight="1">
      <c r="M206" s="1"/>
      <c r="N206" s="1"/>
      <c r="P206" s="1"/>
    </row>
    <row r="207" spans="1:19" ht="26.25" customHeight="1">
      <c r="B207" s="118" t="s">
        <v>63</v>
      </c>
      <c r="C207" s="118"/>
      <c r="D207" s="118"/>
      <c r="E207" s="118"/>
      <c r="F207" s="118"/>
      <c r="G207" s="118"/>
      <c r="H207" s="118"/>
      <c r="I207" s="118"/>
      <c r="K207" s="105"/>
      <c r="L207" s="105" t="s">
        <v>88</v>
      </c>
      <c r="M207" s="1"/>
      <c r="N207" s="1"/>
      <c r="O207" s="24"/>
      <c r="P207" s="1"/>
      <c r="Q207" s="24"/>
      <c r="R207" s="24"/>
      <c r="S207" s="24"/>
    </row>
    <row r="208" spans="1:19" ht="20.25" customHeight="1">
      <c r="A208" s="180" t="s">
        <v>16</v>
      </c>
      <c r="B208" s="181" t="s">
        <v>64</v>
      </c>
      <c r="C208" s="176"/>
      <c r="D208" s="176"/>
      <c r="E208" s="176"/>
      <c r="F208" s="176"/>
      <c r="G208" s="176"/>
      <c r="H208" s="176"/>
      <c r="I208" s="176"/>
      <c r="J208" s="176"/>
      <c r="K208" s="182" t="s">
        <v>17</v>
      </c>
      <c r="L208" s="174" t="s">
        <v>8</v>
      </c>
      <c r="M208" s="174" t="s">
        <v>9</v>
      </c>
      <c r="N208" s="183" t="s">
        <v>10</v>
      </c>
      <c r="O208" s="174" t="s">
        <v>11</v>
      </c>
      <c r="P208" s="172" t="s">
        <v>12</v>
      </c>
      <c r="Q208" s="172" t="s">
        <v>13</v>
      </c>
      <c r="R208" s="174" t="s">
        <v>14</v>
      </c>
    </row>
    <row r="209" spans="1:19" ht="15.75" customHeight="1">
      <c r="A209" s="173"/>
      <c r="B209" s="51" t="s">
        <v>65</v>
      </c>
      <c r="C209" s="51" t="s">
        <v>66</v>
      </c>
      <c r="D209" s="51" t="s">
        <v>67</v>
      </c>
      <c r="E209" s="51" t="s">
        <v>68</v>
      </c>
      <c r="F209" s="51" t="s">
        <v>69</v>
      </c>
      <c r="G209" s="51" t="s">
        <v>70</v>
      </c>
      <c r="H209" s="51" t="s">
        <v>71</v>
      </c>
      <c r="I209" s="51" t="s">
        <v>72</v>
      </c>
      <c r="J209" s="51" t="s">
        <v>73</v>
      </c>
      <c r="K209" s="173"/>
      <c r="L209" s="173"/>
      <c r="M209" s="173"/>
      <c r="N209" s="173"/>
      <c r="O209" s="173"/>
      <c r="P209" s="173"/>
      <c r="Q209" s="173"/>
      <c r="R209" s="173"/>
    </row>
    <row r="210" spans="1:19" ht="15.75" customHeight="1">
      <c r="A210" s="51">
        <v>2002</v>
      </c>
      <c r="B210" s="52">
        <v>11</v>
      </c>
      <c r="C210" s="52"/>
      <c r="D210" s="52"/>
      <c r="E210" s="52"/>
      <c r="F210" s="52"/>
      <c r="G210" s="52"/>
      <c r="H210" s="52"/>
      <c r="I210" s="52"/>
      <c r="J210" s="52"/>
      <c r="K210" s="54"/>
      <c r="L210" s="92"/>
      <c r="M210" s="93"/>
      <c r="N210" s="94"/>
      <c r="O210" s="119"/>
      <c r="P210" s="59">
        <f>B210</f>
        <v>11</v>
      </c>
      <c r="Q210" s="120"/>
      <c r="R210" s="119"/>
    </row>
    <row r="211" spans="1:19" ht="15.75" customHeight="1">
      <c r="A211" s="51">
        <v>2101</v>
      </c>
      <c r="B211" s="52"/>
      <c r="C211" s="52">
        <v>9</v>
      </c>
      <c r="D211" s="52"/>
      <c r="E211" s="52"/>
      <c r="F211" s="52"/>
      <c r="G211" s="52"/>
      <c r="H211" s="52"/>
      <c r="I211" s="52"/>
      <c r="J211" s="52"/>
      <c r="K211" s="54"/>
      <c r="L211" s="95"/>
      <c r="M211" s="76"/>
      <c r="N211" s="96"/>
      <c r="O211" s="63">
        <f>IF(C211=0,"",C211/B210)</f>
        <v>0.81818181818181823</v>
      </c>
      <c r="P211" s="64">
        <v>9</v>
      </c>
      <c r="Q211" s="65">
        <f t="shared" ref="Q211:Q219" si="18">IF(P211=0,"",P211/P210)</f>
        <v>0.81818181818181823</v>
      </c>
      <c r="R211" s="65">
        <f t="shared" ref="R211:R219" si="19">IF(P211=0,"",100%-Q211)</f>
        <v>0.18181818181818177</v>
      </c>
    </row>
    <row r="212" spans="1:19" ht="15.75" customHeight="1">
      <c r="A212" s="51">
        <v>2102</v>
      </c>
      <c r="B212" s="52"/>
      <c r="C212" s="52"/>
      <c r="D212" s="52">
        <v>7</v>
      </c>
      <c r="E212" s="52"/>
      <c r="F212" s="52"/>
      <c r="G212" s="52"/>
      <c r="H212" s="52"/>
      <c r="I212" s="52"/>
      <c r="J212" s="52"/>
      <c r="K212" s="54"/>
      <c r="L212" s="95"/>
      <c r="M212" s="76"/>
      <c r="N212" s="96"/>
      <c r="O212" s="63">
        <f>IF(D212=0,"",D212/C211)</f>
        <v>0.77777777777777779</v>
      </c>
      <c r="P212" s="64">
        <v>7</v>
      </c>
      <c r="Q212" s="65">
        <f t="shared" si="18"/>
        <v>0.77777777777777779</v>
      </c>
      <c r="R212" s="65">
        <f t="shared" si="19"/>
        <v>0.22222222222222221</v>
      </c>
      <c r="S212" s="121">
        <f>P212/P210</f>
        <v>0.63636363636363635</v>
      </c>
    </row>
    <row r="213" spans="1:19" ht="15.75" customHeight="1">
      <c r="A213" s="51">
        <v>2201</v>
      </c>
      <c r="B213" s="52"/>
      <c r="C213" s="52"/>
      <c r="D213" s="52"/>
      <c r="E213" s="52">
        <v>6</v>
      </c>
      <c r="F213" s="52"/>
      <c r="G213" s="52"/>
      <c r="H213" s="52"/>
      <c r="I213" s="52"/>
      <c r="J213" s="52"/>
      <c r="K213" s="54"/>
      <c r="L213" s="95"/>
      <c r="M213" s="76"/>
      <c r="N213" s="96"/>
      <c r="O213" s="63">
        <f>IF(E213=0,"",E213/D212)</f>
        <v>0.8571428571428571</v>
      </c>
      <c r="P213" s="64">
        <v>6</v>
      </c>
      <c r="Q213" s="65">
        <f t="shared" si="18"/>
        <v>0.8571428571428571</v>
      </c>
      <c r="R213" s="65">
        <f t="shared" si="19"/>
        <v>0.1428571428571429</v>
      </c>
    </row>
    <row r="214" spans="1:19" ht="15.75" customHeight="1">
      <c r="A214" s="51">
        <v>2202</v>
      </c>
      <c r="B214" s="52"/>
      <c r="C214" s="52"/>
      <c r="D214" s="52"/>
      <c r="E214" s="52"/>
      <c r="F214" s="52">
        <v>6</v>
      </c>
      <c r="G214" s="52"/>
      <c r="H214" s="52"/>
      <c r="I214" s="52"/>
      <c r="J214" s="52"/>
      <c r="K214" s="54"/>
      <c r="L214" s="95"/>
      <c r="M214" s="76"/>
      <c r="N214" s="96"/>
      <c r="O214" s="63">
        <f>IF(F214=0,"",F214/E213)</f>
        <v>1</v>
      </c>
      <c r="P214" s="64">
        <v>6</v>
      </c>
      <c r="Q214" s="65">
        <f t="shared" si="18"/>
        <v>1</v>
      </c>
      <c r="R214" s="65">
        <f t="shared" si="19"/>
        <v>0</v>
      </c>
    </row>
    <row r="215" spans="1:19" ht="15.75" customHeight="1">
      <c r="A215" s="51">
        <v>2301</v>
      </c>
      <c r="B215" s="52"/>
      <c r="C215" s="52"/>
      <c r="D215" s="52"/>
      <c r="E215" s="52"/>
      <c r="F215" s="52"/>
      <c r="G215" s="52">
        <v>5</v>
      </c>
      <c r="H215" s="52"/>
      <c r="I215" s="52"/>
      <c r="J215" s="52"/>
      <c r="K215" s="54"/>
      <c r="L215" s="95"/>
      <c r="M215" s="76"/>
      <c r="N215" s="96"/>
      <c r="O215" s="63">
        <f>IF(G215=0,"",G215/F214)</f>
        <v>0.83333333333333337</v>
      </c>
      <c r="P215" s="64">
        <v>6</v>
      </c>
      <c r="Q215" s="65">
        <f t="shared" si="18"/>
        <v>1</v>
      </c>
      <c r="R215" s="65">
        <f t="shared" si="19"/>
        <v>0</v>
      </c>
    </row>
    <row r="216" spans="1:19" ht="15.75" customHeight="1">
      <c r="A216" s="51">
        <v>2302</v>
      </c>
      <c r="B216" s="52"/>
      <c r="C216" s="52"/>
      <c r="D216" s="52"/>
      <c r="E216" s="52"/>
      <c r="F216" s="52"/>
      <c r="G216" s="52"/>
      <c r="H216" s="52">
        <v>5</v>
      </c>
      <c r="I216" s="52"/>
      <c r="J216" s="52"/>
      <c r="K216" s="54"/>
      <c r="L216" s="95"/>
      <c r="M216" s="76"/>
      <c r="N216" s="96"/>
      <c r="O216" s="63">
        <f>IF(H216=0,"",H216/G215)</f>
        <v>1</v>
      </c>
      <c r="P216" s="64">
        <v>6</v>
      </c>
      <c r="Q216" s="65">
        <f t="shared" si="18"/>
        <v>1</v>
      </c>
      <c r="R216" s="65">
        <f t="shared" si="19"/>
        <v>0</v>
      </c>
    </row>
    <row r="217" spans="1:19" ht="15.75" customHeight="1">
      <c r="A217" s="51">
        <v>2401</v>
      </c>
      <c r="B217" s="52"/>
      <c r="C217" s="52"/>
      <c r="D217" s="52"/>
      <c r="E217" s="52"/>
      <c r="F217" s="52"/>
      <c r="G217" s="52"/>
      <c r="H217" s="52"/>
      <c r="I217" s="52">
        <v>4</v>
      </c>
      <c r="J217" s="52"/>
      <c r="K217" s="54"/>
      <c r="L217" s="95"/>
      <c r="M217" s="76"/>
      <c r="N217" s="96"/>
      <c r="O217" s="63">
        <f>IF(I217=0,"",I217/H216)</f>
        <v>0.8</v>
      </c>
      <c r="P217" s="64">
        <v>5</v>
      </c>
      <c r="Q217" s="65">
        <f t="shared" si="18"/>
        <v>0.83333333333333337</v>
      </c>
      <c r="R217" s="65">
        <f t="shared" si="19"/>
        <v>0.16666666666666663</v>
      </c>
    </row>
    <row r="218" spans="1:19" ht="15.75" customHeight="1">
      <c r="A218" s="51">
        <v>2402</v>
      </c>
      <c r="B218" s="52"/>
      <c r="C218" s="52"/>
      <c r="D218" s="52"/>
      <c r="E218" s="52"/>
      <c r="F218" s="52"/>
      <c r="G218" s="52"/>
      <c r="H218" s="52"/>
      <c r="I218" s="52"/>
      <c r="J218" s="52">
        <v>4</v>
      </c>
      <c r="K218" s="54">
        <v>1</v>
      </c>
      <c r="L218" s="95"/>
      <c r="M218" s="76"/>
      <c r="N218" s="96"/>
      <c r="O218" s="63">
        <f>IF(J218=0,"",J218/I217)</f>
        <v>1</v>
      </c>
      <c r="P218" s="64">
        <v>5</v>
      </c>
      <c r="Q218" s="65">
        <f t="shared" si="18"/>
        <v>1</v>
      </c>
      <c r="R218" s="65">
        <f t="shared" si="19"/>
        <v>0</v>
      </c>
    </row>
    <row r="219" spans="1:19" ht="15.75" customHeight="1">
      <c r="A219" s="51">
        <v>2501</v>
      </c>
      <c r="B219" s="52"/>
      <c r="C219" s="52"/>
      <c r="D219" s="52"/>
      <c r="E219" s="52"/>
      <c r="F219" s="52"/>
      <c r="G219" s="52"/>
      <c r="H219" s="52"/>
      <c r="I219" s="52"/>
      <c r="J219" s="52"/>
      <c r="K219" s="54"/>
      <c r="L219" s="95"/>
      <c r="M219" s="76"/>
      <c r="N219" s="96"/>
      <c r="O219" s="63"/>
      <c r="P219" s="64"/>
      <c r="Q219" s="65" t="str">
        <f t="shared" si="18"/>
        <v/>
      </c>
      <c r="R219" s="65" t="str">
        <f t="shared" si="19"/>
        <v/>
      </c>
    </row>
    <row r="220" spans="1:19" ht="15.75" customHeight="1">
      <c r="A220" s="51">
        <v>2502</v>
      </c>
      <c r="B220" s="52"/>
      <c r="C220" s="52"/>
      <c r="D220" s="52"/>
      <c r="E220" s="52"/>
      <c r="F220" s="52"/>
      <c r="G220" s="52"/>
      <c r="H220" s="52"/>
      <c r="I220" s="52"/>
      <c r="J220" s="52"/>
      <c r="K220" s="54"/>
      <c r="L220" s="95"/>
      <c r="M220" s="76"/>
      <c r="N220" s="53"/>
      <c r="O220" s="122"/>
      <c r="P220" s="72"/>
      <c r="Q220" s="123"/>
      <c r="R220" s="122"/>
    </row>
    <row r="221" spans="1:19" ht="15.75" customHeight="1">
      <c r="A221" s="51">
        <v>2601</v>
      </c>
      <c r="B221" s="52"/>
      <c r="C221" s="52"/>
      <c r="D221" s="52"/>
      <c r="E221" s="52"/>
      <c r="F221" s="52"/>
      <c r="G221" s="52"/>
      <c r="H221" s="52"/>
      <c r="I221" s="52"/>
      <c r="J221" s="52"/>
      <c r="K221" s="54"/>
      <c r="L221" s="95"/>
      <c r="M221" s="76"/>
      <c r="N221" s="53"/>
      <c r="O221" s="71"/>
      <c r="P221" s="72"/>
      <c r="Q221" s="73"/>
      <c r="R221" s="71"/>
    </row>
    <row r="222" spans="1:19" ht="15.75" customHeight="1">
      <c r="A222" s="51">
        <v>2602</v>
      </c>
      <c r="B222" s="52"/>
      <c r="C222" s="52"/>
      <c r="D222" s="52"/>
      <c r="E222" s="52"/>
      <c r="F222" s="52"/>
      <c r="G222" s="52"/>
      <c r="H222" s="52"/>
      <c r="I222" s="52"/>
      <c r="J222" s="52"/>
      <c r="K222" s="54"/>
      <c r="L222" s="95"/>
      <c r="M222" s="76"/>
      <c r="N222" s="53"/>
      <c r="O222" s="76"/>
      <c r="P222" s="53"/>
      <c r="Q222" s="77"/>
      <c r="R222" s="71"/>
    </row>
    <row r="223" spans="1:19" ht="15.75" customHeight="1">
      <c r="A223" s="51">
        <v>2701</v>
      </c>
      <c r="B223" s="52"/>
      <c r="C223" s="52"/>
      <c r="D223" s="52"/>
      <c r="E223" s="52"/>
      <c r="F223" s="52"/>
      <c r="G223" s="52"/>
      <c r="H223" s="52"/>
      <c r="I223" s="52"/>
      <c r="J223" s="52"/>
      <c r="K223" s="54"/>
      <c r="L223" s="95"/>
      <c r="M223" s="76"/>
      <c r="N223" s="53"/>
      <c r="O223" s="78" t="s">
        <v>48</v>
      </c>
      <c r="P223" s="79"/>
      <c r="Q223" s="80">
        <f>IF(SUM(K212:K220)=0,"",SUM(K212:K220))</f>
        <v>1</v>
      </c>
      <c r="R223" s="81" t="s">
        <v>17</v>
      </c>
    </row>
    <row r="224" spans="1:19" ht="15.75" customHeight="1">
      <c r="A224" s="51">
        <v>2702</v>
      </c>
      <c r="B224" s="52"/>
      <c r="C224" s="52"/>
      <c r="D224" s="52"/>
      <c r="E224" s="52"/>
      <c r="F224" s="52"/>
      <c r="G224" s="52"/>
      <c r="H224" s="52"/>
      <c r="I224" s="52"/>
      <c r="J224" s="52"/>
      <c r="K224" s="54"/>
      <c r="L224" s="95"/>
      <c r="M224" s="76"/>
      <c r="N224" s="53"/>
      <c r="O224" s="82" t="s">
        <v>49</v>
      </c>
      <c r="P224" s="83" t="str">
        <f>IF(P223/B210=0,"",P223/B210)</f>
        <v/>
      </c>
      <c r="Q224" s="84" t="str">
        <f>IF(P223/Q223=0,"",P223/Q223)</f>
        <v/>
      </c>
      <c r="R224" s="85" t="s">
        <v>50</v>
      </c>
    </row>
    <row r="225" spans="1:19" ht="15.75" customHeight="1">
      <c r="A225" s="51">
        <v>2801</v>
      </c>
      <c r="B225" s="52"/>
      <c r="C225" s="52"/>
      <c r="D225" s="52"/>
      <c r="E225" s="52"/>
      <c r="F225" s="52"/>
      <c r="G225" s="52"/>
      <c r="H225" s="52"/>
      <c r="I225" s="52"/>
      <c r="J225" s="52"/>
      <c r="K225" s="54"/>
      <c r="L225" s="124"/>
      <c r="M225" s="125"/>
      <c r="N225" s="126"/>
      <c r="O225" s="131"/>
      <c r="P225" s="132"/>
      <c r="Q225" s="132"/>
      <c r="R225" s="133"/>
    </row>
    <row r="226" spans="1:19" ht="18" customHeight="1">
      <c r="A226" s="19"/>
      <c r="B226" s="24"/>
      <c r="C226" s="24"/>
      <c r="D226" s="175" t="s">
        <v>74</v>
      </c>
      <c r="E226" s="176"/>
      <c r="F226" s="176"/>
      <c r="G226" s="176"/>
      <c r="H226" s="176"/>
      <c r="I226" s="176"/>
      <c r="J226" s="177"/>
      <c r="K226" s="90">
        <f>SUM(K213:K222)</f>
        <v>1</v>
      </c>
      <c r="L226" s="91">
        <f>IF(K218=0,"",K218/B210)</f>
        <v>9.0909090909090912E-2</v>
      </c>
      <c r="M226" s="91">
        <f>IF(K226=0,"",K226/B210)</f>
        <v>9.0909090909090912E-2</v>
      </c>
      <c r="N226" s="134">
        <f>IF(K218=0,"0%",M226-L226)</f>
        <v>0</v>
      </c>
      <c r="O226" s="1"/>
      <c r="P226" s="24"/>
      <c r="Q226" s="27"/>
      <c r="R226" s="1"/>
    </row>
    <row r="227" spans="1:19" ht="12.75" customHeight="1">
      <c r="M227" s="1"/>
      <c r="N227" s="1"/>
      <c r="P227" s="1"/>
    </row>
    <row r="228" spans="1:19" ht="12.75" customHeight="1">
      <c r="M228" s="1"/>
      <c r="N228" s="1"/>
      <c r="P228" s="1"/>
    </row>
    <row r="229" spans="1:19" ht="26.25" customHeight="1">
      <c r="B229" s="118" t="s">
        <v>63</v>
      </c>
      <c r="C229" s="118"/>
      <c r="D229" s="118"/>
      <c r="E229" s="118"/>
      <c r="F229" s="118"/>
      <c r="G229" s="118"/>
      <c r="H229" s="118"/>
      <c r="I229" s="118"/>
      <c r="K229" s="105"/>
      <c r="L229" s="105" t="s">
        <v>89</v>
      </c>
      <c r="M229" s="1"/>
      <c r="N229" s="1"/>
      <c r="O229" s="24"/>
      <c r="P229" s="1"/>
      <c r="Q229" s="24"/>
      <c r="R229" s="24"/>
      <c r="S229" s="24"/>
    </row>
    <row r="230" spans="1:19" ht="20.25" customHeight="1">
      <c r="A230" s="180" t="s">
        <v>16</v>
      </c>
      <c r="B230" s="181" t="s">
        <v>64</v>
      </c>
      <c r="C230" s="176"/>
      <c r="D230" s="176"/>
      <c r="E230" s="176"/>
      <c r="F230" s="176"/>
      <c r="G230" s="176"/>
      <c r="H230" s="176"/>
      <c r="I230" s="176"/>
      <c r="J230" s="176"/>
      <c r="K230" s="182" t="s">
        <v>17</v>
      </c>
      <c r="L230" s="174" t="s">
        <v>8</v>
      </c>
      <c r="M230" s="174" t="s">
        <v>9</v>
      </c>
      <c r="N230" s="183" t="s">
        <v>10</v>
      </c>
      <c r="O230" s="174" t="s">
        <v>11</v>
      </c>
      <c r="P230" s="172" t="s">
        <v>12</v>
      </c>
      <c r="Q230" s="172" t="s">
        <v>13</v>
      </c>
      <c r="R230" s="174" t="s">
        <v>14</v>
      </c>
    </row>
    <row r="231" spans="1:19" ht="15.75" customHeight="1">
      <c r="A231" s="173"/>
      <c r="B231" s="51" t="s">
        <v>65</v>
      </c>
      <c r="C231" s="51" t="s">
        <v>66</v>
      </c>
      <c r="D231" s="51" t="s">
        <v>67</v>
      </c>
      <c r="E231" s="51" t="s">
        <v>68</v>
      </c>
      <c r="F231" s="51" t="s">
        <v>69</v>
      </c>
      <c r="G231" s="51" t="s">
        <v>70</v>
      </c>
      <c r="H231" s="51" t="s">
        <v>71</v>
      </c>
      <c r="I231" s="51" t="s">
        <v>72</v>
      </c>
      <c r="J231" s="51" t="s">
        <v>73</v>
      </c>
      <c r="K231" s="173"/>
      <c r="L231" s="173"/>
      <c r="M231" s="173"/>
      <c r="N231" s="173"/>
      <c r="O231" s="173"/>
      <c r="P231" s="173"/>
      <c r="Q231" s="173"/>
      <c r="R231" s="173"/>
    </row>
    <row r="232" spans="1:19" ht="15.75" customHeight="1">
      <c r="A232" s="51">
        <v>2101</v>
      </c>
      <c r="B232" s="52">
        <v>3</v>
      </c>
      <c r="C232" s="52"/>
      <c r="D232" s="52"/>
      <c r="E232" s="52"/>
      <c r="F232" s="52"/>
      <c r="G232" s="52"/>
      <c r="H232" s="52"/>
      <c r="I232" s="52"/>
      <c r="J232" s="52"/>
      <c r="K232" s="54"/>
      <c r="L232" s="92"/>
      <c r="M232" s="93"/>
      <c r="N232" s="94"/>
      <c r="O232" s="119"/>
      <c r="P232" s="59">
        <f>B232</f>
        <v>3</v>
      </c>
      <c r="Q232" s="120"/>
      <c r="R232" s="119"/>
    </row>
    <row r="233" spans="1:19" ht="15.75" customHeight="1">
      <c r="A233" s="51">
        <v>2102</v>
      </c>
      <c r="B233" s="52"/>
      <c r="C233" s="52">
        <v>2</v>
      </c>
      <c r="D233" s="52"/>
      <c r="E233" s="52"/>
      <c r="F233" s="52"/>
      <c r="G233" s="52"/>
      <c r="H233" s="52"/>
      <c r="I233" s="52"/>
      <c r="J233" s="52"/>
      <c r="K233" s="54"/>
      <c r="L233" s="95"/>
      <c r="M233" s="76"/>
      <c r="N233" s="96"/>
      <c r="O233" s="63">
        <f>IF(C233=0,"",C233/B232)</f>
        <v>0.66666666666666663</v>
      </c>
      <c r="P233" s="64">
        <v>2</v>
      </c>
      <c r="Q233" s="65">
        <f t="shared" ref="Q233:Q241" si="20">IF(P233=0,"",P233/P232)</f>
        <v>0.66666666666666663</v>
      </c>
      <c r="R233" s="65">
        <f t="shared" ref="R233:R241" si="21">IF(P233=0,"",100%-Q233)</f>
        <v>0.33333333333333337</v>
      </c>
    </row>
    <row r="234" spans="1:19" ht="15.75" customHeight="1">
      <c r="A234" s="51">
        <v>2201</v>
      </c>
      <c r="B234" s="52"/>
      <c r="C234" s="52"/>
      <c r="D234" s="52">
        <v>2</v>
      </c>
      <c r="E234" s="52"/>
      <c r="F234" s="52"/>
      <c r="G234" s="52"/>
      <c r="H234" s="52"/>
      <c r="I234" s="52"/>
      <c r="J234" s="52"/>
      <c r="K234" s="54"/>
      <c r="L234" s="95"/>
      <c r="M234" s="76"/>
      <c r="N234" s="96"/>
      <c r="O234" s="63">
        <f>IF(D234=0,"",D234/C233)</f>
        <v>1</v>
      </c>
      <c r="P234" s="64">
        <v>2</v>
      </c>
      <c r="Q234" s="65">
        <f t="shared" si="20"/>
        <v>1</v>
      </c>
      <c r="R234" s="65">
        <f t="shared" si="21"/>
        <v>0</v>
      </c>
      <c r="S234" s="121">
        <f>P234/P232</f>
        <v>0.66666666666666663</v>
      </c>
    </row>
    <row r="235" spans="1:19" ht="15.75" customHeight="1">
      <c r="A235" s="51">
        <v>2202</v>
      </c>
      <c r="B235" s="52"/>
      <c r="C235" s="52"/>
      <c r="D235" s="52"/>
      <c r="E235" s="52">
        <v>1</v>
      </c>
      <c r="F235" s="52"/>
      <c r="G235" s="52"/>
      <c r="H235" s="52"/>
      <c r="I235" s="52"/>
      <c r="J235" s="52"/>
      <c r="K235" s="54"/>
      <c r="L235" s="95"/>
      <c r="M235" s="76"/>
      <c r="N235" s="96"/>
      <c r="O235" s="63">
        <f>IF(E235=0,"",E235/D234)</f>
        <v>0.5</v>
      </c>
      <c r="P235" s="64">
        <v>2</v>
      </c>
      <c r="Q235" s="65">
        <f t="shared" si="20"/>
        <v>1</v>
      </c>
      <c r="R235" s="65">
        <f t="shared" si="21"/>
        <v>0</v>
      </c>
    </row>
    <row r="236" spans="1:19" ht="15.75" customHeight="1">
      <c r="A236" s="51">
        <v>2301</v>
      </c>
      <c r="B236" s="52"/>
      <c r="C236" s="52"/>
      <c r="D236" s="52"/>
      <c r="E236" s="52"/>
      <c r="F236" s="52">
        <v>1</v>
      </c>
      <c r="G236" s="52"/>
      <c r="H236" s="52"/>
      <c r="I236" s="52"/>
      <c r="J236" s="52"/>
      <c r="K236" s="54"/>
      <c r="L236" s="95"/>
      <c r="M236" s="76"/>
      <c r="N236" s="96"/>
      <c r="O236" s="63">
        <f>IF(F236=0,"",F236/E235)</f>
        <v>1</v>
      </c>
      <c r="P236" s="64">
        <v>2</v>
      </c>
      <c r="Q236" s="65">
        <f t="shared" si="20"/>
        <v>1</v>
      </c>
      <c r="R236" s="65">
        <f t="shared" si="21"/>
        <v>0</v>
      </c>
    </row>
    <row r="237" spans="1:19" ht="15.75" customHeight="1">
      <c r="A237" s="51">
        <v>2302</v>
      </c>
      <c r="B237" s="52"/>
      <c r="C237" s="52"/>
      <c r="D237" s="52"/>
      <c r="E237" s="52"/>
      <c r="F237" s="52"/>
      <c r="G237" s="52">
        <v>1</v>
      </c>
      <c r="H237" s="52"/>
      <c r="I237" s="52"/>
      <c r="J237" s="52"/>
      <c r="K237" s="54"/>
      <c r="L237" s="95"/>
      <c r="M237" s="76"/>
      <c r="N237" s="96"/>
      <c r="O237" s="63">
        <f>IF(G237=0,"",G237/F236)</f>
        <v>1</v>
      </c>
      <c r="P237" s="64">
        <v>2</v>
      </c>
      <c r="Q237" s="65">
        <f t="shared" si="20"/>
        <v>1</v>
      </c>
      <c r="R237" s="65">
        <f t="shared" si="21"/>
        <v>0</v>
      </c>
    </row>
    <row r="238" spans="1:19" ht="15.75" customHeight="1">
      <c r="A238" s="51">
        <v>2401</v>
      </c>
      <c r="B238" s="52"/>
      <c r="C238" s="52"/>
      <c r="D238" s="52"/>
      <c r="E238" s="52"/>
      <c r="F238" s="52"/>
      <c r="G238" s="52"/>
      <c r="H238" s="52">
        <v>1</v>
      </c>
      <c r="I238" s="52"/>
      <c r="J238" s="52"/>
      <c r="K238" s="54"/>
      <c r="L238" s="95"/>
      <c r="M238" s="76"/>
      <c r="N238" s="96"/>
      <c r="O238" s="63">
        <f>IF(H238=0,"",H238/G237)</f>
        <v>1</v>
      </c>
      <c r="P238" s="64">
        <v>2</v>
      </c>
      <c r="Q238" s="65">
        <f t="shared" si="20"/>
        <v>1</v>
      </c>
      <c r="R238" s="65">
        <f t="shared" si="21"/>
        <v>0</v>
      </c>
    </row>
    <row r="239" spans="1:19" ht="15.75" customHeight="1">
      <c r="A239" s="51">
        <v>2402</v>
      </c>
      <c r="B239" s="52"/>
      <c r="C239" s="52"/>
      <c r="D239" s="52"/>
      <c r="E239" s="52"/>
      <c r="F239" s="52"/>
      <c r="G239" s="52"/>
      <c r="H239" s="52"/>
      <c r="I239" s="52">
        <v>1</v>
      </c>
      <c r="J239" s="52"/>
      <c r="K239" s="54"/>
      <c r="L239" s="95"/>
      <c r="M239" s="76"/>
      <c r="N239" s="96"/>
      <c r="O239" s="63">
        <f>IF(I239=0,"",I239/H238)</f>
        <v>1</v>
      </c>
      <c r="P239" s="64">
        <v>2</v>
      </c>
      <c r="Q239" s="65">
        <f t="shared" si="20"/>
        <v>1</v>
      </c>
      <c r="R239" s="65">
        <f t="shared" si="21"/>
        <v>0</v>
      </c>
    </row>
    <row r="240" spans="1:19" ht="15.75" customHeight="1">
      <c r="A240" s="51">
        <v>2501</v>
      </c>
      <c r="B240" s="52"/>
      <c r="C240" s="52"/>
      <c r="D240" s="52"/>
      <c r="E240" s="52"/>
      <c r="F240" s="52"/>
      <c r="G240" s="52"/>
      <c r="H240" s="52"/>
      <c r="I240" s="52"/>
      <c r="J240" s="52"/>
      <c r="K240" s="54"/>
      <c r="L240" s="95"/>
      <c r="M240" s="76"/>
      <c r="N240" s="96"/>
      <c r="O240" s="63" t="str">
        <f>IF(J240=0,"",J240/I239)</f>
        <v/>
      </c>
      <c r="P240" s="64"/>
      <c r="Q240" s="65" t="str">
        <f t="shared" si="20"/>
        <v/>
      </c>
      <c r="R240" s="65" t="str">
        <f t="shared" si="21"/>
        <v/>
      </c>
    </row>
    <row r="241" spans="1:24" ht="15.75" customHeight="1">
      <c r="A241" s="51">
        <v>2502</v>
      </c>
      <c r="B241" s="52"/>
      <c r="C241" s="52"/>
      <c r="D241" s="52"/>
      <c r="E241" s="52"/>
      <c r="F241" s="52"/>
      <c r="G241" s="52"/>
      <c r="H241" s="52"/>
      <c r="I241" s="52"/>
      <c r="J241" s="52"/>
      <c r="K241" s="54"/>
      <c r="L241" s="95"/>
      <c r="M241" s="76"/>
      <c r="N241" s="96"/>
      <c r="O241" s="63"/>
      <c r="P241" s="64"/>
      <c r="Q241" s="65" t="str">
        <f t="shared" si="20"/>
        <v/>
      </c>
      <c r="R241" s="65" t="str">
        <f t="shared" si="21"/>
        <v/>
      </c>
    </row>
    <row r="242" spans="1:24" ht="15.75" customHeight="1">
      <c r="A242" s="51">
        <v>2601</v>
      </c>
      <c r="B242" s="52"/>
      <c r="C242" s="52"/>
      <c r="D242" s="52"/>
      <c r="E242" s="52"/>
      <c r="F242" s="52"/>
      <c r="G242" s="52"/>
      <c r="H242" s="52"/>
      <c r="I242" s="52"/>
      <c r="J242" s="52"/>
      <c r="K242" s="54"/>
      <c r="L242" s="95"/>
      <c r="M242" s="76"/>
      <c r="N242" s="53"/>
      <c r="O242" s="122"/>
      <c r="P242" s="72"/>
      <c r="Q242" s="123"/>
      <c r="R242" s="122"/>
    </row>
    <row r="243" spans="1:24" ht="15.75" customHeight="1">
      <c r="A243" s="51">
        <v>2602</v>
      </c>
      <c r="B243" s="52"/>
      <c r="C243" s="52"/>
      <c r="D243" s="52"/>
      <c r="E243" s="52"/>
      <c r="F243" s="52"/>
      <c r="G243" s="52"/>
      <c r="H243" s="52"/>
      <c r="I243" s="52"/>
      <c r="J243" s="52"/>
      <c r="K243" s="54"/>
      <c r="L243" s="95"/>
      <c r="M243" s="76"/>
      <c r="N243" s="53"/>
      <c r="O243" s="71"/>
      <c r="P243" s="72"/>
      <c r="Q243" s="73"/>
      <c r="R243" s="71"/>
    </row>
    <row r="244" spans="1:24" ht="15.75" customHeight="1">
      <c r="A244" s="51">
        <v>2701</v>
      </c>
      <c r="B244" s="52"/>
      <c r="C244" s="52"/>
      <c r="D244" s="52"/>
      <c r="E244" s="52"/>
      <c r="F244" s="52"/>
      <c r="G244" s="52"/>
      <c r="H244" s="52"/>
      <c r="I244" s="52"/>
      <c r="J244" s="52"/>
      <c r="K244" s="54"/>
      <c r="L244" s="95"/>
      <c r="M244" s="76"/>
      <c r="N244" s="53"/>
      <c r="O244" s="76"/>
      <c r="P244" s="53"/>
      <c r="Q244" s="77"/>
      <c r="R244" s="71"/>
    </row>
    <row r="245" spans="1:24" ht="15.75" customHeight="1">
      <c r="A245" s="51">
        <v>2702</v>
      </c>
      <c r="B245" s="52"/>
      <c r="C245" s="52"/>
      <c r="D245" s="52"/>
      <c r="E245" s="52"/>
      <c r="F245" s="52"/>
      <c r="G245" s="52"/>
      <c r="H245" s="52"/>
      <c r="I245" s="52"/>
      <c r="J245" s="52"/>
      <c r="K245" s="54"/>
      <c r="L245" s="95"/>
      <c r="M245" s="76"/>
      <c r="N245" s="53"/>
      <c r="O245" s="78" t="s">
        <v>48</v>
      </c>
      <c r="P245" s="79"/>
      <c r="Q245" s="80" t="str">
        <f>IF(SUM(K234:K242)=0,"",SUM(K234:K242))</f>
        <v/>
      </c>
      <c r="R245" s="81" t="s">
        <v>17</v>
      </c>
    </row>
    <row r="246" spans="1:24" ht="15.75" customHeight="1">
      <c r="A246" s="51">
        <v>2801</v>
      </c>
      <c r="B246" s="52"/>
      <c r="C246" s="52"/>
      <c r="D246" s="52"/>
      <c r="E246" s="52"/>
      <c r="F246" s="52"/>
      <c r="G246" s="52"/>
      <c r="H246" s="52"/>
      <c r="I246" s="52"/>
      <c r="J246" s="52"/>
      <c r="K246" s="54"/>
      <c r="L246" s="95"/>
      <c r="M246" s="76"/>
      <c r="N246" s="53"/>
      <c r="O246" s="82" t="s">
        <v>49</v>
      </c>
      <c r="P246" s="83" t="str">
        <f>IF(P245/B232=0,"",P245/B232)</f>
        <v/>
      </c>
      <c r="Q246" s="84" t="e">
        <f>IF(P245/Q245=0,"",P245/Q245)</f>
        <v>#VALUE!</v>
      </c>
      <c r="R246" s="85" t="s">
        <v>50</v>
      </c>
    </row>
    <row r="247" spans="1:24" ht="15.75" customHeight="1">
      <c r="A247" s="51">
        <v>2802</v>
      </c>
      <c r="B247" s="52"/>
      <c r="C247" s="52"/>
      <c r="D247" s="52"/>
      <c r="E247" s="52"/>
      <c r="F247" s="52"/>
      <c r="G247" s="52"/>
      <c r="H247" s="52"/>
      <c r="I247" s="52"/>
      <c r="J247" s="52"/>
      <c r="K247" s="54"/>
      <c r="L247" s="124"/>
      <c r="M247" s="125"/>
      <c r="N247" s="126"/>
      <c r="O247" s="131"/>
      <c r="P247" s="132"/>
      <c r="Q247" s="132"/>
      <c r="R247" s="133"/>
    </row>
    <row r="248" spans="1:24" ht="18" customHeight="1">
      <c r="A248" s="19"/>
      <c r="B248" s="24"/>
      <c r="C248" s="24"/>
      <c r="D248" s="175" t="s">
        <v>74</v>
      </c>
      <c r="E248" s="176"/>
      <c r="F248" s="176"/>
      <c r="G248" s="176"/>
      <c r="H248" s="176"/>
      <c r="I248" s="176"/>
      <c r="J248" s="177"/>
      <c r="K248" s="90">
        <f>SUM(K235:K244)</f>
        <v>0</v>
      </c>
      <c r="L248" s="91" t="str">
        <f>IF(K240=0,"",K240/B232)</f>
        <v/>
      </c>
      <c r="M248" s="91" t="str">
        <f>IF(K248=0,"",K248/B232)</f>
        <v/>
      </c>
      <c r="N248" s="134" t="str">
        <f>IF(K240=0,"0%",M248-L248)</f>
        <v>0%</v>
      </c>
      <c r="O248" s="1"/>
      <c r="P248" s="24"/>
      <c r="Q248" s="27"/>
      <c r="R248" s="1"/>
      <c r="X248" s="154">
        <f>AVERAGE(S234,S257)</f>
        <v>0.70833333333333326</v>
      </c>
    </row>
    <row r="249" spans="1:24" ht="12.75" customHeight="1">
      <c r="M249" s="1"/>
      <c r="N249" s="1"/>
      <c r="P249" s="1"/>
    </row>
    <row r="250" spans="1:24" ht="12.75" customHeight="1">
      <c r="M250" s="1"/>
      <c r="N250" s="1"/>
      <c r="P250" s="1"/>
    </row>
    <row r="251" spans="1:24" ht="12.75" customHeight="1">
      <c r="M251" s="1"/>
      <c r="N251" s="1"/>
      <c r="P251" s="1"/>
    </row>
    <row r="252" spans="1:24" ht="26.25" customHeight="1">
      <c r="B252" s="118" t="s">
        <v>63</v>
      </c>
      <c r="C252" s="118"/>
      <c r="D252" s="118"/>
      <c r="E252" s="118"/>
      <c r="F252" s="118"/>
      <c r="G252" s="118"/>
      <c r="H252" s="118"/>
      <c r="I252" s="118"/>
      <c r="K252" s="105"/>
      <c r="L252" s="105" t="s">
        <v>90</v>
      </c>
      <c r="M252" s="1"/>
      <c r="N252" s="1"/>
      <c r="O252" s="24"/>
      <c r="P252" s="1"/>
      <c r="Q252" s="24"/>
      <c r="R252" s="24"/>
      <c r="S252" s="24"/>
    </row>
    <row r="253" spans="1:24" ht="20.25" customHeight="1">
      <c r="A253" s="180" t="s">
        <v>16</v>
      </c>
      <c r="B253" s="181" t="s">
        <v>64</v>
      </c>
      <c r="C253" s="176"/>
      <c r="D253" s="176"/>
      <c r="E253" s="176"/>
      <c r="F253" s="176"/>
      <c r="G253" s="176"/>
      <c r="H253" s="176"/>
      <c r="I253" s="176"/>
      <c r="J253" s="176"/>
      <c r="K253" s="182" t="s">
        <v>17</v>
      </c>
      <c r="L253" s="174" t="s">
        <v>8</v>
      </c>
      <c r="M253" s="174" t="s">
        <v>9</v>
      </c>
      <c r="N253" s="183" t="s">
        <v>10</v>
      </c>
      <c r="O253" s="174" t="s">
        <v>11</v>
      </c>
      <c r="P253" s="172" t="s">
        <v>12</v>
      </c>
      <c r="Q253" s="172" t="s">
        <v>13</v>
      </c>
      <c r="R253" s="174" t="s">
        <v>14</v>
      </c>
    </row>
    <row r="254" spans="1:24" ht="15.75" customHeight="1">
      <c r="A254" s="173"/>
      <c r="B254" s="51" t="s">
        <v>65</v>
      </c>
      <c r="C254" s="51" t="s">
        <v>66</v>
      </c>
      <c r="D254" s="51" t="s">
        <v>67</v>
      </c>
      <c r="E254" s="51" t="s">
        <v>68</v>
      </c>
      <c r="F254" s="51" t="s">
        <v>69</v>
      </c>
      <c r="G254" s="51" t="s">
        <v>70</v>
      </c>
      <c r="H254" s="51" t="s">
        <v>71</v>
      </c>
      <c r="I254" s="51" t="s">
        <v>72</v>
      </c>
      <c r="J254" s="51" t="s">
        <v>73</v>
      </c>
      <c r="K254" s="173"/>
      <c r="L254" s="173"/>
      <c r="M254" s="173"/>
      <c r="N254" s="173"/>
      <c r="O254" s="173"/>
      <c r="P254" s="173"/>
      <c r="Q254" s="173"/>
      <c r="R254" s="173"/>
    </row>
    <row r="255" spans="1:24" ht="15.75" customHeight="1">
      <c r="A255" s="51">
        <v>2102</v>
      </c>
      <c r="B255" s="52">
        <v>12</v>
      </c>
      <c r="C255" s="52"/>
      <c r="D255" s="52"/>
      <c r="E255" s="52"/>
      <c r="F255" s="52"/>
      <c r="G255" s="52"/>
      <c r="H255" s="52"/>
      <c r="I255" s="52"/>
      <c r="J255" s="52"/>
      <c r="K255" s="54"/>
      <c r="L255" s="92"/>
      <c r="M255" s="93"/>
      <c r="N255" s="94"/>
      <c r="O255" s="119"/>
      <c r="P255" s="59">
        <f>B255</f>
        <v>12</v>
      </c>
      <c r="Q255" s="120"/>
      <c r="R255" s="119"/>
    </row>
    <row r="256" spans="1:24" ht="15.75" customHeight="1">
      <c r="A256" s="51">
        <v>2201</v>
      </c>
      <c r="B256" s="52"/>
      <c r="C256" s="52">
        <v>10</v>
      </c>
      <c r="D256" s="52"/>
      <c r="E256" s="52"/>
      <c r="F256" s="52"/>
      <c r="G256" s="52"/>
      <c r="H256" s="52"/>
      <c r="I256" s="52"/>
      <c r="J256" s="52"/>
      <c r="K256" s="54"/>
      <c r="L256" s="95"/>
      <c r="M256" s="76"/>
      <c r="N256" s="96"/>
      <c r="O256" s="63">
        <f>IF(C256=0,"",C256/B255)</f>
        <v>0.83333333333333337</v>
      </c>
      <c r="P256" s="64">
        <v>10</v>
      </c>
      <c r="Q256" s="65">
        <f t="shared" ref="Q256:Q264" si="22">IF(P256=0,"",P256/P255)</f>
        <v>0.83333333333333337</v>
      </c>
      <c r="R256" s="65">
        <f t="shared" ref="R256:R264" si="23">IF(P256=0,"",100%-Q256)</f>
        <v>0.16666666666666663</v>
      </c>
    </row>
    <row r="257" spans="1:19" ht="15.75" customHeight="1">
      <c r="A257" s="51">
        <v>2202</v>
      </c>
      <c r="B257" s="52"/>
      <c r="C257" s="52"/>
      <c r="D257" s="52">
        <v>6</v>
      </c>
      <c r="E257" s="52"/>
      <c r="F257" s="52"/>
      <c r="G257" s="52"/>
      <c r="H257" s="52"/>
      <c r="I257" s="52"/>
      <c r="J257" s="52"/>
      <c r="K257" s="54"/>
      <c r="L257" s="95"/>
      <c r="M257" s="76"/>
      <c r="N257" s="96"/>
      <c r="O257" s="63">
        <f>IF(D257=0,"",D257/C256)</f>
        <v>0.6</v>
      </c>
      <c r="P257" s="64">
        <v>9</v>
      </c>
      <c r="Q257" s="65">
        <f t="shared" si="22"/>
        <v>0.9</v>
      </c>
      <c r="R257" s="65">
        <f t="shared" si="23"/>
        <v>9.9999999999999978E-2</v>
      </c>
      <c r="S257" s="121">
        <f>P257/P255</f>
        <v>0.75</v>
      </c>
    </row>
    <row r="258" spans="1:19" ht="15.75" customHeight="1">
      <c r="A258" s="51">
        <v>2301</v>
      </c>
      <c r="B258" s="52"/>
      <c r="C258" s="52"/>
      <c r="D258" s="52"/>
      <c r="E258" s="52">
        <v>5</v>
      </c>
      <c r="F258" s="52"/>
      <c r="G258" s="52"/>
      <c r="H258" s="52"/>
      <c r="I258" s="52"/>
      <c r="J258" s="52"/>
      <c r="K258" s="54"/>
      <c r="L258" s="95"/>
      <c r="M258" s="76"/>
      <c r="N258" s="96"/>
      <c r="O258" s="63">
        <f>IF(E258=0,"",E258/D257)</f>
        <v>0.83333333333333337</v>
      </c>
      <c r="P258" s="64">
        <v>8</v>
      </c>
      <c r="Q258" s="65">
        <f t="shared" si="22"/>
        <v>0.88888888888888884</v>
      </c>
      <c r="R258" s="65">
        <f t="shared" si="23"/>
        <v>0.11111111111111116</v>
      </c>
    </row>
    <row r="259" spans="1:19" ht="15.75" customHeight="1">
      <c r="A259" s="51">
        <v>2302</v>
      </c>
      <c r="B259" s="52"/>
      <c r="C259" s="52"/>
      <c r="D259" s="52"/>
      <c r="E259" s="52"/>
      <c r="F259" s="52">
        <v>5</v>
      </c>
      <c r="G259" s="52"/>
      <c r="H259" s="52"/>
      <c r="I259" s="52"/>
      <c r="J259" s="52"/>
      <c r="K259" s="54"/>
      <c r="L259" s="95"/>
      <c r="M259" s="76"/>
      <c r="N259" s="96"/>
      <c r="O259" s="63">
        <f>IF(F259=0,"",F259/E258)</f>
        <v>1</v>
      </c>
      <c r="P259" s="64">
        <v>6</v>
      </c>
      <c r="Q259" s="65">
        <f t="shared" si="22"/>
        <v>0.75</v>
      </c>
      <c r="R259" s="65">
        <f t="shared" si="23"/>
        <v>0.25</v>
      </c>
    </row>
    <row r="260" spans="1:19" ht="15.75" customHeight="1">
      <c r="A260" s="51">
        <v>2401</v>
      </c>
      <c r="B260" s="52"/>
      <c r="C260" s="52"/>
      <c r="D260" s="52"/>
      <c r="E260" s="52"/>
      <c r="F260" s="52"/>
      <c r="G260" s="52">
        <v>5</v>
      </c>
      <c r="H260" s="52"/>
      <c r="I260" s="52"/>
      <c r="J260" s="52"/>
      <c r="K260" s="54"/>
      <c r="L260" s="95"/>
      <c r="M260" s="76"/>
      <c r="N260" s="96"/>
      <c r="O260" s="63">
        <f>IF(G260=0,"",G260/F259)</f>
        <v>1</v>
      </c>
      <c r="P260" s="64">
        <v>6</v>
      </c>
      <c r="Q260" s="65">
        <f t="shared" si="22"/>
        <v>1</v>
      </c>
      <c r="R260" s="65">
        <f t="shared" si="23"/>
        <v>0</v>
      </c>
    </row>
    <row r="261" spans="1:19" ht="15.75" customHeight="1">
      <c r="A261" s="51">
        <v>2402</v>
      </c>
      <c r="B261" s="52"/>
      <c r="C261" s="52"/>
      <c r="D261" s="52"/>
      <c r="E261" s="52"/>
      <c r="F261" s="52"/>
      <c r="G261" s="52"/>
      <c r="H261" s="52">
        <v>5</v>
      </c>
      <c r="I261" s="52"/>
      <c r="J261" s="52"/>
      <c r="K261" s="54"/>
      <c r="L261" s="95"/>
      <c r="M261" s="76"/>
      <c r="N261" s="96"/>
      <c r="O261" s="63">
        <f>IF(H261=0,"",H261/G260)</f>
        <v>1</v>
      </c>
      <c r="P261" s="64">
        <v>6</v>
      </c>
      <c r="Q261" s="65">
        <f t="shared" si="22"/>
        <v>1</v>
      </c>
      <c r="R261" s="65">
        <f t="shared" si="23"/>
        <v>0</v>
      </c>
    </row>
    <row r="262" spans="1:19" ht="15.75" customHeight="1">
      <c r="A262" s="51">
        <v>2501</v>
      </c>
      <c r="B262" s="52"/>
      <c r="C262" s="52"/>
      <c r="D262" s="52"/>
      <c r="E262" s="52"/>
      <c r="F262" s="52"/>
      <c r="G262" s="52"/>
      <c r="H262" s="52"/>
      <c r="I262" s="52"/>
      <c r="J262" s="52"/>
      <c r="K262" s="54"/>
      <c r="L262" s="95"/>
      <c r="M262" s="76"/>
      <c r="N262" s="96"/>
      <c r="O262" s="63" t="str">
        <f>IF(I262=0,"",I262/H261)</f>
        <v/>
      </c>
      <c r="P262" s="64"/>
      <c r="Q262" s="65" t="str">
        <f t="shared" si="22"/>
        <v/>
      </c>
      <c r="R262" s="65" t="str">
        <f t="shared" si="23"/>
        <v/>
      </c>
    </row>
    <row r="263" spans="1:19" ht="15.75" customHeight="1">
      <c r="A263" s="51">
        <v>2502</v>
      </c>
      <c r="B263" s="52"/>
      <c r="C263" s="52"/>
      <c r="D263" s="52"/>
      <c r="E263" s="52"/>
      <c r="F263" s="52"/>
      <c r="G263" s="52"/>
      <c r="H263" s="52"/>
      <c r="I263" s="52"/>
      <c r="J263" s="52"/>
      <c r="K263" s="54"/>
      <c r="L263" s="95"/>
      <c r="M263" s="76"/>
      <c r="N263" s="96"/>
      <c r="O263" s="63" t="str">
        <f>IF(J263=0,"",J263/I262)</f>
        <v/>
      </c>
      <c r="P263" s="64"/>
      <c r="Q263" s="65" t="str">
        <f t="shared" si="22"/>
        <v/>
      </c>
      <c r="R263" s="65" t="str">
        <f t="shared" si="23"/>
        <v/>
      </c>
    </row>
    <row r="264" spans="1:19" ht="15.75" customHeight="1">
      <c r="A264" s="51">
        <v>2601</v>
      </c>
      <c r="B264" s="52"/>
      <c r="C264" s="52"/>
      <c r="D264" s="52"/>
      <c r="E264" s="52"/>
      <c r="F264" s="52"/>
      <c r="G264" s="52"/>
      <c r="H264" s="52"/>
      <c r="I264" s="52"/>
      <c r="J264" s="52"/>
      <c r="K264" s="54"/>
      <c r="L264" s="95"/>
      <c r="M264" s="76"/>
      <c r="N264" s="96"/>
      <c r="O264" s="63"/>
      <c r="P264" s="64"/>
      <c r="Q264" s="65" t="str">
        <f t="shared" si="22"/>
        <v/>
      </c>
      <c r="R264" s="65" t="str">
        <f t="shared" si="23"/>
        <v/>
      </c>
    </row>
    <row r="265" spans="1:19" ht="15.75" customHeight="1">
      <c r="A265" s="51">
        <v>2602</v>
      </c>
      <c r="B265" s="52"/>
      <c r="C265" s="52"/>
      <c r="D265" s="52"/>
      <c r="E265" s="52"/>
      <c r="F265" s="52"/>
      <c r="G265" s="52"/>
      <c r="H265" s="52"/>
      <c r="I265" s="52"/>
      <c r="J265" s="52"/>
      <c r="K265" s="54"/>
      <c r="L265" s="95"/>
      <c r="M265" s="76"/>
      <c r="N265" s="53"/>
      <c r="O265" s="122"/>
      <c r="P265" s="72"/>
      <c r="Q265" s="123"/>
      <c r="R265" s="122"/>
    </row>
    <row r="266" spans="1:19" ht="15.75" customHeight="1">
      <c r="A266" s="51">
        <v>2701</v>
      </c>
      <c r="B266" s="52"/>
      <c r="C266" s="52"/>
      <c r="D266" s="52"/>
      <c r="E266" s="52"/>
      <c r="F266" s="52"/>
      <c r="G266" s="52"/>
      <c r="H266" s="52"/>
      <c r="I266" s="52"/>
      <c r="J266" s="52"/>
      <c r="K266" s="54"/>
      <c r="L266" s="95"/>
      <c r="M266" s="76"/>
      <c r="N266" s="53"/>
      <c r="O266" s="71"/>
      <c r="P266" s="72"/>
      <c r="Q266" s="73"/>
      <c r="R266" s="71"/>
    </row>
    <row r="267" spans="1:19" ht="15.75" customHeight="1">
      <c r="A267" s="51">
        <v>2702</v>
      </c>
      <c r="B267" s="52"/>
      <c r="C267" s="52"/>
      <c r="D267" s="52"/>
      <c r="E267" s="52"/>
      <c r="F267" s="52"/>
      <c r="G267" s="52"/>
      <c r="H267" s="52"/>
      <c r="I267" s="52"/>
      <c r="J267" s="52"/>
      <c r="K267" s="54"/>
      <c r="L267" s="95"/>
      <c r="M267" s="76"/>
      <c r="N267" s="53"/>
      <c r="O267" s="76"/>
      <c r="P267" s="53"/>
      <c r="Q267" s="77"/>
      <c r="R267" s="71"/>
    </row>
    <row r="268" spans="1:19" ht="15.75" customHeight="1">
      <c r="A268" s="51">
        <v>2801</v>
      </c>
      <c r="B268" s="52"/>
      <c r="C268" s="52"/>
      <c r="D268" s="52"/>
      <c r="E268" s="52"/>
      <c r="F268" s="52"/>
      <c r="G268" s="52"/>
      <c r="H268" s="52"/>
      <c r="I268" s="52"/>
      <c r="J268" s="52"/>
      <c r="K268" s="54"/>
      <c r="L268" s="95"/>
      <c r="M268" s="76"/>
      <c r="N268" s="53"/>
      <c r="O268" s="78" t="s">
        <v>48</v>
      </c>
      <c r="P268" s="79"/>
      <c r="Q268" s="80" t="str">
        <f>IF(SUM(K257:K265)=0,"",SUM(K257:K265))</f>
        <v/>
      </c>
      <c r="R268" s="81" t="s">
        <v>17</v>
      </c>
    </row>
    <row r="269" spans="1:19" ht="15.75" customHeight="1">
      <c r="A269" s="51">
        <v>2802</v>
      </c>
      <c r="B269" s="52"/>
      <c r="C269" s="52"/>
      <c r="D269" s="52"/>
      <c r="E269" s="52"/>
      <c r="F269" s="52"/>
      <c r="G269" s="52"/>
      <c r="H269" s="52"/>
      <c r="I269" s="52"/>
      <c r="J269" s="52"/>
      <c r="K269" s="54"/>
      <c r="L269" s="95"/>
      <c r="M269" s="76"/>
      <c r="N269" s="53"/>
      <c r="O269" s="82" t="s">
        <v>49</v>
      </c>
      <c r="P269" s="83" t="str">
        <f>IF(P268/B255=0,"",P268/B255)</f>
        <v/>
      </c>
      <c r="Q269" s="84" t="e">
        <f>IF(P268/Q268=0,"",P268/Q268)</f>
        <v>#VALUE!</v>
      </c>
      <c r="R269" s="85" t="s">
        <v>50</v>
      </c>
    </row>
    <row r="270" spans="1:19" ht="15.75" customHeight="1">
      <c r="A270" s="51">
        <v>2901</v>
      </c>
      <c r="B270" s="52"/>
      <c r="C270" s="52"/>
      <c r="D270" s="52"/>
      <c r="E270" s="52"/>
      <c r="F270" s="52"/>
      <c r="G270" s="52"/>
      <c r="H270" s="52"/>
      <c r="I270" s="52"/>
      <c r="J270" s="52"/>
      <c r="K270" s="54"/>
      <c r="L270" s="124"/>
      <c r="M270" s="125"/>
      <c r="N270" s="126"/>
      <c r="O270" s="131"/>
      <c r="P270" s="132"/>
      <c r="Q270" s="132"/>
      <c r="R270" s="133"/>
    </row>
    <row r="271" spans="1:19" ht="18" customHeight="1">
      <c r="A271" s="19"/>
      <c r="B271" s="24"/>
      <c r="C271" s="24"/>
      <c r="D271" s="175" t="s">
        <v>74</v>
      </c>
      <c r="E271" s="176"/>
      <c r="F271" s="176"/>
      <c r="G271" s="176"/>
      <c r="H271" s="176"/>
      <c r="I271" s="176"/>
      <c r="J271" s="177"/>
      <c r="K271" s="90">
        <f>SUM(K258:K267)</f>
        <v>0</v>
      </c>
      <c r="L271" s="91" t="str">
        <f>IF(K263=0,"",K263/B255)</f>
        <v/>
      </c>
      <c r="M271" s="91" t="str">
        <f>IF(K271=0,"",K271/B255)</f>
        <v/>
      </c>
      <c r="N271" s="134" t="str">
        <f>IF(K263=0,"0%",M271-L271)</f>
        <v>0%</v>
      </c>
      <c r="O271" s="1"/>
      <c r="P271" s="24"/>
      <c r="Q271" s="27"/>
      <c r="R271" s="1"/>
    </row>
    <row r="272" spans="1:19" ht="12.75" customHeight="1">
      <c r="M272" s="1"/>
      <c r="N272" s="1"/>
      <c r="P272" s="1"/>
    </row>
    <row r="273" spans="1:19" ht="12.75" customHeight="1">
      <c r="M273" s="1"/>
      <c r="N273" s="1"/>
      <c r="P273" s="1"/>
    </row>
    <row r="274" spans="1:19" ht="12.75" customHeight="1">
      <c r="M274" s="1"/>
      <c r="N274" s="1"/>
      <c r="P274" s="1"/>
    </row>
    <row r="275" spans="1:19" ht="26.25" customHeight="1">
      <c r="B275" s="118" t="s">
        <v>63</v>
      </c>
      <c r="C275" s="118"/>
      <c r="D275" s="118"/>
      <c r="E275" s="118"/>
      <c r="F275" s="118"/>
      <c r="G275" s="118"/>
      <c r="H275" s="118"/>
      <c r="I275" s="118"/>
      <c r="K275" s="105"/>
      <c r="L275" s="105" t="s">
        <v>91</v>
      </c>
      <c r="M275" s="1"/>
      <c r="N275" s="1"/>
      <c r="O275" s="24"/>
      <c r="P275" s="1"/>
      <c r="Q275" s="24"/>
      <c r="R275" s="24"/>
    </row>
    <row r="276" spans="1:19" ht="20.25" customHeight="1">
      <c r="A276" s="180" t="s">
        <v>16</v>
      </c>
      <c r="B276" s="181" t="s">
        <v>64</v>
      </c>
      <c r="C276" s="176"/>
      <c r="D276" s="176"/>
      <c r="E276" s="176"/>
      <c r="F276" s="176"/>
      <c r="G276" s="176"/>
      <c r="H276" s="176"/>
      <c r="I276" s="176"/>
      <c r="J276" s="176"/>
      <c r="K276" s="182" t="s">
        <v>17</v>
      </c>
      <c r="L276" s="174" t="s">
        <v>8</v>
      </c>
      <c r="M276" s="174" t="s">
        <v>9</v>
      </c>
      <c r="N276" s="183" t="s">
        <v>10</v>
      </c>
      <c r="O276" s="174" t="s">
        <v>11</v>
      </c>
      <c r="P276" s="172" t="s">
        <v>12</v>
      </c>
      <c r="Q276" s="172" t="s">
        <v>13</v>
      </c>
      <c r="R276" s="174" t="s">
        <v>14</v>
      </c>
    </row>
    <row r="277" spans="1:19" ht="15.75" customHeight="1">
      <c r="A277" s="173"/>
      <c r="B277" s="51" t="s">
        <v>65</v>
      </c>
      <c r="C277" s="51" t="s">
        <v>66</v>
      </c>
      <c r="D277" s="51" t="s">
        <v>67</v>
      </c>
      <c r="E277" s="51" t="s">
        <v>68</v>
      </c>
      <c r="F277" s="51" t="s">
        <v>69</v>
      </c>
      <c r="G277" s="51" t="s">
        <v>70</v>
      </c>
      <c r="H277" s="51" t="s">
        <v>71</v>
      </c>
      <c r="I277" s="51" t="s">
        <v>72</v>
      </c>
      <c r="J277" s="51" t="s">
        <v>73</v>
      </c>
      <c r="K277" s="173"/>
      <c r="L277" s="173"/>
      <c r="M277" s="173"/>
      <c r="N277" s="173"/>
      <c r="O277" s="173"/>
      <c r="P277" s="173"/>
      <c r="Q277" s="173"/>
      <c r="R277" s="173"/>
    </row>
    <row r="278" spans="1:19" ht="15.75" customHeight="1">
      <c r="A278" s="51">
        <v>2201</v>
      </c>
      <c r="B278" s="52">
        <v>6</v>
      </c>
      <c r="C278" s="52"/>
      <c r="D278" s="52"/>
      <c r="E278" s="52"/>
      <c r="F278" s="52"/>
      <c r="G278" s="52"/>
      <c r="H278" s="52"/>
      <c r="I278" s="52"/>
      <c r="J278" s="52"/>
      <c r="K278" s="54"/>
      <c r="L278" s="92"/>
      <c r="M278" s="93"/>
      <c r="N278" s="94"/>
      <c r="O278" s="119"/>
      <c r="P278" s="59">
        <v>6</v>
      </c>
      <c r="Q278" s="120"/>
      <c r="R278" s="119"/>
    </row>
    <row r="279" spans="1:19" ht="15.75" customHeight="1">
      <c r="A279" s="51">
        <v>2202</v>
      </c>
      <c r="B279" s="52"/>
      <c r="C279" s="52">
        <v>4</v>
      </c>
      <c r="D279" s="52"/>
      <c r="E279" s="52"/>
      <c r="F279" s="52"/>
      <c r="G279" s="52"/>
      <c r="H279" s="52"/>
      <c r="I279" s="52"/>
      <c r="J279" s="52"/>
      <c r="K279" s="54"/>
      <c r="L279" s="95"/>
      <c r="M279" s="76"/>
      <c r="N279" s="96"/>
      <c r="O279" s="63">
        <f>IF(C279=0,"",C279/B278)</f>
        <v>0.66666666666666663</v>
      </c>
      <c r="P279" s="64">
        <v>4</v>
      </c>
      <c r="Q279" s="65">
        <f t="shared" ref="Q279:Q287" si="24">IF(P279=0,"",P279/P278)</f>
        <v>0.66666666666666663</v>
      </c>
      <c r="R279" s="65">
        <f t="shared" ref="R279:R287" si="25">IF(P279=0,"",100%-Q279)</f>
        <v>0.33333333333333337</v>
      </c>
    </row>
    <row r="280" spans="1:19" ht="15.75" customHeight="1">
      <c r="A280" s="51">
        <v>2301</v>
      </c>
      <c r="B280" s="52"/>
      <c r="C280" s="52"/>
      <c r="D280" s="52">
        <v>4</v>
      </c>
      <c r="E280" s="52"/>
      <c r="F280" s="52"/>
      <c r="G280" s="52"/>
      <c r="H280" s="52"/>
      <c r="I280" s="52"/>
      <c r="J280" s="52"/>
      <c r="K280" s="54"/>
      <c r="L280" s="95"/>
      <c r="M280" s="76"/>
      <c r="N280" s="96"/>
      <c r="O280" s="63">
        <f>IF(D280=0,"",D280/C279)</f>
        <v>1</v>
      </c>
      <c r="P280" s="64">
        <v>4</v>
      </c>
      <c r="Q280" s="65">
        <f t="shared" si="24"/>
        <v>1</v>
      </c>
      <c r="R280" s="65">
        <f t="shared" si="25"/>
        <v>0</v>
      </c>
      <c r="S280" s="158">
        <f>P280/P278</f>
        <v>0.66666666666666663</v>
      </c>
    </row>
    <row r="281" spans="1:19" ht="15.75" customHeight="1">
      <c r="A281" s="51">
        <v>2302</v>
      </c>
      <c r="B281" s="52"/>
      <c r="C281" s="52"/>
      <c r="D281" s="52"/>
      <c r="E281" s="166">
        <v>4</v>
      </c>
      <c r="F281" s="166"/>
      <c r="G281" s="166"/>
      <c r="H281" s="166"/>
      <c r="I281" s="166"/>
      <c r="J281" s="166"/>
      <c r="K281" s="167"/>
      <c r="L281" s="168"/>
      <c r="M281" s="169"/>
      <c r="N281" s="170"/>
      <c r="O281" s="171">
        <f>IF(E281=0,"",E281/D280)</f>
        <v>1</v>
      </c>
      <c r="P281" s="64">
        <v>4</v>
      </c>
      <c r="Q281" s="65">
        <f t="shared" si="24"/>
        <v>1</v>
      </c>
      <c r="R281" s="65">
        <f t="shared" si="25"/>
        <v>0</v>
      </c>
    </row>
    <row r="282" spans="1:19" ht="15.75" customHeight="1">
      <c r="A282" s="51">
        <v>2401</v>
      </c>
      <c r="B282" s="52"/>
      <c r="C282" s="52"/>
      <c r="D282" s="52"/>
      <c r="E282" s="166"/>
      <c r="F282" s="166">
        <v>4</v>
      </c>
      <c r="G282" s="166"/>
      <c r="H282" s="166"/>
      <c r="I282" s="166"/>
      <c r="J282" s="166"/>
      <c r="K282" s="167"/>
      <c r="L282" s="168"/>
      <c r="M282" s="169"/>
      <c r="N282" s="170"/>
      <c r="O282" s="171">
        <f>IF(F282=0,"",F282/E281)</f>
        <v>1</v>
      </c>
      <c r="P282" s="64">
        <v>4</v>
      </c>
      <c r="Q282" s="65">
        <f t="shared" si="24"/>
        <v>1</v>
      </c>
      <c r="R282" s="65">
        <f t="shared" si="25"/>
        <v>0</v>
      </c>
    </row>
    <row r="283" spans="1:19" ht="15.75" customHeight="1">
      <c r="A283" s="51">
        <v>2402</v>
      </c>
      <c r="B283" s="52"/>
      <c r="C283" s="52"/>
      <c r="D283" s="52"/>
      <c r="E283" s="52"/>
      <c r="F283" s="52"/>
      <c r="G283" s="52">
        <v>3</v>
      </c>
      <c r="H283" s="52"/>
      <c r="I283" s="52"/>
      <c r="J283" s="52"/>
      <c r="K283" s="54"/>
      <c r="L283" s="95"/>
      <c r="M283" s="76"/>
      <c r="N283" s="96"/>
      <c r="O283" s="63">
        <f>IF(G283=0,"",G283/F282)</f>
        <v>0.75</v>
      </c>
      <c r="P283" s="64">
        <v>3</v>
      </c>
      <c r="Q283" s="65">
        <f t="shared" si="24"/>
        <v>0.75</v>
      </c>
      <c r="R283" s="65">
        <f t="shared" si="25"/>
        <v>0.25</v>
      </c>
    </row>
    <row r="284" spans="1:19" ht="15.75" customHeight="1">
      <c r="A284" s="51">
        <v>2501</v>
      </c>
      <c r="B284" s="52"/>
      <c r="C284" s="52"/>
      <c r="D284" s="52"/>
      <c r="E284" s="52"/>
      <c r="F284" s="52"/>
      <c r="G284" s="52"/>
      <c r="H284" s="52"/>
      <c r="I284" s="52"/>
      <c r="J284" s="52"/>
      <c r="K284" s="54"/>
      <c r="L284" s="95"/>
      <c r="M284" s="76"/>
      <c r="N284" s="96"/>
      <c r="O284" s="63" t="str">
        <f>IF(H284=0,"",H284/G283)</f>
        <v/>
      </c>
      <c r="P284" s="64"/>
      <c r="Q284" s="65" t="str">
        <f t="shared" si="24"/>
        <v/>
      </c>
      <c r="R284" s="65" t="str">
        <f t="shared" si="25"/>
        <v/>
      </c>
    </row>
    <row r="285" spans="1:19" ht="15.75" customHeight="1">
      <c r="A285" s="51">
        <v>2502</v>
      </c>
      <c r="B285" s="52"/>
      <c r="C285" s="52"/>
      <c r="D285" s="52"/>
      <c r="E285" s="52"/>
      <c r="F285" s="52"/>
      <c r="G285" s="52"/>
      <c r="H285" s="52"/>
      <c r="I285" s="52"/>
      <c r="J285" s="52"/>
      <c r="K285" s="54"/>
      <c r="L285" s="95"/>
      <c r="M285" s="76"/>
      <c r="N285" s="96"/>
      <c r="O285" s="63" t="str">
        <f>IF(I285=0,"",I285/H284)</f>
        <v/>
      </c>
      <c r="P285" s="64"/>
      <c r="Q285" s="65" t="str">
        <f t="shared" si="24"/>
        <v/>
      </c>
      <c r="R285" s="65" t="str">
        <f t="shared" si="25"/>
        <v/>
      </c>
    </row>
    <row r="286" spans="1:19" ht="15.75" customHeight="1">
      <c r="A286" s="51">
        <v>2601</v>
      </c>
      <c r="B286" s="52"/>
      <c r="C286" s="52"/>
      <c r="D286" s="52"/>
      <c r="E286" s="52"/>
      <c r="F286" s="52"/>
      <c r="G286" s="52"/>
      <c r="H286" s="52"/>
      <c r="I286" s="52"/>
      <c r="J286" s="52"/>
      <c r="K286" s="54"/>
      <c r="L286" s="95"/>
      <c r="M286" s="76"/>
      <c r="N286" s="96"/>
      <c r="O286" s="63" t="str">
        <f>IF(J286=0,"",J286/I285)</f>
        <v/>
      </c>
      <c r="P286" s="64"/>
      <c r="Q286" s="65" t="str">
        <f t="shared" si="24"/>
        <v/>
      </c>
      <c r="R286" s="65" t="str">
        <f t="shared" si="25"/>
        <v/>
      </c>
    </row>
    <row r="287" spans="1:19" ht="15.75" customHeight="1">
      <c r="A287" s="51">
        <v>2602</v>
      </c>
      <c r="B287" s="52"/>
      <c r="C287" s="52"/>
      <c r="D287" s="52"/>
      <c r="E287" s="52"/>
      <c r="F287" s="52"/>
      <c r="G287" s="52"/>
      <c r="H287" s="52"/>
      <c r="I287" s="52"/>
      <c r="J287" s="52"/>
      <c r="K287" s="54"/>
      <c r="L287" s="95"/>
      <c r="M287" s="76"/>
      <c r="N287" s="96"/>
      <c r="O287" s="63"/>
      <c r="P287" s="64"/>
      <c r="Q287" s="65" t="str">
        <f t="shared" si="24"/>
        <v/>
      </c>
      <c r="R287" s="65" t="str">
        <f t="shared" si="25"/>
        <v/>
      </c>
    </row>
    <row r="288" spans="1:19" ht="15.75" customHeight="1">
      <c r="A288" s="51">
        <v>2701</v>
      </c>
      <c r="B288" s="52"/>
      <c r="C288" s="52"/>
      <c r="D288" s="52"/>
      <c r="E288" s="52"/>
      <c r="F288" s="52"/>
      <c r="G288" s="52"/>
      <c r="H288" s="52"/>
      <c r="I288" s="52"/>
      <c r="J288" s="52"/>
      <c r="K288" s="54"/>
      <c r="L288" s="95"/>
      <c r="M288" s="76"/>
      <c r="N288" s="53"/>
      <c r="O288" s="122"/>
      <c r="P288" s="72"/>
      <c r="Q288" s="123"/>
      <c r="R288" s="122"/>
    </row>
    <row r="289" spans="1:19" ht="15.75" customHeight="1">
      <c r="A289" s="51">
        <v>2702</v>
      </c>
      <c r="B289" s="52"/>
      <c r="C289" s="52"/>
      <c r="D289" s="52"/>
      <c r="E289" s="52"/>
      <c r="F289" s="52"/>
      <c r="G289" s="52"/>
      <c r="H289" s="52"/>
      <c r="I289" s="52"/>
      <c r="J289" s="52"/>
      <c r="K289" s="54"/>
      <c r="L289" s="95"/>
      <c r="M289" s="76"/>
      <c r="N289" s="53"/>
      <c r="O289" s="71"/>
      <c r="P289" s="72"/>
      <c r="Q289" s="73"/>
      <c r="R289" s="71"/>
    </row>
    <row r="290" spans="1:19" ht="15.75" customHeight="1">
      <c r="A290" s="51">
        <v>2801</v>
      </c>
      <c r="B290" s="52"/>
      <c r="C290" s="52"/>
      <c r="D290" s="52"/>
      <c r="E290" s="52"/>
      <c r="F290" s="52"/>
      <c r="G290" s="52"/>
      <c r="H290" s="52"/>
      <c r="I290" s="52"/>
      <c r="J290" s="52"/>
      <c r="K290" s="54"/>
      <c r="L290" s="95"/>
      <c r="M290" s="76"/>
      <c r="N290" s="53"/>
      <c r="O290" s="76"/>
      <c r="P290" s="53"/>
      <c r="Q290" s="77"/>
      <c r="R290" s="71"/>
    </row>
    <row r="291" spans="1:19" ht="15.75" customHeight="1">
      <c r="A291" s="51">
        <v>2802</v>
      </c>
      <c r="B291" s="52"/>
      <c r="C291" s="52"/>
      <c r="D291" s="52"/>
      <c r="E291" s="52"/>
      <c r="F291" s="52"/>
      <c r="G291" s="52"/>
      <c r="H291" s="52"/>
      <c r="I291" s="52"/>
      <c r="J291" s="52"/>
      <c r="K291" s="54"/>
      <c r="L291" s="95"/>
      <c r="M291" s="76"/>
      <c r="N291" s="53"/>
      <c r="O291" s="78" t="s">
        <v>48</v>
      </c>
      <c r="P291" s="79"/>
      <c r="Q291" s="80" t="str">
        <f>IF(SUM(K280:K288)=0,"",SUM(K280:K288))</f>
        <v/>
      </c>
      <c r="R291" s="81" t="s">
        <v>17</v>
      </c>
    </row>
    <row r="292" spans="1:19" ht="15.75" customHeight="1">
      <c r="A292" s="51">
        <v>2901</v>
      </c>
      <c r="B292" s="52"/>
      <c r="C292" s="52"/>
      <c r="D292" s="52"/>
      <c r="E292" s="52"/>
      <c r="F292" s="52"/>
      <c r="G292" s="52"/>
      <c r="H292" s="52"/>
      <c r="I292" s="52"/>
      <c r="J292" s="52"/>
      <c r="K292" s="54"/>
      <c r="L292" s="95"/>
      <c r="M292" s="76"/>
      <c r="N292" s="53"/>
      <c r="O292" s="82" t="s">
        <v>49</v>
      </c>
      <c r="P292" s="83" t="str">
        <f>IF(P291/B278=0,"",P291/B278)</f>
        <v/>
      </c>
      <c r="Q292" s="84" t="e">
        <f>IF(P291/Q291=0,"",P291/Q291)</f>
        <v>#VALUE!</v>
      </c>
      <c r="R292" s="85" t="s">
        <v>50</v>
      </c>
    </row>
    <row r="293" spans="1:19" ht="15.75" customHeight="1">
      <c r="A293" s="51">
        <v>2902</v>
      </c>
      <c r="B293" s="52"/>
      <c r="C293" s="52"/>
      <c r="D293" s="52"/>
      <c r="E293" s="52"/>
      <c r="F293" s="52"/>
      <c r="G293" s="52"/>
      <c r="H293" s="52"/>
      <c r="I293" s="52"/>
      <c r="J293" s="52"/>
      <c r="K293" s="54"/>
      <c r="L293" s="124"/>
      <c r="M293" s="125"/>
      <c r="N293" s="126"/>
      <c r="O293" s="131"/>
      <c r="P293" s="132"/>
      <c r="Q293" s="132"/>
      <c r="R293" s="133"/>
    </row>
    <row r="294" spans="1:19" ht="18" customHeight="1">
      <c r="A294" s="19"/>
      <c r="B294" s="24"/>
      <c r="C294" s="24"/>
      <c r="D294" s="175" t="s">
        <v>74</v>
      </c>
      <c r="E294" s="176"/>
      <c r="F294" s="176"/>
      <c r="G294" s="176"/>
      <c r="H294" s="176"/>
      <c r="I294" s="176"/>
      <c r="J294" s="177"/>
      <c r="K294" s="90">
        <f>SUM(K281:K290)</f>
        <v>0</v>
      </c>
      <c r="L294" s="91" t="str">
        <f>IF(K286=0,"",K286/B278)</f>
        <v/>
      </c>
      <c r="M294" s="91" t="str">
        <f>IF(K294=0,"",K294/B278)</f>
        <v/>
      </c>
      <c r="N294" s="134" t="str">
        <f>IF(K286=0,"0%",M294-L294)</f>
        <v>0%</v>
      </c>
      <c r="O294" s="1"/>
      <c r="P294" s="24"/>
      <c r="Q294" s="27"/>
      <c r="R294" s="1"/>
    </row>
    <row r="295" spans="1:19" ht="12.75" customHeight="1">
      <c r="M295" s="1"/>
      <c r="N295" s="1"/>
      <c r="P295" s="1"/>
    </row>
    <row r="296" spans="1:19" ht="12.75" customHeight="1">
      <c r="M296" s="1"/>
      <c r="N296" s="1"/>
      <c r="P296" s="1"/>
    </row>
    <row r="297" spans="1:19" ht="26.25">
      <c r="B297" s="118" t="s">
        <v>63</v>
      </c>
      <c r="C297" s="118"/>
      <c r="D297" s="118"/>
      <c r="E297" s="118"/>
      <c r="F297" s="118"/>
      <c r="G297" s="118"/>
      <c r="H297" s="118"/>
      <c r="I297" s="118"/>
      <c r="K297" s="105"/>
      <c r="L297" s="105" t="s">
        <v>92</v>
      </c>
      <c r="M297" s="1"/>
      <c r="N297" s="1"/>
      <c r="O297" s="24"/>
      <c r="P297" s="1"/>
      <c r="Q297" s="24"/>
      <c r="R297" s="24"/>
    </row>
    <row r="298" spans="1:19" ht="20.25">
      <c r="A298" s="180" t="s">
        <v>16</v>
      </c>
      <c r="B298" s="181" t="s">
        <v>64</v>
      </c>
      <c r="C298" s="176"/>
      <c r="D298" s="176"/>
      <c r="E298" s="176"/>
      <c r="F298" s="176"/>
      <c r="G298" s="176"/>
      <c r="H298" s="176"/>
      <c r="I298" s="176"/>
      <c r="J298" s="176"/>
      <c r="K298" s="182" t="s">
        <v>17</v>
      </c>
      <c r="L298" s="174" t="s">
        <v>8</v>
      </c>
      <c r="M298" s="174" t="s">
        <v>9</v>
      </c>
      <c r="N298" s="183" t="s">
        <v>10</v>
      </c>
      <c r="O298" s="174" t="s">
        <v>11</v>
      </c>
      <c r="P298" s="172" t="s">
        <v>12</v>
      </c>
      <c r="Q298" s="172" t="s">
        <v>13</v>
      </c>
      <c r="R298" s="174" t="s">
        <v>14</v>
      </c>
    </row>
    <row r="299" spans="1:19" ht="15.75">
      <c r="A299" s="173"/>
      <c r="B299" s="51" t="s">
        <v>65</v>
      </c>
      <c r="C299" s="51" t="s">
        <v>66</v>
      </c>
      <c r="D299" s="51" t="s">
        <v>67</v>
      </c>
      <c r="E299" s="51" t="s">
        <v>68</v>
      </c>
      <c r="F299" s="51" t="s">
        <v>69</v>
      </c>
      <c r="G299" s="51" t="s">
        <v>70</v>
      </c>
      <c r="H299" s="51" t="s">
        <v>71</v>
      </c>
      <c r="I299" s="51" t="s">
        <v>72</v>
      </c>
      <c r="J299" s="51" t="s">
        <v>73</v>
      </c>
      <c r="K299" s="173"/>
      <c r="L299" s="173"/>
      <c r="M299" s="173"/>
      <c r="N299" s="173"/>
      <c r="O299" s="173"/>
      <c r="P299" s="173"/>
      <c r="Q299" s="173"/>
      <c r="R299" s="173"/>
    </row>
    <row r="300" spans="1:19" ht="15.75">
      <c r="A300" s="51">
        <v>2202</v>
      </c>
      <c r="B300" s="52">
        <v>11</v>
      </c>
      <c r="C300" s="52"/>
      <c r="D300" s="52"/>
      <c r="E300" s="52"/>
      <c r="F300" s="52"/>
      <c r="G300" s="52"/>
      <c r="H300" s="52"/>
      <c r="I300" s="52"/>
      <c r="J300" s="52"/>
      <c r="K300" s="54"/>
      <c r="L300" s="92"/>
      <c r="M300" s="93"/>
      <c r="N300" s="94"/>
      <c r="O300" s="119"/>
      <c r="P300" s="59">
        <v>11</v>
      </c>
      <c r="Q300" s="120"/>
      <c r="R300" s="119"/>
    </row>
    <row r="301" spans="1:19" ht="15.75">
      <c r="A301" s="51">
        <v>2301</v>
      </c>
      <c r="B301" s="52"/>
      <c r="C301" s="52">
        <v>7</v>
      </c>
      <c r="D301" s="52"/>
      <c r="E301" s="52"/>
      <c r="F301" s="52"/>
      <c r="G301" s="52"/>
      <c r="H301" s="52"/>
      <c r="I301" s="52"/>
      <c r="J301" s="52"/>
      <c r="K301" s="54"/>
      <c r="L301" s="95"/>
      <c r="M301" s="76"/>
      <c r="N301" s="96"/>
      <c r="O301" s="63">
        <f>IF(C301=0,"",C301/B300)</f>
        <v>0.63636363636363635</v>
      </c>
      <c r="P301" s="64">
        <v>7</v>
      </c>
      <c r="Q301" s="65">
        <f t="shared" ref="Q301:Q309" si="26">IF(P301=0,"",P301/P300)</f>
        <v>0.63636363636363635</v>
      </c>
      <c r="R301" s="65">
        <f t="shared" ref="R301:R309" si="27">IF(P301=0,"",100%-Q301)</f>
        <v>0.36363636363636365</v>
      </c>
    </row>
    <row r="302" spans="1:19" ht="15.75">
      <c r="A302" s="51">
        <v>2302</v>
      </c>
      <c r="B302" s="52"/>
      <c r="C302" s="52"/>
      <c r="D302" s="52">
        <v>7</v>
      </c>
      <c r="E302" s="52"/>
      <c r="F302" s="52"/>
      <c r="G302" s="52"/>
      <c r="H302" s="52"/>
      <c r="I302" s="52"/>
      <c r="J302" s="52"/>
      <c r="K302" s="54"/>
      <c r="L302" s="95"/>
      <c r="M302" s="76"/>
      <c r="N302" s="96"/>
      <c r="O302" s="63">
        <f>IF(D302=0,"",D302/C301)</f>
        <v>1</v>
      </c>
      <c r="P302" s="64">
        <v>7</v>
      </c>
      <c r="Q302" s="65">
        <f t="shared" si="26"/>
        <v>1</v>
      </c>
      <c r="R302" s="65">
        <f t="shared" si="27"/>
        <v>0</v>
      </c>
      <c r="S302" s="158">
        <f>P302/P300</f>
        <v>0.63636363636363635</v>
      </c>
    </row>
    <row r="303" spans="1:19" ht="15.75">
      <c r="A303" s="51">
        <v>2401</v>
      </c>
      <c r="B303" s="52"/>
      <c r="C303" s="52"/>
      <c r="D303" s="52"/>
      <c r="E303" s="52">
        <v>6</v>
      </c>
      <c r="F303" s="52"/>
      <c r="G303" s="52"/>
      <c r="H303" s="52"/>
      <c r="I303" s="52"/>
      <c r="J303" s="52"/>
      <c r="K303" s="54"/>
      <c r="L303" s="95"/>
      <c r="M303" s="76"/>
      <c r="N303" s="96"/>
      <c r="O303" s="63">
        <f>IF(E303=0,"",E303/D302)</f>
        <v>0.8571428571428571</v>
      </c>
      <c r="P303" s="64">
        <v>7</v>
      </c>
      <c r="Q303" s="65">
        <f t="shared" si="26"/>
        <v>1</v>
      </c>
      <c r="R303" s="65">
        <f t="shared" si="27"/>
        <v>0</v>
      </c>
    </row>
    <row r="304" spans="1:19" ht="15.75">
      <c r="A304" s="51">
        <v>2402</v>
      </c>
      <c r="B304" s="52"/>
      <c r="C304" s="52"/>
      <c r="D304" s="52"/>
      <c r="E304" s="52"/>
      <c r="F304" s="52">
        <v>6</v>
      </c>
      <c r="G304" s="52"/>
      <c r="H304" s="52"/>
      <c r="I304" s="52"/>
      <c r="J304" s="52"/>
      <c r="K304" s="54"/>
      <c r="L304" s="95"/>
      <c r="M304" s="76"/>
      <c r="N304" s="96"/>
      <c r="O304" s="63">
        <f>IF(F304=0,"",F304/E303)</f>
        <v>1</v>
      </c>
      <c r="P304" s="64">
        <v>7</v>
      </c>
      <c r="Q304" s="65">
        <f t="shared" si="26"/>
        <v>1</v>
      </c>
      <c r="R304" s="65">
        <f t="shared" si="27"/>
        <v>0</v>
      </c>
    </row>
    <row r="305" spans="1:18" ht="15.75">
      <c r="A305" s="51">
        <v>2501</v>
      </c>
      <c r="B305" s="52"/>
      <c r="C305" s="52"/>
      <c r="D305" s="52"/>
      <c r="E305" s="52"/>
      <c r="F305" s="52"/>
      <c r="G305" s="52"/>
      <c r="H305" s="52"/>
      <c r="I305" s="52"/>
      <c r="J305" s="52"/>
      <c r="K305" s="54"/>
      <c r="L305" s="95"/>
      <c r="M305" s="76"/>
      <c r="N305" s="96"/>
      <c r="O305" s="63" t="str">
        <f>IF(G305=0,"",G305/F304)</f>
        <v/>
      </c>
      <c r="P305" s="64"/>
      <c r="Q305" s="65" t="str">
        <f t="shared" si="26"/>
        <v/>
      </c>
      <c r="R305" s="65" t="str">
        <f t="shared" si="27"/>
        <v/>
      </c>
    </row>
    <row r="306" spans="1:18" ht="15.75">
      <c r="A306" s="51">
        <v>2502</v>
      </c>
      <c r="B306" s="52"/>
      <c r="C306" s="52"/>
      <c r="D306" s="52"/>
      <c r="E306" s="52"/>
      <c r="F306" s="52"/>
      <c r="G306" s="52"/>
      <c r="H306" s="52"/>
      <c r="I306" s="52"/>
      <c r="J306" s="52"/>
      <c r="K306" s="54"/>
      <c r="L306" s="95"/>
      <c r="M306" s="76"/>
      <c r="N306" s="96"/>
      <c r="O306" s="63" t="str">
        <f>IF(H306=0,"",H306/G305)</f>
        <v/>
      </c>
      <c r="P306" s="64"/>
      <c r="Q306" s="65" t="str">
        <f t="shared" si="26"/>
        <v/>
      </c>
      <c r="R306" s="65" t="str">
        <f t="shared" si="27"/>
        <v/>
      </c>
    </row>
    <row r="307" spans="1:18" ht="15.75">
      <c r="A307" s="51">
        <v>2601</v>
      </c>
      <c r="B307" s="52"/>
      <c r="C307" s="52"/>
      <c r="D307" s="52"/>
      <c r="E307" s="52"/>
      <c r="F307" s="52"/>
      <c r="G307" s="52"/>
      <c r="H307" s="52"/>
      <c r="I307" s="52"/>
      <c r="J307" s="52"/>
      <c r="K307" s="54"/>
      <c r="L307" s="95"/>
      <c r="M307" s="76"/>
      <c r="N307" s="96"/>
      <c r="O307" s="63" t="str">
        <f>IF(I307=0,"",I307/H306)</f>
        <v/>
      </c>
      <c r="P307" s="64"/>
      <c r="Q307" s="65" t="str">
        <f t="shared" si="26"/>
        <v/>
      </c>
      <c r="R307" s="65" t="str">
        <f t="shared" si="27"/>
        <v/>
      </c>
    </row>
    <row r="308" spans="1:18" ht="15.75">
      <c r="A308" s="51">
        <v>2602</v>
      </c>
      <c r="B308" s="52"/>
      <c r="C308" s="52"/>
      <c r="D308" s="52"/>
      <c r="E308" s="52"/>
      <c r="F308" s="52"/>
      <c r="G308" s="52"/>
      <c r="H308" s="52"/>
      <c r="I308" s="52"/>
      <c r="J308" s="52"/>
      <c r="K308" s="54"/>
      <c r="L308" s="95"/>
      <c r="M308" s="76"/>
      <c r="N308" s="96"/>
      <c r="O308" s="63" t="str">
        <f>IF(J308=0,"",J308/I307)</f>
        <v/>
      </c>
      <c r="P308" s="64"/>
      <c r="Q308" s="65" t="str">
        <f t="shared" si="26"/>
        <v/>
      </c>
      <c r="R308" s="65" t="str">
        <f t="shared" si="27"/>
        <v/>
      </c>
    </row>
    <row r="309" spans="1:18" ht="15.75">
      <c r="A309" s="51">
        <v>2701</v>
      </c>
      <c r="B309" s="52"/>
      <c r="C309" s="52"/>
      <c r="D309" s="52"/>
      <c r="E309" s="52"/>
      <c r="F309" s="52"/>
      <c r="G309" s="52"/>
      <c r="H309" s="52"/>
      <c r="I309" s="52"/>
      <c r="J309" s="52"/>
      <c r="K309" s="54"/>
      <c r="L309" s="95"/>
      <c r="M309" s="76"/>
      <c r="N309" s="96"/>
      <c r="O309" s="63"/>
      <c r="P309" s="64"/>
      <c r="Q309" s="65" t="str">
        <f t="shared" si="26"/>
        <v/>
      </c>
      <c r="R309" s="65" t="str">
        <f t="shared" si="27"/>
        <v/>
      </c>
    </row>
    <row r="310" spans="1:18" ht="15.75">
      <c r="A310" s="51">
        <v>2702</v>
      </c>
      <c r="B310" s="52"/>
      <c r="C310" s="52"/>
      <c r="D310" s="52"/>
      <c r="E310" s="52"/>
      <c r="F310" s="52"/>
      <c r="G310" s="52"/>
      <c r="H310" s="52"/>
      <c r="I310" s="52"/>
      <c r="J310" s="52"/>
      <c r="K310" s="54"/>
      <c r="L310" s="95"/>
      <c r="M310" s="76"/>
      <c r="N310" s="53"/>
      <c r="O310" s="122"/>
      <c r="P310" s="72"/>
      <c r="Q310" s="123"/>
      <c r="R310" s="122"/>
    </row>
    <row r="311" spans="1:18" ht="15.75">
      <c r="A311" s="51">
        <v>2801</v>
      </c>
      <c r="B311" s="52"/>
      <c r="C311" s="52"/>
      <c r="D311" s="52"/>
      <c r="E311" s="52"/>
      <c r="F311" s="52"/>
      <c r="G311" s="52"/>
      <c r="H311" s="52"/>
      <c r="I311" s="52"/>
      <c r="J311" s="52"/>
      <c r="K311" s="54"/>
      <c r="L311" s="95"/>
      <c r="M311" s="76"/>
      <c r="N311" s="53"/>
      <c r="O311" s="71"/>
      <c r="P311" s="72"/>
      <c r="Q311" s="73"/>
      <c r="R311" s="71"/>
    </row>
    <row r="312" spans="1:18" ht="15.75">
      <c r="A312" s="51">
        <v>2802</v>
      </c>
      <c r="B312" s="52"/>
      <c r="C312" s="52"/>
      <c r="D312" s="52"/>
      <c r="E312" s="52"/>
      <c r="F312" s="52"/>
      <c r="G312" s="52"/>
      <c r="H312" s="52"/>
      <c r="I312" s="52"/>
      <c r="J312" s="52"/>
      <c r="K312" s="54"/>
      <c r="L312" s="95"/>
      <c r="M312" s="76"/>
      <c r="N312" s="53"/>
      <c r="O312" s="76"/>
      <c r="P312" s="53"/>
      <c r="Q312" s="77"/>
      <c r="R312" s="71"/>
    </row>
    <row r="313" spans="1:18" ht="15.75">
      <c r="A313" s="51">
        <v>2901</v>
      </c>
      <c r="B313" s="52"/>
      <c r="C313" s="52"/>
      <c r="D313" s="52"/>
      <c r="E313" s="52"/>
      <c r="F313" s="52"/>
      <c r="G313" s="52"/>
      <c r="H313" s="52"/>
      <c r="I313" s="52"/>
      <c r="J313" s="52"/>
      <c r="K313" s="54"/>
      <c r="L313" s="95"/>
      <c r="M313" s="76"/>
      <c r="N313" s="53"/>
      <c r="O313" s="78" t="s">
        <v>48</v>
      </c>
      <c r="P313" s="79"/>
      <c r="Q313" s="80" t="str">
        <f>IF(SUM(K302:K310)=0,"",SUM(K302:K310))</f>
        <v/>
      </c>
      <c r="R313" s="81" t="s">
        <v>17</v>
      </c>
    </row>
    <row r="314" spans="1:18">
      <c r="B314" s="52"/>
      <c r="C314" s="52"/>
      <c r="D314" s="52"/>
      <c r="E314" s="52"/>
      <c r="F314" s="52"/>
      <c r="G314" s="52"/>
      <c r="H314" s="52"/>
      <c r="I314" s="52"/>
      <c r="J314" s="52"/>
      <c r="K314" s="54"/>
      <c r="L314" s="95"/>
      <c r="M314" s="76"/>
      <c r="N314" s="53"/>
      <c r="O314" s="82" t="s">
        <v>49</v>
      </c>
      <c r="P314" s="83" t="str">
        <f>IF(P313/B300=0,"",P313/B300)</f>
        <v/>
      </c>
      <c r="Q314" s="84" t="e">
        <f>IF(P313/Q313=0,"",P313/Q313)</f>
        <v>#VALUE!</v>
      </c>
      <c r="R314" s="85" t="s">
        <v>50</v>
      </c>
    </row>
    <row r="315" spans="1:18">
      <c r="B315" s="52"/>
      <c r="C315" s="52"/>
      <c r="D315" s="52"/>
      <c r="E315" s="52"/>
      <c r="F315" s="52"/>
      <c r="G315" s="52"/>
      <c r="H315" s="52"/>
      <c r="I315" s="52"/>
      <c r="J315" s="52"/>
      <c r="K315" s="54"/>
      <c r="L315" s="124"/>
      <c r="M315" s="125"/>
      <c r="N315" s="126"/>
      <c r="O315" s="131"/>
      <c r="P315" s="132"/>
      <c r="Q315" s="132"/>
      <c r="R315" s="133"/>
    </row>
    <row r="316" spans="1:18" ht="18">
      <c r="A316" s="19"/>
      <c r="B316" s="24"/>
      <c r="C316" s="24"/>
      <c r="D316" s="175" t="s">
        <v>74</v>
      </c>
      <c r="E316" s="176"/>
      <c r="F316" s="176"/>
      <c r="G316" s="176"/>
      <c r="H316" s="176"/>
      <c r="I316" s="176"/>
      <c r="J316" s="177"/>
      <c r="K316" s="90">
        <f>SUM(K303:K312)</f>
        <v>0</v>
      </c>
      <c r="L316" s="91" t="str">
        <f>IF(K308=0,"",K308/B300)</f>
        <v/>
      </c>
      <c r="M316" s="91" t="str">
        <f>IF(K316=0,"",K316/B300)</f>
        <v/>
      </c>
      <c r="N316" s="134" t="str">
        <f>IF(K308=0,"0%",M316-L316)</f>
        <v>0%</v>
      </c>
      <c r="O316" s="1"/>
      <c r="P316" s="24"/>
      <c r="Q316" s="27"/>
      <c r="R316" s="1"/>
    </row>
    <row r="317" spans="1:18" ht="12.75" customHeight="1">
      <c r="M317" s="1"/>
      <c r="N317" s="1"/>
      <c r="P317" s="1"/>
    </row>
    <row r="318" spans="1:18" ht="12.75" customHeight="1">
      <c r="M318" s="1"/>
      <c r="N318" s="1"/>
      <c r="P318" s="1"/>
    </row>
    <row r="319" spans="1:18" ht="26.25">
      <c r="B319" s="118" t="s">
        <v>63</v>
      </c>
      <c r="C319" s="118"/>
      <c r="D319" s="118"/>
      <c r="E319" s="118"/>
      <c r="F319" s="118"/>
      <c r="G319" s="118"/>
      <c r="H319" s="118"/>
      <c r="I319" s="118"/>
      <c r="K319" s="160"/>
      <c r="L319" s="160" t="s">
        <v>104</v>
      </c>
      <c r="M319" s="1"/>
      <c r="N319" s="1"/>
      <c r="O319" s="24"/>
      <c r="P319" s="1"/>
      <c r="Q319" s="24"/>
      <c r="R319" s="24"/>
    </row>
    <row r="320" spans="1:18" ht="20.25">
      <c r="A320" s="180" t="s">
        <v>16</v>
      </c>
      <c r="B320" s="181" t="s">
        <v>64</v>
      </c>
      <c r="C320" s="176"/>
      <c r="D320" s="176"/>
      <c r="E320" s="176"/>
      <c r="F320" s="176"/>
      <c r="G320" s="176"/>
      <c r="H320" s="176"/>
      <c r="I320" s="176"/>
      <c r="J320" s="176"/>
      <c r="K320" s="182" t="s">
        <v>17</v>
      </c>
      <c r="L320" s="174" t="s">
        <v>8</v>
      </c>
      <c r="M320" s="174" t="s">
        <v>9</v>
      </c>
      <c r="N320" s="183" t="s">
        <v>10</v>
      </c>
      <c r="O320" s="174" t="s">
        <v>11</v>
      </c>
      <c r="P320" s="172" t="s">
        <v>12</v>
      </c>
      <c r="Q320" s="172" t="s">
        <v>13</v>
      </c>
      <c r="R320" s="174" t="s">
        <v>14</v>
      </c>
    </row>
    <row r="321" spans="1:19" ht="15.75">
      <c r="A321" s="173"/>
      <c r="B321" s="51" t="s">
        <v>65</v>
      </c>
      <c r="C321" s="51" t="s">
        <v>66</v>
      </c>
      <c r="D321" s="51" t="s">
        <v>67</v>
      </c>
      <c r="E321" s="51" t="s">
        <v>68</v>
      </c>
      <c r="F321" s="51" t="s">
        <v>69</v>
      </c>
      <c r="G321" s="51" t="s">
        <v>70</v>
      </c>
      <c r="H321" s="51" t="s">
        <v>71</v>
      </c>
      <c r="I321" s="51" t="s">
        <v>72</v>
      </c>
      <c r="J321" s="51" t="s">
        <v>73</v>
      </c>
      <c r="K321" s="173"/>
      <c r="L321" s="173"/>
      <c r="M321" s="173"/>
      <c r="N321" s="173"/>
      <c r="O321" s="173"/>
      <c r="P321" s="173"/>
      <c r="Q321" s="173"/>
      <c r="R321" s="173"/>
    </row>
    <row r="322" spans="1:19" ht="15.75">
      <c r="A322" s="51">
        <v>2302</v>
      </c>
      <c r="B322" s="52">
        <v>10</v>
      </c>
      <c r="C322" s="52"/>
      <c r="D322" s="52"/>
      <c r="E322" s="52"/>
      <c r="F322" s="52"/>
      <c r="G322" s="52"/>
      <c r="H322" s="52"/>
      <c r="I322" s="52"/>
      <c r="J322" s="52"/>
      <c r="K322" s="130"/>
      <c r="L322" s="92"/>
      <c r="M322" s="93"/>
      <c r="N322" s="94"/>
      <c r="O322" s="119"/>
      <c r="P322" s="59">
        <f>B322</f>
        <v>10</v>
      </c>
      <c r="Q322" s="120"/>
      <c r="R322" s="119"/>
    </row>
    <row r="323" spans="1:19" ht="15.75">
      <c r="A323" s="51">
        <v>2401</v>
      </c>
      <c r="B323" s="52"/>
      <c r="C323" s="52">
        <v>6</v>
      </c>
      <c r="D323" s="52"/>
      <c r="E323" s="52"/>
      <c r="F323" s="52"/>
      <c r="G323" s="52"/>
      <c r="H323" s="52"/>
      <c r="I323" s="52"/>
      <c r="J323" s="52"/>
      <c r="K323" s="130"/>
      <c r="L323" s="95"/>
      <c r="M323" s="76"/>
      <c r="N323" s="96"/>
      <c r="O323" s="63">
        <f>IF(C323=0,"",C323/B322)</f>
        <v>0.6</v>
      </c>
      <c r="P323" s="64">
        <v>6</v>
      </c>
      <c r="Q323" s="65">
        <f t="shared" ref="Q323:Q331" si="28">IF(P323=0,"",P323/P322)</f>
        <v>0.6</v>
      </c>
      <c r="R323" s="65">
        <f t="shared" ref="R323:R331" si="29">IF(P323=0,"",100%-Q323)</f>
        <v>0.4</v>
      </c>
    </row>
    <row r="324" spans="1:19" ht="15.75">
      <c r="A324" s="51">
        <v>2402</v>
      </c>
      <c r="B324" s="52"/>
      <c r="C324" s="52"/>
      <c r="D324" s="52">
        <v>4</v>
      </c>
      <c r="E324" s="52"/>
      <c r="F324" s="52"/>
      <c r="G324" s="52"/>
      <c r="H324" s="52"/>
      <c r="I324" s="52"/>
      <c r="J324" s="52"/>
      <c r="K324" s="130"/>
      <c r="L324" s="95"/>
      <c r="M324" s="76"/>
      <c r="N324" s="96"/>
      <c r="O324" s="63">
        <f>IF(D324=0,"",D324/C323)</f>
        <v>0.66666666666666663</v>
      </c>
      <c r="P324" s="64">
        <v>6</v>
      </c>
      <c r="Q324" s="65">
        <f t="shared" si="28"/>
        <v>1</v>
      </c>
      <c r="R324" s="65">
        <f t="shared" si="29"/>
        <v>0</v>
      </c>
      <c r="S324" s="158">
        <f>P324/P322</f>
        <v>0.6</v>
      </c>
    </row>
    <row r="325" spans="1:19" ht="15.75">
      <c r="A325" s="51">
        <v>2501</v>
      </c>
      <c r="B325" s="52"/>
      <c r="C325" s="52"/>
      <c r="D325" s="52"/>
      <c r="E325" s="52"/>
      <c r="F325" s="52"/>
      <c r="G325" s="52"/>
      <c r="H325" s="52"/>
      <c r="I325" s="52"/>
      <c r="J325" s="52"/>
      <c r="K325" s="130"/>
      <c r="L325" s="95"/>
      <c r="M325" s="76"/>
      <c r="N325" s="96"/>
      <c r="O325" s="63" t="str">
        <f>IF(E325=0,"",E325/D324)</f>
        <v/>
      </c>
      <c r="P325" s="64"/>
      <c r="Q325" s="65" t="str">
        <f t="shared" si="28"/>
        <v/>
      </c>
      <c r="R325" s="65" t="str">
        <f t="shared" si="29"/>
        <v/>
      </c>
    </row>
    <row r="326" spans="1:19" ht="15.75">
      <c r="A326" s="51">
        <v>2502</v>
      </c>
      <c r="B326" s="52"/>
      <c r="C326" s="52"/>
      <c r="D326" s="52"/>
      <c r="E326" s="52"/>
      <c r="F326" s="52"/>
      <c r="G326" s="52"/>
      <c r="H326" s="52"/>
      <c r="I326" s="52"/>
      <c r="J326" s="52"/>
      <c r="K326" s="130"/>
      <c r="L326" s="95"/>
      <c r="M326" s="76"/>
      <c r="N326" s="96"/>
      <c r="O326" s="63" t="str">
        <f>IF(F326=0,"",F326/E325)</f>
        <v/>
      </c>
      <c r="P326" s="64"/>
      <c r="Q326" s="65" t="str">
        <f t="shared" si="28"/>
        <v/>
      </c>
      <c r="R326" s="65" t="str">
        <f t="shared" si="29"/>
        <v/>
      </c>
    </row>
    <row r="327" spans="1:19" ht="15.75">
      <c r="A327" s="51">
        <v>2601</v>
      </c>
      <c r="B327" s="52"/>
      <c r="C327" s="52"/>
      <c r="D327" s="52"/>
      <c r="E327" s="52"/>
      <c r="F327" s="52"/>
      <c r="G327" s="52"/>
      <c r="H327" s="52"/>
      <c r="I327" s="52"/>
      <c r="J327" s="52"/>
      <c r="K327" s="130"/>
      <c r="L327" s="95"/>
      <c r="M327" s="76"/>
      <c r="N327" s="96"/>
      <c r="O327" s="63" t="str">
        <f>IF(G327=0,"",G327/F326)</f>
        <v/>
      </c>
      <c r="P327" s="64"/>
      <c r="Q327" s="65" t="str">
        <f t="shared" si="28"/>
        <v/>
      </c>
      <c r="R327" s="65" t="str">
        <f t="shared" si="29"/>
        <v/>
      </c>
    </row>
    <row r="328" spans="1:19" ht="15.75">
      <c r="A328" s="51">
        <v>2602</v>
      </c>
      <c r="B328" s="52"/>
      <c r="C328" s="52"/>
      <c r="D328" s="52"/>
      <c r="E328" s="52"/>
      <c r="F328" s="52"/>
      <c r="G328" s="52"/>
      <c r="H328" s="52"/>
      <c r="I328" s="52"/>
      <c r="J328" s="52"/>
      <c r="K328" s="130"/>
      <c r="L328" s="95"/>
      <c r="M328" s="76"/>
      <c r="N328" s="96"/>
      <c r="O328" s="63" t="str">
        <f>IF(H328=0,"",H328/G327)</f>
        <v/>
      </c>
      <c r="P328" s="64"/>
      <c r="Q328" s="65" t="str">
        <f t="shared" si="28"/>
        <v/>
      </c>
      <c r="R328" s="65" t="str">
        <f t="shared" si="29"/>
        <v/>
      </c>
    </row>
    <row r="329" spans="1:19" ht="15.75">
      <c r="A329" s="51">
        <v>2701</v>
      </c>
      <c r="B329" s="52"/>
      <c r="C329" s="52"/>
      <c r="D329" s="52"/>
      <c r="E329" s="52"/>
      <c r="F329" s="52"/>
      <c r="G329" s="52"/>
      <c r="H329" s="52"/>
      <c r="I329" s="52"/>
      <c r="J329" s="52"/>
      <c r="K329" s="130"/>
      <c r="L329" s="95"/>
      <c r="M329" s="76"/>
      <c r="N329" s="96"/>
      <c r="O329" s="63" t="str">
        <f>IF(I329=0,"",I329/H328)</f>
        <v/>
      </c>
      <c r="P329" s="64"/>
      <c r="Q329" s="65" t="str">
        <f t="shared" si="28"/>
        <v/>
      </c>
      <c r="R329" s="65" t="str">
        <f t="shared" si="29"/>
        <v/>
      </c>
    </row>
    <row r="330" spans="1:19" ht="15.75">
      <c r="A330" s="51">
        <v>2702</v>
      </c>
      <c r="B330" s="52"/>
      <c r="C330" s="52"/>
      <c r="D330" s="52"/>
      <c r="E330" s="52"/>
      <c r="F330" s="52"/>
      <c r="G330" s="52"/>
      <c r="H330" s="52"/>
      <c r="I330" s="52"/>
      <c r="J330" s="52"/>
      <c r="K330" s="130"/>
      <c r="L330" s="95"/>
      <c r="M330" s="76"/>
      <c r="N330" s="96"/>
      <c r="O330" s="63" t="str">
        <f>IF(J330=0,"",J330/I329)</f>
        <v/>
      </c>
      <c r="P330" s="64"/>
      <c r="Q330" s="65" t="str">
        <f t="shared" si="28"/>
        <v/>
      </c>
      <c r="R330" s="65" t="str">
        <f t="shared" si="29"/>
        <v/>
      </c>
    </row>
    <row r="331" spans="1:19" ht="15.75">
      <c r="A331" s="51">
        <v>2801</v>
      </c>
      <c r="B331" s="52"/>
      <c r="C331" s="52"/>
      <c r="D331" s="52"/>
      <c r="E331" s="52"/>
      <c r="F331" s="52"/>
      <c r="G331" s="52"/>
      <c r="H331" s="52"/>
      <c r="I331" s="52"/>
      <c r="J331" s="52"/>
      <c r="K331" s="130"/>
      <c r="L331" s="95"/>
      <c r="M331" s="76"/>
      <c r="N331" s="96"/>
      <c r="O331" s="63"/>
      <c r="P331" s="64"/>
      <c r="Q331" s="65" t="str">
        <f t="shared" si="28"/>
        <v/>
      </c>
      <c r="R331" s="65" t="str">
        <f t="shared" si="29"/>
        <v/>
      </c>
    </row>
    <row r="332" spans="1:19" ht="15.75">
      <c r="A332" s="51">
        <v>2802</v>
      </c>
      <c r="B332" s="52"/>
      <c r="C332" s="52"/>
      <c r="D332" s="52"/>
      <c r="E332" s="52"/>
      <c r="F332" s="52"/>
      <c r="G332" s="52"/>
      <c r="H332" s="52"/>
      <c r="I332" s="52"/>
      <c r="J332" s="52"/>
      <c r="K332" s="130"/>
      <c r="L332" s="95"/>
      <c r="M332" s="76"/>
      <c r="N332" s="53"/>
      <c r="O332" s="122"/>
      <c r="P332" s="72"/>
      <c r="Q332" s="123"/>
      <c r="R332" s="122"/>
    </row>
    <row r="333" spans="1:19" ht="15.75">
      <c r="A333" s="51">
        <v>2901</v>
      </c>
      <c r="B333" s="52"/>
      <c r="C333" s="52"/>
      <c r="D333" s="52"/>
      <c r="E333" s="52"/>
      <c r="F333" s="52"/>
      <c r="G333" s="52"/>
      <c r="H333" s="52"/>
      <c r="I333" s="52"/>
      <c r="J333" s="52"/>
      <c r="K333" s="130"/>
      <c r="L333" s="95"/>
      <c r="M333" s="76"/>
      <c r="N333" s="53"/>
      <c r="O333" s="71"/>
      <c r="P333" s="72"/>
      <c r="Q333" s="73"/>
      <c r="R333" s="71"/>
    </row>
    <row r="334" spans="1:19" ht="15.75">
      <c r="A334" s="51">
        <v>2902</v>
      </c>
      <c r="B334" s="52"/>
      <c r="C334" s="52"/>
      <c r="D334" s="52"/>
      <c r="E334" s="52"/>
      <c r="F334" s="52"/>
      <c r="G334" s="52"/>
      <c r="H334" s="52"/>
      <c r="I334" s="52"/>
      <c r="J334" s="52"/>
      <c r="K334" s="130"/>
      <c r="L334" s="95"/>
      <c r="M334" s="76"/>
      <c r="N334" s="53"/>
      <c r="O334" s="76"/>
      <c r="P334" s="53"/>
      <c r="Q334" s="77"/>
      <c r="R334" s="71"/>
    </row>
    <row r="335" spans="1:19" ht="15.75">
      <c r="A335" s="51">
        <v>3001</v>
      </c>
      <c r="B335" s="52"/>
      <c r="C335" s="52"/>
      <c r="D335" s="52"/>
      <c r="E335" s="52"/>
      <c r="F335" s="52"/>
      <c r="G335" s="52"/>
      <c r="H335" s="52"/>
      <c r="I335" s="52"/>
      <c r="J335" s="52"/>
      <c r="K335" s="130"/>
      <c r="L335" s="95"/>
      <c r="M335" s="76"/>
      <c r="N335" s="53"/>
      <c r="O335" s="78" t="s">
        <v>48</v>
      </c>
      <c r="P335" s="79"/>
      <c r="Q335" s="80" t="str">
        <f>IF(SUM(K324:K332)=0,"",SUM(K324:K332))</f>
        <v/>
      </c>
      <c r="R335" s="81" t="s">
        <v>17</v>
      </c>
    </row>
    <row r="336" spans="1:19" ht="12.75" customHeight="1">
      <c r="B336" s="52"/>
      <c r="C336" s="52"/>
      <c r="D336" s="52"/>
      <c r="E336" s="52"/>
      <c r="F336" s="52"/>
      <c r="G336" s="52"/>
      <c r="H336" s="52"/>
      <c r="I336" s="52"/>
      <c r="J336" s="52"/>
      <c r="K336" s="130"/>
      <c r="L336" s="95"/>
      <c r="M336" s="76"/>
      <c r="N336" s="53"/>
      <c r="O336" s="82" t="s">
        <v>49</v>
      </c>
      <c r="P336" s="83" t="str">
        <f>IF(P335/B322=0,"",P335/B322)</f>
        <v/>
      </c>
      <c r="Q336" s="84" t="e">
        <f>IF(P335/Q335=0,"",P335/Q335)</f>
        <v>#VALUE!</v>
      </c>
      <c r="R336" s="85" t="s">
        <v>50</v>
      </c>
    </row>
    <row r="337" spans="1:19" ht="12.75" customHeight="1">
      <c r="B337" s="52"/>
      <c r="C337" s="52"/>
      <c r="D337" s="52"/>
      <c r="E337" s="52"/>
      <c r="F337" s="52"/>
      <c r="G337" s="52"/>
      <c r="H337" s="52"/>
      <c r="I337" s="52"/>
      <c r="J337" s="52"/>
      <c r="K337" s="130"/>
      <c r="L337" s="124"/>
      <c r="M337" s="125"/>
      <c r="N337" s="126"/>
      <c r="O337" s="131"/>
      <c r="P337" s="132"/>
      <c r="Q337" s="132"/>
      <c r="R337" s="133"/>
    </row>
    <row r="338" spans="1:19" ht="12.75" customHeight="1">
      <c r="A338" s="19"/>
      <c r="B338" s="24"/>
      <c r="C338" s="24"/>
      <c r="D338" s="175" t="s">
        <v>74</v>
      </c>
      <c r="E338" s="176"/>
      <c r="F338" s="176"/>
      <c r="G338" s="176"/>
      <c r="H338" s="176"/>
      <c r="I338" s="176"/>
      <c r="J338" s="177"/>
      <c r="K338" s="90">
        <f>SUM(K325:K334)</f>
        <v>0</v>
      </c>
      <c r="L338" s="91" t="str">
        <f>IF(K330=0,"",K330/B322)</f>
        <v/>
      </c>
      <c r="M338" s="91" t="str">
        <f>IF(K338=0,"",K338/B322)</f>
        <v/>
      </c>
      <c r="N338" s="134" t="str">
        <f>IF(K330=0,"0%",M338-L338)</f>
        <v>0%</v>
      </c>
      <c r="O338" s="1"/>
      <c r="P338" s="24"/>
      <c r="Q338" s="27"/>
      <c r="R338" s="1"/>
    </row>
    <row r="339" spans="1:19" ht="12.75" customHeight="1">
      <c r="M339" s="1"/>
      <c r="N339" s="1"/>
      <c r="P339" s="1"/>
    </row>
    <row r="340" spans="1:19" ht="12.75" customHeight="1">
      <c r="M340" s="1"/>
      <c r="N340" s="1"/>
      <c r="P340" s="1"/>
    </row>
    <row r="341" spans="1:19" ht="12.75" customHeight="1">
      <c r="B341" s="118" t="s">
        <v>63</v>
      </c>
      <c r="C341" s="118"/>
      <c r="D341" s="118"/>
      <c r="E341" s="118"/>
      <c r="F341" s="118"/>
      <c r="G341" s="118"/>
      <c r="H341" s="118"/>
      <c r="I341" s="118"/>
      <c r="K341" s="164"/>
      <c r="L341" s="164" t="s">
        <v>98</v>
      </c>
      <c r="M341" s="1"/>
      <c r="N341" s="1"/>
      <c r="O341" s="24"/>
      <c r="P341" s="1"/>
      <c r="Q341" s="24"/>
      <c r="R341" s="24"/>
    </row>
    <row r="342" spans="1:19" ht="12.75" customHeight="1">
      <c r="A342" s="180" t="s">
        <v>16</v>
      </c>
      <c r="B342" s="181" t="s">
        <v>64</v>
      </c>
      <c r="C342" s="176"/>
      <c r="D342" s="176"/>
      <c r="E342" s="176"/>
      <c r="F342" s="176"/>
      <c r="G342" s="176"/>
      <c r="H342" s="176"/>
      <c r="I342" s="176"/>
      <c r="J342" s="176"/>
      <c r="K342" s="182" t="s">
        <v>17</v>
      </c>
      <c r="L342" s="174" t="s">
        <v>8</v>
      </c>
      <c r="M342" s="174" t="s">
        <v>9</v>
      </c>
      <c r="N342" s="183" t="s">
        <v>10</v>
      </c>
      <c r="O342" s="174" t="s">
        <v>11</v>
      </c>
      <c r="P342" s="172" t="s">
        <v>12</v>
      </c>
      <c r="Q342" s="172" t="s">
        <v>13</v>
      </c>
      <c r="R342" s="174" t="s">
        <v>14</v>
      </c>
    </row>
    <row r="343" spans="1:19" ht="12.75" customHeight="1">
      <c r="A343" s="173"/>
      <c r="B343" s="51" t="s">
        <v>65</v>
      </c>
      <c r="C343" s="51" t="s">
        <v>66</v>
      </c>
      <c r="D343" s="51" t="s">
        <v>67</v>
      </c>
      <c r="E343" s="51" t="s">
        <v>68</v>
      </c>
      <c r="F343" s="51" t="s">
        <v>69</v>
      </c>
      <c r="G343" s="51" t="s">
        <v>70</v>
      </c>
      <c r="H343" s="51" t="s">
        <v>71</v>
      </c>
      <c r="I343" s="51" t="s">
        <v>72</v>
      </c>
      <c r="J343" s="51" t="s">
        <v>73</v>
      </c>
      <c r="K343" s="173"/>
      <c r="L343" s="173"/>
      <c r="M343" s="173"/>
      <c r="N343" s="173"/>
      <c r="O343" s="173"/>
      <c r="P343" s="173"/>
      <c r="Q343" s="173"/>
      <c r="R343" s="173"/>
    </row>
    <row r="344" spans="1:19" ht="12.75" customHeight="1">
      <c r="A344" s="51">
        <v>2402</v>
      </c>
      <c r="B344" s="52">
        <v>7</v>
      </c>
      <c r="C344" s="52"/>
      <c r="D344" s="52"/>
      <c r="E344" s="52"/>
      <c r="F344" s="52"/>
      <c r="G344" s="52"/>
      <c r="H344" s="52"/>
      <c r="I344" s="52"/>
      <c r="J344" s="52"/>
      <c r="K344" s="130"/>
      <c r="L344" s="92"/>
      <c r="M344" s="93"/>
      <c r="N344" s="94"/>
      <c r="O344" s="119"/>
      <c r="P344" s="59">
        <f>B344</f>
        <v>7</v>
      </c>
      <c r="Q344" s="120"/>
      <c r="R344" s="119"/>
    </row>
    <row r="345" spans="1:19" ht="12.75" customHeight="1">
      <c r="A345" s="51">
        <v>2501</v>
      </c>
      <c r="B345" s="52"/>
      <c r="C345" s="52"/>
      <c r="D345" s="52"/>
      <c r="E345" s="52"/>
      <c r="F345" s="52"/>
      <c r="G345" s="52"/>
      <c r="H345" s="52"/>
      <c r="I345" s="52"/>
      <c r="J345" s="52"/>
      <c r="K345" s="130"/>
      <c r="L345" s="95"/>
      <c r="M345" s="76"/>
      <c r="N345" s="96"/>
      <c r="O345" s="63" t="str">
        <f>IF(C345=0,"",C345/B344)</f>
        <v/>
      </c>
      <c r="P345" s="64"/>
      <c r="Q345" s="65" t="str">
        <f t="shared" ref="Q345:Q353" si="30">IF(P345=0,"",P345/P344)</f>
        <v/>
      </c>
      <c r="R345" s="65" t="str">
        <f t="shared" ref="R345:R353" si="31">IF(P345=0,"",100%-Q345)</f>
        <v/>
      </c>
    </row>
    <row r="346" spans="1:19" ht="12.75" customHeight="1">
      <c r="A346" s="51">
        <v>2502</v>
      </c>
      <c r="B346" s="52"/>
      <c r="C346" s="52"/>
      <c r="D346" s="52"/>
      <c r="E346" s="52"/>
      <c r="F346" s="52"/>
      <c r="G346" s="52"/>
      <c r="H346" s="52"/>
      <c r="I346" s="52"/>
      <c r="J346" s="52"/>
      <c r="K346" s="130"/>
      <c r="L346" s="95"/>
      <c r="M346" s="76"/>
      <c r="N346" s="96"/>
      <c r="O346" s="63" t="str">
        <f>IF(D346=0,"",D346/C345)</f>
        <v/>
      </c>
      <c r="P346" s="64"/>
      <c r="Q346" s="65" t="str">
        <f t="shared" si="30"/>
        <v/>
      </c>
      <c r="R346" s="65" t="str">
        <f t="shared" si="31"/>
        <v/>
      </c>
      <c r="S346" s="158">
        <f>P346/P344</f>
        <v>0</v>
      </c>
    </row>
    <row r="347" spans="1:19" ht="12.75" customHeight="1">
      <c r="A347" s="51">
        <v>2601</v>
      </c>
      <c r="B347" s="52"/>
      <c r="C347" s="52"/>
      <c r="D347" s="52"/>
      <c r="E347" s="52"/>
      <c r="F347" s="52"/>
      <c r="G347" s="52"/>
      <c r="H347" s="52"/>
      <c r="I347" s="52"/>
      <c r="J347" s="52"/>
      <c r="K347" s="130"/>
      <c r="L347" s="95"/>
      <c r="M347" s="76"/>
      <c r="N347" s="96"/>
      <c r="O347" s="63" t="str">
        <f>IF(E347=0,"",E347/D346)</f>
        <v/>
      </c>
      <c r="P347" s="64"/>
      <c r="Q347" s="65" t="str">
        <f t="shared" si="30"/>
        <v/>
      </c>
      <c r="R347" s="65" t="str">
        <f t="shared" si="31"/>
        <v/>
      </c>
    </row>
    <row r="348" spans="1:19" ht="12.75" customHeight="1">
      <c r="A348" s="51">
        <v>2602</v>
      </c>
      <c r="B348" s="52"/>
      <c r="C348" s="52"/>
      <c r="D348" s="52"/>
      <c r="E348" s="52"/>
      <c r="F348" s="52"/>
      <c r="G348" s="52"/>
      <c r="H348" s="52"/>
      <c r="I348" s="52"/>
      <c r="J348" s="52"/>
      <c r="K348" s="130"/>
      <c r="L348" s="95"/>
      <c r="M348" s="76"/>
      <c r="N348" s="96"/>
      <c r="O348" s="63" t="str">
        <f>IF(F348=0,"",F348/E347)</f>
        <v/>
      </c>
      <c r="P348" s="64"/>
      <c r="Q348" s="65" t="str">
        <f t="shared" si="30"/>
        <v/>
      </c>
      <c r="R348" s="65" t="str">
        <f t="shared" si="31"/>
        <v/>
      </c>
    </row>
    <row r="349" spans="1:19" ht="12.75" customHeight="1">
      <c r="A349" s="51">
        <v>2701</v>
      </c>
      <c r="B349" s="52"/>
      <c r="C349" s="52"/>
      <c r="D349" s="52"/>
      <c r="E349" s="52"/>
      <c r="F349" s="52"/>
      <c r="G349" s="52"/>
      <c r="H349" s="52"/>
      <c r="I349" s="52"/>
      <c r="J349" s="52"/>
      <c r="K349" s="130"/>
      <c r="L349" s="95"/>
      <c r="M349" s="76"/>
      <c r="N349" s="96"/>
      <c r="O349" s="63" t="str">
        <f>IF(G349=0,"",G349/F348)</f>
        <v/>
      </c>
      <c r="P349" s="64"/>
      <c r="Q349" s="65" t="str">
        <f t="shared" si="30"/>
        <v/>
      </c>
      <c r="R349" s="65" t="str">
        <f t="shared" si="31"/>
        <v/>
      </c>
    </row>
    <row r="350" spans="1:19" ht="12.75" customHeight="1">
      <c r="A350" s="51">
        <v>2702</v>
      </c>
      <c r="B350" s="52"/>
      <c r="C350" s="52"/>
      <c r="D350" s="52"/>
      <c r="E350" s="52"/>
      <c r="F350" s="52"/>
      <c r="G350" s="52"/>
      <c r="H350" s="52"/>
      <c r="I350" s="52"/>
      <c r="J350" s="52"/>
      <c r="K350" s="130"/>
      <c r="L350" s="95"/>
      <c r="M350" s="76"/>
      <c r="N350" s="96"/>
      <c r="O350" s="63" t="str">
        <f>IF(H350=0,"",H350/G349)</f>
        <v/>
      </c>
      <c r="P350" s="64"/>
      <c r="Q350" s="65" t="str">
        <f t="shared" si="30"/>
        <v/>
      </c>
      <c r="R350" s="65" t="str">
        <f t="shared" si="31"/>
        <v/>
      </c>
    </row>
    <row r="351" spans="1:19" ht="12.75" customHeight="1">
      <c r="A351" s="51">
        <v>2801</v>
      </c>
      <c r="B351" s="52"/>
      <c r="C351" s="52"/>
      <c r="D351" s="52"/>
      <c r="E351" s="52"/>
      <c r="F351" s="52"/>
      <c r="G351" s="52"/>
      <c r="H351" s="52"/>
      <c r="I351" s="52"/>
      <c r="J351" s="52"/>
      <c r="K351" s="130"/>
      <c r="L351" s="95"/>
      <c r="M351" s="76"/>
      <c r="N351" s="96"/>
      <c r="O351" s="63" t="str">
        <f>IF(I351=0,"",I351/H350)</f>
        <v/>
      </c>
      <c r="P351" s="64"/>
      <c r="Q351" s="65" t="str">
        <f t="shared" si="30"/>
        <v/>
      </c>
      <c r="R351" s="65" t="str">
        <f t="shared" si="31"/>
        <v/>
      </c>
    </row>
    <row r="352" spans="1:19" ht="12.75" customHeight="1">
      <c r="A352" s="51">
        <v>2802</v>
      </c>
      <c r="B352" s="52"/>
      <c r="C352" s="52"/>
      <c r="D352" s="52"/>
      <c r="E352" s="52"/>
      <c r="F352" s="52"/>
      <c r="G352" s="52"/>
      <c r="H352" s="52"/>
      <c r="I352" s="52"/>
      <c r="J352" s="52"/>
      <c r="K352" s="130"/>
      <c r="L352" s="95"/>
      <c r="M352" s="76"/>
      <c r="N352" s="96"/>
      <c r="O352" s="63" t="str">
        <f>IF(J352=0,"",J352/I351)</f>
        <v/>
      </c>
      <c r="P352" s="64"/>
      <c r="Q352" s="65" t="str">
        <f t="shared" si="30"/>
        <v/>
      </c>
      <c r="R352" s="65" t="str">
        <f t="shared" si="31"/>
        <v/>
      </c>
    </row>
    <row r="353" spans="1:18" ht="12.75" customHeight="1">
      <c r="A353" s="51">
        <v>2901</v>
      </c>
      <c r="B353" s="52"/>
      <c r="C353" s="52"/>
      <c r="D353" s="52"/>
      <c r="E353" s="52"/>
      <c r="F353" s="52"/>
      <c r="G353" s="52"/>
      <c r="H353" s="52"/>
      <c r="I353" s="52"/>
      <c r="J353" s="52"/>
      <c r="K353" s="130"/>
      <c r="L353" s="95"/>
      <c r="M353" s="76"/>
      <c r="N353" s="96"/>
      <c r="O353" s="63"/>
      <c r="P353" s="64"/>
      <c r="Q353" s="65" t="str">
        <f t="shared" si="30"/>
        <v/>
      </c>
      <c r="R353" s="65" t="str">
        <f t="shared" si="31"/>
        <v/>
      </c>
    </row>
    <row r="354" spans="1:18" ht="12.75" customHeight="1">
      <c r="A354" s="51">
        <v>2902</v>
      </c>
      <c r="B354" s="52"/>
      <c r="C354" s="52"/>
      <c r="D354" s="52"/>
      <c r="E354" s="52"/>
      <c r="F354" s="52"/>
      <c r="G354" s="52"/>
      <c r="H354" s="52"/>
      <c r="I354" s="52"/>
      <c r="J354" s="52"/>
      <c r="K354" s="130"/>
      <c r="L354" s="95"/>
      <c r="M354" s="76"/>
      <c r="N354" s="53"/>
      <c r="O354" s="122"/>
      <c r="P354" s="72"/>
      <c r="Q354" s="123"/>
      <c r="R354" s="122"/>
    </row>
    <row r="355" spans="1:18" ht="12.75" customHeight="1">
      <c r="A355" s="51">
        <v>3001</v>
      </c>
      <c r="B355" s="52"/>
      <c r="C355" s="52"/>
      <c r="D355" s="52"/>
      <c r="E355" s="52"/>
      <c r="F355" s="52"/>
      <c r="G355" s="52"/>
      <c r="H355" s="52"/>
      <c r="I355" s="52"/>
      <c r="J355" s="52"/>
      <c r="K355" s="130"/>
      <c r="L355" s="95"/>
      <c r="M355" s="76"/>
      <c r="N355" s="53"/>
      <c r="O355" s="71"/>
      <c r="P355" s="72"/>
      <c r="Q355" s="73"/>
      <c r="R355" s="71"/>
    </row>
    <row r="356" spans="1:18" ht="12.75" customHeight="1">
      <c r="A356" s="51">
        <v>3002</v>
      </c>
      <c r="B356" s="52"/>
      <c r="C356" s="52"/>
      <c r="D356" s="52"/>
      <c r="E356" s="52"/>
      <c r="F356" s="52"/>
      <c r="G356" s="52"/>
      <c r="H356" s="52"/>
      <c r="I356" s="52"/>
      <c r="J356" s="52"/>
      <c r="K356" s="130"/>
      <c r="L356" s="95"/>
      <c r="M356" s="76"/>
      <c r="N356" s="53"/>
      <c r="O356" s="76"/>
      <c r="P356" s="53"/>
      <c r="Q356" s="77"/>
      <c r="R356" s="71"/>
    </row>
    <row r="357" spans="1:18" ht="12.75" customHeight="1">
      <c r="A357" s="51">
        <v>3101</v>
      </c>
      <c r="B357" s="52"/>
      <c r="C357" s="52"/>
      <c r="D357" s="52"/>
      <c r="E357" s="52"/>
      <c r="F357" s="52"/>
      <c r="G357" s="52"/>
      <c r="H357" s="52"/>
      <c r="I357" s="52"/>
      <c r="J357" s="52"/>
      <c r="K357" s="130"/>
      <c r="L357" s="95"/>
      <c r="M357" s="76"/>
      <c r="N357" s="53"/>
      <c r="O357" s="78" t="s">
        <v>48</v>
      </c>
      <c r="P357" s="79"/>
      <c r="Q357" s="80" t="str">
        <f>IF(SUM(K346:K354)=0,"",SUM(K346:K354))</f>
        <v/>
      </c>
      <c r="R357" s="81" t="s">
        <v>17</v>
      </c>
    </row>
    <row r="358" spans="1:18" ht="12.75" customHeight="1">
      <c r="B358" s="52"/>
      <c r="C358" s="52"/>
      <c r="D358" s="52"/>
      <c r="E358" s="52"/>
      <c r="F358" s="52"/>
      <c r="G358" s="52"/>
      <c r="H358" s="52"/>
      <c r="I358" s="52"/>
      <c r="J358" s="52"/>
      <c r="K358" s="130"/>
      <c r="L358" s="95"/>
      <c r="M358" s="76"/>
      <c r="N358" s="53"/>
      <c r="O358" s="82" t="s">
        <v>49</v>
      </c>
      <c r="P358" s="83" t="str">
        <f>IF(P357/B344=0,"",P357/B344)</f>
        <v/>
      </c>
      <c r="Q358" s="84" t="e">
        <f>IF(P357/Q357=0,"",P357/Q357)</f>
        <v>#VALUE!</v>
      </c>
      <c r="R358" s="85" t="s">
        <v>50</v>
      </c>
    </row>
    <row r="359" spans="1:18" ht="12.75" customHeight="1">
      <c r="B359" s="52"/>
      <c r="C359" s="52"/>
      <c r="D359" s="52"/>
      <c r="E359" s="52"/>
      <c r="F359" s="52"/>
      <c r="G359" s="52"/>
      <c r="H359" s="52"/>
      <c r="I359" s="52"/>
      <c r="J359" s="52"/>
      <c r="K359" s="130"/>
      <c r="L359" s="124"/>
      <c r="M359" s="125"/>
      <c r="N359" s="126"/>
      <c r="O359" s="131"/>
      <c r="P359" s="132"/>
      <c r="Q359" s="132"/>
      <c r="R359" s="133"/>
    </row>
    <row r="360" spans="1:18" ht="12.75" customHeight="1">
      <c r="A360" s="19"/>
      <c r="B360" s="24"/>
      <c r="C360" s="24"/>
      <c r="D360" s="175" t="s">
        <v>74</v>
      </c>
      <c r="E360" s="176"/>
      <c r="F360" s="176"/>
      <c r="G360" s="176"/>
      <c r="H360" s="176"/>
      <c r="I360" s="176"/>
      <c r="J360" s="177"/>
      <c r="K360" s="90">
        <f>SUM(K347:K356)</f>
        <v>0</v>
      </c>
      <c r="L360" s="91" t="str">
        <f>IF(K352=0,"",K352/B344)</f>
        <v/>
      </c>
      <c r="M360" s="91" t="str">
        <f>IF(K360=0,"",K360/B344)</f>
        <v/>
      </c>
      <c r="N360" s="134" t="str">
        <f>IF(K352=0,"0%",M360-L360)</f>
        <v>0%</v>
      </c>
      <c r="O360" s="1"/>
      <c r="P360" s="24"/>
      <c r="Q360" s="27"/>
      <c r="R360" s="1"/>
    </row>
    <row r="361" spans="1:18" ht="12.75" customHeight="1">
      <c r="M361" s="1"/>
      <c r="N361" s="1"/>
      <c r="P361" s="1"/>
    </row>
    <row r="362" spans="1:18" ht="12.75" customHeight="1">
      <c r="M362" s="1"/>
      <c r="N362" s="1"/>
      <c r="P362" s="1"/>
    </row>
    <row r="363" spans="1:18" ht="12.75" customHeight="1">
      <c r="M363" s="1"/>
      <c r="N363" s="1"/>
      <c r="P363" s="1"/>
    </row>
    <row r="364" spans="1:18" ht="12.75" customHeight="1">
      <c r="M364" s="1"/>
      <c r="N364" s="1"/>
      <c r="P364" s="1"/>
    </row>
    <row r="365" spans="1:18" ht="12.75" customHeight="1">
      <c r="M365" s="1"/>
      <c r="N365" s="1"/>
      <c r="P365" s="1"/>
    </row>
    <row r="366" spans="1:18" ht="12.75" customHeight="1">
      <c r="M366" s="1"/>
      <c r="N366" s="1"/>
      <c r="P366" s="1"/>
    </row>
    <row r="367" spans="1:18" ht="12.75" customHeight="1">
      <c r="M367" s="1"/>
      <c r="N367" s="1"/>
      <c r="P367" s="1"/>
    </row>
    <row r="368" spans="1:18" ht="12.75" customHeight="1">
      <c r="M368" s="1"/>
      <c r="N368" s="1"/>
      <c r="P368" s="1"/>
    </row>
    <row r="369" spans="13:16" ht="12.75" customHeight="1">
      <c r="M369" s="1"/>
      <c r="N369" s="1"/>
      <c r="P369" s="1"/>
    </row>
    <row r="370" spans="13:16" ht="12.75" customHeight="1">
      <c r="M370" s="1"/>
      <c r="N370" s="1"/>
      <c r="P370" s="1"/>
    </row>
    <row r="371" spans="13:16" ht="12.75" customHeight="1">
      <c r="M371" s="1"/>
      <c r="N371" s="1"/>
      <c r="P371" s="1"/>
    </row>
    <row r="372" spans="13:16" ht="12.75" customHeight="1">
      <c r="M372" s="1"/>
      <c r="N372" s="1"/>
      <c r="P372" s="1"/>
    </row>
    <row r="373" spans="13:16" ht="12.75" customHeight="1">
      <c r="M373" s="1"/>
      <c r="N373" s="1"/>
      <c r="P373" s="1"/>
    </row>
    <row r="374" spans="13:16" ht="12.75" customHeight="1">
      <c r="M374" s="1"/>
      <c r="N374" s="1"/>
      <c r="P374" s="1"/>
    </row>
    <row r="375" spans="13:16" ht="12.75" customHeight="1">
      <c r="M375" s="1"/>
      <c r="N375" s="1"/>
      <c r="P375" s="1"/>
    </row>
    <row r="376" spans="13:16" ht="12.75" customHeight="1">
      <c r="M376" s="1"/>
      <c r="N376" s="1"/>
      <c r="P376" s="1"/>
    </row>
    <row r="377" spans="13:16" ht="12.75" customHeight="1">
      <c r="M377" s="1"/>
      <c r="N377" s="1"/>
      <c r="P377" s="1"/>
    </row>
    <row r="378" spans="13:16" ht="12.75" customHeight="1">
      <c r="M378" s="1"/>
      <c r="N378" s="1"/>
      <c r="P378" s="1"/>
    </row>
    <row r="379" spans="13:16" ht="12.75" customHeight="1">
      <c r="M379" s="1"/>
      <c r="N379" s="1"/>
      <c r="P379" s="1"/>
    </row>
    <row r="380" spans="13:16" ht="12.75" customHeight="1">
      <c r="M380" s="1"/>
      <c r="N380" s="1"/>
      <c r="P380" s="1"/>
    </row>
    <row r="381" spans="13:16" ht="12.75" customHeight="1">
      <c r="M381" s="1"/>
      <c r="N381" s="1"/>
      <c r="P381" s="1"/>
    </row>
    <row r="382" spans="13:16" ht="12.75" customHeight="1">
      <c r="M382" s="1"/>
      <c r="N382" s="1"/>
      <c r="P382" s="1"/>
    </row>
    <row r="383" spans="13:16" ht="12.75" customHeight="1">
      <c r="M383" s="1"/>
      <c r="N383" s="1"/>
      <c r="P383" s="1"/>
    </row>
    <row r="384" spans="13:16" ht="12.75" customHeight="1">
      <c r="M384" s="1"/>
      <c r="N384" s="1"/>
      <c r="P384" s="1"/>
    </row>
    <row r="385" spans="13:16" ht="12.75" customHeight="1">
      <c r="M385" s="1"/>
      <c r="N385" s="1"/>
      <c r="P385" s="1"/>
    </row>
    <row r="386" spans="13:16" ht="12.75" customHeight="1">
      <c r="M386" s="1"/>
      <c r="N386" s="1"/>
      <c r="P386" s="1"/>
    </row>
    <row r="387" spans="13:16" ht="12.75" customHeight="1">
      <c r="M387" s="1"/>
      <c r="N387" s="1"/>
      <c r="P387" s="1"/>
    </row>
    <row r="388" spans="13:16" ht="12.75" customHeight="1">
      <c r="M388" s="1"/>
      <c r="N388" s="1"/>
      <c r="P388" s="1"/>
    </row>
    <row r="389" spans="13:16" ht="12.75" customHeight="1">
      <c r="M389" s="1"/>
      <c r="N389" s="1"/>
      <c r="P389" s="1"/>
    </row>
    <row r="390" spans="13:16" ht="12.75" customHeight="1">
      <c r="M390" s="1"/>
      <c r="N390" s="1"/>
      <c r="P390" s="1"/>
    </row>
    <row r="391" spans="13:16" ht="12.75" customHeight="1">
      <c r="M391" s="1"/>
      <c r="N391" s="1"/>
      <c r="P391" s="1"/>
    </row>
    <row r="392" spans="13:16" ht="12.75" customHeight="1">
      <c r="M392" s="1"/>
      <c r="N392" s="1"/>
      <c r="P392" s="1"/>
    </row>
    <row r="393" spans="13:16" ht="12.75" customHeight="1">
      <c r="M393" s="1"/>
      <c r="N393" s="1"/>
      <c r="P393" s="1"/>
    </row>
    <row r="394" spans="13:16" ht="12.75" customHeight="1">
      <c r="M394" s="1"/>
      <c r="N394" s="1"/>
      <c r="P394" s="1"/>
    </row>
    <row r="395" spans="13:16" ht="12.75" customHeight="1">
      <c r="M395" s="1"/>
      <c r="N395" s="1"/>
      <c r="P395" s="1"/>
    </row>
    <row r="396" spans="13:16" ht="12.75" customHeight="1">
      <c r="M396" s="1"/>
      <c r="N396" s="1"/>
      <c r="P396" s="1"/>
    </row>
    <row r="397" spans="13:16" ht="12.75" customHeight="1">
      <c r="M397" s="1"/>
      <c r="N397" s="1"/>
      <c r="P397" s="1"/>
    </row>
    <row r="398" spans="13:16" ht="12.75" customHeight="1">
      <c r="M398" s="1"/>
      <c r="N398" s="1"/>
      <c r="P398" s="1"/>
    </row>
    <row r="399" spans="13:16" ht="12.75" customHeight="1">
      <c r="M399" s="1"/>
      <c r="N399" s="1"/>
      <c r="P399" s="1"/>
    </row>
    <row r="400" spans="13:16" ht="12.75" customHeight="1">
      <c r="M400" s="1"/>
      <c r="N400" s="1"/>
      <c r="P400" s="1"/>
    </row>
    <row r="401" spans="13:16" ht="12.75" customHeight="1">
      <c r="M401" s="1"/>
      <c r="N401" s="1"/>
      <c r="P401" s="1"/>
    </row>
    <row r="402" spans="13:16" ht="12.75" customHeight="1">
      <c r="M402" s="1"/>
      <c r="N402" s="1"/>
      <c r="P402" s="1"/>
    </row>
    <row r="403" spans="13:16" ht="12.75" customHeight="1">
      <c r="M403" s="1"/>
      <c r="N403" s="1"/>
      <c r="P403" s="1"/>
    </row>
    <row r="404" spans="13:16" ht="12.75" customHeight="1">
      <c r="M404" s="1"/>
      <c r="N404" s="1"/>
      <c r="P404" s="1"/>
    </row>
    <row r="405" spans="13:16" ht="12.75" customHeight="1">
      <c r="M405" s="1"/>
      <c r="N405" s="1"/>
      <c r="P405" s="1"/>
    </row>
    <row r="406" spans="13:16" ht="12.75" customHeight="1">
      <c r="M406" s="1"/>
      <c r="N406" s="1"/>
      <c r="P406" s="1"/>
    </row>
    <row r="407" spans="13:16" ht="12.75" customHeight="1">
      <c r="M407" s="1"/>
      <c r="N407" s="1"/>
      <c r="P407" s="1"/>
    </row>
    <row r="408" spans="13:16" ht="12.75" customHeight="1">
      <c r="M408" s="1"/>
      <c r="N408" s="1"/>
      <c r="P408" s="1"/>
    </row>
    <row r="409" spans="13:16" ht="12.75" customHeight="1">
      <c r="M409" s="1"/>
      <c r="N409" s="1"/>
      <c r="P409" s="1"/>
    </row>
    <row r="410" spans="13:16" ht="12.75" customHeight="1">
      <c r="M410" s="1"/>
      <c r="N410" s="1"/>
      <c r="P410" s="1"/>
    </row>
    <row r="411" spans="13:16" ht="12.75" customHeight="1">
      <c r="M411" s="1"/>
      <c r="N411" s="1"/>
      <c r="P411" s="1"/>
    </row>
    <row r="412" spans="13:16" ht="12.75" customHeight="1">
      <c r="M412" s="1"/>
      <c r="N412" s="1"/>
      <c r="P412" s="1"/>
    </row>
    <row r="413" spans="13:16" ht="12.75" customHeight="1">
      <c r="M413" s="1"/>
      <c r="N413" s="1"/>
      <c r="P413" s="1"/>
    </row>
    <row r="414" spans="13:16" ht="12.75" customHeight="1">
      <c r="M414" s="1"/>
      <c r="N414" s="1"/>
      <c r="P414" s="1"/>
    </row>
    <row r="415" spans="13:16" ht="12.75" customHeight="1">
      <c r="M415" s="1"/>
      <c r="N415" s="1"/>
      <c r="P415" s="1"/>
    </row>
    <row r="416" spans="13:16" ht="12.75" customHeight="1">
      <c r="M416" s="1"/>
      <c r="N416" s="1"/>
      <c r="P416" s="1"/>
    </row>
    <row r="417" spans="13:16" ht="12.75" customHeight="1">
      <c r="M417" s="1"/>
      <c r="N417" s="1"/>
      <c r="P417" s="1"/>
    </row>
    <row r="418" spans="13:16" ht="12.75" customHeight="1">
      <c r="M418" s="1"/>
      <c r="N418" s="1"/>
      <c r="P418" s="1"/>
    </row>
    <row r="419" spans="13:16" ht="12.75" customHeight="1">
      <c r="M419" s="1"/>
      <c r="N419" s="1"/>
      <c r="P419" s="1"/>
    </row>
    <row r="420" spans="13:16" ht="12.75" customHeight="1">
      <c r="M420" s="1"/>
      <c r="N420" s="1"/>
      <c r="P420" s="1"/>
    </row>
    <row r="421" spans="13:16" ht="12.75" customHeight="1">
      <c r="M421" s="1"/>
      <c r="N421" s="1"/>
      <c r="P421" s="1"/>
    </row>
    <row r="422" spans="13:16" ht="12.75" customHeight="1">
      <c r="M422" s="1"/>
      <c r="N422" s="1"/>
      <c r="P422" s="1"/>
    </row>
    <row r="423" spans="13:16" ht="12.75" customHeight="1">
      <c r="M423" s="1"/>
      <c r="N423" s="1"/>
      <c r="P423" s="1"/>
    </row>
    <row r="424" spans="13:16" ht="12.75" customHeight="1">
      <c r="M424" s="1"/>
      <c r="N424" s="1"/>
      <c r="P424" s="1"/>
    </row>
    <row r="425" spans="13:16" ht="12.75" customHeight="1">
      <c r="M425" s="1"/>
      <c r="N425" s="1"/>
      <c r="P425" s="1"/>
    </row>
    <row r="426" spans="13:16" ht="12.75" customHeight="1">
      <c r="M426" s="1"/>
      <c r="N426" s="1"/>
      <c r="P426" s="1"/>
    </row>
    <row r="427" spans="13:16" ht="12.75" customHeight="1">
      <c r="M427" s="1"/>
      <c r="N427" s="1"/>
      <c r="P427" s="1"/>
    </row>
    <row r="428" spans="13:16" ht="12.75" customHeight="1">
      <c r="M428" s="1"/>
      <c r="N428" s="1"/>
      <c r="P428" s="1"/>
    </row>
    <row r="429" spans="13:16" ht="12.75" customHeight="1">
      <c r="M429" s="1"/>
      <c r="N429" s="1"/>
      <c r="P429" s="1"/>
    </row>
    <row r="430" spans="13:16" ht="12.75" customHeight="1">
      <c r="M430" s="1"/>
      <c r="N430" s="1"/>
      <c r="P430" s="1"/>
    </row>
    <row r="431" spans="13:16" ht="12.75" customHeight="1">
      <c r="M431" s="1"/>
      <c r="N431" s="1"/>
      <c r="P431" s="1"/>
    </row>
    <row r="432" spans="13:16" ht="12.75" customHeight="1">
      <c r="M432" s="1"/>
      <c r="N432" s="1"/>
      <c r="P432" s="1"/>
    </row>
    <row r="433" spans="13:16" ht="12.75" customHeight="1">
      <c r="M433" s="1"/>
      <c r="N433" s="1"/>
      <c r="P433" s="1"/>
    </row>
    <row r="434" spans="13:16" ht="12.75" customHeight="1">
      <c r="M434" s="1"/>
      <c r="N434" s="1"/>
      <c r="P434" s="1"/>
    </row>
    <row r="435" spans="13:16" ht="12.75" customHeight="1">
      <c r="M435" s="1"/>
      <c r="N435" s="1"/>
      <c r="P435" s="1"/>
    </row>
    <row r="436" spans="13:16" ht="12.75" customHeight="1">
      <c r="M436" s="1"/>
      <c r="N436" s="1"/>
      <c r="P436" s="1"/>
    </row>
    <row r="437" spans="13:16" ht="12.75" customHeight="1">
      <c r="M437" s="1"/>
      <c r="N437" s="1"/>
      <c r="P437" s="1"/>
    </row>
    <row r="438" spans="13:16" ht="12.75" customHeight="1">
      <c r="M438" s="1"/>
      <c r="N438" s="1"/>
      <c r="P438" s="1"/>
    </row>
    <row r="439" spans="13:16" ht="12.75" customHeight="1">
      <c r="M439" s="1"/>
      <c r="N439" s="1"/>
      <c r="P439" s="1"/>
    </row>
    <row r="440" spans="13:16" ht="12.75" customHeight="1">
      <c r="M440" s="1"/>
      <c r="N440" s="1"/>
      <c r="P440" s="1"/>
    </row>
    <row r="441" spans="13:16" ht="12.75" customHeight="1">
      <c r="M441" s="1"/>
      <c r="N441" s="1"/>
      <c r="P441" s="1"/>
    </row>
    <row r="442" spans="13:16" ht="12.75" customHeight="1">
      <c r="M442" s="1"/>
      <c r="N442" s="1"/>
      <c r="P442" s="1"/>
    </row>
    <row r="443" spans="13:16" ht="12.75" customHeight="1">
      <c r="M443" s="1"/>
      <c r="N443" s="1"/>
      <c r="P443" s="1"/>
    </row>
    <row r="444" spans="13:16" ht="12.75" customHeight="1">
      <c r="M444" s="1"/>
      <c r="N444" s="1"/>
      <c r="P444" s="1"/>
    </row>
    <row r="445" spans="13:16" ht="12.75" customHeight="1">
      <c r="M445" s="1"/>
      <c r="N445" s="1"/>
      <c r="P445" s="1"/>
    </row>
    <row r="446" spans="13:16" ht="12.75" customHeight="1">
      <c r="M446" s="1"/>
      <c r="N446" s="1"/>
      <c r="P446" s="1"/>
    </row>
    <row r="447" spans="13:16" ht="12.75" customHeight="1">
      <c r="M447" s="1"/>
      <c r="N447" s="1"/>
      <c r="P447" s="1"/>
    </row>
    <row r="448" spans="13:16" ht="12.75" customHeight="1">
      <c r="M448" s="1"/>
      <c r="N448" s="1"/>
      <c r="P448" s="1"/>
    </row>
    <row r="449" spans="13:16" ht="12.75" customHeight="1">
      <c r="M449" s="1"/>
      <c r="N449" s="1"/>
      <c r="P449" s="1"/>
    </row>
    <row r="450" spans="13:16" ht="12.75" customHeight="1">
      <c r="M450" s="1"/>
      <c r="N450" s="1"/>
      <c r="P450" s="1"/>
    </row>
    <row r="451" spans="13:16" ht="12.75" customHeight="1">
      <c r="M451" s="1"/>
      <c r="N451" s="1"/>
      <c r="P451" s="1"/>
    </row>
    <row r="452" spans="13:16" ht="12.75" customHeight="1">
      <c r="M452" s="1"/>
      <c r="N452" s="1"/>
      <c r="P452" s="1"/>
    </row>
    <row r="453" spans="13:16" ht="12.75" customHeight="1">
      <c r="M453" s="1"/>
      <c r="N453" s="1"/>
      <c r="P453" s="1"/>
    </row>
    <row r="454" spans="13:16" ht="12.75" customHeight="1">
      <c r="M454" s="1"/>
      <c r="N454" s="1"/>
      <c r="P454" s="1"/>
    </row>
    <row r="455" spans="13:16" ht="12.75" customHeight="1">
      <c r="M455" s="1"/>
      <c r="N455" s="1"/>
      <c r="P455" s="1"/>
    </row>
    <row r="456" spans="13:16" ht="12.75" customHeight="1">
      <c r="M456" s="1"/>
      <c r="N456" s="1"/>
      <c r="P456" s="1"/>
    </row>
    <row r="457" spans="13:16" ht="12.75" customHeight="1">
      <c r="M457" s="1"/>
      <c r="N457" s="1"/>
      <c r="P457" s="1"/>
    </row>
    <row r="458" spans="13:16" ht="12.75" customHeight="1">
      <c r="M458" s="1"/>
      <c r="N458" s="1"/>
      <c r="P458" s="1"/>
    </row>
    <row r="459" spans="13:16" ht="12.75" customHeight="1">
      <c r="M459" s="1"/>
      <c r="N459" s="1"/>
      <c r="P459" s="1"/>
    </row>
    <row r="460" spans="13:16" ht="12.75" customHeight="1">
      <c r="M460" s="1"/>
      <c r="N460" s="1"/>
      <c r="P460" s="1"/>
    </row>
    <row r="461" spans="13:16" ht="12.75" customHeight="1">
      <c r="M461" s="1"/>
      <c r="N461" s="1"/>
      <c r="P461" s="1"/>
    </row>
    <row r="462" spans="13:16" ht="12.75" customHeight="1">
      <c r="M462" s="1"/>
      <c r="N462" s="1"/>
      <c r="P462" s="1"/>
    </row>
    <row r="463" spans="13:16" ht="12.75" customHeight="1">
      <c r="M463" s="1"/>
      <c r="N463" s="1"/>
      <c r="P463" s="1"/>
    </row>
    <row r="464" spans="13:16" ht="12.75" customHeight="1">
      <c r="M464" s="1"/>
      <c r="N464" s="1"/>
      <c r="P464" s="1"/>
    </row>
    <row r="465" spans="13:16" ht="12.75" customHeight="1">
      <c r="M465" s="1"/>
      <c r="N465" s="1"/>
      <c r="P465" s="1"/>
    </row>
    <row r="466" spans="13:16" ht="12.75" customHeight="1">
      <c r="M466" s="1"/>
      <c r="N466" s="1"/>
      <c r="P466" s="1"/>
    </row>
    <row r="467" spans="13:16" ht="12.75" customHeight="1">
      <c r="M467" s="1"/>
      <c r="N467" s="1"/>
      <c r="P467" s="1"/>
    </row>
    <row r="468" spans="13:16" ht="12.75" customHeight="1">
      <c r="M468" s="1"/>
      <c r="N468" s="1"/>
      <c r="P468" s="1"/>
    </row>
    <row r="469" spans="13:16" ht="12.75" customHeight="1">
      <c r="M469" s="1"/>
      <c r="N469" s="1"/>
      <c r="P469" s="1"/>
    </row>
    <row r="470" spans="13:16" ht="12.75" customHeight="1">
      <c r="M470" s="1"/>
      <c r="N470" s="1"/>
      <c r="P470" s="1"/>
    </row>
    <row r="471" spans="13:16" ht="12.75" customHeight="1">
      <c r="M471" s="1"/>
      <c r="N471" s="1"/>
      <c r="P471" s="1"/>
    </row>
    <row r="472" spans="13:16" ht="12.75" customHeight="1">
      <c r="M472" s="1"/>
      <c r="N472" s="1"/>
      <c r="P472" s="1"/>
    </row>
    <row r="473" spans="13:16" ht="12.75" customHeight="1">
      <c r="M473" s="1"/>
      <c r="N473" s="1"/>
      <c r="P473" s="1"/>
    </row>
    <row r="474" spans="13:16" ht="12.75" customHeight="1">
      <c r="M474" s="1"/>
      <c r="N474" s="1"/>
      <c r="P474" s="1"/>
    </row>
    <row r="475" spans="13:16" ht="12.75" customHeight="1">
      <c r="M475" s="1"/>
      <c r="N475" s="1"/>
      <c r="P475" s="1"/>
    </row>
    <row r="476" spans="13:16" ht="12.75" customHeight="1">
      <c r="M476" s="1"/>
      <c r="N476" s="1"/>
      <c r="P476" s="1"/>
    </row>
    <row r="477" spans="13:16" ht="12.75" customHeight="1">
      <c r="M477" s="1"/>
      <c r="N477" s="1"/>
      <c r="P477" s="1"/>
    </row>
    <row r="478" spans="13:16" ht="12.75" customHeight="1">
      <c r="M478" s="1"/>
      <c r="N478" s="1"/>
      <c r="P478" s="1"/>
    </row>
    <row r="479" spans="13:16" ht="12.75" customHeight="1">
      <c r="M479" s="1"/>
      <c r="N479" s="1"/>
      <c r="P479" s="1"/>
    </row>
    <row r="480" spans="13:16" ht="12.75" customHeight="1">
      <c r="M480" s="1"/>
      <c r="N480" s="1"/>
      <c r="P480" s="1"/>
    </row>
    <row r="481" spans="13:16" ht="12.75" customHeight="1">
      <c r="M481" s="1"/>
      <c r="N481" s="1"/>
      <c r="P481" s="1"/>
    </row>
    <row r="482" spans="13:16" ht="12.75" customHeight="1">
      <c r="M482" s="1"/>
      <c r="N482" s="1"/>
      <c r="P482" s="1"/>
    </row>
    <row r="483" spans="13:16" ht="12.75" customHeight="1">
      <c r="M483" s="1"/>
      <c r="N483" s="1"/>
      <c r="P483" s="1"/>
    </row>
    <row r="484" spans="13:16" ht="12.75" customHeight="1">
      <c r="M484" s="1"/>
      <c r="N484" s="1"/>
      <c r="P484" s="1"/>
    </row>
    <row r="485" spans="13:16" ht="12.75" customHeight="1">
      <c r="M485" s="1"/>
      <c r="N485" s="1"/>
      <c r="P485" s="1"/>
    </row>
    <row r="486" spans="13:16" ht="12.75" customHeight="1">
      <c r="M486" s="1"/>
      <c r="N486" s="1"/>
      <c r="P486" s="1"/>
    </row>
    <row r="487" spans="13:16" ht="12.75" customHeight="1">
      <c r="M487" s="1"/>
      <c r="N487" s="1"/>
      <c r="P487" s="1"/>
    </row>
    <row r="488" spans="13:16" ht="12.75" customHeight="1">
      <c r="M488" s="1"/>
      <c r="N488" s="1"/>
      <c r="P488" s="1"/>
    </row>
    <row r="489" spans="13:16" ht="12.75" customHeight="1">
      <c r="M489" s="1"/>
      <c r="N489" s="1"/>
      <c r="P489" s="1"/>
    </row>
    <row r="490" spans="13:16" ht="12.75" customHeight="1">
      <c r="M490" s="1"/>
      <c r="N490" s="1"/>
      <c r="P490" s="1"/>
    </row>
    <row r="491" spans="13:16" ht="12.75" customHeight="1">
      <c r="M491" s="1"/>
      <c r="N491" s="1"/>
      <c r="P491" s="1"/>
    </row>
    <row r="492" spans="13:16" ht="12.75" customHeight="1">
      <c r="M492" s="1"/>
      <c r="N492" s="1"/>
      <c r="P492" s="1"/>
    </row>
    <row r="493" spans="13:16" ht="12.75" customHeight="1">
      <c r="M493" s="1"/>
      <c r="N493" s="1"/>
      <c r="P493" s="1"/>
    </row>
    <row r="494" spans="13:16" ht="12.75" customHeight="1">
      <c r="M494" s="1"/>
      <c r="N494" s="1"/>
      <c r="P494" s="1"/>
    </row>
    <row r="495" spans="13:16" ht="12.75" customHeight="1">
      <c r="M495" s="1"/>
      <c r="N495" s="1"/>
      <c r="P495" s="1"/>
    </row>
    <row r="496" spans="13:16" ht="12.75" customHeight="1">
      <c r="M496" s="1"/>
      <c r="N496" s="1"/>
      <c r="P496" s="1"/>
    </row>
    <row r="497" spans="13:16" ht="12.75" customHeight="1">
      <c r="M497" s="1"/>
      <c r="N497" s="1"/>
      <c r="P497" s="1"/>
    </row>
    <row r="498" spans="13:16" ht="12.75" customHeight="1">
      <c r="M498" s="1"/>
      <c r="N498" s="1"/>
      <c r="P498" s="1"/>
    </row>
    <row r="499" spans="13:16" ht="12.75" customHeight="1">
      <c r="M499" s="1"/>
      <c r="N499" s="1"/>
      <c r="P499" s="1"/>
    </row>
    <row r="500" spans="13:16" ht="12.75" customHeight="1">
      <c r="M500" s="1"/>
      <c r="N500" s="1"/>
      <c r="P500" s="1"/>
    </row>
    <row r="501" spans="13:16" ht="12.75" customHeight="1">
      <c r="M501" s="1"/>
      <c r="N501" s="1"/>
      <c r="P501" s="1"/>
    </row>
    <row r="502" spans="13:16" ht="12.75" customHeight="1">
      <c r="M502" s="1"/>
      <c r="N502" s="1"/>
      <c r="P502" s="1"/>
    </row>
    <row r="503" spans="13:16" ht="12.75" customHeight="1">
      <c r="M503" s="1"/>
      <c r="N503" s="1"/>
      <c r="P503" s="1"/>
    </row>
    <row r="504" spans="13:16" ht="12.75" customHeight="1">
      <c r="M504" s="1"/>
      <c r="N504" s="1"/>
      <c r="P504" s="1"/>
    </row>
    <row r="505" spans="13:16" ht="12.75" customHeight="1">
      <c r="M505" s="1"/>
      <c r="N505" s="1"/>
      <c r="P505" s="1"/>
    </row>
    <row r="506" spans="13:16" ht="12.75" customHeight="1">
      <c r="M506" s="1"/>
      <c r="N506" s="1"/>
      <c r="P506" s="1"/>
    </row>
    <row r="507" spans="13:16" ht="12.75" customHeight="1">
      <c r="M507" s="1"/>
      <c r="N507" s="1"/>
      <c r="P507" s="1"/>
    </row>
    <row r="508" spans="13:16" ht="12.75" customHeight="1">
      <c r="M508" s="1"/>
      <c r="N508" s="1"/>
      <c r="P508" s="1"/>
    </row>
    <row r="509" spans="13:16" ht="12.75" customHeight="1">
      <c r="M509" s="1"/>
      <c r="N509" s="1"/>
      <c r="P509" s="1"/>
    </row>
    <row r="510" spans="13:16" ht="12.75" customHeight="1">
      <c r="M510" s="1"/>
      <c r="N510" s="1"/>
      <c r="P510" s="1"/>
    </row>
    <row r="511" spans="13:16" ht="12.75" customHeight="1">
      <c r="M511" s="1"/>
      <c r="N511" s="1"/>
      <c r="P511" s="1"/>
    </row>
    <row r="512" spans="13:16" ht="12.75" customHeight="1">
      <c r="M512" s="1"/>
      <c r="N512" s="1"/>
      <c r="P512" s="1"/>
    </row>
    <row r="513" spans="13:16" ht="12.75" customHeight="1">
      <c r="M513" s="1"/>
      <c r="N513" s="1"/>
      <c r="P513" s="1"/>
    </row>
    <row r="514" spans="13:16" ht="12.75" customHeight="1">
      <c r="M514" s="1"/>
      <c r="N514" s="1"/>
      <c r="P514" s="1"/>
    </row>
    <row r="515" spans="13:16" ht="12.75" customHeight="1">
      <c r="M515" s="1"/>
      <c r="N515" s="1"/>
      <c r="P515" s="1"/>
    </row>
    <row r="516" spans="13:16" ht="12.75" customHeight="1">
      <c r="M516" s="1"/>
      <c r="N516" s="1"/>
      <c r="P516" s="1"/>
    </row>
    <row r="517" spans="13:16" ht="12.75" customHeight="1">
      <c r="M517" s="1"/>
      <c r="N517" s="1"/>
      <c r="P517" s="1"/>
    </row>
    <row r="518" spans="13:16" ht="12.75" customHeight="1">
      <c r="M518" s="1"/>
      <c r="N518" s="1"/>
      <c r="P518" s="1"/>
    </row>
    <row r="519" spans="13:16" ht="12.75" customHeight="1">
      <c r="M519" s="1"/>
      <c r="N519" s="1"/>
      <c r="P519" s="1"/>
    </row>
    <row r="520" spans="13:16" ht="12.75" customHeight="1">
      <c r="M520" s="1"/>
      <c r="N520" s="1"/>
      <c r="P520" s="1"/>
    </row>
    <row r="521" spans="13:16" ht="12.75" customHeight="1">
      <c r="M521" s="1"/>
      <c r="N521" s="1"/>
      <c r="P521" s="1"/>
    </row>
    <row r="522" spans="13:16" ht="12.75" customHeight="1">
      <c r="M522" s="1"/>
      <c r="N522" s="1"/>
      <c r="P522" s="1"/>
    </row>
    <row r="523" spans="13:16" ht="12.75" customHeight="1">
      <c r="M523" s="1"/>
      <c r="N523" s="1"/>
      <c r="P523" s="1"/>
    </row>
    <row r="524" spans="13:16" ht="12.75" customHeight="1">
      <c r="M524" s="1"/>
      <c r="N524" s="1"/>
      <c r="P524" s="1"/>
    </row>
    <row r="525" spans="13:16" ht="12.75" customHeight="1">
      <c r="M525" s="1"/>
      <c r="N525" s="1"/>
      <c r="P525" s="1"/>
    </row>
    <row r="526" spans="13:16" ht="12.75" customHeight="1">
      <c r="M526" s="1"/>
      <c r="N526" s="1"/>
      <c r="P526" s="1"/>
    </row>
    <row r="527" spans="13:16" ht="12.75" customHeight="1">
      <c r="M527" s="1"/>
      <c r="N527" s="1"/>
      <c r="P527" s="1"/>
    </row>
    <row r="528" spans="13:16" ht="12.75" customHeight="1">
      <c r="M528" s="1"/>
      <c r="N528" s="1"/>
      <c r="P528" s="1"/>
    </row>
    <row r="529" spans="13:16" ht="12.75" customHeight="1">
      <c r="M529" s="1"/>
      <c r="N529" s="1"/>
      <c r="P529" s="1"/>
    </row>
    <row r="530" spans="13:16" ht="12.75" customHeight="1">
      <c r="M530" s="1"/>
      <c r="N530" s="1"/>
      <c r="P530" s="1"/>
    </row>
    <row r="531" spans="13:16" ht="12.75" customHeight="1">
      <c r="M531" s="1"/>
      <c r="N531" s="1"/>
      <c r="P531" s="1"/>
    </row>
    <row r="532" spans="13:16" ht="12.75" customHeight="1">
      <c r="M532" s="1"/>
      <c r="N532" s="1"/>
      <c r="P532" s="1"/>
    </row>
    <row r="533" spans="13:16" ht="12.75" customHeight="1">
      <c r="M533" s="1"/>
      <c r="N533" s="1"/>
      <c r="P533" s="1"/>
    </row>
    <row r="534" spans="13:16" ht="12.75" customHeight="1">
      <c r="M534" s="1"/>
      <c r="N534" s="1"/>
      <c r="P534" s="1"/>
    </row>
    <row r="535" spans="13:16" ht="12.75" customHeight="1">
      <c r="M535" s="1"/>
      <c r="N535" s="1"/>
      <c r="P535" s="1"/>
    </row>
    <row r="536" spans="13:16" ht="12.75" customHeight="1">
      <c r="M536" s="1"/>
      <c r="N536" s="1"/>
      <c r="P536" s="1"/>
    </row>
    <row r="537" spans="13:16" ht="12.75" customHeight="1">
      <c r="M537" s="1"/>
      <c r="N537" s="1"/>
      <c r="P537" s="1"/>
    </row>
    <row r="538" spans="13:16" ht="12.75" customHeight="1">
      <c r="M538" s="1"/>
      <c r="N538" s="1"/>
      <c r="P538" s="1"/>
    </row>
    <row r="539" spans="13:16" ht="12.75" customHeight="1">
      <c r="M539" s="1"/>
      <c r="N539" s="1"/>
      <c r="P539" s="1"/>
    </row>
    <row r="540" spans="13:16" ht="12.75" customHeight="1">
      <c r="M540" s="1"/>
      <c r="N540" s="1"/>
      <c r="P540" s="1"/>
    </row>
    <row r="541" spans="13:16" ht="12.75" customHeight="1">
      <c r="M541" s="1"/>
      <c r="N541" s="1"/>
      <c r="P541" s="1"/>
    </row>
    <row r="542" spans="13:16" ht="12.75" customHeight="1">
      <c r="M542" s="1"/>
      <c r="N542" s="1"/>
      <c r="P542" s="1"/>
    </row>
    <row r="543" spans="13:16" ht="12.75" customHeight="1">
      <c r="M543" s="1"/>
      <c r="N543" s="1"/>
      <c r="P543" s="1"/>
    </row>
    <row r="544" spans="13:16" ht="12.75" customHeight="1">
      <c r="M544" s="1"/>
      <c r="N544" s="1"/>
      <c r="P544" s="1"/>
    </row>
    <row r="545" spans="13:16" ht="12.75" customHeight="1">
      <c r="M545" s="1"/>
      <c r="N545" s="1"/>
      <c r="P545" s="1"/>
    </row>
    <row r="546" spans="13:16" ht="12.75" customHeight="1">
      <c r="M546" s="1"/>
      <c r="N546" s="1"/>
      <c r="P546" s="1"/>
    </row>
    <row r="547" spans="13:16" ht="12.75" customHeight="1">
      <c r="M547" s="1"/>
      <c r="N547" s="1"/>
      <c r="P547" s="1"/>
    </row>
    <row r="548" spans="13:16" ht="12.75" customHeight="1">
      <c r="M548" s="1"/>
      <c r="N548" s="1"/>
      <c r="P548" s="1"/>
    </row>
    <row r="549" spans="13:16" ht="12.75" customHeight="1">
      <c r="M549" s="1"/>
      <c r="N549" s="1"/>
      <c r="P549" s="1"/>
    </row>
    <row r="550" spans="13:16" ht="12.75" customHeight="1">
      <c r="M550" s="1"/>
      <c r="N550" s="1"/>
      <c r="P550" s="1"/>
    </row>
    <row r="551" spans="13:16" ht="12.75" customHeight="1">
      <c r="M551" s="1"/>
      <c r="N551" s="1"/>
      <c r="P551" s="1"/>
    </row>
    <row r="552" spans="13:16" ht="12.75" customHeight="1">
      <c r="M552" s="1"/>
      <c r="N552" s="1"/>
      <c r="P552" s="1"/>
    </row>
    <row r="553" spans="13:16" ht="12.75" customHeight="1">
      <c r="M553" s="1"/>
      <c r="N553" s="1"/>
      <c r="P553" s="1"/>
    </row>
    <row r="554" spans="13:16" ht="12.75" customHeight="1">
      <c r="M554" s="1"/>
      <c r="N554" s="1"/>
      <c r="P554" s="1"/>
    </row>
    <row r="555" spans="13:16" ht="12.75" customHeight="1">
      <c r="M555" s="1"/>
      <c r="N555" s="1"/>
      <c r="P555" s="1"/>
    </row>
    <row r="556" spans="13:16" ht="12.75" customHeight="1">
      <c r="M556" s="1"/>
      <c r="N556" s="1"/>
      <c r="P556" s="1"/>
    </row>
    <row r="557" spans="13:16" ht="12.75" customHeight="1">
      <c r="M557" s="1"/>
      <c r="N557" s="1"/>
      <c r="P557" s="1"/>
    </row>
    <row r="558" spans="13:16" ht="12.75" customHeight="1">
      <c r="M558" s="1"/>
      <c r="N558" s="1"/>
      <c r="P558" s="1"/>
    </row>
    <row r="559" spans="13:16" ht="12.75" customHeight="1">
      <c r="M559" s="1"/>
      <c r="N559" s="1"/>
      <c r="P559" s="1"/>
    </row>
    <row r="560" spans="13:16" ht="12.75" customHeight="1">
      <c r="M560" s="1"/>
      <c r="N560" s="1"/>
      <c r="P560" s="1"/>
    </row>
    <row r="561" spans="13:16" ht="12.75" customHeight="1">
      <c r="M561" s="1"/>
      <c r="N561" s="1"/>
      <c r="P561" s="1"/>
    </row>
    <row r="562" spans="13:16" ht="12.75" customHeight="1">
      <c r="M562" s="1"/>
      <c r="N562" s="1"/>
      <c r="P562" s="1"/>
    </row>
    <row r="563" spans="13:16" ht="12.75" customHeight="1">
      <c r="M563" s="1"/>
      <c r="N563" s="1"/>
      <c r="P563" s="1"/>
    </row>
    <row r="564" spans="13:16" ht="12.75" customHeight="1">
      <c r="M564" s="1"/>
      <c r="N564" s="1"/>
      <c r="P564" s="1"/>
    </row>
    <row r="565" spans="13:16" ht="12.75" customHeight="1">
      <c r="M565" s="1"/>
      <c r="N565" s="1"/>
      <c r="P565" s="1"/>
    </row>
    <row r="566" spans="13:16" ht="12.75" customHeight="1">
      <c r="M566" s="1"/>
      <c r="N566" s="1"/>
      <c r="P566" s="1"/>
    </row>
    <row r="567" spans="13:16" ht="12.75" customHeight="1">
      <c r="M567" s="1"/>
      <c r="N567" s="1"/>
      <c r="P567" s="1"/>
    </row>
    <row r="568" spans="13:16" ht="12.75" customHeight="1">
      <c r="M568" s="1"/>
      <c r="N568" s="1"/>
      <c r="P568" s="1"/>
    </row>
    <row r="569" spans="13:16" ht="12.75" customHeight="1">
      <c r="M569" s="1"/>
      <c r="N569" s="1"/>
      <c r="P569" s="1"/>
    </row>
    <row r="570" spans="13:16" ht="12.75" customHeight="1">
      <c r="M570" s="1"/>
      <c r="N570" s="1"/>
      <c r="P570" s="1"/>
    </row>
    <row r="571" spans="13:16" ht="12.75" customHeight="1">
      <c r="M571" s="1"/>
      <c r="N571" s="1"/>
      <c r="P571" s="1"/>
    </row>
    <row r="572" spans="13:16" ht="12.75" customHeight="1">
      <c r="M572" s="1"/>
      <c r="N572" s="1"/>
      <c r="P572" s="1"/>
    </row>
    <row r="573" spans="13:16" ht="12.75" customHeight="1">
      <c r="M573" s="1"/>
      <c r="N573" s="1"/>
      <c r="P573" s="1"/>
    </row>
    <row r="574" spans="13:16" ht="12.75" customHeight="1">
      <c r="M574" s="1"/>
      <c r="N574" s="1"/>
      <c r="P574" s="1"/>
    </row>
    <row r="575" spans="13:16" ht="12.75" customHeight="1">
      <c r="M575" s="1"/>
      <c r="N575" s="1"/>
      <c r="P575" s="1"/>
    </row>
    <row r="576" spans="13:16" ht="12.75" customHeight="1">
      <c r="M576" s="1"/>
      <c r="N576" s="1"/>
      <c r="P576" s="1"/>
    </row>
    <row r="577" spans="13:16" ht="12.75" customHeight="1">
      <c r="M577" s="1"/>
      <c r="N577" s="1"/>
      <c r="P577" s="1"/>
    </row>
    <row r="578" spans="13:16" ht="12.75" customHeight="1">
      <c r="M578" s="1"/>
      <c r="N578" s="1"/>
      <c r="P578" s="1"/>
    </row>
    <row r="579" spans="13:16" ht="12.75" customHeight="1">
      <c r="M579" s="1"/>
      <c r="N579" s="1"/>
      <c r="P579" s="1"/>
    </row>
    <row r="580" spans="13:16" ht="12.75" customHeight="1">
      <c r="M580" s="1"/>
      <c r="N580" s="1"/>
      <c r="P580" s="1"/>
    </row>
    <row r="581" spans="13:16" ht="12.75" customHeight="1">
      <c r="M581" s="1"/>
      <c r="N581" s="1"/>
      <c r="P581" s="1"/>
    </row>
    <row r="582" spans="13:16" ht="12.75" customHeight="1">
      <c r="M582" s="1"/>
      <c r="N582" s="1"/>
      <c r="P582" s="1"/>
    </row>
    <row r="583" spans="13:16" ht="12.75" customHeight="1">
      <c r="M583" s="1"/>
      <c r="N583" s="1"/>
      <c r="P583" s="1"/>
    </row>
    <row r="584" spans="13:16" ht="12.75" customHeight="1">
      <c r="M584" s="1"/>
      <c r="N584" s="1"/>
      <c r="P584" s="1"/>
    </row>
    <row r="585" spans="13:16" ht="12.75" customHeight="1">
      <c r="M585" s="1"/>
      <c r="N585" s="1"/>
      <c r="P585" s="1"/>
    </row>
    <row r="586" spans="13:16" ht="12.75" customHeight="1">
      <c r="M586" s="1"/>
      <c r="N586" s="1"/>
      <c r="P586" s="1"/>
    </row>
    <row r="587" spans="13:16" ht="12.75" customHeight="1">
      <c r="M587" s="1"/>
      <c r="N587" s="1"/>
      <c r="P587" s="1"/>
    </row>
    <row r="588" spans="13:16" ht="12.75" customHeight="1">
      <c r="M588" s="1"/>
      <c r="N588" s="1"/>
      <c r="P588" s="1"/>
    </row>
    <row r="589" spans="13:16" ht="12.75" customHeight="1">
      <c r="M589" s="1"/>
      <c r="N589" s="1"/>
      <c r="P589" s="1"/>
    </row>
    <row r="590" spans="13:16" ht="12.75" customHeight="1">
      <c r="M590" s="1"/>
      <c r="N590" s="1"/>
      <c r="P590" s="1"/>
    </row>
    <row r="591" spans="13:16" ht="12.75" customHeight="1">
      <c r="M591" s="1"/>
      <c r="N591" s="1"/>
      <c r="P591" s="1"/>
    </row>
    <row r="592" spans="13:16" ht="12.75" customHeight="1">
      <c r="M592" s="1"/>
      <c r="N592" s="1"/>
      <c r="P592" s="1"/>
    </row>
    <row r="593" spans="13:16" ht="12.75" customHeight="1">
      <c r="M593" s="1"/>
      <c r="N593" s="1"/>
      <c r="P593" s="1"/>
    </row>
    <row r="594" spans="13:16" ht="12.75" customHeight="1">
      <c r="M594" s="1"/>
      <c r="N594" s="1"/>
      <c r="P594" s="1"/>
    </row>
    <row r="595" spans="13:16" ht="12.75" customHeight="1">
      <c r="M595" s="1"/>
      <c r="N595" s="1"/>
      <c r="P595" s="1"/>
    </row>
    <row r="596" spans="13:16" ht="12.75" customHeight="1">
      <c r="M596" s="1"/>
      <c r="N596" s="1"/>
      <c r="P596" s="1"/>
    </row>
    <row r="597" spans="13:16" ht="12.75" customHeight="1">
      <c r="M597" s="1"/>
      <c r="N597" s="1"/>
      <c r="P597" s="1"/>
    </row>
    <row r="598" spans="13:16" ht="12.75" customHeight="1">
      <c r="M598" s="1"/>
      <c r="N598" s="1"/>
      <c r="P598" s="1"/>
    </row>
    <row r="599" spans="13:16" ht="12.75" customHeight="1">
      <c r="M599" s="1"/>
      <c r="N599" s="1"/>
      <c r="P599" s="1"/>
    </row>
    <row r="600" spans="13:16" ht="12.75" customHeight="1">
      <c r="M600" s="1"/>
      <c r="N600" s="1"/>
      <c r="P600" s="1"/>
    </row>
    <row r="601" spans="13:16" ht="12.75" customHeight="1">
      <c r="M601" s="1"/>
      <c r="N601" s="1"/>
      <c r="P601" s="1"/>
    </row>
    <row r="602" spans="13:16" ht="12.75" customHeight="1">
      <c r="M602" s="1"/>
      <c r="N602" s="1"/>
      <c r="P602" s="1"/>
    </row>
    <row r="603" spans="13:16" ht="12.75" customHeight="1">
      <c r="M603" s="1"/>
      <c r="N603" s="1"/>
      <c r="P603" s="1"/>
    </row>
    <row r="604" spans="13:16" ht="12.75" customHeight="1">
      <c r="M604" s="1"/>
      <c r="N604" s="1"/>
      <c r="P604" s="1"/>
    </row>
    <row r="605" spans="13:16" ht="12.75" customHeight="1">
      <c r="M605" s="1"/>
      <c r="N605" s="1"/>
      <c r="P605" s="1"/>
    </row>
    <row r="606" spans="13:16" ht="12.75" customHeight="1">
      <c r="M606" s="1"/>
      <c r="N606" s="1"/>
      <c r="P606" s="1"/>
    </row>
    <row r="607" spans="13:16" ht="12.75" customHeight="1">
      <c r="M607" s="1"/>
      <c r="N607" s="1"/>
      <c r="P607" s="1"/>
    </row>
    <row r="608" spans="13:16" ht="12.75" customHeight="1">
      <c r="M608" s="1"/>
      <c r="N608" s="1"/>
      <c r="P608" s="1"/>
    </row>
    <row r="609" spans="13:16" ht="12.75" customHeight="1">
      <c r="M609" s="1"/>
      <c r="N609" s="1"/>
      <c r="P609" s="1"/>
    </row>
    <row r="610" spans="13:16" ht="12.75" customHeight="1">
      <c r="M610" s="1"/>
      <c r="N610" s="1"/>
      <c r="P610" s="1"/>
    </row>
    <row r="611" spans="13:16" ht="12.75" customHeight="1">
      <c r="M611" s="1"/>
      <c r="N611" s="1"/>
      <c r="P611" s="1"/>
    </row>
    <row r="612" spans="13:16" ht="12.75" customHeight="1">
      <c r="M612" s="1"/>
      <c r="N612" s="1"/>
      <c r="P612" s="1"/>
    </row>
    <row r="613" spans="13:16" ht="12.75" customHeight="1">
      <c r="M613" s="1"/>
      <c r="N613" s="1"/>
      <c r="P613" s="1"/>
    </row>
    <row r="614" spans="13:16" ht="12.75" customHeight="1">
      <c r="M614" s="1"/>
      <c r="N614" s="1"/>
      <c r="P614" s="1"/>
    </row>
    <row r="615" spans="13:16" ht="12.75" customHeight="1">
      <c r="M615" s="1"/>
      <c r="N615" s="1"/>
      <c r="P615" s="1"/>
    </row>
    <row r="616" spans="13:16" ht="12.75" customHeight="1">
      <c r="M616" s="1"/>
      <c r="N616" s="1"/>
      <c r="P616" s="1"/>
    </row>
    <row r="617" spans="13:16" ht="12.75" customHeight="1">
      <c r="M617" s="1"/>
      <c r="N617" s="1"/>
      <c r="P617" s="1"/>
    </row>
    <row r="618" spans="13:16" ht="12.75" customHeight="1">
      <c r="M618" s="1"/>
      <c r="N618" s="1"/>
      <c r="P618" s="1"/>
    </row>
    <row r="619" spans="13:16" ht="12.75" customHeight="1">
      <c r="M619" s="1"/>
      <c r="N619" s="1"/>
      <c r="P619" s="1"/>
    </row>
    <row r="620" spans="13:16" ht="12.75" customHeight="1">
      <c r="M620" s="1"/>
      <c r="N620" s="1"/>
      <c r="P620" s="1"/>
    </row>
    <row r="621" spans="13:16" ht="12.75" customHeight="1">
      <c r="M621" s="1"/>
      <c r="N621" s="1"/>
      <c r="P621" s="1"/>
    </row>
    <row r="622" spans="13:16" ht="12.75" customHeight="1">
      <c r="M622" s="1"/>
      <c r="N622" s="1"/>
      <c r="P622" s="1"/>
    </row>
    <row r="623" spans="13:16" ht="12.75" customHeight="1">
      <c r="M623" s="1"/>
      <c r="N623" s="1"/>
      <c r="P623" s="1"/>
    </row>
    <row r="624" spans="13:16" ht="12.75" customHeight="1">
      <c r="M624" s="1"/>
      <c r="N624" s="1"/>
      <c r="P624" s="1"/>
    </row>
    <row r="625" spans="13:16" ht="12.75" customHeight="1">
      <c r="M625" s="1"/>
      <c r="N625" s="1"/>
      <c r="P625" s="1"/>
    </row>
    <row r="626" spans="13:16" ht="12.75" customHeight="1">
      <c r="M626" s="1"/>
      <c r="N626" s="1"/>
      <c r="P626" s="1"/>
    </row>
    <row r="627" spans="13:16" ht="12.75" customHeight="1">
      <c r="M627" s="1"/>
      <c r="N627" s="1"/>
      <c r="P627" s="1"/>
    </row>
    <row r="628" spans="13:16" ht="12.75" customHeight="1">
      <c r="M628" s="1"/>
      <c r="N628" s="1"/>
      <c r="P628" s="1"/>
    </row>
    <row r="629" spans="13:16" ht="12.75" customHeight="1">
      <c r="M629" s="1"/>
      <c r="N629" s="1"/>
      <c r="P629" s="1"/>
    </row>
    <row r="630" spans="13:16" ht="12.75" customHeight="1">
      <c r="M630" s="1"/>
      <c r="N630" s="1"/>
      <c r="P630" s="1"/>
    </row>
    <row r="631" spans="13:16" ht="12.75" customHeight="1">
      <c r="M631" s="1"/>
      <c r="N631" s="1"/>
      <c r="P631" s="1"/>
    </row>
    <row r="632" spans="13:16" ht="12.75" customHeight="1">
      <c r="M632" s="1"/>
      <c r="N632" s="1"/>
      <c r="P632" s="1"/>
    </row>
    <row r="633" spans="13:16" ht="12.75" customHeight="1">
      <c r="M633" s="1"/>
      <c r="N633" s="1"/>
      <c r="P633" s="1"/>
    </row>
    <row r="634" spans="13:16" ht="12.75" customHeight="1">
      <c r="M634" s="1"/>
      <c r="N634" s="1"/>
      <c r="P634" s="1"/>
    </row>
    <row r="635" spans="13:16" ht="12.75" customHeight="1">
      <c r="M635" s="1"/>
      <c r="N635" s="1"/>
      <c r="P635" s="1"/>
    </row>
    <row r="636" spans="13:16" ht="12.75" customHeight="1">
      <c r="M636" s="1"/>
      <c r="N636" s="1"/>
      <c r="P636" s="1"/>
    </row>
    <row r="637" spans="13:16" ht="12.75" customHeight="1">
      <c r="M637" s="1"/>
      <c r="N637" s="1"/>
      <c r="P637" s="1"/>
    </row>
    <row r="638" spans="13:16" ht="12.75" customHeight="1">
      <c r="M638" s="1"/>
      <c r="N638" s="1"/>
      <c r="P638" s="1"/>
    </row>
    <row r="639" spans="13:16" ht="12.75" customHeight="1">
      <c r="M639" s="1"/>
      <c r="N639" s="1"/>
      <c r="P639" s="1"/>
    </row>
    <row r="640" spans="13:16" ht="12.75" customHeight="1">
      <c r="M640" s="1"/>
      <c r="N640" s="1"/>
      <c r="P640" s="1"/>
    </row>
    <row r="641" spans="13:16" ht="12.75" customHeight="1">
      <c r="M641" s="1"/>
      <c r="N641" s="1"/>
      <c r="P641" s="1"/>
    </row>
    <row r="642" spans="13:16" ht="12.75" customHeight="1">
      <c r="M642" s="1"/>
      <c r="N642" s="1"/>
      <c r="P642" s="1"/>
    </row>
    <row r="643" spans="13:16" ht="12.75" customHeight="1">
      <c r="M643" s="1"/>
      <c r="N643" s="1"/>
      <c r="P643" s="1"/>
    </row>
    <row r="644" spans="13:16" ht="12.75" customHeight="1">
      <c r="M644" s="1"/>
      <c r="N644" s="1"/>
      <c r="P644" s="1"/>
    </row>
    <row r="645" spans="13:16" ht="12.75" customHeight="1">
      <c r="M645" s="1"/>
      <c r="N645" s="1"/>
      <c r="P645" s="1"/>
    </row>
    <row r="646" spans="13:16" ht="12.75" customHeight="1">
      <c r="M646" s="1"/>
      <c r="N646" s="1"/>
      <c r="P646" s="1"/>
    </row>
    <row r="647" spans="13:16" ht="12.75" customHeight="1">
      <c r="M647" s="1"/>
      <c r="N647" s="1"/>
      <c r="P647" s="1"/>
    </row>
    <row r="648" spans="13:16" ht="12.75" customHeight="1">
      <c r="M648" s="1"/>
      <c r="N648" s="1"/>
      <c r="P648" s="1"/>
    </row>
    <row r="649" spans="13:16" ht="12.75" customHeight="1">
      <c r="M649" s="1"/>
      <c r="N649" s="1"/>
      <c r="P649" s="1"/>
    </row>
    <row r="650" spans="13:16" ht="12.75" customHeight="1">
      <c r="M650" s="1"/>
      <c r="N650" s="1"/>
      <c r="P650" s="1"/>
    </row>
    <row r="651" spans="13:16" ht="12.75" customHeight="1">
      <c r="M651" s="1"/>
      <c r="N651" s="1"/>
      <c r="P651" s="1"/>
    </row>
    <row r="652" spans="13:16" ht="12.75" customHeight="1">
      <c r="M652" s="1"/>
      <c r="N652" s="1"/>
      <c r="P652" s="1"/>
    </row>
    <row r="653" spans="13:16" ht="12.75" customHeight="1">
      <c r="M653" s="1"/>
      <c r="N653" s="1"/>
      <c r="P653" s="1"/>
    </row>
    <row r="654" spans="13:16" ht="12.75" customHeight="1">
      <c r="M654" s="1"/>
      <c r="N654" s="1"/>
      <c r="P654" s="1"/>
    </row>
    <row r="655" spans="13:16" ht="12.75" customHeight="1">
      <c r="M655" s="1"/>
      <c r="N655" s="1"/>
      <c r="P655" s="1"/>
    </row>
    <row r="656" spans="13:16" ht="12.75" customHeight="1">
      <c r="M656" s="1"/>
      <c r="N656" s="1"/>
      <c r="P656" s="1"/>
    </row>
    <row r="657" spans="13:16" ht="12.75" customHeight="1">
      <c r="M657" s="1"/>
      <c r="N657" s="1"/>
      <c r="P657" s="1"/>
    </row>
    <row r="658" spans="13:16" ht="12.75" customHeight="1">
      <c r="M658" s="1"/>
      <c r="N658" s="1"/>
      <c r="P658" s="1"/>
    </row>
    <row r="659" spans="13:16" ht="12.75" customHeight="1">
      <c r="M659" s="1"/>
      <c r="N659" s="1"/>
      <c r="P659" s="1"/>
    </row>
    <row r="660" spans="13:16" ht="12.75" customHeight="1">
      <c r="M660" s="1"/>
      <c r="N660" s="1"/>
      <c r="P660" s="1"/>
    </row>
    <row r="661" spans="13:16" ht="12.75" customHeight="1">
      <c r="M661" s="1"/>
      <c r="N661" s="1"/>
      <c r="P661" s="1"/>
    </row>
    <row r="662" spans="13:16" ht="12.75" customHeight="1">
      <c r="M662" s="1"/>
      <c r="N662" s="1"/>
      <c r="P662" s="1"/>
    </row>
    <row r="663" spans="13:16" ht="12.75" customHeight="1">
      <c r="M663" s="1"/>
      <c r="N663" s="1"/>
      <c r="P663" s="1"/>
    </row>
    <row r="664" spans="13:16" ht="12.75" customHeight="1">
      <c r="M664" s="1"/>
      <c r="N664" s="1"/>
      <c r="P664" s="1"/>
    </row>
    <row r="665" spans="13:16" ht="12.75" customHeight="1">
      <c r="M665" s="1"/>
      <c r="N665" s="1"/>
      <c r="P665" s="1"/>
    </row>
    <row r="666" spans="13:16" ht="12.75" customHeight="1">
      <c r="M666" s="1"/>
      <c r="N666" s="1"/>
      <c r="P666" s="1"/>
    </row>
    <row r="667" spans="13:16" ht="12.75" customHeight="1">
      <c r="M667" s="1"/>
      <c r="N667" s="1"/>
      <c r="P667" s="1"/>
    </row>
    <row r="668" spans="13:16" ht="12.75" customHeight="1">
      <c r="M668" s="1"/>
      <c r="N668" s="1"/>
      <c r="P668" s="1"/>
    </row>
    <row r="669" spans="13:16" ht="12.75" customHeight="1">
      <c r="M669" s="1"/>
      <c r="N669" s="1"/>
      <c r="P669" s="1"/>
    </row>
    <row r="670" spans="13:16" ht="12.75" customHeight="1">
      <c r="M670" s="1"/>
      <c r="N670" s="1"/>
      <c r="P670" s="1"/>
    </row>
    <row r="671" spans="13:16" ht="12.75" customHeight="1">
      <c r="M671" s="1"/>
      <c r="N671" s="1"/>
      <c r="P671" s="1"/>
    </row>
    <row r="672" spans="13:16" ht="12.75" customHeight="1">
      <c r="M672" s="1"/>
      <c r="N672" s="1"/>
      <c r="P672" s="1"/>
    </row>
    <row r="673" spans="13:16" ht="12.75" customHeight="1">
      <c r="M673" s="1"/>
      <c r="N673" s="1"/>
      <c r="P673" s="1"/>
    </row>
    <row r="674" spans="13:16" ht="12.75" customHeight="1">
      <c r="M674" s="1"/>
      <c r="N674" s="1"/>
      <c r="P674" s="1"/>
    </row>
    <row r="675" spans="13:16" ht="12.75" customHeight="1">
      <c r="M675" s="1"/>
      <c r="N675" s="1"/>
      <c r="P675" s="1"/>
    </row>
    <row r="676" spans="13:16" ht="12.75" customHeight="1">
      <c r="M676" s="1"/>
      <c r="N676" s="1"/>
      <c r="P676" s="1"/>
    </row>
    <row r="677" spans="13:16" ht="12.75" customHeight="1">
      <c r="M677" s="1"/>
      <c r="N677" s="1"/>
      <c r="P677" s="1"/>
    </row>
    <row r="678" spans="13:16" ht="12.75" customHeight="1">
      <c r="M678" s="1"/>
      <c r="N678" s="1"/>
      <c r="P678" s="1"/>
    </row>
    <row r="679" spans="13:16" ht="12.75" customHeight="1">
      <c r="M679" s="1"/>
      <c r="N679" s="1"/>
      <c r="P679" s="1"/>
    </row>
    <row r="680" spans="13:16" ht="12.75" customHeight="1">
      <c r="M680" s="1"/>
      <c r="N680" s="1"/>
      <c r="P680" s="1"/>
    </row>
    <row r="681" spans="13:16" ht="12.75" customHeight="1">
      <c r="M681" s="1"/>
      <c r="N681" s="1"/>
      <c r="P681" s="1"/>
    </row>
    <row r="682" spans="13:16" ht="12.75" customHeight="1">
      <c r="M682" s="1"/>
      <c r="N682" s="1"/>
      <c r="P682" s="1"/>
    </row>
    <row r="683" spans="13:16" ht="12.75" customHeight="1">
      <c r="M683" s="1"/>
      <c r="N683" s="1"/>
      <c r="P683" s="1"/>
    </row>
    <row r="684" spans="13:16" ht="12.75" customHeight="1">
      <c r="M684" s="1"/>
      <c r="N684" s="1"/>
      <c r="P684" s="1"/>
    </row>
    <row r="685" spans="13:16" ht="12.75" customHeight="1">
      <c r="M685" s="1"/>
      <c r="N685" s="1"/>
      <c r="P685" s="1"/>
    </row>
    <row r="686" spans="13:16" ht="12.75" customHeight="1">
      <c r="M686" s="1"/>
      <c r="N686" s="1"/>
      <c r="P686" s="1"/>
    </row>
    <row r="687" spans="13:16" ht="12.75" customHeight="1">
      <c r="M687" s="1"/>
      <c r="N687" s="1"/>
      <c r="P687" s="1"/>
    </row>
    <row r="688" spans="13:16" ht="12.75" customHeight="1">
      <c r="M688" s="1"/>
      <c r="N688" s="1"/>
      <c r="P688" s="1"/>
    </row>
    <row r="689" spans="13:16" ht="12.75" customHeight="1">
      <c r="M689" s="1"/>
      <c r="N689" s="1"/>
      <c r="P689" s="1"/>
    </row>
    <row r="690" spans="13:16" ht="12.75" customHeight="1">
      <c r="M690" s="1"/>
      <c r="N690" s="1"/>
      <c r="P690" s="1"/>
    </row>
    <row r="691" spans="13:16" ht="12.75" customHeight="1">
      <c r="M691" s="1"/>
      <c r="N691" s="1"/>
      <c r="P691" s="1"/>
    </row>
    <row r="692" spans="13:16" ht="12.75" customHeight="1">
      <c r="M692" s="1"/>
      <c r="N692" s="1"/>
      <c r="P692" s="1"/>
    </row>
    <row r="693" spans="13:16" ht="12.75" customHeight="1">
      <c r="M693" s="1"/>
      <c r="N693" s="1"/>
      <c r="P693" s="1"/>
    </row>
    <row r="694" spans="13:16" ht="12.75" customHeight="1">
      <c r="M694" s="1"/>
      <c r="N694" s="1"/>
      <c r="P694" s="1"/>
    </row>
    <row r="695" spans="13:16" ht="12.75" customHeight="1">
      <c r="M695" s="1"/>
      <c r="N695" s="1"/>
      <c r="P695" s="1"/>
    </row>
    <row r="696" spans="13:16" ht="12.75" customHeight="1">
      <c r="M696" s="1"/>
      <c r="N696" s="1"/>
      <c r="P696" s="1"/>
    </row>
    <row r="697" spans="13:16" ht="12.75" customHeight="1">
      <c r="M697" s="1"/>
      <c r="N697" s="1"/>
      <c r="P697" s="1"/>
    </row>
    <row r="698" spans="13:16" ht="12.75" customHeight="1">
      <c r="M698" s="1"/>
      <c r="N698" s="1"/>
      <c r="P698" s="1"/>
    </row>
    <row r="699" spans="13:16" ht="12.75" customHeight="1">
      <c r="M699" s="1"/>
      <c r="N699" s="1"/>
      <c r="P699" s="1"/>
    </row>
    <row r="700" spans="13:16" ht="12.75" customHeight="1">
      <c r="M700" s="1"/>
      <c r="N700" s="1"/>
      <c r="P700" s="1"/>
    </row>
    <row r="701" spans="13:16" ht="12.75" customHeight="1">
      <c r="M701" s="1"/>
      <c r="N701" s="1"/>
      <c r="P701" s="1"/>
    </row>
    <row r="702" spans="13:16" ht="12.75" customHeight="1">
      <c r="M702" s="1"/>
      <c r="N702" s="1"/>
      <c r="P702" s="1"/>
    </row>
    <row r="703" spans="13:16" ht="12.75" customHeight="1">
      <c r="M703" s="1"/>
      <c r="N703" s="1"/>
      <c r="P703" s="1"/>
    </row>
    <row r="704" spans="13:16" ht="12.75" customHeight="1">
      <c r="M704" s="1"/>
      <c r="N704" s="1"/>
      <c r="P704" s="1"/>
    </row>
    <row r="705" spans="13:16" ht="12.75" customHeight="1">
      <c r="M705" s="1"/>
      <c r="N705" s="1"/>
      <c r="P705" s="1"/>
    </row>
    <row r="706" spans="13:16" ht="12.75" customHeight="1">
      <c r="M706" s="1"/>
      <c r="N706" s="1"/>
      <c r="P706" s="1"/>
    </row>
    <row r="707" spans="13:16" ht="12.75" customHeight="1">
      <c r="M707" s="1"/>
      <c r="N707" s="1"/>
      <c r="P707" s="1"/>
    </row>
    <row r="708" spans="13:16" ht="12.75" customHeight="1">
      <c r="M708" s="1"/>
      <c r="N708" s="1"/>
      <c r="P708" s="1"/>
    </row>
    <row r="709" spans="13:16" ht="12.75" customHeight="1">
      <c r="M709" s="1"/>
      <c r="N709" s="1"/>
      <c r="P709" s="1"/>
    </row>
    <row r="710" spans="13:16" ht="12.75" customHeight="1">
      <c r="M710" s="1"/>
      <c r="N710" s="1"/>
      <c r="P710" s="1"/>
    </row>
    <row r="711" spans="13:16" ht="12.75" customHeight="1">
      <c r="M711" s="1"/>
      <c r="N711" s="1"/>
      <c r="P711" s="1"/>
    </row>
    <row r="712" spans="13:16" ht="12.75" customHeight="1">
      <c r="M712" s="1"/>
      <c r="N712" s="1"/>
      <c r="P712" s="1"/>
    </row>
    <row r="713" spans="13:16" ht="12.75" customHeight="1">
      <c r="M713" s="1"/>
      <c r="N713" s="1"/>
      <c r="P713" s="1"/>
    </row>
    <row r="714" spans="13:16" ht="12.75" customHeight="1">
      <c r="M714" s="1"/>
      <c r="N714" s="1"/>
      <c r="P714" s="1"/>
    </row>
    <row r="715" spans="13:16" ht="12.75" customHeight="1">
      <c r="M715" s="1"/>
      <c r="N715" s="1"/>
      <c r="P715" s="1"/>
    </row>
    <row r="716" spans="13:16" ht="12.75" customHeight="1">
      <c r="M716" s="1"/>
      <c r="N716" s="1"/>
      <c r="P716" s="1"/>
    </row>
    <row r="717" spans="13:16" ht="12.75" customHeight="1">
      <c r="M717" s="1"/>
      <c r="N717" s="1"/>
      <c r="P717" s="1"/>
    </row>
    <row r="718" spans="13:16" ht="12.75" customHeight="1">
      <c r="M718" s="1"/>
      <c r="N718" s="1"/>
      <c r="P718" s="1"/>
    </row>
    <row r="719" spans="13:16" ht="12.75" customHeight="1">
      <c r="M719" s="1"/>
      <c r="N719" s="1"/>
      <c r="P719" s="1"/>
    </row>
    <row r="720" spans="13:16" ht="12.75" customHeight="1">
      <c r="M720" s="1"/>
      <c r="N720" s="1"/>
      <c r="P720" s="1"/>
    </row>
    <row r="721" spans="13:16" ht="12.75" customHeight="1">
      <c r="M721" s="1"/>
      <c r="N721" s="1"/>
      <c r="P721" s="1"/>
    </row>
    <row r="722" spans="13:16" ht="12.75" customHeight="1">
      <c r="M722" s="1"/>
      <c r="N722" s="1"/>
      <c r="P722" s="1"/>
    </row>
    <row r="723" spans="13:16" ht="12.75" customHeight="1">
      <c r="M723" s="1"/>
      <c r="N723" s="1"/>
      <c r="P723" s="1"/>
    </row>
    <row r="724" spans="13:16" ht="12.75" customHeight="1">
      <c r="M724" s="1"/>
      <c r="N724" s="1"/>
      <c r="P724" s="1"/>
    </row>
    <row r="725" spans="13:16" ht="12.75" customHeight="1">
      <c r="M725" s="1"/>
      <c r="N725" s="1"/>
      <c r="P725" s="1"/>
    </row>
    <row r="726" spans="13:16" ht="12.75" customHeight="1">
      <c r="M726" s="1"/>
      <c r="N726" s="1"/>
      <c r="P726" s="1"/>
    </row>
    <row r="727" spans="13:16" ht="12.75" customHeight="1">
      <c r="M727" s="1"/>
      <c r="N727" s="1"/>
      <c r="P727" s="1"/>
    </row>
    <row r="728" spans="13:16" ht="12.75" customHeight="1">
      <c r="M728" s="1"/>
      <c r="N728" s="1"/>
      <c r="P728" s="1"/>
    </row>
    <row r="729" spans="13:16" ht="12.75" customHeight="1">
      <c r="M729" s="1"/>
      <c r="N729" s="1"/>
      <c r="P729" s="1"/>
    </row>
    <row r="730" spans="13:16" ht="12.75" customHeight="1">
      <c r="M730" s="1"/>
      <c r="N730" s="1"/>
      <c r="P730" s="1"/>
    </row>
    <row r="731" spans="13:16" ht="12.75" customHeight="1">
      <c r="M731" s="1"/>
      <c r="N731" s="1"/>
      <c r="P731" s="1"/>
    </row>
    <row r="732" spans="13:16" ht="12.75" customHeight="1">
      <c r="M732" s="1"/>
      <c r="N732" s="1"/>
      <c r="P732" s="1"/>
    </row>
    <row r="733" spans="13:16" ht="12.75" customHeight="1">
      <c r="M733" s="1"/>
      <c r="N733" s="1"/>
      <c r="P733" s="1"/>
    </row>
    <row r="734" spans="13:16" ht="12.75" customHeight="1">
      <c r="M734" s="1"/>
      <c r="N734" s="1"/>
      <c r="P734" s="1"/>
    </row>
    <row r="735" spans="13:16" ht="12.75" customHeight="1">
      <c r="M735" s="1"/>
      <c r="N735" s="1"/>
      <c r="P735" s="1"/>
    </row>
    <row r="736" spans="13:16" ht="12.75" customHeight="1">
      <c r="M736" s="1"/>
      <c r="N736" s="1"/>
      <c r="P736" s="1"/>
    </row>
    <row r="737" spans="13:16" ht="12.75" customHeight="1">
      <c r="M737" s="1"/>
      <c r="N737" s="1"/>
      <c r="P737" s="1"/>
    </row>
    <row r="738" spans="13:16" ht="12.75" customHeight="1">
      <c r="M738" s="1"/>
      <c r="N738" s="1"/>
      <c r="P738" s="1"/>
    </row>
    <row r="739" spans="13:16" ht="12.75" customHeight="1">
      <c r="M739" s="1"/>
      <c r="N739" s="1"/>
      <c r="P739" s="1"/>
    </row>
    <row r="740" spans="13:16" ht="12.75" customHeight="1">
      <c r="M740" s="1"/>
      <c r="N740" s="1"/>
      <c r="P740" s="1"/>
    </row>
    <row r="741" spans="13:16" ht="12.75" customHeight="1">
      <c r="M741" s="1"/>
      <c r="N741" s="1"/>
      <c r="P741" s="1"/>
    </row>
    <row r="742" spans="13:16" ht="12.75" customHeight="1">
      <c r="M742" s="1"/>
      <c r="N742" s="1"/>
      <c r="P742" s="1"/>
    </row>
    <row r="743" spans="13:16" ht="12.75" customHeight="1">
      <c r="M743" s="1"/>
      <c r="N743" s="1"/>
      <c r="P743" s="1"/>
    </row>
    <row r="744" spans="13:16" ht="12.75" customHeight="1">
      <c r="M744" s="1"/>
      <c r="N744" s="1"/>
      <c r="P744" s="1"/>
    </row>
    <row r="745" spans="13:16" ht="12.75" customHeight="1">
      <c r="M745" s="1"/>
      <c r="N745" s="1"/>
      <c r="P745" s="1"/>
    </row>
    <row r="746" spans="13:16" ht="12.75" customHeight="1">
      <c r="M746" s="1"/>
      <c r="N746" s="1"/>
      <c r="P746" s="1"/>
    </row>
    <row r="747" spans="13:16" ht="12.75" customHeight="1">
      <c r="M747" s="1"/>
      <c r="N747" s="1"/>
      <c r="P747" s="1"/>
    </row>
    <row r="748" spans="13:16" ht="12.75" customHeight="1">
      <c r="M748" s="1"/>
      <c r="N748" s="1"/>
      <c r="P748" s="1"/>
    </row>
    <row r="749" spans="13:16" ht="12.75" customHeight="1">
      <c r="M749" s="1"/>
      <c r="N749" s="1"/>
      <c r="P749" s="1"/>
    </row>
    <row r="750" spans="13:16" ht="12.75" customHeight="1">
      <c r="M750" s="1"/>
      <c r="N750" s="1"/>
      <c r="P750" s="1"/>
    </row>
    <row r="751" spans="13:16" ht="12.75" customHeight="1">
      <c r="M751" s="1"/>
      <c r="N751" s="1"/>
      <c r="P751" s="1"/>
    </row>
    <row r="752" spans="13:16" ht="12.75" customHeight="1">
      <c r="M752" s="1"/>
      <c r="N752" s="1"/>
      <c r="P752" s="1"/>
    </row>
    <row r="753" spans="13:16" ht="12.75" customHeight="1">
      <c r="M753" s="1"/>
      <c r="N753" s="1"/>
      <c r="P753" s="1"/>
    </row>
    <row r="754" spans="13:16" ht="12.75" customHeight="1">
      <c r="M754" s="1"/>
      <c r="N754" s="1"/>
      <c r="P754" s="1"/>
    </row>
    <row r="755" spans="13:16" ht="12.75" customHeight="1">
      <c r="M755" s="1"/>
      <c r="N755" s="1"/>
      <c r="P755" s="1"/>
    </row>
    <row r="756" spans="13:16" ht="12.75" customHeight="1">
      <c r="M756" s="1"/>
      <c r="N756" s="1"/>
      <c r="P756" s="1"/>
    </row>
    <row r="757" spans="13:16" ht="12.75" customHeight="1">
      <c r="M757" s="1"/>
      <c r="N757" s="1"/>
      <c r="P757" s="1"/>
    </row>
    <row r="758" spans="13:16" ht="12.75" customHeight="1">
      <c r="M758" s="1"/>
      <c r="N758" s="1"/>
      <c r="P758" s="1"/>
    </row>
    <row r="759" spans="13:16" ht="12.75" customHeight="1">
      <c r="M759" s="1"/>
      <c r="N759" s="1"/>
      <c r="P759" s="1"/>
    </row>
    <row r="760" spans="13:16" ht="12.75" customHeight="1">
      <c r="M760" s="1"/>
      <c r="N760" s="1"/>
      <c r="P760" s="1"/>
    </row>
    <row r="761" spans="13:16" ht="12.75" customHeight="1">
      <c r="M761" s="1"/>
      <c r="N761" s="1"/>
      <c r="P761" s="1"/>
    </row>
    <row r="762" spans="13:16" ht="12.75" customHeight="1">
      <c r="M762" s="1"/>
      <c r="N762" s="1"/>
      <c r="P762" s="1"/>
    </row>
    <row r="763" spans="13:16" ht="12.75" customHeight="1">
      <c r="M763" s="1"/>
      <c r="N763" s="1"/>
      <c r="P763" s="1"/>
    </row>
    <row r="764" spans="13:16" ht="12.75" customHeight="1">
      <c r="M764" s="1"/>
      <c r="N764" s="1"/>
      <c r="P764" s="1"/>
    </row>
    <row r="765" spans="13:16" ht="12.75" customHeight="1">
      <c r="M765" s="1"/>
      <c r="N765" s="1"/>
      <c r="P765" s="1"/>
    </row>
    <row r="766" spans="13:16" ht="12.75" customHeight="1">
      <c r="M766" s="1"/>
      <c r="N766" s="1"/>
      <c r="P766" s="1"/>
    </row>
    <row r="767" spans="13:16" ht="12.75" customHeight="1">
      <c r="M767" s="1"/>
      <c r="N767" s="1"/>
      <c r="P767" s="1"/>
    </row>
    <row r="768" spans="13:16" ht="12.75" customHeight="1">
      <c r="M768" s="1"/>
      <c r="N768" s="1"/>
      <c r="P768" s="1"/>
    </row>
    <row r="769" spans="13:16" ht="12.75" customHeight="1">
      <c r="M769" s="1"/>
      <c r="N769" s="1"/>
      <c r="P769" s="1"/>
    </row>
    <row r="770" spans="13:16" ht="12.75" customHeight="1">
      <c r="M770" s="1"/>
      <c r="N770" s="1"/>
      <c r="P770" s="1"/>
    </row>
    <row r="771" spans="13:16" ht="12.75" customHeight="1">
      <c r="M771" s="1"/>
      <c r="N771" s="1"/>
      <c r="P771" s="1"/>
    </row>
    <row r="772" spans="13:16" ht="12.75" customHeight="1">
      <c r="M772" s="1"/>
      <c r="N772" s="1"/>
      <c r="P772" s="1"/>
    </row>
    <row r="773" spans="13:16" ht="12.75" customHeight="1">
      <c r="M773" s="1"/>
      <c r="N773" s="1"/>
      <c r="P773" s="1"/>
    </row>
    <row r="774" spans="13:16" ht="12.75" customHeight="1">
      <c r="M774" s="1"/>
      <c r="N774" s="1"/>
      <c r="P774" s="1"/>
    </row>
    <row r="775" spans="13:16" ht="12.75" customHeight="1">
      <c r="M775" s="1"/>
      <c r="N775" s="1"/>
      <c r="P775" s="1"/>
    </row>
    <row r="776" spans="13:16" ht="12.75" customHeight="1">
      <c r="M776" s="1"/>
      <c r="N776" s="1"/>
      <c r="P776" s="1"/>
    </row>
    <row r="777" spans="13:16" ht="12.75" customHeight="1">
      <c r="M777" s="1"/>
      <c r="N777" s="1"/>
      <c r="P777" s="1"/>
    </row>
    <row r="778" spans="13:16" ht="12.75" customHeight="1">
      <c r="M778" s="1"/>
      <c r="N778" s="1"/>
      <c r="P778" s="1"/>
    </row>
    <row r="779" spans="13:16" ht="12.75" customHeight="1">
      <c r="M779" s="1"/>
      <c r="N779" s="1"/>
      <c r="P779" s="1"/>
    </row>
    <row r="780" spans="13:16" ht="12.75" customHeight="1">
      <c r="M780" s="1"/>
      <c r="N780" s="1"/>
      <c r="P780" s="1"/>
    </row>
    <row r="781" spans="13:16" ht="12.75" customHeight="1">
      <c r="M781" s="1"/>
      <c r="N781" s="1"/>
      <c r="P781" s="1"/>
    </row>
    <row r="782" spans="13:16" ht="12.75" customHeight="1">
      <c r="M782" s="1"/>
      <c r="N782" s="1"/>
      <c r="P782" s="1"/>
    </row>
    <row r="783" spans="13:16" ht="12.75" customHeight="1">
      <c r="M783" s="1"/>
      <c r="N783" s="1"/>
      <c r="P783" s="1"/>
    </row>
    <row r="784" spans="13:16" ht="12.75" customHeight="1">
      <c r="M784" s="1"/>
      <c r="N784" s="1"/>
      <c r="P784" s="1"/>
    </row>
    <row r="785" spans="13:16" ht="12.75" customHeight="1">
      <c r="M785" s="1"/>
      <c r="N785" s="1"/>
      <c r="P785" s="1"/>
    </row>
    <row r="786" spans="13:16" ht="12.75" customHeight="1">
      <c r="M786" s="1"/>
      <c r="N786" s="1"/>
      <c r="P786" s="1"/>
    </row>
    <row r="787" spans="13:16" ht="12.75" customHeight="1">
      <c r="M787" s="1"/>
      <c r="N787" s="1"/>
      <c r="P787" s="1"/>
    </row>
    <row r="788" spans="13:16" ht="12.75" customHeight="1">
      <c r="M788" s="1"/>
      <c r="N788" s="1"/>
      <c r="P788" s="1"/>
    </row>
    <row r="789" spans="13:16" ht="12.75" customHeight="1">
      <c r="M789" s="1"/>
      <c r="N789" s="1"/>
      <c r="P789" s="1"/>
    </row>
    <row r="790" spans="13:16" ht="12.75" customHeight="1">
      <c r="M790" s="1"/>
      <c r="N790" s="1"/>
      <c r="P790" s="1"/>
    </row>
    <row r="791" spans="13:16" ht="12.75" customHeight="1">
      <c r="M791" s="1"/>
      <c r="N791" s="1"/>
      <c r="P791" s="1"/>
    </row>
    <row r="792" spans="13:16" ht="12.75" customHeight="1">
      <c r="M792" s="1"/>
      <c r="N792" s="1"/>
      <c r="P792" s="1"/>
    </row>
    <row r="793" spans="13:16" ht="12.75" customHeight="1">
      <c r="M793" s="1"/>
      <c r="N793" s="1"/>
      <c r="P793" s="1"/>
    </row>
    <row r="794" spans="13:16" ht="12.75" customHeight="1">
      <c r="M794" s="1"/>
      <c r="N794" s="1"/>
      <c r="P794" s="1"/>
    </row>
    <row r="795" spans="13:16" ht="12.75" customHeight="1">
      <c r="M795" s="1"/>
      <c r="N795" s="1"/>
      <c r="P795" s="1"/>
    </row>
    <row r="796" spans="13:16" ht="12.75" customHeight="1">
      <c r="M796" s="1"/>
      <c r="N796" s="1"/>
      <c r="P796" s="1"/>
    </row>
    <row r="797" spans="13:16" ht="12.75" customHeight="1">
      <c r="M797" s="1"/>
      <c r="N797" s="1"/>
      <c r="P797" s="1"/>
    </row>
    <row r="798" spans="13:16" ht="12.75" customHeight="1">
      <c r="M798" s="1"/>
      <c r="N798" s="1"/>
      <c r="P798" s="1"/>
    </row>
    <row r="799" spans="13:16" ht="12.75" customHeight="1">
      <c r="M799" s="1"/>
      <c r="N799" s="1"/>
      <c r="P799" s="1"/>
    </row>
    <row r="800" spans="13:16" ht="12.75" customHeight="1">
      <c r="M800" s="1"/>
      <c r="N800" s="1"/>
      <c r="P800" s="1"/>
    </row>
    <row r="801" spans="13:16" ht="12.75" customHeight="1">
      <c r="M801" s="1"/>
      <c r="N801" s="1"/>
      <c r="P801" s="1"/>
    </row>
    <row r="802" spans="13:16" ht="12.75" customHeight="1">
      <c r="M802" s="1"/>
      <c r="N802" s="1"/>
      <c r="P802" s="1"/>
    </row>
    <row r="803" spans="13:16" ht="12.75" customHeight="1">
      <c r="M803" s="1"/>
      <c r="N803" s="1"/>
      <c r="P803" s="1"/>
    </row>
    <row r="804" spans="13:16" ht="12.75" customHeight="1">
      <c r="M804" s="1"/>
      <c r="N804" s="1"/>
      <c r="P804" s="1"/>
    </row>
    <row r="805" spans="13:16" ht="12.75" customHeight="1">
      <c r="M805" s="1"/>
      <c r="N805" s="1"/>
      <c r="P805" s="1"/>
    </row>
    <row r="806" spans="13:16" ht="12.75" customHeight="1">
      <c r="M806" s="1"/>
      <c r="N806" s="1"/>
      <c r="P806" s="1"/>
    </row>
    <row r="807" spans="13:16" ht="12.75" customHeight="1">
      <c r="M807" s="1"/>
      <c r="N807" s="1"/>
      <c r="P807" s="1"/>
    </row>
    <row r="808" spans="13:16" ht="12.75" customHeight="1">
      <c r="M808" s="1"/>
      <c r="N808" s="1"/>
      <c r="P808" s="1"/>
    </row>
    <row r="809" spans="13:16" ht="12.75" customHeight="1">
      <c r="M809" s="1"/>
      <c r="N809" s="1"/>
      <c r="P809" s="1"/>
    </row>
    <row r="810" spans="13:16" ht="12.75" customHeight="1">
      <c r="M810" s="1"/>
      <c r="N810" s="1"/>
      <c r="P810" s="1"/>
    </row>
    <row r="811" spans="13:16" ht="12.75" customHeight="1">
      <c r="M811" s="1"/>
      <c r="N811" s="1"/>
      <c r="P811" s="1"/>
    </row>
    <row r="812" spans="13:16" ht="12.75" customHeight="1">
      <c r="M812" s="1"/>
      <c r="N812" s="1"/>
      <c r="P812" s="1"/>
    </row>
    <row r="813" spans="13:16" ht="12.75" customHeight="1">
      <c r="M813" s="1"/>
      <c r="N813" s="1"/>
      <c r="P813" s="1"/>
    </row>
    <row r="814" spans="13:16" ht="12.75" customHeight="1">
      <c r="M814" s="1"/>
      <c r="N814" s="1"/>
      <c r="P814" s="1"/>
    </row>
    <row r="815" spans="13:16" ht="12.75" customHeight="1">
      <c r="M815" s="1"/>
      <c r="N815" s="1"/>
      <c r="P815" s="1"/>
    </row>
    <row r="816" spans="13:16" ht="12.75" customHeight="1">
      <c r="M816" s="1"/>
      <c r="N816" s="1"/>
      <c r="P816" s="1"/>
    </row>
    <row r="817" spans="13:16" ht="12.75" customHeight="1">
      <c r="M817" s="1"/>
      <c r="N817" s="1"/>
      <c r="P817" s="1"/>
    </row>
    <row r="818" spans="13:16" ht="12.75" customHeight="1">
      <c r="M818" s="1"/>
      <c r="N818" s="1"/>
      <c r="P818" s="1"/>
    </row>
    <row r="819" spans="13:16" ht="12.75" customHeight="1">
      <c r="M819" s="1"/>
      <c r="N819" s="1"/>
      <c r="P819" s="1"/>
    </row>
    <row r="820" spans="13:16" ht="12.75" customHeight="1">
      <c r="M820" s="1"/>
      <c r="N820" s="1"/>
      <c r="P820" s="1"/>
    </row>
    <row r="821" spans="13:16" ht="12.75" customHeight="1">
      <c r="M821" s="1"/>
      <c r="N821" s="1"/>
      <c r="P821" s="1"/>
    </row>
    <row r="822" spans="13:16" ht="12.75" customHeight="1">
      <c r="M822" s="1"/>
      <c r="N822" s="1"/>
      <c r="P822" s="1"/>
    </row>
    <row r="823" spans="13:16" ht="12.75" customHeight="1">
      <c r="M823" s="1"/>
      <c r="N823" s="1"/>
      <c r="P823" s="1"/>
    </row>
    <row r="824" spans="13:16" ht="12.75" customHeight="1">
      <c r="M824" s="1"/>
      <c r="N824" s="1"/>
      <c r="P824" s="1"/>
    </row>
    <row r="825" spans="13:16" ht="12.75" customHeight="1">
      <c r="M825" s="1"/>
      <c r="N825" s="1"/>
      <c r="P825" s="1"/>
    </row>
    <row r="826" spans="13:16" ht="12.75" customHeight="1">
      <c r="M826" s="1"/>
      <c r="N826" s="1"/>
      <c r="P826" s="1"/>
    </row>
    <row r="827" spans="13:16" ht="12.75" customHeight="1">
      <c r="M827" s="1"/>
      <c r="N827" s="1"/>
      <c r="P827" s="1"/>
    </row>
    <row r="828" spans="13:16" ht="12.75" customHeight="1">
      <c r="M828" s="1"/>
      <c r="N828" s="1"/>
      <c r="P828" s="1"/>
    </row>
    <row r="829" spans="13:16" ht="12.75" customHeight="1">
      <c r="M829" s="1"/>
      <c r="N829" s="1"/>
      <c r="P829" s="1"/>
    </row>
    <row r="830" spans="13:16" ht="12.75" customHeight="1">
      <c r="M830" s="1"/>
      <c r="N830" s="1"/>
      <c r="P830" s="1"/>
    </row>
    <row r="831" spans="13:16" ht="12.75" customHeight="1">
      <c r="M831" s="1"/>
      <c r="N831" s="1"/>
      <c r="P831" s="1"/>
    </row>
    <row r="832" spans="13:16" ht="12.75" customHeight="1">
      <c r="M832" s="1"/>
      <c r="N832" s="1"/>
      <c r="P832" s="1"/>
    </row>
    <row r="833" spans="13:16" ht="12.75" customHeight="1">
      <c r="M833" s="1"/>
      <c r="N833" s="1"/>
      <c r="P833" s="1"/>
    </row>
    <row r="834" spans="13:16" ht="12.75" customHeight="1">
      <c r="M834" s="1"/>
      <c r="N834" s="1"/>
      <c r="P834" s="1"/>
    </row>
    <row r="835" spans="13:16" ht="12.75" customHeight="1">
      <c r="M835" s="1"/>
      <c r="N835" s="1"/>
      <c r="P835" s="1"/>
    </row>
    <row r="836" spans="13:16" ht="12.75" customHeight="1">
      <c r="M836" s="1"/>
      <c r="N836" s="1"/>
      <c r="P836" s="1"/>
    </row>
    <row r="837" spans="13:16" ht="12.75" customHeight="1">
      <c r="M837" s="1"/>
      <c r="N837" s="1"/>
      <c r="P837" s="1"/>
    </row>
    <row r="838" spans="13:16" ht="12.75" customHeight="1">
      <c r="M838" s="1"/>
      <c r="N838" s="1"/>
      <c r="P838" s="1"/>
    </row>
    <row r="839" spans="13:16" ht="12.75" customHeight="1">
      <c r="M839" s="1"/>
      <c r="N839" s="1"/>
      <c r="P839" s="1"/>
    </row>
    <row r="840" spans="13:16" ht="12.75" customHeight="1">
      <c r="M840" s="1"/>
      <c r="N840" s="1"/>
      <c r="P840" s="1"/>
    </row>
    <row r="841" spans="13:16" ht="12.75" customHeight="1">
      <c r="M841" s="1"/>
      <c r="N841" s="1"/>
      <c r="P841" s="1"/>
    </row>
    <row r="842" spans="13:16" ht="12.75" customHeight="1">
      <c r="M842" s="1"/>
      <c r="N842" s="1"/>
      <c r="P842" s="1"/>
    </row>
    <row r="843" spans="13:16" ht="12.75" customHeight="1">
      <c r="M843" s="1"/>
      <c r="N843" s="1"/>
      <c r="P843" s="1"/>
    </row>
    <row r="844" spans="13:16" ht="12.75" customHeight="1">
      <c r="M844" s="1"/>
      <c r="N844" s="1"/>
      <c r="P844" s="1"/>
    </row>
    <row r="845" spans="13:16" ht="12.75" customHeight="1">
      <c r="M845" s="1"/>
      <c r="N845" s="1"/>
      <c r="P845" s="1"/>
    </row>
    <row r="846" spans="13:16" ht="12.75" customHeight="1">
      <c r="M846" s="1"/>
      <c r="N846" s="1"/>
      <c r="P846" s="1"/>
    </row>
    <row r="847" spans="13:16" ht="12.75" customHeight="1">
      <c r="M847" s="1"/>
      <c r="N847" s="1"/>
      <c r="P847" s="1"/>
    </row>
    <row r="848" spans="13:16" ht="12.75" customHeight="1">
      <c r="M848" s="1"/>
      <c r="N848" s="1"/>
      <c r="P848" s="1"/>
    </row>
    <row r="849" spans="13:16" ht="12.75" customHeight="1">
      <c r="M849" s="1"/>
      <c r="N849" s="1"/>
      <c r="P849" s="1"/>
    </row>
    <row r="850" spans="13:16" ht="12.75" customHeight="1">
      <c r="M850" s="1"/>
      <c r="N850" s="1"/>
      <c r="P850" s="1"/>
    </row>
    <row r="851" spans="13:16" ht="12.75" customHeight="1">
      <c r="M851" s="1"/>
      <c r="N851" s="1"/>
      <c r="P851" s="1"/>
    </row>
    <row r="852" spans="13:16" ht="12.75" customHeight="1">
      <c r="M852" s="1"/>
      <c r="N852" s="1"/>
      <c r="P852" s="1"/>
    </row>
    <row r="853" spans="13:16" ht="12.75" customHeight="1">
      <c r="M853" s="1"/>
      <c r="N853" s="1"/>
      <c r="P853" s="1"/>
    </row>
    <row r="854" spans="13:16" ht="12.75" customHeight="1">
      <c r="M854" s="1"/>
      <c r="N854" s="1"/>
      <c r="P854" s="1"/>
    </row>
    <row r="855" spans="13:16" ht="12.75" customHeight="1">
      <c r="M855" s="1"/>
      <c r="N855" s="1"/>
      <c r="P855" s="1"/>
    </row>
    <row r="856" spans="13:16" ht="12.75" customHeight="1">
      <c r="M856" s="1"/>
      <c r="N856" s="1"/>
      <c r="P856" s="1"/>
    </row>
    <row r="857" spans="13:16" ht="12.75" customHeight="1">
      <c r="M857" s="1"/>
      <c r="N857" s="1"/>
      <c r="P857" s="1"/>
    </row>
    <row r="858" spans="13:16" ht="12.75" customHeight="1">
      <c r="M858" s="1"/>
      <c r="N858" s="1"/>
      <c r="P858" s="1"/>
    </row>
    <row r="859" spans="13:16" ht="12.75" customHeight="1">
      <c r="M859" s="1"/>
      <c r="N859" s="1"/>
      <c r="P859" s="1"/>
    </row>
    <row r="860" spans="13:16" ht="12.75" customHeight="1">
      <c r="M860" s="1"/>
      <c r="N860" s="1"/>
      <c r="P860" s="1"/>
    </row>
    <row r="861" spans="13:16" ht="12.75" customHeight="1">
      <c r="M861" s="1"/>
      <c r="N861" s="1"/>
      <c r="P861" s="1"/>
    </row>
    <row r="862" spans="13:16" ht="12.75" customHeight="1">
      <c r="M862" s="1"/>
      <c r="N862" s="1"/>
      <c r="P862" s="1"/>
    </row>
    <row r="863" spans="13:16" ht="12.75" customHeight="1">
      <c r="M863" s="1"/>
      <c r="N863" s="1"/>
      <c r="P863" s="1"/>
    </row>
    <row r="864" spans="13:16" ht="12.75" customHeight="1">
      <c r="M864" s="1"/>
      <c r="N864" s="1"/>
      <c r="P864" s="1"/>
    </row>
    <row r="865" spans="13:16" ht="12.75" customHeight="1">
      <c r="M865" s="1"/>
      <c r="N865" s="1"/>
      <c r="P865" s="1"/>
    </row>
    <row r="866" spans="13:16" ht="12.75" customHeight="1">
      <c r="M866" s="1"/>
      <c r="N866" s="1"/>
      <c r="P866" s="1"/>
    </row>
    <row r="867" spans="13:16" ht="12.75" customHeight="1">
      <c r="M867" s="1"/>
      <c r="N867" s="1"/>
      <c r="P867" s="1"/>
    </row>
    <row r="868" spans="13:16" ht="12.75" customHeight="1">
      <c r="M868" s="1"/>
      <c r="N868" s="1"/>
      <c r="P868" s="1"/>
    </row>
    <row r="869" spans="13:16" ht="12.75" customHeight="1">
      <c r="M869" s="1"/>
      <c r="N869" s="1"/>
      <c r="P869" s="1"/>
    </row>
    <row r="870" spans="13:16" ht="12.75" customHeight="1">
      <c r="M870" s="1"/>
      <c r="N870" s="1"/>
      <c r="P870" s="1"/>
    </row>
    <row r="871" spans="13:16" ht="12.75" customHeight="1">
      <c r="M871" s="1"/>
      <c r="N871" s="1"/>
      <c r="P871" s="1"/>
    </row>
    <row r="872" spans="13:16" ht="12.75" customHeight="1">
      <c r="M872" s="1"/>
      <c r="N872" s="1"/>
      <c r="P872" s="1"/>
    </row>
    <row r="873" spans="13:16" ht="12.75" customHeight="1">
      <c r="M873" s="1"/>
      <c r="N873" s="1"/>
      <c r="P873" s="1"/>
    </row>
    <row r="874" spans="13:16" ht="12.75" customHeight="1">
      <c r="M874" s="1"/>
      <c r="N874" s="1"/>
      <c r="P874" s="1"/>
    </row>
    <row r="875" spans="13:16" ht="12.75" customHeight="1">
      <c r="M875" s="1"/>
      <c r="N875" s="1"/>
      <c r="P875" s="1"/>
    </row>
    <row r="876" spans="13:16" ht="12.75" customHeight="1">
      <c r="M876" s="1"/>
      <c r="N876" s="1"/>
      <c r="P876" s="1"/>
    </row>
    <row r="877" spans="13:16" ht="12.75" customHeight="1">
      <c r="M877" s="1"/>
      <c r="N877" s="1"/>
      <c r="P877" s="1"/>
    </row>
    <row r="878" spans="13:16" ht="12.75" customHeight="1">
      <c r="M878" s="1"/>
      <c r="N878" s="1"/>
      <c r="P878" s="1"/>
    </row>
    <row r="879" spans="13:16" ht="12.75" customHeight="1">
      <c r="M879" s="1"/>
      <c r="N879" s="1"/>
      <c r="P879" s="1"/>
    </row>
    <row r="880" spans="13:16" ht="12.75" customHeight="1">
      <c r="M880" s="1"/>
      <c r="N880" s="1"/>
      <c r="P880" s="1"/>
    </row>
    <row r="881" spans="13:16" ht="12.75" customHeight="1">
      <c r="M881" s="1"/>
      <c r="N881" s="1"/>
      <c r="P881" s="1"/>
    </row>
    <row r="882" spans="13:16" ht="12.75" customHeight="1">
      <c r="M882" s="1"/>
      <c r="N882" s="1"/>
      <c r="P882" s="1"/>
    </row>
    <row r="883" spans="13:16" ht="12.75" customHeight="1">
      <c r="M883" s="1"/>
      <c r="N883" s="1"/>
      <c r="P883" s="1"/>
    </row>
    <row r="884" spans="13:16" ht="12.75" customHeight="1">
      <c r="M884" s="1"/>
      <c r="N884" s="1"/>
      <c r="P884" s="1"/>
    </row>
    <row r="885" spans="13:16" ht="12.75" customHeight="1">
      <c r="M885" s="1"/>
      <c r="N885" s="1"/>
      <c r="P885" s="1"/>
    </row>
    <row r="886" spans="13:16" ht="12.75" customHeight="1">
      <c r="M886" s="1"/>
      <c r="N886" s="1"/>
      <c r="P886" s="1"/>
    </row>
    <row r="887" spans="13:16" ht="12.75" customHeight="1">
      <c r="M887" s="1"/>
      <c r="N887" s="1"/>
      <c r="P887" s="1"/>
    </row>
    <row r="888" spans="13:16" ht="12.75" customHeight="1">
      <c r="M888" s="1"/>
      <c r="N888" s="1"/>
      <c r="P888" s="1"/>
    </row>
    <row r="889" spans="13:16" ht="12.75" customHeight="1">
      <c r="M889" s="1"/>
      <c r="N889" s="1"/>
      <c r="P889" s="1"/>
    </row>
    <row r="890" spans="13:16" ht="12.75" customHeight="1">
      <c r="M890" s="1"/>
      <c r="N890" s="1"/>
      <c r="P890" s="1"/>
    </row>
    <row r="891" spans="13:16" ht="12.75" customHeight="1">
      <c r="M891" s="1"/>
      <c r="N891" s="1"/>
      <c r="P891" s="1"/>
    </row>
    <row r="892" spans="13:16" ht="12.75" customHeight="1">
      <c r="M892" s="1"/>
      <c r="N892" s="1"/>
      <c r="P892" s="1"/>
    </row>
    <row r="893" spans="13:16" ht="12.75" customHeight="1">
      <c r="M893" s="1"/>
      <c r="N893" s="1"/>
      <c r="P893" s="1"/>
    </row>
    <row r="894" spans="13:16" ht="12.75" customHeight="1">
      <c r="M894" s="1"/>
      <c r="N894" s="1"/>
      <c r="P894" s="1"/>
    </row>
    <row r="895" spans="13:16" ht="12.75" customHeight="1">
      <c r="M895" s="1"/>
      <c r="N895" s="1"/>
      <c r="P895" s="1"/>
    </row>
    <row r="896" spans="13:16" ht="12.75" customHeight="1">
      <c r="M896" s="1"/>
      <c r="N896" s="1"/>
      <c r="P896" s="1"/>
    </row>
    <row r="897" spans="13:16" ht="12.75" customHeight="1">
      <c r="M897" s="1"/>
      <c r="N897" s="1"/>
      <c r="P897" s="1"/>
    </row>
    <row r="898" spans="13:16" ht="12.75" customHeight="1">
      <c r="M898" s="1"/>
      <c r="N898" s="1"/>
      <c r="P898" s="1"/>
    </row>
    <row r="899" spans="13:16" ht="12.75" customHeight="1">
      <c r="M899" s="1"/>
      <c r="N899" s="1"/>
      <c r="P899" s="1"/>
    </row>
    <row r="900" spans="13:16" ht="12.75" customHeight="1">
      <c r="M900" s="1"/>
      <c r="N900" s="1"/>
      <c r="P900" s="1"/>
    </row>
    <row r="901" spans="13:16" ht="12.75" customHeight="1">
      <c r="M901" s="1"/>
      <c r="N901" s="1"/>
      <c r="P901" s="1"/>
    </row>
    <row r="902" spans="13:16" ht="12.75" customHeight="1">
      <c r="M902" s="1"/>
      <c r="N902" s="1"/>
      <c r="P902" s="1"/>
    </row>
    <row r="903" spans="13:16" ht="12.75" customHeight="1">
      <c r="M903" s="1"/>
      <c r="N903" s="1"/>
      <c r="P903" s="1"/>
    </row>
    <row r="904" spans="13:16" ht="12.75" customHeight="1">
      <c r="M904" s="1"/>
      <c r="N904" s="1"/>
      <c r="P904" s="1"/>
    </row>
    <row r="905" spans="13:16" ht="12.75" customHeight="1">
      <c r="M905" s="1"/>
      <c r="N905" s="1"/>
      <c r="P905" s="1"/>
    </row>
    <row r="906" spans="13:16" ht="12.75" customHeight="1">
      <c r="M906" s="1"/>
      <c r="N906" s="1"/>
      <c r="P906" s="1"/>
    </row>
    <row r="907" spans="13:16" ht="12.75" customHeight="1">
      <c r="M907" s="1"/>
      <c r="N907" s="1"/>
      <c r="P907" s="1"/>
    </row>
    <row r="908" spans="13:16" ht="12.75" customHeight="1">
      <c r="M908" s="1"/>
      <c r="N908" s="1"/>
      <c r="P908" s="1"/>
    </row>
    <row r="909" spans="13:16" ht="12.75" customHeight="1">
      <c r="M909" s="1"/>
      <c r="N909" s="1"/>
      <c r="P909" s="1"/>
    </row>
    <row r="910" spans="13:16" ht="12.75" customHeight="1">
      <c r="M910" s="1"/>
      <c r="N910" s="1"/>
      <c r="P910" s="1"/>
    </row>
    <row r="911" spans="13:16" ht="12.75" customHeight="1">
      <c r="M911" s="1"/>
      <c r="N911" s="1"/>
      <c r="P911" s="1"/>
    </row>
    <row r="912" spans="13:16" ht="12.75" customHeight="1">
      <c r="M912" s="1"/>
      <c r="N912" s="1"/>
      <c r="P912" s="1"/>
    </row>
    <row r="913" spans="13:16" ht="12.75" customHeight="1">
      <c r="M913" s="1"/>
      <c r="N913" s="1"/>
      <c r="P913" s="1"/>
    </row>
    <row r="914" spans="13:16" ht="12.75" customHeight="1">
      <c r="M914" s="1"/>
      <c r="N914" s="1"/>
      <c r="P914" s="1"/>
    </row>
    <row r="915" spans="13:16" ht="12.75" customHeight="1">
      <c r="M915" s="1"/>
      <c r="N915" s="1"/>
      <c r="P915" s="1"/>
    </row>
    <row r="916" spans="13:16" ht="12.75" customHeight="1">
      <c r="M916" s="1"/>
      <c r="N916" s="1"/>
      <c r="P916" s="1"/>
    </row>
    <row r="917" spans="13:16" ht="12.75" customHeight="1">
      <c r="M917" s="1"/>
      <c r="N917" s="1"/>
      <c r="P917" s="1"/>
    </row>
    <row r="918" spans="13:16" ht="12.75" customHeight="1">
      <c r="M918" s="1"/>
      <c r="N918" s="1"/>
      <c r="P918" s="1"/>
    </row>
    <row r="919" spans="13:16" ht="12.75" customHeight="1">
      <c r="M919" s="1"/>
      <c r="N919" s="1"/>
      <c r="P919" s="1"/>
    </row>
    <row r="920" spans="13:16" ht="12.75" customHeight="1">
      <c r="M920" s="1"/>
      <c r="N920" s="1"/>
      <c r="P920" s="1"/>
    </row>
    <row r="921" spans="13:16" ht="12.75" customHeight="1">
      <c r="M921" s="1"/>
      <c r="N921" s="1"/>
      <c r="P921" s="1"/>
    </row>
    <row r="922" spans="13:16" ht="12.75" customHeight="1">
      <c r="M922" s="1"/>
      <c r="N922" s="1"/>
      <c r="P922" s="1"/>
    </row>
    <row r="923" spans="13:16" ht="12.75" customHeight="1">
      <c r="M923" s="1"/>
      <c r="N923" s="1"/>
      <c r="P923" s="1"/>
    </row>
    <row r="924" spans="13:16" ht="12.75" customHeight="1">
      <c r="M924" s="1"/>
      <c r="N924" s="1"/>
      <c r="P924" s="1"/>
    </row>
    <row r="925" spans="13:16" ht="12.75" customHeight="1">
      <c r="M925" s="1"/>
      <c r="N925" s="1"/>
      <c r="P925" s="1"/>
    </row>
    <row r="926" spans="13:16" ht="12.75" customHeight="1">
      <c r="M926" s="1"/>
      <c r="N926" s="1"/>
      <c r="P926" s="1"/>
    </row>
    <row r="927" spans="13:16" ht="12.75" customHeight="1">
      <c r="M927" s="1"/>
      <c r="N927" s="1"/>
      <c r="P927" s="1"/>
    </row>
    <row r="928" spans="13:16" ht="12.75" customHeight="1">
      <c r="M928" s="1"/>
      <c r="N928" s="1"/>
      <c r="P928" s="1"/>
    </row>
    <row r="929" spans="13:16" ht="12.75" customHeight="1">
      <c r="M929" s="1"/>
      <c r="N929" s="1"/>
      <c r="P929" s="1"/>
    </row>
    <row r="930" spans="13:16" ht="12.75" customHeight="1">
      <c r="M930" s="1"/>
      <c r="N930" s="1"/>
      <c r="P930" s="1"/>
    </row>
    <row r="931" spans="13:16" ht="12.75" customHeight="1">
      <c r="M931" s="1"/>
      <c r="N931" s="1"/>
      <c r="P931" s="1"/>
    </row>
    <row r="932" spans="13:16" ht="12.75" customHeight="1">
      <c r="M932" s="1"/>
      <c r="N932" s="1"/>
      <c r="P932" s="1"/>
    </row>
    <row r="933" spans="13:16" ht="12.75" customHeight="1">
      <c r="M933" s="1"/>
      <c r="N933" s="1"/>
      <c r="P933" s="1"/>
    </row>
    <row r="934" spans="13:16" ht="12.75" customHeight="1">
      <c r="M934" s="1"/>
      <c r="N934" s="1"/>
      <c r="P934" s="1"/>
    </row>
    <row r="935" spans="13:16" ht="12.75" customHeight="1">
      <c r="M935" s="1"/>
      <c r="N935" s="1"/>
      <c r="P935" s="1"/>
    </row>
    <row r="936" spans="13:16" ht="12.75" customHeight="1">
      <c r="M936" s="1"/>
      <c r="N936" s="1"/>
      <c r="P936" s="1"/>
    </row>
    <row r="937" spans="13:16" ht="12.75" customHeight="1">
      <c r="M937" s="1"/>
      <c r="N937" s="1"/>
      <c r="P937" s="1"/>
    </row>
    <row r="938" spans="13:16" ht="12.75" customHeight="1">
      <c r="M938" s="1"/>
      <c r="N938" s="1"/>
      <c r="P938" s="1"/>
    </row>
    <row r="939" spans="13:16" ht="12.75" customHeight="1">
      <c r="M939" s="1"/>
      <c r="N939" s="1"/>
      <c r="P939" s="1"/>
    </row>
    <row r="940" spans="13:16" ht="12.75" customHeight="1">
      <c r="M940" s="1"/>
      <c r="N940" s="1"/>
      <c r="P940" s="1"/>
    </row>
    <row r="941" spans="13:16" ht="12.75" customHeight="1">
      <c r="M941" s="1"/>
      <c r="N941" s="1"/>
      <c r="P941" s="1"/>
    </row>
    <row r="942" spans="13:16" ht="12.75" customHeight="1">
      <c r="M942" s="1"/>
      <c r="N942" s="1"/>
      <c r="P942" s="1"/>
    </row>
    <row r="943" spans="13:16" ht="12.75" customHeight="1">
      <c r="M943" s="1"/>
      <c r="N943" s="1"/>
      <c r="P943" s="1"/>
    </row>
    <row r="944" spans="13:16" ht="12.75" customHeight="1">
      <c r="M944" s="1"/>
      <c r="N944" s="1"/>
      <c r="P944" s="1"/>
    </row>
    <row r="945" spans="13:16" ht="12.75" customHeight="1">
      <c r="M945" s="1"/>
      <c r="N945" s="1"/>
      <c r="P945" s="1"/>
    </row>
    <row r="946" spans="13:16" ht="12.75" customHeight="1">
      <c r="M946" s="1"/>
      <c r="N946" s="1"/>
      <c r="P946" s="1"/>
    </row>
    <row r="947" spans="13:16" ht="12.75" customHeight="1">
      <c r="M947" s="1"/>
      <c r="N947" s="1"/>
      <c r="P947" s="1"/>
    </row>
    <row r="948" spans="13:16" ht="12.75" customHeight="1">
      <c r="M948" s="1"/>
      <c r="N948" s="1"/>
      <c r="P948" s="1"/>
    </row>
    <row r="949" spans="13:16" ht="12.75" customHeight="1">
      <c r="M949" s="1"/>
      <c r="N949" s="1"/>
      <c r="P949" s="1"/>
    </row>
    <row r="950" spans="13:16" ht="12.75" customHeight="1">
      <c r="M950" s="1"/>
      <c r="N950" s="1"/>
      <c r="P950" s="1"/>
    </row>
    <row r="951" spans="13:16" ht="12.75" customHeight="1">
      <c r="M951" s="1"/>
      <c r="N951" s="1"/>
      <c r="P951" s="1"/>
    </row>
    <row r="952" spans="13:16" ht="12.75" customHeight="1">
      <c r="M952" s="1"/>
      <c r="N952" s="1"/>
      <c r="P952" s="1"/>
    </row>
    <row r="953" spans="13:16" ht="12.75" customHeight="1">
      <c r="M953" s="1"/>
      <c r="N953" s="1"/>
      <c r="P953" s="1"/>
    </row>
    <row r="954" spans="13:16" ht="12.75" customHeight="1">
      <c r="M954" s="1"/>
      <c r="N954" s="1"/>
      <c r="P954" s="1"/>
    </row>
    <row r="955" spans="13:16" ht="12.75" customHeight="1">
      <c r="M955" s="1"/>
      <c r="N955" s="1"/>
      <c r="P955" s="1"/>
    </row>
    <row r="956" spans="13:16" ht="12.75" customHeight="1">
      <c r="M956" s="1"/>
      <c r="N956" s="1"/>
      <c r="P956" s="1"/>
    </row>
    <row r="957" spans="13:16" ht="12.75" customHeight="1">
      <c r="M957" s="1"/>
      <c r="N957" s="1"/>
      <c r="P957" s="1"/>
    </row>
    <row r="958" spans="13:16" ht="12.75" customHeight="1">
      <c r="M958" s="1"/>
      <c r="N958" s="1"/>
      <c r="P958" s="1"/>
    </row>
    <row r="959" spans="13:16" ht="12.75" customHeight="1">
      <c r="M959" s="1"/>
      <c r="N959" s="1"/>
      <c r="P959" s="1"/>
    </row>
    <row r="960" spans="13:16" ht="12.75" customHeight="1">
      <c r="M960" s="1"/>
      <c r="N960" s="1"/>
      <c r="P960" s="1"/>
    </row>
    <row r="961" spans="13:16" ht="12.75" customHeight="1">
      <c r="M961" s="1"/>
      <c r="N961" s="1"/>
      <c r="P961" s="1"/>
    </row>
    <row r="962" spans="13:16" ht="12.75" customHeight="1">
      <c r="M962" s="1"/>
      <c r="N962" s="1"/>
      <c r="P962" s="1"/>
    </row>
    <row r="963" spans="13:16" ht="12.75" customHeight="1">
      <c r="M963" s="1"/>
      <c r="N963" s="1"/>
      <c r="P963" s="1"/>
    </row>
    <row r="964" spans="13:16" ht="12.75" customHeight="1">
      <c r="M964" s="1"/>
      <c r="N964" s="1"/>
      <c r="P964" s="1"/>
    </row>
    <row r="965" spans="13:16" ht="12.75" customHeight="1">
      <c r="M965" s="1"/>
      <c r="N965" s="1"/>
      <c r="P965" s="1"/>
    </row>
    <row r="966" spans="13:16" ht="12.75" customHeight="1">
      <c r="M966" s="1"/>
      <c r="N966" s="1"/>
      <c r="P966" s="1"/>
    </row>
    <row r="967" spans="13:16" ht="12.75" customHeight="1">
      <c r="M967" s="1"/>
      <c r="N967" s="1"/>
      <c r="P967" s="1"/>
    </row>
    <row r="968" spans="13:16" ht="12.75" customHeight="1">
      <c r="M968" s="1"/>
      <c r="N968" s="1"/>
      <c r="P968" s="1"/>
    </row>
    <row r="969" spans="13:16" ht="12.75" customHeight="1">
      <c r="M969" s="1"/>
      <c r="N969" s="1"/>
      <c r="P969" s="1"/>
    </row>
    <row r="970" spans="13:16" ht="12.75" customHeight="1">
      <c r="M970" s="1"/>
      <c r="N970" s="1"/>
      <c r="P970" s="1"/>
    </row>
    <row r="971" spans="13:16" ht="12.75" customHeight="1">
      <c r="M971" s="1"/>
      <c r="N971" s="1"/>
      <c r="P971" s="1"/>
    </row>
    <row r="972" spans="13:16" ht="12.75" customHeight="1">
      <c r="M972" s="1"/>
      <c r="N972" s="1"/>
      <c r="P972" s="1"/>
    </row>
    <row r="973" spans="13:16" ht="12.75" customHeight="1">
      <c r="M973" s="1"/>
      <c r="N973" s="1"/>
      <c r="P973" s="1"/>
    </row>
    <row r="974" spans="13:16" ht="12.75" customHeight="1">
      <c r="M974" s="1"/>
      <c r="N974" s="1"/>
      <c r="P974" s="1"/>
    </row>
    <row r="975" spans="13:16" ht="12.75" customHeight="1">
      <c r="M975" s="1"/>
      <c r="N975" s="1"/>
      <c r="P975" s="1"/>
    </row>
    <row r="976" spans="13:16" ht="12.75" customHeight="1">
      <c r="M976" s="1"/>
      <c r="N976" s="1"/>
      <c r="P976" s="1"/>
    </row>
    <row r="977" spans="13:16" ht="12.75" customHeight="1">
      <c r="M977" s="1"/>
      <c r="N977" s="1"/>
      <c r="P977" s="1"/>
    </row>
    <row r="978" spans="13:16" ht="12.75" customHeight="1">
      <c r="M978" s="1"/>
      <c r="N978" s="1"/>
      <c r="P978" s="1"/>
    </row>
    <row r="979" spans="13:16" ht="12.75" customHeight="1">
      <c r="M979" s="1"/>
      <c r="N979" s="1"/>
      <c r="P979" s="1"/>
    </row>
  </sheetData>
  <mergeCells count="180">
    <mergeCell ref="O5:O6"/>
    <mergeCell ref="P5:P6"/>
    <mergeCell ref="Q5:Q6"/>
    <mergeCell ref="R5:R6"/>
    <mergeCell ref="B4:J4"/>
    <mergeCell ref="A5:A6"/>
    <mergeCell ref="B5:J5"/>
    <mergeCell ref="K5:K6"/>
    <mergeCell ref="L5:L6"/>
    <mergeCell ref="M5:M6"/>
    <mergeCell ref="N5:N6"/>
    <mergeCell ref="N28:N29"/>
    <mergeCell ref="O28:O29"/>
    <mergeCell ref="P28:P29"/>
    <mergeCell ref="Q28:Q29"/>
    <mergeCell ref="R28:R29"/>
    <mergeCell ref="D24:J24"/>
    <mergeCell ref="B27:J27"/>
    <mergeCell ref="A28:A29"/>
    <mergeCell ref="B28:J28"/>
    <mergeCell ref="K28:K29"/>
    <mergeCell ref="L28:L29"/>
    <mergeCell ref="M28:M29"/>
    <mergeCell ref="N51:N52"/>
    <mergeCell ref="O51:O52"/>
    <mergeCell ref="P51:P52"/>
    <mergeCell ref="Q51:Q52"/>
    <mergeCell ref="R51:R52"/>
    <mergeCell ref="D47:J47"/>
    <mergeCell ref="B50:J50"/>
    <mergeCell ref="A51:A52"/>
    <mergeCell ref="B51:J51"/>
    <mergeCell ref="K51:K52"/>
    <mergeCell ref="L51:L52"/>
    <mergeCell ref="M51:M52"/>
    <mergeCell ref="N74:N75"/>
    <mergeCell ref="O74:O75"/>
    <mergeCell ref="P74:P75"/>
    <mergeCell ref="Q74:Q75"/>
    <mergeCell ref="R74:R75"/>
    <mergeCell ref="P142:P143"/>
    <mergeCell ref="Q142:Q143"/>
    <mergeCell ref="R142:R143"/>
    <mergeCell ref="D138:J138"/>
    <mergeCell ref="B142:J142"/>
    <mergeCell ref="K142:K143"/>
    <mergeCell ref="L142:L143"/>
    <mergeCell ref="M142:M143"/>
    <mergeCell ref="N142:N143"/>
    <mergeCell ref="O142:O143"/>
    <mergeCell ref="R97:R98"/>
    <mergeCell ref="R120:R121"/>
    <mergeCell ref="O120:O121"/>
    <mergeCell ref="P164:P165"/>
    <mergeCell ref="Q164:Q165"/>
    <mergeCell ref="R164:R165"/>
    <mergeCell ref="D160:J160"/>
    <mergeCell ref="B164:J164"/>
    <mergeCell ref="K164:K165"/>
    <mergeCell ref="L164:L165"/>
    <mergeCell ref="M164:M165"/>
    <mergeCell ref="N164:N165"/>
    <mergeCell ref="O164:O165"/>
    <mergeCell ref="P186:P187"/>
    <mergeCell ref="Q186:Q187"/>
    <mergeCell ref="R186:R187"/>
    <mergeCell ref="D182:J182"/>
    <mergeCell ref="B186:J186"/>
    <mergeCell ref="K186:K187"/>
    <mergeCell ref="L186:L187"/>
    <mergeCell ref="M186:M187"/>
    <mergeCell ref="N186:N187"/>
    <mergeCell ref="O186:O187"/>
    <mergeCell ref="P208:P209"/>
    <mergeCell ref="Q208:Q209"/>
    <mergeCell ref="R208:R209"/>
    <mergeCell ref="D204:J204"/>
    <mergeCell ref="B208:J208"/>
    <mergeCell ref="K208:K209"/>
    <mergeCell ref="L208:L209"/>
    <mergeCell ref="M208:M209"/>
    <mergeCell ref="N208:N209"/>
    <mergeCell ref="O208:O209"/>
    <mergeCell ref="A230:A231"/>
    <mergeCell ref="A253:A254"/>
    <mergeCell ref="A276:A277"/>
    <mergeCell ref="A298:A299"/>
    <mergeCell ref="A74:A75"/>
    <mergeCell ref="A97:A98"/>
    <mergeCell ref="A120:A121"/>
    <mergeCell ref="A142:A143"/>
    <mergeCell ref="A164:A165"/>
    <mergeCell ref="A186:A187"/>
    <mergeCell ref="A208:A209"/>
    <mergeCell ref="P253:P254"/>
    <mergeCell ref="Q253:Q254"/>
    <mergeCell ref="R253:R254"/>
    <mergeCell ref="D248:J248"/>
    <mergeCell ref="B253:J253"/>
    <mergeCell ref="K253:K254"/>
    <mergeCell ref="L253:L254"/>
    <mergeCell ref="M253:M254"/>
    <mergeCell ref="N253:N254"/>
    <mergeCell ref="O253:O254"/>
    <mergeCell ref="P276:P277"/>
    <mergeCell ref="Q276:Q277"/>
    <mergeCell ref="R276:R277"/>
    <mergeCell ref="D271:J271"/>
    <mergeCell ref="B276:J276"/>
    <mergeCell ref="K276:K277"/>
    <mergeCell ref="L276:L277"/>
    <mergeCell ref="M276:M277"/>
    <mergeCell ref="N276:N277"/>
    <mergeCell ref="O276:O277"/>
    <mergeCell ref="P298:P299"/>
    <mergeCell ref="Q298:Q299"/>
    <mergeCell ref="R298:R299"/>
    <mergeCell ref="D294:J294"/>
    <mergeCell ref="B298:J298"/>
    <mergeCell ref="K298:K299"/>
    <mergeCell ref="L298:L299"/>
    <mergeCell ref="M298:M299"/>
    <mergeCell ref="N298:N299"/>
    <mergeCell ref="O298:O299"/>
    <mergeCell ref="D316:J316"/>
    <mergeCell ref="D70:J70"/>
    <mergeCell ref="B73:J73"/>
    <mergeCell ref="B74:J74"/>
    <mergeCell ref="K74:K75"/>
    <mergeCell ref="L74:L75"/>
    <mergeCell ref="M74:M75"/>
    <mergeCell ref="D93:J93"/>
    <mergeCell ref="Q97:Q98"/>
    <mergeCell ref="B97:J97"/>
    <mergeCell ref="K97:K98"/>
    <mergeCell ref="L97:L98"/>
    <mergeCell ref="M97:M98"/>
    <mergeCell ref="N97:N98"/>
    <mergeCell ref="O97:O98"/>
    <mergeCell ref="P97:P98"/>
    <mergeCell ref="P120:P121"/>
    <mergeCell ref="Q120:Q121"/>
    <mergeCell ref="D116:J116"/>
    <mergeCell ref="B120:J120"/>
    <mergeCell ref="K120:K121"/>
    <mergeCell ref="L120:L121"/>
    <mergeCell ref="M120:M121"/>
    <mergeCell ref="N120:N121"/>
    <mergeCell ref="P230:P231"/>
    <mergeCell ref="Q230:Q231"/>
    <mergeCell ref="R230:R231"/>
    <mergeCell ref="D226:J226"/>
    <mergeCell ref="B230:J230"/>
    <mergeCell ref="K230:K231"/>
    <mergeCell ref="L230:L231"/>
    <mergeCell ref="M230:M231"/>
    <mergeCell ref="N230:N231"/>
    <mergeCell ref="O230:O231"/>
    <mergeCell ref="R320:R321"/>
    <mergeCell ref="D338:J338"/>
    <mergeCell ref="A320:A321"/>
    <mergeCell ref="B320:J320"/>
    <mergeCell ref="K320:K321"/>
    <mergeCell ref="L320:L321"/>
    <mergeCell ref="M320:M321"/>
    <mergeCell ref="N320:N321"/>
    <mergeCell ref="O320:O321"/>
    <mergeCell ref="P320:P321"/>
    <mergeCell ref="Q320:Q321"/>
    <mergeCell ref="R342:R343"/>
    <mergeCell ref="D360:J360"/>
    <mergeCell ref="A342:A343"/>
    <mergeCell ref="B342:J342"/>
    <mergeCell ref="K342:K343"/>
    <mergeCell ref="L342:L343"/>
    <mergeCell ref="M342:M343"/>
    <mergeCell ref="N342:N343"/>
    <mergeCell ref="O342:O343"/>
    <mergeCell ref="P342:P343"/>
    <mergeCell ref="Q342:Q343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00"/>
  <sheetViews>
    <sheetView topLeftCell="A58" workbookViewId="0">
      <selection activeCell="B82" sqref="B82:G82"/>
    </sheetView>
  </sheetViews>
  <sheetFormatPr baseColWidth="10" defaultColWidth="12.5703125" defaultRowHeight="15" customHeight="1"/>
  <cols>
    <col min="1" max="7" width="10" customWidth="1"/>
    <col min="8" max="8" width="15.7109375" customWidth="1"/>
    <col min="9" max="9" width="11.5703125" customWidth="1"/>
    <col min="10" max="10" width="11.28515625" customWidth="1"/>
    <col min="11" max="26" width="10" customWidth="1"/>
  </cols>
  <sheetData>
    <row r="1" spans="1:16" ht="26.25" customHeight="1">
      <c r="A1" s="29"/>
      <c r="B1" s="178" t="s">
        <v>63</v>
      </c>
      <c r="C1" s="179"/>
      <c r="D1" s="179"/>
      <c r="E1" s="179"/>
      <c r="F1" s="179"/>
      <c r="G1" s="179"/>
      <c r="H1" s="135">
        <v>1802</v>
      </c>
      <c r="I1" s="118"/>
      <c r="J1" s="118"/>
      <c r="K1" s="118"/>
      <c r="L1" s="118"/>
      <c r="M1" s="118"/>
      <c r="N1" s="24"/>
      <c r="O1" s="24"/>
      <c r="P1" s="136"/>
    </row>
    <row r="2" spans="1:16" ht="20.25" customHeight="1">
      <c r="A2" s="180" t="s">
        <v>16</v>
      </c>
      <c r="B2" s="181" t="s">
        <v>64</v>
      </c>
      <c r="C2" s="176"/>
      <c r="D2" s="176"/>
      <c r="E2" s="176"/>
      <c r="F2" s="176"/>
      <c r="G2" s="177"/>
      <c r="H2" s="182" t="s">
        <v>17</v>
      </c>
      <c r="I2" s="174" t="s">
        <v>8</v>
      </c>
      <c r="J2" s="174" t="s">
        <v>9</v>
      </c>
      <c r="K2" s="183" t="s">
        <v>10</v>
      </c>
      <c r="L2" s="174" t="s">
        <v>11</v>
      </c>
      <c r="M2" s="172" t="s">
        <v>12</v>
      </c>
      <c r="N2" s="172" t="s">
        <v>13</v>
      </c>
      <c r="O2" s="174" t="s">
        <v>14</v>
      </c>
      <c r="P2" s="136"/>
    </row>
    <row r="3" spans="1:16" ht="15.75" customHeight="1">
      <c r="A3" s="173"/>
      <c r="B3" s="51" t="s">
        <v>65</v>
      </c>
      <c r="C3" s="51" t="s">
        <v>66</v>
      </c>
      <c r="D3" s="51" t="s">
        <v>67</v>
      </c>
      <c r="E3" s="51" t="s">
        <v>68</v>
      </c>
      <c r="F3" s="51" t="s">
        <v>69</v>
      </c>
      <c r="G3" s="51" t="s">
        <v>70</v>
      </c>
      <c r="H3" s="173"/>
      <c r="I3" s="173"/>
      <c r="J3" s="173"/>
      <c r="K3" s="173"/>
      <c r="L3" s="173"/>
      <c r="M3" s="173"/>
      <c r="N3" s="173"/>
      <c r="O3" s="173"/>
      <c r="P3" s="136"/>
    </row>
    <row r="4" spans="1:16" ht="15.75" customHeight="1">
      <c r="A4" s="51">
        <v>1802</v>
      </c>
      <c r="B4" s="74">
        <v>71</v>
      </c>
      <c r="C4" s="74"/>
      <c r="D4" s="74"/>
      <c r="E4" s="74"/>
      <c r="F4" s="74"/>
      <c r="G4" s="74"/>
      <c r="H4" s="75"/>
      <c r="I4" s="55"/>
      <c r="J4" s="56"/>
      <c r="K4" s="57"/>
      <c r="L4" s="17"/>
      <c r="M4" s="137">
        <f>B4</f>
        <v>71</v>
      </c>
      <c r="N4" s="138"/>
      <c r="O4" s="17"/>
      <c r="P4" s="136"/>
    </row>
    <row r="5" spans="1:16" ht="15.75" customHeight="1">
      <c r="A5" s="51">
        <v>1901</v>
      </c>
      <c r="B5" s="74"/>
      <c r="C5" s="74">
        <v>66</v>
      </c>
      <c r="D5" s="74"/>
      <c r="E5" s="74"/>
      <c r="F5" s="74"/>
      <c r="G5" s="74"/>
      <c r="H5" s="75"/>
      <c r="I5" s="61"/>
      <c r="J5" s="1"/>
      <c r="K5" s="62"/>
      <c r="L5" s="139">
        <f>C5/B4</f>
        <v>0.92957746478873238</v>
      </c>
      <c r="M5" s="98">
        <v>66</v>
      </c>
      <c r="N5" s="140">
        <f t="shared" ref="N5:N9" si="0">M5/M4</f>
        <v>0.92957746478873238</v>
      </c>
      <c r="O5" s="140">
        <f t="shared" ref="O5:O9" si="1">1-N5</f>
        <v>7.0422535211267623E-2</v>
      </c>
      <c r="P5" s="136"/>
    </row>
    <row r="6" spans="1:16" ht="15.75" customHeight="1">
      <c r="A6" s="51">
        <v>1902</v>
      </c>
      <c r="B6" s="74"/>
      <c r="C6" s="74"/>
      <c r="D6" s="74">
        <v>63</v>
      </c>
      <c r="E6" s="74"/>
      <c r="F6" s="74"/>
      <c r="G6" s="74"/>
      <c r="H6" s="75"/>
      <c r="I6" s="61"/>
      <c r="J6" s="1"/>
      <c r="K6" s="62"/>
      <c r="L6" s="141">
        <f>D6/C5</f>
        <v>0.95454545454545459</v>
      </c>
      <c r="M6" s="98">
        <v>63</v>
      </c>
      <c r="N6" s="142">
        <f t="shared" si="0"/>
        <v>0.95454545454545459</v>
      </c>
      <c r="O6" s="140">
        <f t="shared" si="1"/>
        <v>4.5454545454545414E-2</v>
      </c>
      <c r="P6" s="30">
        <f>M6/M4</f>
        <v>0.88732394366197187</v>
      </c>
    </row>
    <row r="7" spans="1:16" ht="15.75" customHeight="1">
      <c r="A7" s="51">
        <v>2001</v>
      </c>
      <c r="B7" s="74"/>
      <c r="C7" s="74"/>
      <c r="D7" s="74"/>
      <c r="E7" s="74">
        <v>62</v>
      </c>
      <c r="F7" s="74"/>
      <c r="G7" s="74"/>
      <c r="H7" s="75"/>
      <c r="I7" s="61"/>
      <c r="J7" s="1"/>
      <c r="K7" s="62"/>
      <c r="L7" s="141">
        <f>E7/D6</f>
        <v>0.98412698412698407</v>
      </c>
      <c r="M7" s="98">
        <v>62</v>
      </c>
      <c r="N7" s="142">
        <f t="shared" si="0"/>
        <v>0.98412698412698407</v>
      </c>
      <c r="O7" s="140">
        <f t="shared" si="1"/>
        <v>1.5873015873015928E-2</v>
      </c>
      <c r="P7" s="136"/>
    </row>
    <row r="8" spans="1:16" ht="15.75" customHeight="1">
      <c r="A8" s="51">
        <v>2002</v>
      </c>
      <c r="B8" s="74"/>
      <c r="C8" s="74"/>
      <c r="D8" s="74"/>
      <c r="E8" s="74"/>
      <c r="F8" s="74">
        <v>60</v>
      </c>
      <c r="G8" s="74"/>
      <c r="H8" s="75"/>
      <c r="I8" s="61"/>
      <c r="J8" s="1"/>
      <c r="K8" s="62"/>
      <c r="L8" s="141">
        <f>F8/E7</f>
        <v>0.967741935483871</v>
      </c>
      <c r="M8" s="98">
        <v>60</v>
      </c>
      <c r="N8" s="142">
        <f t="shared" si="0"/>
        <v>0.967741935483871</v>
      </c>
      <c r="O8" s="140">
        <f t="shared" si="1"/>
        <v>3.2258064516129004E-2</v>
      </c>
      <c r="P8" s="136"/>
    </row>
    <row r="9" spans="1:16" ht="15.75" customHeight="1">
      <c r="A9" s="51">
        <v>2101</v>
      </c>
      <c r="B9" s="74"/>
      <c r="C9" s="74"/>
      <c r="D9" s="74"/>
      <c r="E9" s="74"/>
      <c r="F9" s="74"/>
      <c r="G9" s="74">
        <v>58</v>
      </c>
      <c r="H9" s="75">
        <v>48</v>
      </c>
      <c r="I9" s="61"/>
      <c r="J9" s="1"/>
      <c r="K9" s="62"/>
      <c r="L9" s="141">
        <f>G9/F8</f>
        <v>0.96666666666666667</v>
      </c>
      <c r="M9" s="143">
        <v>59</v>
      </c>
      <c r="N9" s="142">
        <f t="shared" si="0"/>
        <v>0.98333333333333328</v>
      </c>
      <c r="O9" s="140">
        <f t="shared" si="1"/>
        <v>1.6666666666666718E-2</v>
      </c>
      <c r="P9" s="136"/>
    </row>
    <row r="10" spans="1:16" ht="15.75" customHeight="1">
      <c r="A10" s="144" t="s">
        <v>90</v>
      </c>
      <c r="B10" s="74"/>
      <c r="C10" s="74"/>
      <c r="D10" s="74"/>
      <c r="E10" s="74"/>
      <c r="F10" s="74"/>
      <c r="G10" s="74">
        <v>5</v>
      </c>
      <c r="H10" s="75">
        <v>5</v>
      </c>
      <c r="I10" s="61"/>
      <c r="J10" s="1"/>
      <c r="K10" s="24"/>
      <c r="L10" s="145"/>
      <c r="M10" s="143">
        <v>5</v>
      </c>
      <c r="N10" s="146"/>
      <c r="O10" s="147"/>
      <c r="P10" s="136"/>
    </row>
    <row r="11" spans="1:16" ht="15.75" customHeight="1">
      <c r="A11" s="144"/>
      <c r="B11" s="74"/>
      <c r="C11" s="74"/>
      <c r="D11" s="74"/>
      <c r="E11" s="74"/>
      <c r="F11" s="74"/>
      <c r="G11" s="74"/>
      <c r="H11" s="75"/>
      <c r="I11" s="61"/>
      <c r="J11" s="1"/>
      <c r="K11" s="24"/>
      <c r="L11" s="145"/>
      <c r="M11" s="143"/>
      <c r="N11" s="146"/>
      <c r="O11" s="147"/>
      <c r="P11" s="136"/>
    </row>
    <row r="12" spans="1:16" ht="15.75" customHeight="1">
      <c r="A12" s="144"/>
      <c r="B12" s="74"/>
      <c r="C12" s="74"/>
      <c r="D12" s="74"/>
      <c r="E12" s="74"/>
      <c r="F12" s="74"/>
      <c r="G12" s="74"/>
      <c r="H12" s="75"/>
      <c r="I12" s="61"/>
      <c r="J12" s="1"/>
      <c r="K12" s="24"/>
      <c r="L12" s="145"/>
      <c r="M12" s="143"/>
      <c r="N12" s="146"/>
      <c r="O12" s="147"/>
      <c r="P12" s="136"/>
    </row>
    <row r="13" spans="1:16" ht="15.75" customHeight="1">
      <c r="A13" s="144"/>
      <c r="B13" s="74"/>
      <c r="C13" s="74"/>
      <c r="D13" s="74"/>
      <c r="E13" s="74"/>
      <c r="F13" s="74"/>
      <c r="G13" s="74"/>
      <c r="H13" s="75"/>
      <c r="I13" s="86"/>
      <c r="J13" s="87"/>
      <c r="K13" s="88"/>
      <c r="L13" s="148"/>
      <c r="M13" s="143"/>
      <c r="N13" s="149"/>
      <c r="O13" s="150"/>
      <c r="P13" s="136"/>
    </row>
    <row r="14" spans="1:16" ht="18" customHeight="1">
      <c r="A14" s="19"/>
      <c r="B14" s="175" t="s">
        <v>74</v>
      </c>
      <c r="C14" s="176"/>
      <c r="D14" s="176"/>
      <c r="E14" s="176"/>
      <c r="F14" s="176"/>
      <c r="G14" s="177"/>
      <c r="H14" s="90">
        <f>SUM(H6:H13)</f>
        <v>53</v>
      </c>
      <c r="I14" s="151">
        <f>H9/B4</f>
        <v>0.676056338028169</v>
      </c>
      <c r="J14" s="151">
        <f>H14/B4</f>
        <v>0.74647887323943662</v>
      </c>
      <c r="K14" s="151">
        <f>J14-I14</f>
        <v>7.0422535211267623E-2</v>
      </c>
      <c r="L14" s="1"/>
      <c r="M14" s="24"/>
      <c r="N14" s="27"/>
      <c r="O14" s="1"/>
      <c r="P14" s="136"/>
    </row>
    <row r="15" spans="1:16" ht="12.75" customHeight="1"/>
    <row r="16" spans="1:16" ht="12.75" customHeight="1"/>
    <row r="17" spans="1:16" ht="26.25" customHeight="1">
      <c r="A17" s="29"/>
      <c r="B17" s="178" t="s">
        <v>63</v>
      </c>
      <c r="C17" s="179"/>
      <c r="D17" s="179"/>
      <c r="E17" s="179"/>
      <c r="F17" s="179"/>
      <c r="G17" s="179"/>
      <c r="H17" s="135">
        <v>1901</v>
      </c>
      <c r="I17" s="152" t="s">
        <v>96</v>
      </c>
      <c r="J17" s="118"/>
      <c r="K17" s="118"/>
      <c r="L17" s="118"/>
      <c r="M17" s="118"/>
      <c r="N17" s="24"/>
      <c r="O17" s="24"/>
      <c r="P17" s="136"/>
    </row>
    <row r="18" spans="1:16" ht="20.25" customHeight="1">
      <c r="A18" s="180" t="s">
        <v>16</v>
      </c>
      <c r="B18" s="181" t="s">
        <v>64</v>
      </c>
      <c r="C18" s="176"/>
      <c r="D18" s="176"/>
      <c r="E18" s="176"/>
      <c r="F18" s="176"/>
      <c r="G18" s="177"/>
      <c r="H18" s="182" t="s">
        <v>17</v>
      </c>
      <c r="I18" s="174" t="s">
        <v>8</v>
      </c>
      <c r="J18" s="174" t="s">
        <v>9</v>
      </c>
      <c r="K18" s="183" t="s">
        <v>10</v>
      </c>
      <c r="L18" s="174" t="s">
        <v>11</v>
      </c>
      <c r="M18" s="172" t="s">
        <v>12</v>
      </c>
      <c r="N18" s="172" t="s">
        <v>13</v>
      </c>
      <c r="O18" s="174" t="s">
        <v>14</v>
      </c>
      <c r="P18" s="136"/>
    </row>
    <row r="19" spans="1:16" ht="15.75" customHeight="1">
      <c r="A19" s="173"/>
      <c r="B19" s="51" t="s">
        <v>65</v>
      </c>
      <c r="C19" s="51" t="s">
        <v>66</v>
      </c>
      <c r="D19" s="51" t="s">
        <v>67</v>
      </c>
      <c r="E19" s="51" t="s">
        <v>68</v>
      </c>
      <c r="F19" s="51" t="s">
        <v>69</v>
      </c>
      <c r="G19" s="51" t="s">
        <v>70</v>
      </c>
      <c r="H19" s="173"/>
      <c r="I19" s="173"/>
      <c r="J19" s="173"/>
      <c r="K19" s="173"/>
      <c r="L19" s="173"/>
      <c r="M19" s="173"/>
      <c r="N19" s="173"/>
      <c r="O19" s="173"/>
      <c r="P19" s="136"/>
    </row>
    <row r="20" spans="1:16" ht="15.75" customHeight="1">
      <c r="A20" s="51">
        <v>1901</v>
      </c>
      <c r="B20" s="74"/>
      <c r="C20" s="74"/>
      <c r="D20" s="74"/>
      <c r="E20" s="74"/>
      <c r="F20" s="74"/>
      <c r="G20" s="74"/>
      <c r="H20" s="75"/>
      <c r="I20" s="55"/>
      <c r="J20" s="56"/>
      <c r="K20" s="57"/>
      <c r="L20" s="17"/>
      <c r="M20" s="137">
        <v>18</v>
      </c>
      <c r="N20" s="138"/>
      <c r="O20" s="17"/>
      <c r="P20" s="136"/>
    </row>
    <row r="21" spans="1:16" ht="15.75" customHeight="1">
      <c r="A21" s="51">
        <v>1902</v>
      </c>
      <c r="B21" s="74"/>
      <c r="C21" s="74"/>
      <c r="D21" s="74"/>
      <c r="E21" s="74"/>
      <c r="F21" s="74"/>
      <c r="G21" s="74"/>
      <c r="H21" s="75"/>
      <c r="I21" s="61"/>
      <c r="J21" s="1"/>
      <c r="K21" s="62"/>
      <c r="L21" s="139">
        <v>0.61111111111111116</v>
      </c>
      <c r="M21" s="98">
        <v>11</v>
      </c>
      <c r="N21" s="140">
        <v>0.61111111111111116</v>
      </c>
      <c r="O21" s="140">
        <v>0.38888888888888884</v>
      </c>
      <c r="P21" s="136"/>
    </row>
    <row r="22" spans="1:16" ht="15.75" customHeight="1">
      <c r="A22" s="51">
        <v>2001</v>
      </c>
      <c r="B22" s="74"/>
      <c r="C22" s="74"/>
      <c r="D22" s="74"/>
      <c r="E22" s="74"/>
      <c r="F22" s="74"/>
      <c r="G22" s="74"/>
      <c r="H22" s="75"/>
      <c r="I22" s="61"/>
      <c r="J22" s="1"/>
      <c r="K22" s="62"/>
      <c r="L22" s="141" t="s">
        <v>97</v>
      </c>
      <c r="M22" s="98"/>
      <c r="N22" s="142" t="s">
        <v>97</v>
      </c>
      <c r="O22" s="142" t="s">
        <v>97</v>
      </c>
      <c r="P22" s="30">
        <v>0</v>
      </c>
    </row>
    <row r="23" spans="1:16" ht="15.75" customHeight="1">
      <c r="A23" s="51">
        <v>2002</v>
      </c>
      <c r="B23" s="74"/>
      <c r="C23" s="74"/>
      <c r="D23" s="74"/>
      <c r="E23" s="74"/>
      <c r="F23" s="74"/>
      <c r="G23" s="74"/>
      <c r="H23" s="75"/>
      <c r="I23" s="61"/>
      <c r="J23" s="1"/>
      <c r="K23" s="62"/>
      <c r="L23" s="141" t="s">
        <v>97</v>
      </c>
      <c r="M23" s="98"/>
      <c r="N23" s="142" t="s">
        <v>97</v>
      </c>
      <c r="O23" s="142" t="s">
        <v>97</v>
      </c>
      <c r="P23" s="136"/>
    </row>
    <row r="24" spans="1:16" ht="15.75" customHeight="1">
      <c r="A24" s="51">
        <v>2101</v>
      </c>
      <c r="B24" s="74"/>
      <c r="C24" s="74"/>
      <c r="D24" s="74"/>
      <c r="E24" s="74"/>
      <c r="F24" s="74"/>
      <c r="G24" s="74"/>
      <c r="H24" s="75"/>
      <c r="I24" s="61"/>
      <c r="J24" s="1"/>
      <c r="K24" s="62"/>
      <c r="L24" s="141" t="s">
        <v>97</v>
      </c>
      <c r="M24" s="98"/>
      <c r="N24" s="142" t="s">
        <v>97</v>
      </c>
      <c r="O24" s="142" t="s">
        <v>97</v>
      </c>
      <c r="P24" s="136"/>
    </row>
    <row r="25" spans="1:16" ht="15.75" customHeight="1">
      <c r="A25" s="51">
        <v>2102</v>
      </c>
      <c r="B25" s="74"/>
      <c r="C25" s="74"/>
      <c r="D25" s="74"/>
      <c r="E25" s="74"/>
      <c r="F25" s="74"/>
      <c r="G25" s="74"/>
      <c r="H25" s="75"/>
      <c r="I25" s="61"/>
      <c r="J25" s="1"/>
      <c r="K25" s="62"/>
      <c r="L25" s="141" t="s">
        <v>97</v>
      </c>
      <c r="M25" s="143"/>
      <c r="N25" s="142" t="s">
        <v>97</v>
      </c>
      <c r="O25" s="142" t="s">
        <v>97</v>
      </c>
      <c r="P25" s="136"/>
    </row>
    <row r="26" spans="1:16" ht="15.75" customHeight="1">
      <c r="A26" s="144"/>
      <c r="B26" s="74"/>
      <c r="C26" s="74"/>
      <c r="D26" s="74"/>
      <c r="E26" s="74"/>
      <c r="F26" s="74"/>
      <c r="G26" s="74"/>
      <c r="H26" s="75"/>
      <c r="I26" s="61"/>
      <c r="J26" s="1"/>
      <c r="K26" s="24"/>
      <c r="L26" s="145"/>
      <c r="M26" s="143"/>
      <c r="N26" s="146"/>
      <c r="O26" s="147"/>
      <c r="P26" s="136"/>
    </row>
    <row r="27" spans="1:16" ht="15.75" customHeight="1">
      <c r="A27" s="144"/>
      <c r="B27" s="74"/>
      <c r="C27" s="74"/>
      <c r="D27" s="74"/>
      <c r="E27" s="74"/>
      <c r="F27" s="74"/>
      <c r="G27" s="74"/>
      <c r="H27" s="75"/>
      <c r="I27" s="61"/>
      <c r="J27" s="1"/>
      <c r="K27" s="24"/>
      <c r="L27" s="145"/>
      <c r="M27" s="143"/>
      <c r="N27" s="146"/>
      <c r="O27" s="147"/>
      <c r="P27" s="136"/>
    </row>
    <row r="28" spans="1:16" ht="15.75" customHeight="1">
      <c r="A28" s="144"/>
      <c r="B28" s="74"/>
      <c r="C28" s="74"/>
      <c r="D28" s="74"/>
      <c r="E28" s="74"/>
      <c r="F28" s="74"/>
      <c r="G28" s="74"/>
      <c r="H28" s="75"/>
      <c r="I28" s="61"/>
      <c r="J28" s="1"/>
      <c r="K28" s="24"/>
      <c r="L28" s="145"/>
      <c r="M28" s="143"/>
      <c r="N28" s="146"/>
      <c r="O28" s="147"/>
      <c r="P28" s="136"/>
    </row>
    <row r="29" spans="1:16" ht="15.75" customHeight="1">
      <c r="A29" s="144"/>
      <c r="B29" s="74"/>
      <c r="C29" s="74"/>
      <c r="D29" s="74"/>
      <c r="E29" s="74"/>
      <c r="F29" s="74"/>
      <c r="G29" s="74"/>
      <c r="H29" s="75"/>
      <c r="I29" s="86"/>
      <c r="J29" s="87"/>
      <c r="K29" s="88"/>
      <c r="L29" s="148"/>
      <c r="M29" s="143"/>
      <c r="N29" s="149"/>
      <c r="O29" s="150"/>
      <c r="P29" s="136"/>
    </row>
    <row r="30" spans="1:16" ht="18" customHeight="1">
      <c r="A30" s="19"/>
      <c r="B30" s="175" t="s">
        <v>74</v>
      </c>
      <c r="C30" s="176"/>
      <c r="D30" s="176"/>
      <c r="E30" s="176"/>
      <c r="F30" s="176"/>
      <c r="G30" s="177"/>
      <c r="H30" s="90">
        <v>0</v>
      </c>
      <c r="I30" s="151" t="s">
        <v>97</v>
      </c>
      <c r="J30" s="151" t="s">
        <v>97</v>
      </c>
      <c r="K30" s="151" t="s">
        <v>97</v>
      </c>
      <c r="L30" s="1"/>
      <c r="M30" s="24"/>
      <c r="N30" s="27"/>
      <c r="O30" s="1"/>
      <c r="P30" s="136"/>
    </row>
    <row r="31" spans="1:16" ht="12.75" customHeight="1"/>
    <row r="32" spans="1:16" ht="12.75" customHeight="1"/>
    <row r="33" spans="1:16" ht="26.25" customHeight="1">
      <c r="A33" s="29"/>
      <c r="B33" s="178" t="s">
        <v>63</v>
      </c>
      <c r="C33" s="179"/>
      <c r="D33" s="179"/>
      <c r="E33" s="179"/>
      <c r="F33" s="179"/>
      <c r="G33" s="179"/>
      <c r="H33" s="135">
        <v>1902</v>
      </c>
      <c r="I33" s="118"/>
      <c r="J33" s="118"/>
      <c r="K33" s="118"/>
      <c r="L33" s="118"/>
      <c r="M33" s="118"/>
      <c r="N33" s="24"/>
      <c r="O33" s="24"/>
      <c r="P33" s="136"/>
    </row>
    <row r="34" spans="1:16" ht="20.25" customHeight="1">
      <c r="A34" s="180" t="s">
        <v>16</v>
      </c>
      <c r="B34" s="181" t="s">
        <v>64</v>
      </c>
      <c r="C34" s="176"/>
      <c r="D34" s="176"/>
      <c r="E34" s="176"/>
      <c r="F34" s="176"/>
      <c r="G34" s="177"/>
      <c r="H34" s="182" t="s">
        <v>17</v>
      </c>
      <c r="I34" s="174" t="s">
        <v>8</v>
      </c>
      <c r="J34" s="174" t="s">
        <v>9</v>
      </c>
      <c r="K34" s="183" t="s">
        <v>10</v>
      </c>
      <c r="L34" s="174" t="s">
        <v>11</v>
      </c>
      <c r="M34" s="172" t="s">
        <v>12</v>
      </c>
      <c r="N34" s="172" t="s">
        <v>13</v>
      </c>
      <c r="O34" s="174" t="s">
        <v>14</v>
      </c>
      <c r="P34" s="136"/>
    </row>
    <row r="35" spans="1:16" ht="15.75" customHeight="1">
      <c r="A35" s="173"/>
      <c r="B35" s="51" t="s">
        <v>65</v>
      </c>
      <c r="C35" s="51" t="s">
        <v>66</v>
      </c>
      <c r="D35" s="51" t="s">
        <v>67</v>
      </c>
      <c r="E35" s="51" t="s">
        <v>68</v>
      </c>
      <c r="F35" s="51" t="s">
        <v>69</v>
      </c>
      <c r="G35" s="51" t="s">
        <v>70</v>
      </c>
      <c r="H35" s="173"/>
      <c r="I35" s="173"/>
      <c r="J35" s="173"/>
      <c r="K35" s="173"/>
      <c r="L35" s="173"/>
      <c r="M35" s="173"/>
      <c r="N35" s="173"/>
      <c r="O35" s="173"/>
      <c r="P35" s="136"/>
    </row>
    <row r="36" spans="1:16" ht="15.75" customHeight="1">
      <c r="A36" s="51">
        <v>1902</v>
      </c>
      <c r="B36" s="74">
        <v>149</v>
      </c>
      <c r="C36" s="74"/>
      <c r="D36" s="74"/>
      <c r="E36" s="74"/>
      <c r="F36" s="74"/>
      <c r="G36" s="74"/>
      <c r="H36" s="75"/>
      <c r="I36" s="55"/>
      <c r="J36" s="56"/>
      <c r="K36" s="57"/>
      <c r="L36" s="17"/>
      <c r="M36" s="137">
        <f>B36</f>
        <v>149</v>
      </c>
      <c r="N36" s="138"/>
      <c r="O36" s="17"/>
      <c r="P36" s="136"/>
    </row>
    <row r="37" spans="1:16" ht="15.75" customHeight="1">
      <c r="A37" s="51">
        <v>2001</v>
      </c>
      <c r="B37" s="74"/>
      <c r="C37" s="74">
        <v>135</v>
      </c>
      <c r="D37" s="74"/>
      <c r="E37" s="74"/>
      <c r="F37" s="74"/>
      <c r="G37" s="74"/>
      <c r="H37" s="75"/>
      <c r="I37" s="61"/>
      <c r="J37" s="1"/>
      <c r="K37" s="62"/>
      <c r="L37" s="139">
        <f>C37/B36</f>
        <v>0.90604026845637586</v>
      </c>
      <c r="M37" s="98">
        <v>135</v>
      </c>
      <c r="N37" s="140">
        <f t="shared" ref="N37:N41" si="2">M37/M36</f>
        <v>0.90604026845637586</v>
      </c>
      <c r="O37" s="140">
        <f t="shared" ref="O37:O41" si="3">1-N37</f>
        <v>9.3959731543624136E-2</v>
      </c>
      <c r="P37" s="136"/>
    </row>
    <row r="38" spans="1:16" ht="15.75" customHeight="1">
      <c r="A38" s="51">
        <v>2002</v>
      </c>
      <c r="B38" s="74"/>
      <c r="C38" s="74"/>
      <c r="D38" s="74">
        <v>106</v>
      </c>
      <c r="E38" s="74"/>
      <c r="F38" s="74"/>
      <c r="G38" s="74"/>
      <c r="H38" s="75"/>
      <c r="I38" s="61"/>
      <c r="J38" s="1"/>
      <c r="K38" s="62"/>
      <c r="L38" s="141">
        <f>D38/C37</f>
        <v>0.78518518518518521</v>
      </c>
      <c r="M38" s="98">
        <v>133</v>
      </c>
      <c r="N38" s="142">
        <f t="shared" si="2"/>
        <v>0.98518518518518516</v>
      </c>
      <c r="O38" s="140">
        <f t="shared" si="3"/>
        <v>1.4814814814814836E-2</v>
      </c>
      <c r="P38" s="30">
        <f>M38/M36</f>
        <v>0.89261744966442957</v>
      </c>
    </row>
    <row r="39" spans="1:16" ht="15.75" customHeight="1">
      <c r="A39" s="51">
        <v>2101</v>
      </c>
      <c r="B39" s="74"/>
      <c r="C39" s="74"/>
      <c r="D39" s="74"/>
      <c r="E39" s="74">
        <v>102</v>
      </c>
      <c r="F39" s="74"/>
      <c r="G39" s="74"/>
      <c r="H39" s="75"/>
      <c r="I39" s="61"/>
      <c r="J39" s="1"/>
      <c r="K39" s="62"/>
      <c r="L39" s="141">
        <f>E39/D38</f>
        <v>0.96226415094339623</v>
      </c>
      <c r="M39" s="98">
        <v>133</v>
      </c>
      <c r="N39" s="142">
        <f t="shared" si="2"/>
        <v>1</v>
      </c>
      <c r="O39" s="140">
        <f t="shared" si="3"/>
        <v>0</v>
      </c>
      <c r="P39" s="136"/>
    </row>
    <row r="40" spans="1:16" ht="15.75" customHeight="1">
      <c r="A40" s="51">
        <v>2102</v>
      </c>
      <c r="B40" s="74"/>
      <c r="C40" s="74"/>
      <c r="D40" s="74"/>
      <c r="E40" s="74"/>
      <c r="F40" s="74">
        <v>99</v>
      </c>
      <c r="G40" s="74"/>
      <c r="H40" s="75"/>
      <c r="I40" s="61"/>
      <c r="J40" s="1"/>
      <c r="K40" s="62"/>
      <c r="L40" s="141">
        <f>F40/E39</f>
        <v>0.97058823529411764</v>
      </c>
      <c r="M40" s="98">
        <v>117</v>
      </c>
      <c r="N40" s="142">
        <f t="shared" si="2"/>
        <v>0.87969924812030076</v>
      </c>
      <c r="O40" s="140">
        <f t="shared" si="3"/>
        <v>0.12030075187969924</v>
      </c>
      <c r="P40" s="136"/>
    </row>
    <row r="41" spans="1:16" ht="15.75" customHeight="1">
      <c r="A41" s="51">
        <v>2201</v>
      </c>
      <c r="B41" s="74"/>
      <c r="C41" s="74"/>
      <c r="D41" s="74"/>
      <c r="E41" s="74"/>
      <c r="F41" s="74"/>
      <c r="G41" s="74">
        <v>92</v>
      </c>
      <c r="H41" s="75">
        <v>81</v>
      </c>
      <c r="I41" s="61"/>
      <c r="J41" s="1"/>
      <c r="K41" s="62"/>
      <c r="L41" s="141">
        <f>G41/F40</f>
        <v>0.92929292929292928</v>
      </c>
      <c r="M41" s="143">
        <v>123</v>
      </c>
      <c r="N41" s="142">
        <f t="shared" si="2"/>
        <v>1.0512820512820513</v>
      </c>
      <c r="O41" s="140">
        <f t="shared" si="3"/>
        <v>-5.1282051282051322E-2</v>
      </c>
      <c r="P41" s="136"/>
    </row>
    <row r="42" spans="1:16" ht="15.75" customHeight="1">
      <c r="A42" s="51">
        <v>2202</v>
      </c>
      <c r="B42" s="74"/>
      <c r="C42" s="74"/>
      <c r="D42" s="74"/>
      <c r="E42" s="74"/>
      <c r="F42" s="74"/>
      <c r="G42" s="74">
        <v>20</v>
      </c>
      <c r="H42" s="111">
        <v>10</v>
      </c>
      <c r="I42" s="61"/>
      <c r="J42" s="1"/>
      <c r="K42" s="24"/>
      <c r="L42" s="145"/>
      <c r="M42" s="143">
        <v>30</v>
      </c>
      <c r="N42" s="146"/>
      <c r="O42" s="147"/>
      <c r="P42" s="136"/>
    </row>
    <row r="43" spans="1:16" ht="15.75" customHeight="1">
      <c r="A43" s="144" t="s">
        <v>103</v>
      </c>
      <c r="B43" s="74"/>
      <c r="C43" s="74"/>
      <c r="D43" s="74"/>
      <c r="E43" s="74"/>
      <c r="F43" s="74"/>
      <c r="G43" s="74">
        <v>9</v>
      </c>
      <c r="H43" s="75">
        <v>4</v>
      </c>
      <c r="I43" s="61"/>
      <c r="J43" s="1"/>
      <c r="K43" s="24"/>
      <c r="L43" s="145"/>
      <c r="M43" s="143">
        <v>10</v>
      </c>
      <c r="N43" s="146"/>
      <c r="O43" s="147"/>
      <c r="P43" s="136"/>
    </row>
    <row r="44" spans="1:16" ht="15.75" customHeight="1">
      <c r="A44" s="144" t="s">
        <v>104</v>
      </c>
      <c r="B44" s="74"/>
      <c r="C44" s="74"/>
      <c r="D44" s="74"/>
      <c r="E44" s="74"/>
      <c r="F44" s="74"/>
      <c r="G44" s="74">
        <v>3</v>
      </c>
      <c r="H44" s="75">
        <v>3</v>
      </c>
      <c r="I44" s="61"/>
      <c r="J44" s="1"/>
      <c r="K44" s="24"/>
      <c r="L44" s="145"/>
      <c r="M44" s="143">
        <v>3</v>
      </c>
      <c r="N44" s="146"/>
      <c r="O44" s="147"/>
      <c r="P44" s="136"/>
    </row>
    <row r="45" spans="1:16" ht="15.75" customHeight="1">
      <c r="A45" s="144" t="s">
        <v>106</v>
      </c>
      <c r="B45" s="74"/>
      <c r="C45" s="74"/>
      <c r="D45" s="74"/>
      <c r="E45" s="74"/>
      <c r="F45" s="74"/>
      <c r="G45" s="74">
        <v>1</v>
      </c>
      <c r="H45" s="75">
        <v>2</v>
      </c>
      <c r="I45" s="86"/>
      <c r="J45" s="87"/>
      <c r="K45" s="88"/>
      <c r="L45" s="148"/>
      <c r="M45" s="143">
        <v>2</v>
      </c>
      <c r="N45" s="149"/>
      <c r="O45" s="150"/>
      <c r="P45" s="136"/>
    </row>
    <row r="46" spans="1:16" ht="18" customHeight="1">
      <c r="A46" s="19"/>
      <c r="B46" s="175" t="s">
        <v>74</v>
      </c>
      <c r="C46" s="176"/>
      <c r="D46" s="176"/>
      <c r="E46" s="176"/>
      <c r="F46" s="176"/>
      <c r="G46" s="177"/>
      <c r="H46" s="90">
        <f>SUM(H38:H45)</f>
        <v>100</v>
      </c>
      <c r="I46" s="151">
        <f>H41/B36</f>
        <v>0.5436241610738255</v>
      </c>
      <c r="J46" s="151">
        <f>H46/B36</f>
        <v>0.67114093959731547</v>
      </c>
      <c r="K46" s="151">
        <f>J46-I46</f>
        <v>0.12751677852348997</v>
      </c>
      <c r="L46" s="1"/>
      <c r="M46" s="24"/>
      <c r="N46" s="27"/>
      <c r="O46" s="1"/>
      <c r="P46" s="136"/>
    </row>
    <row r="47" spans="1:16" ht="12.75" customHeight="1"/>
    <row r="48" spans="1:16" ht="12.75" customHeight="1"/>
    <row r="49" spans="1:16" ht="26.25" customHeight="1">
      <c r="A49" s="29"/>
      <c r="B49" s="178" t="s">
        <v>63</v>
      </c>
      <c r="C49" s="179"/>
      <c r="D49" s="179"/>
      <c r="E49" s="179"/>
      <c r="F49" s="179"/>
      <c r="G49" s="179"/>
      <c r="H49" s="135">
        <v>2001</v>
      </c>
      <c r="I49" s="152" t="s">
        <v>96</v>
      </c>
      <c r="J49" s="118"/>
      <c r="K49" s="118"/>
      <c r="L49" s="118"/>
      <c r="M49" s="118"/>
      <c r="N49" s="24"/>
      <c r="O49" s="24"/>
      <c r="P49" s="136"/>
    </row>
    <row r="50" spans="1:16" ht="20.25" customHeight="1">
      <c r="A50" s="180" t="s">
        <v>16</v>
      </c>
      <c r="B50" s="181" t="s">
        <v>64</v>
      </c>
      <c r="C50" s="176"/>
      <c r="D50" s="176"/>
      <c r="E50" s="176"/>
      <c r="F50" s="176"/>
      <c r="G50" s="177"/>
      <c r="H50" s="182" t="s">
        <v>17</v>
      </c>
      <c r="I50" s="174" t="s">
        <v>8</v>
      </c>
      <c r="J50" s="174" t="s">
        <v>9</v>
      </c>
      <c r="K50" s="183" t="s">
        <v>10</v>
      </c>
      <c r="L50" s="174" t="s">
        <v>11</v>
      </c>
      <c r="M50" s="172" t="s">
        <v>12</v>
      </c>
      <c r="N50" s="172" t="s">
        <v>13</v>
      </c>
      <c r="O50" s="174" t="s">
        <v>14</v>
      </c>
      <c r="P50" s="136"/>
    </row>
    <row r="51" spans="1:16" ht="15.75" customHeight="1">
      <c r="A51" s="173"/>
      <c r="B51" s="51" t="s">
        <v>65</v>
      </c>
      <c r="C51" s="51" t="s">
        <v>66</v>
      </c>
      <c r="D51" s="51" t="s">
        <v>67</v>
      </c>
      <c r="E51" s="51" t="s">
        <v>68</v>
      </c>
      <c r="F51" s="51" t="s">
        <v>69</v>
      </c>
      <c r="G51" s="51" t="s">
        <v>70</v>
      </c>
      <c r="H51" s="173"/>
      <c r="I51" s="173"/>
      <c r="J51" s="173"/>
      <c r="K51" s="173"/>
      <c r="L51" s="173"/>
      <c r="M51" s="173"/>
      <c r="N51" s="173"/>
      <c r="O51" s="173"/>
      <c r="P51" s="136"/>
    </row>
    <row r="52" spans="1:16" ht="15.75" customHeight="1">
      <c r="A52" s="51">
        <v>2001</v>
      </c>
      <c r="B52" s="74"/>
      <c r="C52" s="74"/>
      <c r="D52" s="74"/>
      <c r="E52" s="74"/>
      <c r="F52" s="74"/>
      <c r="G52" s="74"/>
      <c r="H52" s="75"/>
      <c r="I52" s="55"/>
      <c r="J52" s="56"/>
      <c r="K52" s="57"/>
      <c r="L52" s="17"/>
      <c r="M52" s="137"/>
      <c r="N52" s="138"/>
      <c r="O52" s="17"/>
      <c r="P52" s="136"/>
    </row>
    <row r="53" spans="1:16" ht="15.75" customHeight="1">
      <c r="A53" s="51">
        <v>2002</v>
      </c>
      <c r="B53" s="74"/>
      <c r="C53" s="74"/>
      <c r="D53" s="74"/>
      <c r="E53" s="74"/>
      <c r="F53" s="74"/>
      <c r="G53" s="74"/>
      <c r="H53" s="75"/>
      <c r="I53" s="61"/>
      <c r="J53" s="1"/>
      <c r="K53" s="62"/>
      <c r="L53" s="139"/>
      <c r="M53" s="98"/>
      <c r="N53" s="140"/>
      <c r="O53" s="140"/>
      <c r="P53" s="136"/>
    </row>
    <row r="54" spans="1:16" ht="15.75" customHeight="1">
      <c r="A54" s="51">
        <v>2101</v>
      </c>
      <c r="B54" s="74"/>
      <c r="C54" s="74"/>
      <c r="D54" s="74"/>
      <c r="E54" s="74"/>
      <c r="F54" s="74"/>
      <c r="G54" s="74"/>
      <c r="H54" s="75"/>
      <c r="I54" s="61"/>
      <c r="J54" s="1"/>
      <c r="K54" s="62"/>
      <c r="L54" s="141" t="s">
        <v>97</v>
      </c>
      <c r="M54" s="98"/>
      <c r="N54" s="142" t="s">
        <v>97</v>
      </c>
      <c r="O54" s="142" t="s">
        <v>97</v>
      </c>
      <c r="P54" s="30">
        <v>0</v>
      </c>
    </row>
    <row r="55" spans="1:16" ht="15.75" customHeight="1">
      <c r="A55" s="51">
        <v>2102</v>
      </c>
      <c r="B55" s="74"/>
      <c r="C55" s="74"/>
      <c r="D55" s="74"/>
      <c r="E55" s="74"/>
      <c r="F55" s="74"/>
      <c r="G55" s="74"/>
      <c r="H55" s="75"/>
      <c r="I55" s="61"/>
      <c r="J55" s="1"/>
      <c r="K55" s="62"/>
      <c r="L55" s="141" t="s">
        <v>97</v>
      </c>
      <c r="M55" s="98"/>
      <c r="N55" s="142" t="s">
        <v>97</v>
      </c>
      <c r="O55" s="142" t="s">
        <v>97</v>
      </c>
      <c r="P55" s="136"/>
    </row>
    <row r="56" spans="1:16" ht="15.75" customHeight="1">
      <c r="A56" s="51">
        <v>2201</v>
      </c>
      <c r="B56" s="74"/>
      <c r="C56" s="74"/>
      <c r="D56" s="74"/>
      <c r="E56" s="74"/>
      <c r="F56" s="74"/>
      <c r="G56" s="74"/>
      <c r="H56" s="75"/>
      <c r="I56" s="61"/>
      <c r="J56" s="1"/>
      <c r="K56" s="62"/>
      <c r="L56" s="141" t="s">
        <v>97</v>
      </c>
      <c r="M56" s="98"/>
      <c r="N56" s="142" t="s">
        <v>97</v>
      </c>
      <c r="O56" s="142" t="s">
        <v>97</v>
      </c>
      <c r="P56" s="136"/>
    </row>
    <row r="57" spans="1:16" ht="15.75" customHeight="1">
      <c r="A57" s="51">
        <v>2202</v>
      </c>
      <c r="B57" s="74"/>
      <c r="C57" s="74"/>
      <c r="D57" s="74"/>
      <c r="E57" s="74"/>
      <c r="F57" s="74"/>
      <c r="G57" s="74"/>
      <c r="H57" s="75"/>
      <c r="I57" s="61"/>
      <c r="J57" s="1"/>
      <c r="K57" s="62"/>
      <c r="L57" s="141" t="s">
        <v>97</v>
      </c>
      <c r="M57" s="143"/>
      <c r="N57" s="142" t="s">
        <v>97</v>
      </c>
      <c r="O57" s="142" t="s">
        <v>97</v>
      </c>
      <c r="P57" s="136"/>
    </row>
    <row r="58" spans="1:16" ht="15.75" customHeight="1">
      <c r="A58" s="144"/>
      <c r="B58" s="74"/>
      <c r="C58" s="74"/>
      <c r="D58" s="74"/>
      <c r="E58" s="74"/>
      <c r="F58" s="74"/>
      <c r="G58" s="74"/>
      <c r="H58" s="75"/>
      <c r="I58" s="61"/>
      <c r="J58" s="1"/>
      <c r="K58" s="24"/>
      <c r="L58" s="145"/>
      <c r="M58" s="143"/>
      <c r="N58" s="146"/>
      <c r="O58" s="147"/>
      <c r="P58" s="136"/>
    </row>
    <row r="59" spans="1:16" ht="15.75" customHeight="1">
      <c r="A59" s="144"/>
      <c r="B59" s="74"/>
      <c r="C59" s="74"/>
      <c r="D59" s="74"/>
      <c r="E59" s="74"/>
      <c r="F59" s="74"/>
      <c r="G59" s="74"/>
      <c r="H59" s="75"/>
      <c r="I59" s="61"/>
      <c r="J59" s="1"/>
      <c r="K59" s="24"/>
      <c r="L59" s="145"/>
      <c r="M59" s="143"/>
      <c r="N59" s="146"/>
      <c r="O59" s="147"/>
      <c r="P59" s="136"/>
    </row>
    <row r="60" spans="1:16" ht="15.75" customHeight="1">
      <c r="A60" s="144"/>
      <c r="B60" s="74"/>
      <c r="C60" s="74"/>
      <c r="D60" s="74"/>
      <c r="E60" s="74"/>
      <c r="F60" s="74"/>
      <c r="G60" s="74"/>
      <c r="H60" s="75"/>
      <c r="I60" s="61"/>
      <c r="J60" s="1"/>
      <c r="K60" s="24"/>
      <c r="L60" s="145"/>
      <c r="M60" s="143"/>
      <c r="N60" s="146"/>
      <c r="O60" s="147"/>
      <c r="P60" s="136"/>
    </row>
    <row r="61" spans="1:16" ht="15.75" customHeight="1">
      <c r="A61" s="144"/>
      <c r="B61" s="74"/>
      <c r="C61" s="74"/>
      <c r="D61" s="74"/>
      <c r="E61" s="74"/>
      <c r="F61" s="74"/>
      <c r="G61" s="74"/>
      <c r="H61" s="75"/>
      <c r="I61" s="86"/>
      <c r="J61" s="87"/>
      <c r="K61" s="88"/>
      <c r="L61" s="148"/>
      <c r="M61" s="143"/>
      <c r="N61" s="149"/>
      <c r="O61" s="150"/>
      <c r="P61" s="136"/>
    </row>
    <row r="62" spans="1:16" ht="18" customHeight="1">
      <c r="A62" s="19"/>
      <c r="B62" s="175" t="s">
        <v>74</v>
      </c>
      <c r="C62" s="176"/>
      <c r="D62" s="176"/>
      <c r="E62" s="176"/>
      <c r="F62" s="176"/>
      <c r="G62" s="177"/>
      <c r="H62" s="90">
        <v>0</v>
      </c>
      <c r="I62" s="151" t="s">
        <v>97</v>
      </c>
      <c r="J62" s="151" t="s">
        <v>97</v>
      </c>
      <c r="K62" s="151" t="s">
        <v>97</v>
      </c>
      <c r="L62" s="1"/>
      <c r="M62" s="24"/>
      <c r="N62" s="27"/>
      <c r="O62" s="1"/>
      <c r="P62" s="136"/>
    </row>
    <row r="63" spans="1:16" ht="12.75" customHeight="1"/>
    <row r="64" spans="1:16" ht="12.75" customHeight="1"/>
    <row r="65" spans="1:16" ht="26.25" customHeight="1">
      <c r="A65" s="29"/>
      <c r="B65" s="178" t="s">
        <v>63</v>
      </c>
      <c r="C65" s="179"/>
      <c r="D65" s="179"/>
      <c r="E65" s="179"/>
      <c r="F65" s="179"/>
      <c r="G65" s="179"/>
      <c r="H65" s="135">
        <v>2002</v>
      </c>
      <c r="I65" s="118"/>
      <c r="J65" s="118"/>
      <c r="K65" s="118"/>
      <c r="L65" s="118"/>
      <c r="M65" s="118"/>
      <c r="N65" s="24"/>
      <c r="O65" s="24"/>
      <c r="P65" s="136"/>
    </row>
    <row r="66" spans="1:16" ht="20.25" customHeight="1">
      <c r="A66" s="180" t="s">
        <v>16</v>
      </c>
      <c r="B66" s="181" t="s">
        <v>64</v>
      </c>
      <c r="C66" s="176"/>
      <c r="D66" s="176"/>
      <c r="E66" s="176"/>
      <c r="F66" s="176"/>
      <c r="G66" s="177"/>
      <c r="H66" s="182" t="s">
        <v>17</v>
      </c>
      <c r="I66" s="174" t="s">
        <v>8</v>
      </c>
      <c r="J66" s="174" t="s">
        <v>9</v>
      </c>
      <c r="K66" s="183" t="s">
        <v>10</v>
      </c>
      <c r="L66" s="174" t="s">
        <v>11</v>
      </c>
      <c r="M66" s="172" t="s">
        <v>12</v>
      </c>
      <c r="N66" s="172" t="s">
        <v>13</v>
      </c>
      <c r="O66" s="174" t="s">
        <v>14</v>
      </c>
      <c r="P66" s="136"/>
    </row>
    <row r="67" spans="1:16" ht="15.75" customHeight="1">
      <c r="A67" s="173"/>
      <c r="B67" s="51" t="s">
        <v>65</v>
      </c>
      <c r="C67" s="51" t="s">
        <v>66</v>
      </c>
      <c r="D67" s="51" t="s">
        <v>67</v>
      </c>
      <c r="E67" s="51" t="s">
        <v>68</v>
      </c>
      <c r="F67" s="51" t="s">
        <v>69</v>
      </c>
      <c r="G67" s="51" t="s">
        <v>70</v>
      </c>
      <c r="H67" s="173"/>
      <c r="I67" s="173"/>
      <c r="J67" s="173"/>
      <c r="K67" s="173"/>
      <c r="L67" s="173"/>
      <c r="M67" s="173"/>
      <c r="N67" s="173"/>
      <c r="O67" s="173"/>
      <c r="P67" s="136"/>
    </row>
    <row r="68" spans="1:16" ht="15.75" customHeight="1">
      <c r="A68" s="51">
        <v>2002</v>
      </c>
      <c r="B68" s="74">
        <v>153</v>
      </c>
      <c r="C68" s="74"/>
      <c r="D68" s="74"/>
      <c r="E68" s="74"/>
      <c r="F68" s="74"/>
      <c r="G68" s="74"/>
      <c r="H68" s="75"/>
      <c r="I68" s="55"/>
      <c r="J68" s="56"/>
      <c r="K68" s="57"/>
      <c r="L68" s="17"/>
      <c r="M68" s="137">
        <f>B68</f>
        <v>153</v>
      </c>
      <c r="N68" s="138"/>
      <c r="O68" s="17"/>
      <c r="P68" s="136"/>
    </row>
    <row r="69" spans="1:16" ht="15.75" customHeight="1">
      <c r="A69" s="51">
        <v>2101</v>
      </c>
      <c r="B69" s="74"/>
      <c r="C69" s="74">
        <v>143</v>
      </c>
      <c r="D69" s="74"/>
      <c r="E69" s="74"/>
      <c r="F69" s="74"/>
      <c r="G69" s="74"/>
      <c r="H69" s="75"/>
      <c r="I69" s="61"/>
      <c r="J69" s="1"/>
      <c r="K69" s="62"/>
      <c r="L69" s="139">
        <f>C69/B68</f>
        <v>0.934640522875817</v>
      </c>
      <c r="M69" s="98">
        <v>143</v>
      </c>
      <c r="N69" s="140">
        <f t="shared" ref="N69:N73" si="4">M69/M68</f>
        <v>0.934640522875817</v>
      </c>
      <c r="O69" s="140">
        <f t="shared" ref="O69:O73" si="5">1-N69</f>
        <v>6.5359477124182996E-2</v>
      </c>
      <c r="P69" s="136"/>
    </row>
    <row r="70" spans="1:16" ht="15.75" customHeight="1">
      <c r="A70" s="51">
        <v>2102</v>
      </c>
      <c r="B70" s="74"/>
      <c r="C70" s="74"/>
      <c r="D70" s="74">
        <v>127</v>
      </c>
      <c r="E70" s="74"/>
      <c r="F70" s="74"/>
      <c r="G70" s="74"/>
      <c r="H70" s="75"/>
      <c r="I70" s="61"/>
      <c r="J70" s="1"/>
      <c r="K70" s="62"/>
      <c r="L70" s="141">
        <f>D70/C69</f>
        <v>0.88811188811188813</v>
      </c>
      <c r="M70" s="98">
        <v>132</v>
      </c>
      <c r="N70" s="142">
        <f t="shared" si="4"/>
        <v>0.92307692307692313</v>
      </c>
      <c r="O70" s="140">
        <f t="shared" si="5"/>
        <v>7.6923076923076872E-2</v>
      </c>
      <c r="P70" s="30">
        <f>M70/M68</f>
        <v>0.86274509803921573</v>
      </c>
    </row>
    <row r="71" spans="1:16" ht="15.75" customHeight="1">
      <c r="A71" s="51">
        <v>2201</v>
      </c>
      <c r="B71" s="74"/>
      <c r="C71" s="74"/>
      <c r="D71" s="74"/>
      <c r="E71" s="74">
        <v>111</v>
      </c>
      <c r="F71" s="74"/>
      <c r="G71" s="74"/>
      <c r="H71" s="75"/>
      <c r="I71" s="61"/>
      <c r="J71" s="1"/>
      <c r="K71" s="62"/>
      <c r="L71" s="141">
        <f>E71/D70</f>
        <v>0.87401574803149606</v>
      </c>
      <c r="M71" s="98">
        <v>120</v>
      </c>
      <c r="N71" s="142">
        <f t="shared" si="4"/>
        <v>0.90909090909090906</v>
      </c>
      <c r="O71" s="140">
        <f t="shared" si="5"/>
        <v>9.0909090909090939E-2</v>
      </c>
      <c r="P71" s="136"/>
    </row>
    <row r="72" spans="1:16" ht="15.75" customHeight="1">
      <c r="A72" s="51">
        <v>2202</v>
      </c>
      <c r="B72" s="74"/>
      <c r="C72" s="74"/>
      <c r="D72" s="74"/>
      <c r="E72" s="74"/>
      <c r="F72" s="74">
        <v>102</v>
      </c>
      <c r="G72" s="74"/>
      <c r="H72" s="75"/>
      <c r="I72" s="61"/>
      <c r="J72" s="1"/>
      <c r="K72" s="62"/>
      <c r="L72" s="141">
        <f>F72/E71</f>
        <v>0.91891891891891897</v>
      </c>
      <c r="M72" s="98">
        <v>120</v>
      </c>
      <c r="N72" s="142">
        <f t="shared" si="4"/>
        <v>1</v>
      </c>
      <c r="O72" s="140">
        <f t="shared" si="5"/>
        <v>0</v>
      </c>
      <c r="P72" s="136"/>
    </row>
    <row r="73" spans="1:16" ht="15.75" customHeight="1">
      <c r="A73" s="51">
        <v>2301</v>
      </c>
      <c r="B73" s="74"/>
      <c r="C73" s="74"/>
      <c r="D73" s="74"/>
      <c r="E73" s="74"/>
      <c r="F73" s="74"/>
      <c r="G73" s="74">
        <v>102</v>
      </c>
      <c r="H73" s="75">
        <v>86</v>
      </c>
      <c r="I73" s="61"/>
      <c r="J73" s="1"/>
      <c r="K73" s="62"/>
      <c r="L73" s="141">
        <f>G73/F72</f>
        <v>1</v>
      </c>
      <c r="M73" s="143">
        <v>109</v>
      </c>
      <c r="N73" s="142">
        <f t="shared" si="4"/>
        <v>0.90833333333333333</v>
      </c>
      <c r="O73" s="140">
        <f t="shared" si="5"/>
        <v>9.1666666666666674E-2</v>
      </c>
      <c r="P73" s="136"/>
    </row>
    <row r="74" spans="1:16" ht="15.75" customHeight="1">
      <c r="A74" s="144" t="s">
        <v>104</v>
      </c>
      <c r="B74" s="74"/>
      <c r="C74" s="74"/>
      <c r="D74" s="74"/>
      <c r="E74" s="74"/>
      <c r="F74" s="74"/>
      <c r="G74" s="74">
        <v>9</v>
      </c>
      <c r="H74" s="75">
        <v>6</v>
      </c>
      <c r="I74" s="61"/>
      <c r="J74" s="1"/>
      <c r="K74" s="24"/>
      <c r="L74" s="145"/>
      <c r="M74" s="143">
        <v>20</v>
      </c>
      <c r="N74" s="146"/>
      <c r="O74" s="147"/>
      <c r="P74" s="136"/>
    </row>
    <row r="75" spans="1:16" ht="15.75" customHeight="1">
      <c r="A75" s="144" t="s">
        <v>106</v>
      </c>
      <c r="B75" s="74"/>
      <c r="C75" s="74"/>
      <c r="D75" s="74"/>
      <c r="E75" s="74"/>
      <c r="F75" s="74"/>
      <c r="G75" s="74">
        <v>11</v>
      </c>
      <c r="H75" s="75">
        <v>6</v>
      </c>
      <c r="I75" s="61"/>
      <c r="J75" s="1"/>
      <c r="K75" s="24"/>
      <c r="L75" s="145"/>
      <c r="M75" s="143">
        <v>11</v>
      </c>
      <c r="N75" s="146"/>
      <c r="O75" s="147"/>
      <c r="P75" s="136"/>
    </row>
    <row r="76" spans="1:16" ht="15.75" customHeight="1">
      <c r="A76" s="144" t="s">
        <v>98</v>
      </c>
      <c r="B76" s="74"/>
      <c r="C76" s="74"/>
      <c r="D76" s="74"/>
      <c r="E76" s="74"/>
      <c r="F76" s="74"/>
      <c r="G76" s="74">
        <v>2</v>
      </c>
      <c r="H76" s="75">
        <v>1</v>
      </c>
      <c r="I76" s="61"/>
      <c r="J76" s="1"/>
      <c r="K76" s="24"/>
      <c r="L76" s="145"/>
      <c r="M76" s="143">
        <v>2</v>
      </c>
      <c r="N76" s="146"/>
      <c r="O76" s="147"/>
      <c r="P76" s="136"/>
    </row>
    <row r="77" spans="1:16" ht="15.75" customHeight="1">
      <c r="A77" s="144"/>
      <c r="B77" s="74"/>
      <c r="C77" s="74"/>
      <c r="D77" s="74"/>
      <c r="E77" s="74"/>
      <c r="F77" s="74"/>
      <c r="G77" s="74"/>
      <c r="H77" s="75"/>
      <c r="I77" s="86"/>
      <c r="J77" s="87"/>
      <c r="K77" s="88"/>
      <c r="L77" s="148"/>
      <c r="M77" s="143"/>
      <c r="N77" s="149"/>
      <c r="O77" s="150"/>
      <c r="P77" s="136"/>
    </row>
    <row r="78" spans="1:16" ht="18" customHeight="1">
      <c r="A78" s="19"/>
      <c r="B78" s="175" t="s">
        <v>74</v>
      </c>
      <c r="C78" s="176"/>
      <c r="D78" s="176"/>
      <c r="E78" s="176"/>
      <c r="F78" s="176"/>
      <c r="G78" s="177"/>
      <c r="H78" s="90">
        <f>SUM(H70:H77)</f>
        <v>99</v>
      </c>
      <c r="I78" s="151">
        <f>H73/B68</f>
        <v>0.56209150326797386</v>
      </c>
      <c r="J78" s="151">
        <f>H78/B68</f>
        <v>0.6470588235294118</v>
      </c>
      <c r="K78" s="151">
        <f>J78-I78</f>
        <v>8.496732026143794E-2</v>
      </c>
      <c r="L78" s="1"/>
      <c r="M78" s="24"/>
      <c r="N78" s="27"/>
      <c r="O78" s="1"/>
      <c r="P78" s="136"/>
    </row>
    <row r="79" spans="1:16" ht="12.75" customHeight="1"/>
    <row r="80" spans="1:16" ht="12.75" customHeight="1"/>
    <row r="81" spans="1:16" ht="12.75" customHeight="1"/>
    <row r="82" spans="1:16" ht="26.25" customHeight="1">
      <c r="A82" s="29"/>
      <c r="B82" s="178" t="s">
        <v>63</v>
      </c>
      <c r="C82" s="179"/>
      <c r="D82" s="179"/>
      <c r="E82" s="179"/>
      <c r="F82" s="179"/>
      <c r="G82" s="179"/>
      <c r="H82" s="135">
        <v>2102</v>
      </c>
      <c r="I82" s="118"/>
      <c r="J82" s="118"/>
      <c r="K82" s="118"/>
      <c r="L82" s="118"/>
      <c r="M82" s="118"/>
      <c r="N82" s="24"/>
      <c r="O82" s="24"/>
      <c r="P82" s="136"/>
    </row>
    <row r="83" spans="1:16" ht="20.25" customHeight="1">
      <c r="A83" s="180" t="s">
        <v>16</v>
      </c>
      <c r="B83" s="181" t="s">
        <v>64</v>
      </c>
      <c r="C83" s="176"/>
      <c r="D83" s="176"/>
      <c r="E83" s="176"/>
      <c r="F83" s="176"/>
      <c r="G83" s="177"/>
      <c r="H83" s="182" t="s">
        <v>17</v>
      </c>
      <c r="I83" s="174" t="s">
        <v>8</v>
      </c>
      <c r="J83" s="174" t="s">
        <v>9</v>
      </c>
      <c r="K83" s="183" t="s">
        <v>10</v>
      </c>
      <c r="L83" s="174" t="s">
        <v>11</v>
      </c>
      <c r="M83" s="172" t="s">
        <v>12</v>
      </c>
      <c r="N83" s="172" t="s">
        <v>13</v>
      </c>
      <c r="O83" s="174" t="s">
        <v>14</v>
      </c>
      <c r="P83" s="136"/>
    </row>
    <row r="84" spans="1:16" ht="15.75" customHeight="1">
      <c r="A84" s="173"/>
      <c r="B84" s="51" t="s">
        <v>65</v>
      </c>
      <c r="C84" s="51" t="s">
        <v>66</v>
      </c>
      <c r="D84" s="51" t="s">
        <v>67</v>
      </c>
      <c r="E84" s="51" t="s">
        <v>68</v>
      </c>
      <c r="F84" s="51" t="s">
        <v>69</v>
      </c>
      <c r="G84" s="51" t="s">
        <v>70</v>
      </c>
      <c r="H84" s="173"/>
      <c r="I84" s="173"/>
      <c r="J84" s="173"/>
      <c r="K84" s="173"/>
      <c r="L84" s="173"/>
      <c r="M84" s="173"/>
      <c r="N84" s="173"/>
      <c r="O84" s="173"/>
      <c r="P84" s="136"/>
    </row>
    <row r="85" spans="1:16" ht="15.75" customHeight="1">
      <c r="A85" s="51">
        <v>2102</v>
      </c>
      <c r="B85" s="74">
        <v>117</v>
      </c>
      <c r="C85" s="74"/>
      <c r="D85" s="74"/>
      <c r="E85" s="74"/>
      <c r="F85" s="74"/>
      <c r="G85" s="74"/>
      <c r="H85" s="75"/>
      <c r="I85" s="55"/>
      <c r="J85" s="56"/>
      <c r="K85" s="57"/>
      <c r="L85" s="17"/>
      <c r="M85" s="137">
        <f>B85</f>
        <v>117</v>
      </c>
      <c r="N85" s="138"/>
      <c r="O85" s="17"/>
      <c r="P85" s="136"/>
    </row>
    <row r="86" spans="1:16" ht="15.75" customHeight="1">
      <c r="A86" s="51">
        <v>2201</v>
      </c>
      <c r="B86" s="74"/>
      <c r="C86" s="74">
        <v>95</v>
      </c>
      <c r="D86" s="74"/>
      <c r="E86" s="74"/>
      <c r="F86" s="74"/>
      <c r="G86" s="74"/>
      <c r="H86" s="75"/>
      <c r="I86" s="61"/>
      <c r="J86" s="1"/>
      <c r="K86" s="62"/>
      <c r="L86" s="139">
        <f>C86/B85</f>
        <v>0.81196581196581197</v>
      </c>
      <c r="M86" s="98">
        <v>102</v>
      </c>
      <c r="N86" s="140">
        <f t="shared" ref="N86:N90" si="6">M86/M85</f>
        <v>0.87179487179487181</v>
      </c>
      <c r="O86" s="140">
        <f t="shared" ref="O86:O90" si="7">1-N86</f>
        <v>0.12820512820512819</v>
      </c>
      <c r="P86" s="136"/>
    </row>
    <row r="87" spans="1:16" ht="15.75" customHeight="1">
      <c r="A87" s="51">
        <v>2202</v>
      </c>
      <c r="B87" s="74"/>
      <c r="C87" s="74"/>
      <c r="D87" s="74">
        <v>83</v>
      </c>
      <c r="E87" s="74"/>
      <c r="F87" s="74"/>
      <c r="G87" s="74"/>
      <c r="H87" s="75"/>
      <c r="I87" s="61"/>
      <c r="J87" s="1"/>
      <c r="K87" s="62"/>
      <c r="L87" s="141">
        <f>D87/C86</f>
        <v>0.87368421052631584</v>
      </c>
      <c r="M87" s="98">
        <v>102</v>
      </c>
      <c r="N87" s="142">
        <f t="shared" si="6"/>
        <v>1</v>
      </c>
      <c r="O87" s="140">
        <f t="shared" si="7"/>
        <v>0</v>
      </c>
      <c r="P87" s="30">
        <f>M87/M85</f>
        <v>0.87179487179487181</v>
      </c>
    </row>
    <row r="88" spans="1:16" ht="15.75" customHeight="1">
      <c r="A88" s="51">
        <v>2301</v>
      </c>
      <c r="B88" s="74"/>
      <c r="C88" s="74"/>
      <c r="D88" s="74"/>
      <c r="E88" s="74">
        <v>81</v>
      </c>
      <c r="F88" s="74"/>
      <c r="G88" s="74"/>
      <c r="H88" s="75"/>
      <c r="I88" s="61"/>
      <c r="J88" s="1"/>
      <c r="K88" s="62"/>
      <c r="L88" s="141">
        <f>E88/D87</f>
        <v>0.97590361445783136</v>
      </c>
      <c r="M88" s="98">
        <v>88</v>
      </c>
      <c r="N88" s="142">
        <f t="shared" si="6"/>
        <v>0.86274509803921573</v>
      </c>
      <c r="O88" s="140">
        <f t="shared" si="7"/>
        <v>0.13725490196078427</v>
      </c>
      <c r="P88" s="136"/>
    </row>
    <row r="89" spans="1:16" ht="15.75" customHeight="1">
      <c r="A89" s="51">
        <v>2302</v>
      </c>
      <c r="B89" s="74"/>
      <c r="C89" s="74"/>
      <c r="D89" s="74"/>
      <c r="E89" s="74"/>
      <c r="F89" s="74">
        <v>73</v>
      </c>
      <c r="G89" s="74"/>
      <c r="H89" s="75"/>
      <c r="I89" s="61"/>
      <c r="J89" s="1"/>
      <c r="K89" s="62"/>
      <c r="L89" s="141">
        <f>F89/E88</f>
        <v>0.90123456790123457</v>
      </c>
      <c r="M89" s="98">
        <v>80</v>
      </c>
      <c r="N89" s="142">
        <f t="shared" si="6"/>
        <v>0.90909090909090906</v>
      </c>
      <c r="O89" s="140">
        <f t="shared" si="7"/>
        <v>9.0909090909090939E-2</v>
      </c>
      <c r="P89" s="136"/>
    </row>
    <row r="90" spans="1:16" ht="15.75" customHeight="1">
      <c r="A90" s="51">
        <v>2401</v>
      </c>
      <c r="B90" s="74"/>
      <c r="C90" s="74"/>
      <c r="D90" s="74"/>
      <c r="E90" s="74"/>
      <c r="F90" s="74"/>
      <c r="G90" s="74">
        <v>61</v>
      </c>
      <c r="H90" s="75">
        <v>52</v>
      </c>
      <c r="I90" s="61"/>
      <c r="J90" s="1"/>
      <c r="K90" s="62"/>
      <c r="L90" s="141">
        <f>G90/F89</f>
        <v>0.83561643835616439</v>
      </c>
      <c r="M90" s="143">
        <v>68</v>
      </c>
      <c r="N90" s="142">
        <f t="shared" si="6"/>
        <v>0.85</v>
      </c>
      <c r="O90" s="140">
        <f t="shared" si="7"/>
        <v>0.15000000000000002</v>
      </c>
      <c r="P90" s="136"/>
    </row>
    <row r="91" spans="1:16" ht="15.75" customHeight="1">
      <c r="A91" s="144" t="s">
        <v>98</v>
      </c>
      <c r="B91" s="74"/>
      <c r="C91" s="74"/>
      <c r="D91" s="74"/>
      <c r="E91" s="74"/>
      <c r="F91" s="74"/>
      <c r="G91" s="74">
        <v>14</v>
      </c>
      <c r="H91" s="75">
        <v>4</v>
      </c>
      <c r="I91" s="61"/>
      <c r="J91" s="1"/>
      <c r="K91" s="24"/>
      <c r="L91" s="145"/>
      <c r="M91" s="143">
        <v>14</v>
      </c>
      <c r="N91" s="146"/>
      <c r="O91" s="147"/>
      <c r="P91" s="136"/>
    </row>
    <row r="92" spans="1:16" ht="15.75" customHeight="1">
      <c r="A92" s="144" t="s">
        <v>99</v>
      </c>
      <c r="B92" s="74"/>
      <c r="C92" s="74"/>
      <c r="D92" s="74"/>
      <c r="E92" s="74"/>
      <c r="F92" s="74"/>
      <c r="G92" s="74"/>
      <c r="H92" s="75"/>
      <c r="I92" s="61"/>
      <c r="J92" s="1"/>
      <c r="K92" s="24"/>
      <c r="L92" s="145"/>
      <c r="M92" s="143"/>
      <c r="N92" s="146"/>
      <c r="O92" s="147"/>
      <c r="P92" s="136"/>
    </row>
    <row r="93" spans="1:16" ht="15.75" customHeight="1">
      <c r="A93" s="144" t="s">
        <v>100</v>
      </c>
      <c r="B93" s="74"/>
      <c r="C93" s="74"/>
      <c r="D93" s="74"/>
      <c r="E93" s="74"/>
      <c r="F93" s="74"/>
      <c r="G93" s="74"/>
      <c r="H93" s="75"/>
      <c r="I93" s="61"/>
      <c r="J93" s="1"/>
      <c r="K93" s="24"/>
      <c r="L93" s="145"/>
      <c r="M93" s="143"/>
      <c r="N93" s="146"/>
      <c r="O93" s="147"/>
      <c r="P93" s="136"/>
    </row>
    <row r="94" spans="1:16" ht="15.75" customHeight="1">
      <c r="A94" s="144" t="s">
        <v>101</v>
      </c>
      <c r="B94" s="74"/>
      <c r="C94" s="74"/>
      <c r="D94" s="74"/>
      <c r="E94" s="74"/>
      <c r="F94" s="74"/>
      <c r="G94" s="74"/>
      <c r="H94" s="75"/>
      <c r="I94" s="86"/>
      <c r="J94" s="87"/>
      <c r="K94" s="88"/>
      <c r="L94" s="148"/>
      <c r="M94" s="143"/>
      <c r="N94" s="149"/>
      <c r="O94" s="150"/>
      <c r="P94" s="136"/>
    </row>
    <row r="95" spans="1:16" ht="18" customHeight="1">
      <c r="A95" s="19"/>
      <c r="B95" s="175" t="s">
        <v>74</v>
      </c>
      <c r="C95" s="176"/>
      <c r="D95" s="176"/>
      <c r="E95" s="176"/>
      <c r="F95" s="176"/>
      <c r="G95" s="177"/>
      <c r="H95" s="90">
        <f>SUM(H87:H94)</f>
        <v>56</v>
      </c>
      <c r="I95" s="151">
        <f>H90/B85</f>
        <v>0.44444444444444442</v>
      </c>
      <c r="J95" s="151">
        <f>H95/B85</f>
        <v>0.47863247863247865</v>
      </c>
      <c r="K95" s="151">
        <f>J95-I95</f>
        <v>3.4188034188034233E-2</v>
      </c>
      <c r="L95" s="1"/>
      <c r="M95" s="24"/>
      <c r="N95" s="27"/>
      <c r="O95" s="1"/>
      <c r="P95" s="136"/>
    </row>
    <row r="96" spans="1:16" ht="12.75" customHeight="1"/>
    <row r="97" spans="1:15" ht="12.75" customHeight="1"/>
    <row r="98" spans="1:15" ht="12.75" customHeight="1"/>
    <row r="99" spans="1:15" ht="26.25" customHeight="1">
      <c r="A99" s="29"/>
      <c r="B99" s="178" t="s">
        <v>63</v>
      </c>
      <c r="C99" s="179"/>
      <c r="D99" s="179"/>
      <c r="E99" s="179"/>
      <c r="F99" s="179"/>
      <c r="G99" s="179"/>
      <c r="H99" s="135">
        <v>2201</v>
      </c>
      <c r="I99" s="152" t="s">
        <v>96</v>
      </c>
      <c r="J99" s="118"/>
      <c r="K99" s="118"/>
      <c r="L99" s="118"/>
      <c r="M99" s="118"/>
      <c r="N99" s="24"/>
      <c r="O99" s="24"/>
    </row>
    <row r="100" spans="1:15" ht="20.25" customHeight="1">
      <c r="A100" s="180" t="s">
        <v>16</v>
      </c>
      <c r="B100" s="181" t="s">
        <v>64</v>
      </c>
      <c r="C100" s="176"/>
      <c r="D100" s="176"/>
      <c r="E100" s="176"/>
      <c r="F100" s="176"/>
      <c r="G100" s="177"/>
      <c r="H100" s="182" t="s">
        <v>17</v>
      </c>
      <c r="I100" s="174" t="s">
        <v>8</v>
      </c>
      <c r="J100" s="174" t="s">
        <v>9</v>
      </c>
      <c r="K100" s="183" t="s">
        <v>10</v>
      </c>
      <c r="L100" s="174" t="s">
        <v>11</v>
      </c>
      <c r="M100" s="172" t="s">
        <v>12</v>
      </c>
      <c r="N100" s="172" t="s">
        <v>13</v>
      </c>
      <c r="O100" s="174" t="s">
        <v>14</v>
      </c>
    </row>
    <row r="101" spans="1:15" ht="15.75" customHeight="1">
      <c r="A101" s="173"/>
      <c r="B101" s="51" t="s">
        <v>65</v>
      </c>
      <c r="C101" s="51" t="s">
        <v>66</v>
      </c>
      <c r="D101" s="51" t="s">
        <v>67</v>
      </c>
      <c r="E101" s="51" t="s">
        <v>68</v>
      </c>
      <c r="F101" s="51" t="s">
        <v>69</v>
      </c>
      <c r="G101" s="51" t="s">
        <v>70</v>
      </c>
      <c r="H101" s="173"/>
      <c r="I101" s="173"/>
      <c r="J101" s="173"/>
      <c r="K101" s="173"/>
      <c r="L101" s="173"/>
      <c r="M101" s="173"/>
      <c r="N101" s="173"/>
      <c r="O101" s="173"/>
    </row>
    <row r="102" spans="1:15" ht="15.75" customHeight="1">
      <c r="A102" s="51">
        <v>2201</v>
      </c>
      <c r="B102" s="74"/>
      <c r="C102" s="74"/>
      <c r="D102" s="74"/>
      <c r="E102" s="74"/>
      <c r="F102" s="74"/>
      <c r="G102" s="74"/>
      <c r="H102" s="75"/>
      <c r="I102" s="55"/>
      <c r="J102" s="56"/>
      <c r="K102" s="57"/>
      <c r="L102" s="17"/>
      <c r="M102" s="137"/>
      <c r="N102" s="138"/>
      <c r="O102" s="17"/>
    </row>
    <row r="103" spans="1:15" ht="15.75" customHeight="1">
      <c r="A103" s="51">
        <v>2202</v>
      </c>
      <c r="B103" s="74"/>
      <c r="C103" s="74"/>
      <c r="D103" s="74"/>
      <c r="E103" s="74"/>
      <c r="F103" s="74"/>
      <c r="G103" s="74"/>
      <c r="H103" s="75"/>
      <c r="I103" s="61"/>
      <c r="J103" s="1"/>
      <c r="K103" s="62"/>
      <c r="L103" s="139" t="e">
        <f>C103/B102</f>
        <v>#DIV/0!</v>
      </c>
      <c r="M103" s="98"/>
      <c r="N103" s="140" t="e">
        <f t="shared" ref="N103:N107" si="8">M103/M102</f>
        <v>#DIV/0!</v>
      </c>
      <c r="O103" s="140" t="e">
        <f t="shared" ref="O103:O107" si="9">1-N103</f>
        <v>#DIV/0!</v>
      </c>
    </row>
    <row r="104" spans="1:15" ht="15.75" customHeight="1">
      <c r="A104" s="51">
        <v>2301</v>
      </c>
      <c r="B104" s="74"/>
      <c r="C104" s="74"/>
      <c r="D104" s="74"/>
      <c r="E104" s="74"/>
      <c r="F104" s="74"/>
      <c r="G104" s="74"/>
      <c r="H104" s="75"/>
      <c r="I104" s="61"/>
      <c r="J104" s="1"/>
      <c r="K104" s="62"/>
      <c r="L104" s="141" t="e">
        <f>D104/C103</f>
        <v>#DIV/0!</v>
      </c>
      <c r="M104" s="98"/>
      <c r="N104" s="142" t="e">
        <f t="shared" si="8"/>
        <v>#DIV/0!</v>
      </c>
      <c r="O104" s="140" t="e">
        <f t="shared" si="9"/>
        <v>#DIV/0!</v>
      </c>
    </row>
    <row r="105" spans="1:15" ht="15.75" customHeight="1">
      <c r="A105" s="51">
        <v>2302</v>
      </c>
      <c r="B105" s="74"/>
      <c r="C105" s="74"/>
      <c r="D105" s="74"/>
      <c r="E105" s="74"/>
      <c r="F105" s="74"/>
      <c r="G105" s="74"/>
      <c r="H105" s="75"/>
      <c r="I105" s="61"/>
      <c r="J105" s="1"/>
      <c r="K105" s="62"/>
      <c r="L105" s="141" t="e">
        <f>E105/D104</f>
        <v>#DIV/0!</v>
      </c>
      <c r="M105" s="98"/>
      <c r="N105" s="142" t="e">
        <f t="shared" si="8"/>
        <v>#DIV/0!</v>
      </c>
      <c r="O105" s="140" t="e">
        <f t="shared" si="9"/>
        <v>#DIV/0!</v>
      </c>
    </row>
    <row r="106" spans="1:15" ht="15.75" customHeight="1">
      <c r="A106" s="51">
        <v>2401</v>
      </c>
      <c r="B106" s="74"/>
      <c r="C106" s="74"/>
      <c r="D106" s="74"/>
      <c r="E106" s="74"/>
      <c r="F106" s="74"/>
      <c r="G106" s="74"/>
      <c r="H106" s="75"/>
      <c r="I106" s="61"/>
      <c r="J106" s="1"/>
      <c r="K106" s="62"/>
      <c r="L106" s="141" t="e">
        <f>F106/E105</f>
        <v>#DIV/0!</v>
      </c>
      <c r="M106" s="98"/>
      <c r="N106" s="142" t="e">
        <f t="shared" si="8"/>
        <v>#DIV/0!</v>
      </c>
      <c r="O106" s="140" t="e">
        <f t="shared" si="9"/>
        <v>#DIV/0!</v>
      </c>
    </row>
    <row r="107" spans="1:15" ht="15.75" customHeight="1">
      <c r="A107" s="51">
        <v>2402</v>
      </c>
      <c r="B107" s="74"/>
      <c r="C107" s="74"/>
      <c r="D107" s="74"/>
      <c r="E107" s="74"/>
      <c r="F107" s="74"/>
      <c r="G107" s="74"/>
      <c r="H107" s="75"/>
      <c r="I107" s="61"/>
      <c r="J107" s="1"/>
      <c r="K107" s="62"/>
      <c r="L107" s="141" t="e">
        <f>G107/F106</f>
        <v>#DIV/0!</v>
      </c>
      <c r="M107" s="143"/>
      <c r="N107" s="142" t="e">
        <f t="shared" si="8"/>
        <v>#DIV/0!</v>
      </c>
      <c r="O107" s="140" t="e">
        <f t="shared" si="9"/>
        <v>#DIV/0!</v>
      </c>
    </row>
    <row r="108" spans="1:15" ht="15.75" customHeight="1">
      <c r="A108" s="144" t="s">
        <v>99</v>
      </c>
      <c r="B108" s="74"/>
      <c r="C108" s="74"/>
      <c r="D108" s="74"/>
      <c r="E108" s="74"/>
      <c r="F108" s="74"/>
      <c r="G108" s="74"/>
      <c r="H108" s="75"/>
      <c r="I108" s="61"/>
      <c r="J108" s="1"/>
      <c r="K108" s="24"/>
      <c r="L108" s="145"/>
      <c r="M108" s="143"/>
      <c r="N108" s="146"/>
      <c r="O108" s="147"/>
    </row>
    <row r="109" spans="1:15" ht="15.75" customHeight="1">
      <c r="A109" s="144" t="s">
        <v>100</v>
      </c>
      <c r="B109" s="74"/>
      <c r="C109" s="74"/>
      <c r="D109" s="74"/>
      <c r="E109" s="74"/>
      <c r="F109" s="74"/>
      <c r="G109" s="74"/>
      <c r="H109" s="75"/>
      <c r="I109" s="61"/>
      <c r="J109" s="1"/>
      <c r="K109" s="24"/>
      <c r="L109" s="145"/>
      <c r="M109" s="143"/>
      <c r="N109" s="146"/>
      <c r="O109" s="147"/>
    </row>
    <row r="110" spans="1:15" ht="15.75" customHeight="1">
      <c r="A110" s="144" t="s">
        <v>101</v>
      </c>
      <c r="B110" s="74"/>
      <c r="C110" s="74"/>
      <c r="D110" s="74"/>
      <c r="E110" s="74"/>
      <c r="F110" s="74"/>
      <c r="G110" s="74"/>
      <c r="H110" s="75"/>
      <c r="I110" s="61"/>
      <c r="J110" s="1"/>
      <c r="K110" s="24"/>
      <c r="L110" s="145"/>
      <c r="M110" s="143"/>
      <c r="N110" s="146"/>
      <c r="O110" s="147"/>
    </row>
    <row r="111" spans="1:15" ht="15.75" customHeight="1">
      <c r="A111" s="144" t="s">
        <v>102</v>
      </c>
      <c r="B111" s="74"/>
      <c r="C111" s="74"/>
      <c r="D111" s="74"/>
      <c r="E111" s="74"/>
      <c r="F111" s="74"/>
      <c r="G111" s="74"/>
      <c r="H111" s="75"/>
      <c r="I111" s="86"/>
      <c r="J111" s="87"/>
      <c r="K111" s="88"/>
      <c r="L111" s="148"/>
      <c r="M111" s="143"/>
      <c r="N111" s="149"/>
      <c r="O111" s="150"/>
    </row>
    <row r="112" spans="1:15" ht="18" customHeight="1">
      <c r="A112" s="19"/>
      <c r="B112" s="175" t="s">
        <v>74</v>
      </c>
      <c r="C112" s="176"/>
      <c r="D112" s="176"/>
      <c r="E112" s="176"/>
      <c r="F112" s="176"/>
      <c r="G112" s="177"/>
      <c r="H112" s="90">
        <f>SUM(H104:H111)</f>
        <v>0</v>
      </c>
      <c r="I112" s="151" t="e">
        <f>H108/B102</f>
        <v>#DIV/0!</v>
      </c>
      <c r="J112" s="151" t="e">
        <f>H112/B102</f>
        <v>#DIV/0!</v>
      </c>
      <c r="K112" s="151" t="e">
        <f>J112-I112</f>
        <v>#DIV/0!</v>
      </c>
      <c r="L112" s="1"/>
      <c r="M112" s="24"/>
      <c r="N112" s="27"/>
      <c r="O112" s="1"/>
    </row>
    <row r="113" spans="1:16" ht="12.75" customHeight="1"/>
    <row r="114" spans="1:16" ht="12.75" customHeight="1"/>
    <row r="115" spans="1:16" ht="26.25">
      <c r="A115" s="29"/>
      <c r="B115" s="178" t="s">
        <v>63</v>
      </c>
      <c r="C115" s="179"/>
      <c r="D115" s="179"/>
      <c r="E115" s="179"/>
      <c r="F115" s="179"/>
      <c r="G115" s="179"/>
      <c r="H115" s="135">
        <v>2202</v>
      </c>
      <c r="I115" s="118"/>
      <c r="J115" s="118"/>
      <c r="K115" s="118"/>
      <c r="L115" s="118"/>
      <c r="M115" s="118"/>
      <c r="N115" s="24"/>
      <c r="O115" s="24"/>
    </row>
    <row r="116" spans="1:16" ht="20.25">
      <c r="A116" s="180" t="s">
        <v>16</v>
      </c>
      <c r="B116" s="181" t="s">
        <v>64</v>
      </c>
      <c r="C116" s="176"/>
      <c r="D116" s="176"/>
      <c r="E116" s="176"/>
      <c r="F116" s="176"/>
      <c r="G116" s="177"/>
      <c r="H116" s="182" t="s">
        <v>17</v>
      </c>
      <c r="I116" s="174" t="s">
        <v>8</v>
      </c>
      <c r="J116" s="174" t="s">
        <v>9</v>
      </c>
      <c r="K116" s="183" t="s">
        <v>10</v>
      </c>
      <c r="L116" s="174" t="s">
        <v>11</v>
      </c>
      <c r="M116" s="172" t="s">
        <v>12</v>
      </c>
      <c r="N116" s="172" t="s">
        <v>13</v>
      </c>
      <c r="O116" s="174" t="s">
        <v>14</v>
      </c>
    </row>
    <row r="117" spans="1:16" ht="15.75">
      <c r="A117" s="173"/>
      <c r="B117" s="51" t="s">
        <v>65</v>
      </c>
      <c r="C117" s="51" t="s">
        <v>66</v>
      </c>
      <c r="D117" s="51" t="s">
        <v>67</v>
      </c>
      <c r="E117" s="51" t="s">
        <v>68</v>
      </c>
      <c r="F117" s="51" t="s">
        <v>69</v>
      </c>
      <c r="G117" s="51" t="s">
        <v>70</v>
      </c>
      <c r="H117" s="173"/>
      <c r="I117" s="173"/>
      <c r="J117" s="173"/>
      <c r="K117" s="173"/>
      <c r="L117" s="173"/>
      <c r="M117" s="173"/>
      <c r="N117" s="173"/>
      <c r="O117" s="173"/>
    </row>
    <row r="118" spans="1:16" ht="15.75">
      <c r="A118" s="51">
        <v>2202</v>
      </c>
      <c r="B118" s="74">
        <v>132</v>
      </c>
      <c r="C118" s="74"/>
      <c r="D118" s="74"/>
      <c r="E118" s="74"/>
      <c r="F118" s="74"/>
      <c r="G118" s="74"/>
      <c r="H118" s="75"/>
      <c r="I118" s="55"/>
      <c r="J118" s="56"/>
      <c r="K118" s="57"/>
      <c r="L118" s="17"/>
      <c r="M118" s="137">
        <v>132</v>
      </c>
      <c r="N118" s="138"/>
      <c r="O118" s="17"/>
    </row>
    <row r="119" spans="1:16" ht="15.75">
      <c r="A119" s="51">
        <v>2301</v>
      </c>
      <c r="B119" s="74"/>
      <c r="C119" s="74">
        <v>129</v>
      </c>
      <c r="D119" s="74"/>
      <c r="E119" s="74"/>
      <c r="F119" s="74"/>
      <c r="G119" s="74"/>
      <c r="H119" s="75"/>
      <c r="I119" s="61"/>
      <c r="J119" s="1"/>
      <c r="K119" s="62"/>
      <c r="L119" s="139">
        <f>C119/B118</f>
        <v>0.97727272727272729</v>
      </c>
      <c r="M119" s="98">
        <v>129</v>
      </c>
      <c r="N119" s="140">
        <f t="shared" ref="N119:N123" si="10">M119/M118</f>
        <v>0.97727272727272729</v>
      </c>
      <c r="O119" s="140">
        <f t="shared" ref="O119:O123" si="11">1-N119</f>
        <v>2.2727272727272707E-2</v>
      </c>
    </row>
    <row r="120" spans="1:16" ht="15.75">
      <c r="A120" s="51">
        <v>2302</v>
      </c>
      <c r="B120" s="74"/>
      <c r="C120" s="74"/>
      <c r="D120" s="74">
        <v>125</v>
      </c>
      <c r="E120" s="74"/>
      <c r="F120" s="74"/>
      <c r="G120" s="74"/>
      <c r="H120" s="75"/>
      <c r="I120" s="61"/>
      <c r="J120" s="1"/>
      <c r="K120" s="62"/>
      <c r="L120" s="141">
        <f>D120/C119</f>
        <v>0.96899224806201545</v>
      </c>
      <c r="M120" s="98">
        <v>126</v>
      </c>
      <c r="N120" s="142">
        <f t="shared" si="10"/>
        <v>0.97674418604651159</v>
      </c>
      <c r="O120" s="140">
        <f t="shared" si="11"/>
        <v>2.3255813953488413E-2</v>
      </c>
      <c r="P120" s="159">
        <f>M120/M118</f>
        <v>0.95454545454545459</v>
      </c>
    </row>
    <row r="121" spans="1:16" ht="15.75">
      <c r="A121" s="51">
        <v>2401</v>
      </c>
      <c r="B121" s="74"/>
      <c r="C121" s="74"/>
      <c r="D121" s="74"/>
      <c r="E121" s="74">
        <v>120</v>
      </c>
      <c r="F121" s="74"/>
      <c r="G121" s="74"/>
      <c r="H121" s="75"/>
      <c r="I121" s="61"/>
      <c r="J121" s="1"/>
      <c r="K121" s="62"/>
      <c r="L121" s="141">
        <f>E121/D120</f>
        <v>0.96</v>
      </c>
      <c r="M121" s="98">
        <v>124</v>
      </c>
      <c r="N121" s="142">
        <f t="shared" si="10"/>
        <v>0.98412698412698407</v>
      </c>
      <c r="O121" s="140">
        <f t="shared" si="11"/>
        <v>1.5873015873015928E-2</v>
      </c>
    </row>
    <row r="122" spans="1:16" ht="15.75">
      <c r="A122" s="144" t="s">
        <v>98</v>
      </c>
      <c r="B122" s="74"/>
      <c r="C122" s="74"/>
      <c r="D122" s="74"/>
      <c r="E122" s="74"/>
      <c r="F122" s="74">
        <v>110</v>
      </c>
      <c r="G122" s="74"/>
      <c r="H122" s="75"/>
      <c r="I122" s="61"/>
      <c r="J122" s="1"/>
      <c r="K122" s="62"/>
      <c r="L122" s="141">
        <f>F122/E121</f>
        <v>0.91666666666666663</v>
      </c>
      <c r="M122" s="98">
        <v>118</v>
      </c>
      <c r="N122" s="142">
        <f t="shared" si="10"/>
        <v>0.95161290322580649</v>
      </c>
      <c r="O122" s="140">
        <f t="shared" si="11"/>
        <v>4.8387096774193505E-2</v>
      </c>
    </row>
    <row r="123" spans="1:16" ht="15.75">
      <c r="A123" s="144" t="s">
        <v>99</v>
      </c>
      <c r="B123" s="74"/>
      <c r="C123" s="74"/>
      <c r="D123" s="74"/>
      <c r="E123" s="74"/>
      <c r="F123" s="74"/>
      <c r="G123" s="74"/>
      <c r="H123" s="75"/>
      <c r="I123" s="61"/>
      <c r="J123" s="1"/>
      <c r="K123" s="62"/>
      <c r="L123" s="141">
        <f>G123/F122</f>
        <v>0</v>
      </c>
      <c r="M123" s="143"/>
      <c r="N123" s="142">
        <f t="shared" si="10"/>
        <v>0</v>
      </c>
      <c r="O123" s="140">
        <f t="shared" si="11"/>
        <v>1</v>
      </c>
    </row>
    <row r="124" spans="1:16" ht="15.75">
      <c r="A124" s="144" t="s">
        <v>100</v>
      </c>
      <c r="B124" s="74"/>
      <c r="C124" s="74"/>
      <c r="D124" s="74"/>
      <c r="E124" s="74"/>
      <c r="F124" s="74"/>
      <c r="G124" s="74"/>
      <c r="H124" s="75"/>
      <c r="I124" s="61"/>
      <c r="J124" s="1"/>
      <c r="K124" s="24"/>
      <c r="L124" s="145"/>
      <c r="M124" s="143"/>
      <c r="N124" s="146"/>
      <c r="O124" s="147"/>
    </row>
    <row r="125" spans="1:16" ht="15.75">
      <c r="A125" s="144" t="s">
        <v>101</v>
      </c>
      <c r="B125" s="74"/>
      <c r="C125" s="74"/>
      <c r="D125" s="74"/>
      <c r="E125" s="74"/>
      <c r="F125" s="74"/>
      <c r="G125" s="74"/>
      <c r="H125" s="75"/>
      <c r="I125" s="61"/>
      <c r="J125" s="1"/>
      <c r="K125" s="24"/>
      <c r="L125" s="145"/>
      <c r="M125" s="143"/>
      <c r="N125" s="146"/>
      <c r="O125" s="147"/>
    </row>
    <row r="126" spans="1:16" ht="12.75">
      <c r="B126" s="74"/>
      <c r="C126" s="74"/>
      <c r="D126" s="74"/>
      <c r="E126" s="74"/>
      <c r="F126" s="74"/>
      <c r="G126" s="74"/>
      <c r="H126" s="75"/>
      <c r="I126" s="61"/>
      <c r="J126" s="1"/>
      <c r="K126" s="24"/>
      <c r="L126" s="145"/>
      <c r="M126" s="143"/>
      <c r="N126" s="146"/>
      <c r="O126" s="147"/>
    </row>
    <row r="127" spans="1:16" ht="12.75">
      <c r="B127" s="74"/>
      <c r="C127" s="74"/>
      <c r="D127" s="74"/>
      <c r="E127" s="74"/>
      <c r="F127" s="74"/>
      <c r="G127" s="74"/>
      <c r="H127" s="75"/>
      <c r="I127" s="86"/>
      <c r="J127" s="87"/>
      <c r="K127" s="88"/>
      <c r="L127" s="148"/>
      <c r="M127" s="143"/>
      <c r="N127" s="149"/>
      <c r="O127" s="150"/>
    </row>
    <row r="128" spans="1:16" ht="18">
      <c r="A128" s="19"/>
      <c r="B128" s="175" t="s">
        <v>74</v>
      </c>
      <c r="C128" s="176"/>
      <c r="D128" s="176"/>
      <c r="E128" s="176"/>
      <c r="F128" s="176"/>
      <c r="G128" s="177"/>
      <c r="H128" s="90">
        <f>SUM(H120:H127)</f>
        <v>0</v>
      </c>
      <c r="I128" s="151">
        <f>H124/B118</f>
        <v>0</v>
      </c>
      <c r="J128" s="151">
        <f>H128/B118</f>
        <v>0</v>
      </c>
      <c r="K128" s="151">
        <f>J128-I128</f>
        <v>0</v>
      </c>
      <c r="L128" s="1"/>
      <c r="M128" s="24"/>
      <c r="N128" s="27"/>
      <c r="O128" s="1"/>
    </row>
    <row r="129" spans="1:16" ht="12.75" customHeight="1"/>
    <row r="130" spans="1:16" ht="12.75" customHeight="1"/>
    <row r="131" spans="1:16" ht="26.25">
      <c r="A131" s="29"/>
      <c r="B131" s="178" t="s">
        <v>63</v>
      </c>
      <c r="C131" s="179"/>
      <c r="D131" s="179"/>
      <c r="E131" s="179"/>
      <c r="F131" s="179"/>
      <c r="G131" s="179"/>
      <c r="H131" s="135">
        <v>2302</v>
      </c>
      <c r="I131" s="118"/>
      <c r="J131" s="118"/>
      <c r="K131" s="118"/>
      <c r="L131" s="118"/>
      <c r="M131" s="118"/>
      <c r="N131" s="24"/>
      <c r="O131" s="24"/>
    </row>
    <row r="132" spans="1:16" ht="12.75" customHeight="1">
      <c r="A132" s="180" t="s">
        <v>16</v>
      </c>
      <c r="B132" s="181" t="s">
        <v>64</v>
      </c>
      <c r="C132" s="176"/>
      <c r="D132" s="176"/>
      <c r="E132" s="176"/>
      <c r="F132" s="176"/>
      <c r="G132" s="177"/>
      <c r="H132" s="182" t="s">
        <v>17</v>
      </c>
      <c r="I132" s="174" t="s">
        <v>8</v>
      </c>
      <c r="J132" s="174" t="s">
        <v>9</v>
      </c>
      <c r="K132" s="183" t="s">
        <v>10</v>
      </c>
      <c r="L132" s="174" t="s">
        <v>11</v>
      </c>
      <c r="M132" s="172" t="s">
        <v>12</v>
      </c>
      <c r="N132" s="172" t="s">
        <v>13</v>
      </c>
      <c r="O132" s="174" t="s">
        <v>14</v>
      </c>
    </row>
    <row r="133" spans="1:16" ht="12.75" customHeight="1">
      <c r="A133" s="173"/>
      <c r="B133" s="51" t="s">
        <v>65</v>
      </c>
      <c r="C133" s="51" t="s">
        <v>66</v>
      </c>
      <c r="D133" s="51" t="s">
        <v>67</v>
      </c>
      <c r="E133" s="51" t="s">
        <v>68</v>
      </c>
      <c r="F133" s="51" t="s">
        <v>69</v>
      </c>
      <c r="G133" s="51" t="s">
        <v>70</v>
      </c>
      <c r="H133" s="173"/>
      <c r="I133" s="173"/>
      <c r="J133" s="173"/>
      <c r="K133" s="173"/>
      <c r="L133" s="173"/>
      <c r="M133" s="173"/>
      <c r="N133" s="173"/>
      <c r="O133" s="173"/>
    </row>
    <row r="134" spans="1:16" ht="12.75" customHeight="1">
      <c r="A134" s="51">
        <v>2302</v>
      </c>
      <c r="B134" s="74">
        <v>130</v>
      </c>
      <c r="C134" s="74"/>
      <c r="D134" s="74"/>
      <c r="E134" s="74"/>
      <c r="F134" s="74"/>
      <c r="G134" s="74"/>
      <c r="H134" s="111"/>
      <c r="I134" s="55"/>
      <c r="J134" s="56"/>
      <c r="K134" s="57"/>
      <c r="L134" s="17"/>
      <c r="M134" s="137">
        <f>B134</f>
        <v>130</v>
      </c>
      <c r="N134" s="138"/>
      <c r="O134" s="17"/>
    </row>
    <row r="135" spans="1:16" ht="12.75" customHeight="1">
      <c r="A135" s="51">
        <v>2401</v>
      </c>
      <c r="B135" s="74"/>
      <c r="C135" s="74">
        <v>123</v>
      </c>
      <c r="D135" s="74"/>
      <c r="E135" s="74"/>
      <c r="F135" s="74"/>
      <c r="G135" s="74"/>
      <c r="H135" s="111"/>
      <c r="I135" s="61"/>
      <c r="J135" s="1"/>
      <c r="K135" s="62"/>
      <c r="L135" s="139">
        <f>C135/B134</f>
        <v>0.94615384615384612</v>
      </c>
      <c r="M135" s="98">
        <v>123</v>
      </c>
      <c r="N135" s="140">
        <f t="shared" ref="N135:N139" si="12">M135/M134</f>
        <v>0.94615384615384612</v>
      </c>
      <c r="O135" s="140">
        <f t="shared" ref="O135:O139" si="13">1-N135</f>
        <v>5.3846153846153877E-2</v>
      </c>
    </row>
    <row r="136" spans="1:16" ht="12.75" customHeight="1">
      <c r="A136" s="51">
        <v>2402</v>
      </c>
      <c r="B136" s="74"/>
      <c r="C136" s="74"/>
      <c r="D136" s="74">
        <v>115</v>
      </c>
      <c r="E136" s="74"/>
      <c r="F136" s="74"/>
      <c r="G136" s="74"/>
      <c r="H136" s="111"/>
      <c r="I136" s="61"/>
      <c r="J136" s="1"/>
      <c r="K136" s="62"/>
      <c r="L136" s="141">
        <f>D136/C135</f>
        <v>0.93495934959349591</v>
      </c>
      <c r="M136" s="98">
        <v>115</v>
      </c>
      <c r="N136" s="142">
        <f t="shared" si="12"/>
        <v>0.93495934959349591</v>
      </c>
      <c r="O136" s="140">
        <f t="shared" si="13"/>
        <v>6.5040650406504086E-2</v>
      </c>
      <c r="P136" s="159">
        <f>M136/M134</f>
        <v>0.88461538461538458</v>
      </c>
    </row>
    <row r="137" spans="1:16" ht="12.75" customHeight="1">
      <c r="A137" s="51">
        <v>2501</v>
      </c>
      <c r="B137" s="74"/>
      <c r="C137" s="74"/>
      <c r="D137" s="74"/>
      <c r="E137" s="74"/>
      <c r="F137" s="74"/>
      <c r="G137" s="74"/>
      <c r="H137" s="111"/>
      <c r="I137" s="61"/>
      <c r="J137" s="1"/>
      <c r="K137" s="62"/>
      <c r="L137" s="141">
        <f>E137/D136</f>
        <v>0</v>
      </c>
      <c r="M137" s="98"/>
      <c r="N137" s="142">
        <f t="shared" si="12"/>
        <v>0</v>
      </c>
      <c r="O137" s="140">
        <f t="shared" si="13"/>
        <v>1</v>
      </c>
    </row>
    <row r="138" spans="1:16" ht="12.75" customHeight="1">
      <c r="A138" s="144" t="s">
        <v>100</v>
      </c>
      <c r="B138" s="74"/>
      <c r="C138" s="74"/>
      <c r="D138" s="74"/>
      <c r="E138" s="74"/>
      <c r="F138" s="74"/>
      <c r="G138" s="74"/>
      <c r="H138" s="111"/>
      <c r="I138" s="61"/>
      <c r="J138" s="1"/>
      <c r="K138" s="62"/>
      <c r="L138" s="141" t="e">
        <f>F138/E137</f>
        <v>#DIV/0!</v>
      </c>
      <c r="M138" s="98"/>
      <c r="N138" s="142" t="e">
        <f t="shared" si="12"/>
        <v>#DIV/0!</v>
      </c>
      <c r="O138" s="140" t="e">
        <f t="shared" si="13"/>
        <v>#DIV/0!</v>
      </c>
    </row>
    <row r="139" spans="1:16" ht="12.75" customHeight="1">
      <c r="A139" s="144" t="s">
        <v>101</v>
      </c>
      <c r="B139" s="74"/>
      <c r="C139" s="74"/>
      <c r="D139" s="74"/>
      <c r="E139" s="74"/>
      <c r="F139" s="74"/>
      <c r="G139" s="74"/>
      <c r="H139" s="111"/>
      <c r="I139" s="61"/>
      <c r="J139" s="1"/>
      <c r="K139" s="62"/>
      <c r="L139" s="141" t="e">
        <f>G139/F138</f>
        <v>#DIV/0!</v>
      </c>
      <c r="M139" s="143"/>
      <c r="N139" s="142" t="e">
        <f t="shared" si="12"/>
        <v>#DIV/0!</v>
      </c>
      <c r="O139" s="140" t="e">
        <f t="shared" si="13"/>
        <v>#DIV/0!</v>
      </c>
    </row>
    <row r="140" spans="1:16" ht="12.75" customHeight="1">
      <c r="A140" s="144" t="s">
        <v>102</v>
      </c>
      <c r="B140" s="74"/>
      <c r="C140" s="74"/>
      <c r="D140" s="74"/>
      <c r="E140" s="74"/>
      <c r="F140" s="74"/>
      <c r="G140" s="74"/>
      <c r="H140" s="111"/>
      <c r="I140" s="61"/>
      <c r="J140" s="1"/>
      <c r="K140" s="24"/>
      <c r="L140" s="145"/>
      <c r="M140" s="143"/>
      <c r="N140" s="146"/>
      <c r="O140" s="147"/>
    </row>
    <row r="141" spans="1:16" ht="12.75" customHeight="1">
      <c r="A141" s="144" t="s">
        <v>105</v>
      </c>
      <c r="B141" s="74"/>
      <c r="C141" s="74"/>
      <c r="D141" s="74"/>
      <c r="E141" s="74"/>
      <c r="F141" s="74"/>
      <c r="G141" s="74"/>
      <c r="H141" s="111"/>
      <c r="I141" s="61"/>
      <c r="J141" s="1"/>
      <c r="K141" s="24"/>
      <c r="L141" s="145"/>
      <c r="M141" s="143"/>
      <c r="N141" s="146"/>
      <c r="O141" s="147"/>
    </row>
    <row r="142" spans="1:16" ht="12.75" customHeight="1">
      <c r="B142" s="74"/>
      <c r="C142" s="74"/>
      <c r="D142" s="74"/>
      <c r="E142" s="74"/>
      <c r="F142" s="74"/>
      <c r="G142" s="74"/>
      <c r="H142" s="111"/>
      <c r="I142" s="61"/>
      <c r="J142" s="1"/>
      <c r="K142" s="24"/>
      <c r="L142" s="145"/>
      <c r="M142" s="143"/>
      <c r="N142" s="146"/>
      <c r="O142" s="147"/>
    </row>
    <row r="143" spans="1:16" ht="12.75" customHeight="1">
      <c r="B143" s="74"/>
      <c r="C143" s="74"/>
      <c r="D143" s="74"/>
      <c r="E143" s="74"/>
      <c r="F143" s="74"/>
      <c r="G143" s="74"/>
      <c r="H143" s="111"/>
      <c r="I143" s="86"/>
      <c r="J143" s="87"/>
      <c r="K143" s="88"/>
      <c r="L143" s="148"/>
      <c r="M143" s="143"/>
      <c r="N143" s="149"/>
      <c r="O143" s="150"/>
    </row>
    <row r="144" spans="1:16" ht="12.75" customHeight="1">
      <c r="A144" s="19"/>
      <c r="B144" s="175" t="s">
        <v>74</v>
      </c>
      <c r="C144" s="176"/>
      <c r="D144" s="176"/>
      <c r="E144" s="176"/>
      <c r="F144" s="176"/>
      <c r="G144" s="177"/>
      <c r="H144" s="90">
        <f>SUM(H136:H143)</f>
        <v>0</v>
      </c>
      <c r="I144" s="151">
        <f>H140/B134</f>
        <v>0</v>
      </c>
      <c r="J144" s="151">
        <f>H144/B134</f>
        <v>0</v>
      </c>
      <c r="K144" s="151">
        <f>J144-I144</f>
        <v>0</v>
      </c>
      <c r="L144" s="1"/>
      <c r="M144" s="24"/>
      <c r="N144" s="27"/>
      <c r="O144" s="1"/>
    </row>
    <row r="145" spans="1:16" ht="12.75" customHeight="1"/>
    <row r="146" spans="1:16" ht="12.75" customHeight="1"/>
    <row r="147" spans="1:16" ht="12.75" customHeight="1">
      <c r="A147" s="29"/>
      <c r="B147" s="178" t="s">
        <v>63</v>
      </c>
      <c r="C147" s="179"/>
      <c r="D147" s="179"/>
      <c r="E147" s="179"/>
      <c r="F147" s="179"/>
      <c r="G147" s="179"/>
      <c r="H147" s="135">
        <v>2402</v>
      </c>
      <c r="I147" s="118"/>
      <c r="J147" s="118"/>
      <c r="K147" s="118"/>
      <c r="L147" s="118"/>
      <c r="M147" s="118"/>
      <c r="N147" s="24"/>
      <c r="O147" s="24"/>
    </row>
    <row r="148" spans="1:16" ht="12.75" customHeight="1">
      <c r="A148" s="180" t="s">
        <v>16</v>
      </c>
      <c r="B148" s="181" t="s">
        <v>64</v>
      </c>
      <c r="C148" s="176"/>
      <c r="D148" s="176"/>
      <c r="E148" s="176"/>
      <c r="F148" s="176"/>
      <c r="G148" s="177"/>
      <c r="H148" s="182" t="s">
        <v>17</v>
      </c>
      <c r="I148" s="174" t="s">
        <v>8</v>
      </c>
      <c r="J148" s="174" t="s">
        <v>9</v>
      </c>
      <c r="K148" s="183" t="s">
        <v>10</v>
      </c>
      <c r="L148" s="174" t="s">
        <v>11</v>
      </c>
      <c r="M148" s="172" t="s">
        <v>12</v>
      </c>
      <c r="N148" s="172" t="s">
        <v>13</v>
      </c>
      <c r="O148" s="174" t="s">
        <v>14</v>
      </c>
    </row>
    <row r="149" spans="1:16" ht="12.75" customHeight="1">
      <c r="A149" s="173"/>
      <c r="B149" s="51" t="s">
        <v>65</v>
      </c>
      <c r="C149" s="51" t="s">
        <v>66</v>
      </c>
      <c r="D149" s="51" t="s">
        <v>67</v>
      </c>
      <c r="E149" s="51" t="s">
        <v>68</v>
      </c>
      <c r="F149" s="51" t="s">
        <v>69</v>
      </c>
      <c r="G149" s="51" t="s">
        <v>70</v>
      </c>
      <c r="H149" s="173"/>
      <c r="I149" s="173"/>
      <c r="J149" s="173"/>
      <c r="K149" s="173"/>
      <c r="L149" s="173"/>
      <c r="M149" s="173"/>
      <c r="N149" s="173"/>
      <c r="O149" s="173"/>
    </row>
    <row r="150" spans="1:16" ht="12.75" customHeight="1">
      <c r="A150" s="51">
        <v>2402</v>
      </c>
      <c r="B150" s="74">
        <v>139</v>
      </c>
      <c r="C150" s="74"/>
      <c r="D150" s="74"/>
      <c r="E150" s="74"/>
      <c r="F150" s="74"/>
      <c r="G150" s="74"/>
      <c r="H150" s="111"/>
      <c r="I150" s="55"/>
      <c r="J150" s="56"/>
      <c r="K150" s="57"/>
      <c r="L150" s="17"/>
      <c r="M150" s="137">
        <f>B150</f>
        <v>139</v>
      </c>
      <c r="N150" s="138"/>
      <c r="O150" s="17"/>
    </row>
    <row r="151" spans="1:16" ht="12.75" customHeight="1">
      <c r="A151" s="51">
        <v>2501</v>
      </c>
      <c r="B151" s="74"/>
      <c r="C151" s="74"/>
      <c r="D151" s="74"/>
      <c r="E151" s="74"/>
      <c r="F151" s="74"/>
      <c r="G151" s="74"/>
      <c r="H151" s="111"/>
      <c r="I151" s="61"/>
      <c r="J151" s="1"/>
      <c r="K151" s="62"/>
      <c r="L151" s="139">
        <f>C151/B150</f>
        <v>0</v>
      </c>
      <c r="M151" s="98"/>
      <c r="N151" s="140">
        <f t="shared" ref="N151:N155" si="14">M151/M150</f>
        <v>0</v>
      </c>
      <c r="O151" s="140">
        <f t="shared" ref="O151:O155" si="15">1-N151</f>
        <v>1</v>
      </c>
    </row>
    <row r="152" spans="1:16" ht="12.75" customHeight="1">
      <c r="A152" s="144" t="s">
        <v>100</v>
      </c>
      <c r="B152" s="74"/>
      <c r="C152" s="74"/>
      <c r="D152" s="74"/>
      <c r="E152" s="74"/>
      <c r="F152" s="74"/>
      <c r="G152" s="74"/>
      <c r="H152" s="111"/>
      <c r="I152" s="61"/>
      <c r="J152" s="1"/>
      <c r="K152" s="62"/>
      <c r="L152" s="141" t="e">
        <f>D152/C151</f>
        <v>#DIV/0!</v>
      </c>
      <c r="M152" s="98"/>
      <c r="N152" s="142" t="e">
        <f t="shared" si="14"/>
        <v>#DIV/0!</v>
      </c>
      <c r="O152" s="140" t="e">
        <f t="shared" si="15"/>
        <v>#DIV/0!</v>
      </c>
      <c r="P152" s="159">
        <f>M152/M150</f>
        <v>0</v>
      </c>
    </row>
    <row r="153" spans="1:16" ht="12.75" customHeight="1">
      <c r="A153" s="144" t="s">
        <v>101</v>
      </c>
      <c r="B153" s="74"/>
      <c r="C153" s="74"/>
      <c r="D153" s="74"/>
      <c r="E153" s="74"/>
      <c r="F153" s="74"/>
      <c r="G153" s="74"/>
      <c r="H153" s="111"/>
      <c r="I153" s="61"/>
      <c r="J153" s="1"/>
      <c r="K153" s="62"/>
      <c r="L153" s="141" t="e">
        <f>E153/D152</f>
        <v>#DIV/0!</v>
      </c>
      <c r="M153" s="98"/>
      <c r="N153" s="142" t="e">
        <f t="shared" si="14"/>
        <v>#DIV/0!</v>
      </c>
      <c r="O153" s="140" t="e">
        <f t="shared" si="15"/>
        <v>#DIV/0!</v>
      </c>
    </row>
    <row r="154" spans="1:16" ht="12.75" customHeight="1">
      <c r="A154" s="144" t="s">
        <v>102</v>
      </c>
      <c r="B154" s="74"/>
      <c r="C154" s="74"/>
      <c r="D154" s="74"/>
      <c r="E154" s="74"/>
      <c r="F154" s="74"/>
      <c r="G154" s="74"/>
      <c r="H154" s="111"/>
      <c r="I154" s="61"/>
      <c r="J154" s="1"/>
      <c r="K154" s="62"/>
      <c r="L154" s="141" t="e">
        <f>F154/E153</f>
        <v>#DIV/0!</v>
      </c>
      <c r="M154" s="98"/>
      <c r="N154" s="142" t="e">
        <f t="shared" si="14"/>
        <v>#DIV/0!</v>
      </c>
      <c r="O154" s="140" t="e">
        <f t="shared" si="15"/>
        <v>#DIV/0!</v>
      </c>
    </row>
    <row r="155" spans="1:16" ht="12.75" customHeight="1">
      <c r="A155" s="144" t="s">
        <v>105</v>
      </c>
      <c r="B155" s="74"/>
      <c r="C155" s="74"/>
      <c r="D155" s="74"/>
      <c r="E155" s="74"/>
      <c r="F155" s="74"/>
      <c r="G155" s="74"/>
      <c r="H155" s="111"/>
      <c r="I155" s="61"/>
      <c r="J155" s="1"/>
      <c r="K155" s="62"/>
      <c r="L155" s="141" t="e">
        <f>G155/F154</f>
        <v>#DIV/0!</v>
      </c>
      <c r="M155" s="143"/>
      <c r="N155" s="142" t="e">
        <f t="shared" si="14"/>
        <v>#DIV/0!</v>
      </c>
      <c r="O155" s="140" t="e">
        <f t="shared" si="15"/>
        <v>#DIV/0!</v>
      </c>
    </row>
    <row r="156" spans="1:16" ht="12.75" customHeight="1">
      <c r="A156" s="144" t="s">
        <v>107</v>
      </c>
      <c r="B156" s="74"/>
      <c r="C156" s="74"/>
      <c r="D156" s="74"/>
      <c r="E156" s="74"/>
      <c r="F156" s="74"/>
      <c r="G156" s="74"/>
      <c r="H156" s="111"/>
      <c r="I156" s="61"/>
      <c r="J156" s="1"/>
      <c r="K156" s="24"/>
      <c r="L156" s="145"/>
      <c r="M156" s="143"/>
      <c r="N156" s="146"/>
      <c r="O156" s="147"/>
    </row>
    <row r="157" spans="1:16" ht="12.75" customHeight="1">
      <c r="A157" s="144" t="s">
        <v>108</v>
      </c>
      <c r="B157" s="74"/>
      <c r="C157" s="74"/>
      <c r="D157" s="74"/>
      <c r="E157" s="74"/>
      <c r="F157" s="74"/>
      <c r="G157" s="74"/>
      <c r="H157" s="111"/>
      <c r="I157" s="61"/>
      <c r="J157" s="1"/>
      <c r="K157" s="24"/>
      <c r="L157" s="145"/>
      <c r="M157" s="143"/>
      <c r="N157" s="146"/>
      <c r="O157" s="147"/>
    </row>
    <row r="158" spans="1:16" ht="12.75" customHeight="1">
      <c r="B158" s="74"/>
      <c r="C158" s="74"/>
      <c r="D158" s="74"/>
      <c r="E158" s="74"/>
      <c r="F158" s="74"/>
      <c r="G158" s="74"/>
      <c r="H158" s="111"/>
      <c r="I158" s="61"/>
      <c r="J158" s="1"/>
      <c r="K158" s="24"/>
      <c r="L158" s="145"/>
      <c r="M158" s="143"/>
      <c r="N158" s="146"/>
      <c r="O158" s="147"/>
    </row>
    <row r="159" spans="1:16" ht="12.75" customHeight="1">
      <c r="B159" s="74"/>
      <c r="C159" s="74"/>
      <c r="D159" s="74"/>
      <c r="E159" s="74"/>
      <c r="F159" s="74"/>
      <c r="G159" s="74"/>
      <c r="H159" s="111"/>
      <c r="I159" s="86"/>
      <c r="J159" s="87"/>
      <c r="K159" s="88"/>
      <c r="L159" s="148"/>
      <c r="M159" s="143"/>
      <c r="N159" s="149"/>
      <c r="O159" s="150"/>
    </row>
    <row r="160" spans="1:16" ht="12.75" customHeight="1">
      <c r="A160" s="19"/>
      <c r="B160" s="175" t="s">
        <v>74</v>
      </c>
      <c r="C160" s="176"/>
      <c r="D160" s="176"/>
      <c r="E160" s="176"/>
      <c r="F160" s="176"/>
      <c r="G160" s="177"/>
      <c r="H160" s="90">
        <f>SUM(H152:H159)</f>
        <v>0</v>
      </c>
      <c r="I160" s="151">
        <f>H156/B150</f>
        <v>0</v>
      </c>
      <c r="J160" s="151">
        <f>H160/B150</f>
        <v>0</v>
      </c>
      <c r="K160" s="151">
        <f>J160-I160</f>
        <v>0</v>
      </c>
      <c r="L160" s="1"/>
      <c r="M160" s="24"/>
      <c r="N160" s="27"/>
      <c r="O160" s="1"/>
    </row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20">
    <mergeCell ref="O132:O133"/>
    <mergeCell ref="B144:G144"/>
    <mergeCell ref="J132:J133"/>
    <mergeCell ref="K132:K133"/>
    <mergeCell ref="L132:L133"/>
    <mergeCell ref="M132:M133"/>
    <mergeCell ref="N132:N133"/>
    <mergeCell ref="B131:G131"/>
    <mergeCell ref="A132:A133"/>
    <mergeCell ref="B132:G132"/>
    <mergeCell ref="H132:H133"/>
    <mergeCell ref="I132:I133"/>
    <mergeCell ref="A66:A67"/>
    <mergeCell ref="B66:G66"/>
    <mergeCell ref="H66:H67"/>
    <mergeCell ref="B62:G62"/>
    <mergeCell ref="B46:G46"/>
    <mergeCell ref="B49:G49"/>
    <mergeCell ref="A50:A51"/>
    <mergeCell ref="B50:G50"/>
    <mergeCell ref="A83:A84"/>
    <mergeCell ref="B83:G83"/>
    <mergeCell ref="H83:H84"/>
    <mergeCell ref="A100:A101"/>
    <mergeCell ref="B100:G100"/>
    <mergeCell ref="H100:H101"/>
    <mergeCell ref="B1:G1"/>
    <mergeCell ref="K2:K3"/>
    <mergeCell ref="N100:N101"/>
    <mergeCell ref="B78:G78"/>
    <mergeCell ref="B82:G82"/>
    <mergeCell ref="J18:J19"/>
    <mergeCell ref="K34:K35"/>
    <mergeCell ref="B30:G30"/>
    <mergeCell ref="N18:N19"/>
    <mergeCell ref="L34:L35"/>
    <mergeCell ref="M34:M35"/>
    <mergeCell ref="I34:I35"/>
    <mergeCell ref="J34:J35"/>
    <mergeCell ref="L66:L67"/>
    <mergeCell ref="H50:H51"/>
    <mergeCell ref="B65:G65"/>
    <mergeCell ref="B33:G33"/>
    <mergeCell ref="A34:A35"/>
    <mergeCell ref="B34:G34"/>
    <mergeCell ref="H34:H35"/>
    <mergeCell ref="N34:N35"/>
    <mergeCell ref="O18:O19"/>
    <mergeCell ref="A2:A3"/>
    <mergeCell ref="B2:G2"/>
    <mergeCell ref="H2:H3"/>
    <mergeCell ref="I2:I3"/>
    <mergeCell ref="J2:J3"/>
    <mergeCell ref="L2:L3"/>
    <mergeCell ref="M2:M3"/>
    <mergeCell ref="N2:N3"/>
    <mergeCell ref="O2:O3"/>
    <mergeCell ref="K18:K19"/>
    <mergeCell ref="L18:L19"/>
    <mergeCell ref="M18:M19"/>
    <mergeCell ref="B14:G14"/>
    <mergeCell ref="B17:G17"/>
    <mergeCell ref="I18:I19"/>
    <mergeCell ref="A18:A19"/>
    <mergeCell ref="B18:G18"/>
    <mergeCell ref="H18:H19"/>
    <mergeCell ref="A116:A117"/>
    <mergeCell ref="B116:G116"/>
    <mergeCell ref="H116:H117"/>
    <mergeCell ref="K116:K117"/>
    <mergeCell ref="L116:L117"/>
    <mergeCell ref="I116:I117"/>
    <mergeCell ref="J116:J117"/>
    <mergeCell ref="M66:M67"/>
    <mergeCell ref="K50:K51"/>
    <mergeCell ref="L50:L51"/>
    <mergeCell ref="M50:M51"/>
    <mergeCell ref="I66:I67"/>
    <mergeCell ref="J66:J67"/>
    <mergeCell ref="I50:I51"/>
    <mergeCell ref="J50:J51"/>
    <mergeCell ref="K66:K67"/>
    <mergeCell ref="B95:G95"/>
    <mergeCell ref="B99:G99"/>
    <mergeCell ref="I83:I84"/>
    <mergeCell ref="J83:J84"/>
    <mergeCell ref="K100:K101"/>
    <mergeCell ref="L100:L101"/>
    <mergeCell ref="M100:M101"/>
    <mergeCell ref="M83:M84"/>
    <mergeCell ref="O34:O35"/>
    <mergeCell ref="N66:N67"/>
    <mergeCell ref="O66:O67"/>
    <mergeCell ref="N50:N51"/>
    <mergeCell ref="O50:O51"/>
    <mergeCell ref="B128:G128"/>
    <mergeCell ref="B112:G112"/>
    <mergeCell ref="B115:G115"/>
    <mergeCell ref="N116:N117"/>
    <mergeCell ref="O116:O117"/>
    <mergeCell ref="M116:M117"/>
    <mergeCell ref="O100:O101"/>
    <mergeCell ref="N83:N84"/>
    <mergeCell ref="O83:O84"/>
    <mergeCell ref="K83:K84"/>
    <mergeCell ref="L83:L84"/>
    <mergeCell ref="I100:I101"/>
    <mergeCell ref="J100:J101"/>
    <mergeCell ref="N148:N149"/>
    <mergeCell ref="O148:O149"/>
    <mergeCell ref="B160:G160"/>
    <mergeCell ref="B147:G147"/>
    <mergeCell ref="A148:A149"/>
    <mergeCell ref="B148:G148"/>
    <mergeCell ref="H148:H149"/>
    <mergeCell ref="I148:I149"/>
    <mergeCell ref="J148:J149"/>
    <mergeCell ref="K148:K149"/>
    <mergeCell ref="L148:L149"/>
    <mergeCell ref="M148:M149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CONTADURIA</vt:lpstr>
      <vt:lpstr>DERECHO</vt:lpstr>
      <vt:lpstr>Proc Rec Min</vt:lpstr>
      <vt:lpstr>Bachillerato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ClaretDGP</cp:lastModifiedBy>
  <dcterms:created xsi:type="dcterms:W3CDTF">2003-03-18T16:53:22Z</dcterms:created>
  <dcterms:modified xsi:type="dcterms:W3CDTF">2025-01-31T17:22:31Z</dcterms:modified>
</cp:coreProperties>
</file>