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Enero\"/>
    </mc:Choice>
  </mc:AlternateContent>
  <xr:revisionPtr revIDLastSave="0" documentId="13_ncr:1_{572BF379-5FD7-434D-8BFE-011005F95568}" xr6:coauthVersionLast="44" xr6:coauthVersionMax="44" xr10:uidLastSave="{00000000-0000-0000-0000-000000000000}"/>
  <bookViews>
    <workbookView xWindow="345" yWindow="345" windowWidth="21255" windowHeight="18870" firstSheet="1" activeTab="2" xr2:uid="{00000000-000D-0000-FFFF-FFFF00000000}"/>
  </bookViews>
  <sheets>
    <sheet name="Lic. S. Computacionales" sheetId="1" r:id="rId1"/>
    <sheet name="Administración" sheetId="2" r:id="rId2"/>
    <sheet name="LIC ENFERMERIA" sheetId="3" r:id="rId3"/>
    <sheet name="Ing Software" sheetId="4" r:id="rId4"/>
    <sheet name="MEDICO CIR" sheetId="5" r:id="rId5"/>
    <sheet name="PA Enfermeria" sheetId="6" r:id="rId6"/>
    <sheet name="BACHILLERAT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1" roundtripDataSignature="AMtx7miZOGprDC2jFBdRowhixAx8k0O1lw=="/>
    </ext>
  </extLst>
</workbook>
</file>

<file path=xl/calcChain.xml><?xml version="1.0" encoding="utf-8"?>
<calcChain xmlns="http://schemas.openxmlformats.org/spreadsheetml/2006/main">
  <c r="J252" i="3" l="1"/>
  <c r="P317" i="3"/>
  <c r="P339" i="3"/>
  <c r="K342" i="3"/>
  <c r="K364" i="3"/>
  <c r="N289" i="4" l="1"/>
  <c r="L289" i="4"/>
  <c r="AC845" i="2"/>
  <c r="AE803" i="2"/>
  <c r="K310" i="7" l="1"/>
  <c r="I310" i="7"/>
  <c r="H310" i="7"/>
  <c r="J310" i="7" s="1"/>
  <c r="O305" i="7"/>
  <c r="N305" i="7"/>
  <c r="L305" i="7"/>
  <c r="O304" i="7"/>
  <c r="N304" i="7"/>
  <c r="L304" i="7"/>
  <c r="O303" i="7"/>
  <c r="N303" i="7"/>
  <c r="L303" i="7"/>
  <c r="O302" i="7"/>
  <c r="N302" i="7"/>
  <c r="L302" i="7"/>
  <c r="L301" i="7"/>
  <c r="M300" i="7"/>
  <c r="P301" i="7" s="1"/>
  <c r="N417" i="5"/>
  <c r="L417" i="5"/>
  <c r="K417" i="5"/>
  <c r="M417" i="5" s="1"/>
  <c r="P415" i="5"/>
  <c r="Q414" i="5"/>
  <c r="Q415" i="5" s="1"/>
  <c r="R409" i="5"/>
  <c r="Q409" i="5"/>
  <c r="O409" i="5"/>
  <c r="R408" i="5"/>
  <c r="Q408" i="5"/>
  <c r="O408" i="5"/>
  <c r="R407" i="5"/>
  <c r="Q407" i="5"/>
  <c r="O407" i="5"/>
  <c r="R406" i="5"/>
  <c r="Q406" i="5"/>
  <c r="O406" i="5"/>
  <c r="R405" i="5"/>
  <c r="Q405" i="5"/>
  <c r="O405" i="5"/>
  <c r="R404" i="5"/>
  <c r="Q404" i="5"/>
  <c r="O404" i="5"/>
  <c r="O403" i="5"/>
  <c r="P402" i="5"/>
  <c r="Q403" i="5" s="1"/>
  <c r="R403" i="5" s="1"/>
  <c r="N375" i="4"/>
  <c r="L375" i="4"/>
  <c r="K375" i="4"/>
  <c r="M375" i="4" s="1"/>
  <c r="P373" i="4"/>
  <c r="Q372" i="4"/>
  <c r="Q373" i="4" s="1"/>
  <c r="R367" i="4"/>
  <c r="Q367" i="4"/>
  <c r="O367" i="4"/>
  <c r="R366" i="4"/>
  <c r="Q366" i="4"/>
  <c r="O366" i="4"/>
  <c r="R365" i="4"/>
  <c r="Q365" i="4"/>
  <c r="O365" i="4"/>
  <c r="R364" i="4"/>
  <c r="Q364" i="4"/>
  <c r="O364" i="4"/>
  <c r="R363" i="4"/>
  <c r="Q363" i="4"/>
  <c r="O363" i="4"/>
  <c r="Q362" i="4"/>
  <c r="R362" i="4" s="1"/>
  <c r="O362" i="4"/>
  <c r="Q361" i="4"/>
  <c r="R361" i="4" s="1"/>
  <c r="O361" i="4"/>
  <c r="P360" i="4"/>
  <c r="S362" i="4" s="1"/>
  <c r="Q282" i="4"/>
  <c r="R282" i="4" s="1"/>
  <c r="M588" i="3"/>
  <c r="K588" i="3"/>
  <c r="J588" i="3"/>
  <c r="L588" i="3" s="1"/>
  <c r="O586" i="3"/>
  <c r="P585" i="3"/>
  <c r="P586" i="3" s="1"/>
  <c r="Q579" i="3"/>
  <c r="P579" i="3"/>
  <c r="N579" i="3"/>
  <c r="Q578" i="3"/>
  <c r="P578" i="3"/>
  <c r="N578" i="3"/>
  <c r="Q577" i="3"/>
  <c r="P577" i="3"/>
  <c r="N577" i="3"/>
  <c r="Q576" i="3"/>
  <c r="P576" i="3"/>
  <c r="N576" i="3"/>
  <c r="Q575" i="3"/>
  <c r="P575" i="3"/>
  <c r="N575" i="3"/>
  <c r="Q574" i="3"/>
  <c r="P574" i="3"/>
  <c r="N574" i="3"/>
  <c r="Q573" i="3"/>
  <c r="P573" i="3"/>
  <c r="N573" i="3"/>
  <c r="O572" i="3"/>
  <c r="R574" i="3" s="1"/>
  <c r="N301" i="7" l="1"/>
  <c r="O301" i="7" s="1"/>
  <c r="S404" i="5"/>
  <c r="AE1018" i="2" l="1"/>
  <c r="AC1018" i="2"/>
  <c r="K1018" i="2"/>
  <c r="AD1018" i="2" s="1"/>
  <c r="AG1016" i="2"/>
  <c r="AH1015" i="2"/>
  <c r="AH1016" i="2" s="1"/>
  <c r="AI1010" i="2"/>
  <c r="AH1010" i="2"/>
  <c r="AF1010" i="2"/>
  <c r="AI1009" i="2"/>
  <c r="AH1009" i="2"/>
  <c r="AF1009" i="2"/>
  <c r="AI1008" i="2"/>
  <c r="AH1008" i="2"/>
  <c r="AF1008" i="2"/>
  <c r="AI1007" i="2"/>
  <c r="AH1007" i="2"/>
  <c r="AF1007" i="2"/>
  <c r="AI1006" i="2"/>
  <c r="AH1006" i="2"/>
  <c r="AF1006" i="2"/>
  <c r="AI1005" i="2"/>
  <c r="AH1005" i="2"/>
  <c r="AF1005" i="2"/>
  <c r="AI1004" i="2"/>
  <c r="AH1004" i="2"/>
  <c r="AF1004" i="2"/>
  <c r="AG1003" i="2"/>
  <c r="AJ1005" i="2" s="1"/>
  <c r="AF922" i="2"/>
  <c r="AF903" i="2"/>
  <c r="AF880" i="2"/>
  <c r="AF858" i="2"/>
  <c r="AF838" i="2"/>
  <c r="AH838" i="2"/>
  <c r="AI838" i="2"/>
  <c r="N268" i="4" l="1"/>
  <c r="L268" i="4"/>
  <c r="AC824" i="2"/>
  <c r="AH737" i="2"/>
  <c r="I261" i="7"/>
  <c r="N396" i="5" l="1"/>
  <c r="L396" i="5"/>
  <c r="K396" i="5"/>
  <c r="M396" i="5" s="1"/>
  <c r="P394" i="5"/>
  <c r="Q393" i="5"/>
  <c r="Q394" i="5" s="1"/>
  <c r="R388" i="5"/>
  <c r="Q388" i="5"/>
  <c r="O388" i="5"/>
  <c r="R387" i="5"/>
  <c r="Q387" i="5"/>
  <c r="O387" i="5"/>
  <c r="R386" i="5"/>
  <c r="Q386" i="5"/>
  <c r="O386" i="5"/>
  <c r="R385" i="5"/>
  <c r="Q385" i="5"/>
  <c r="O385" i="5"/>
  <c r="R384" i="5"/>
  <c r="Q384" i="5"/>
  <c r="O384" i="5"/>
  <c r="R383" i="5"/>
  <c r="Q383" i="5"/>
  <c r="O383" i="5"/>
  <c r="O382" i="5"/>
  <c r="P381" i="5"/>
  <c r="Q382" i="5" s="1"/>
  <c r="R382" i="5" s="1"/>
  <c r="Q304" i="4"/>
  <c r="R304" i="4"/>
  <c r="O304" i="4"/>
  <c r="Q303" i="4"/>
  <c r="R303" i="4" s="1"/>
  <c r="O303" i="4"/>
  <c r="O282" i="4"/>
  <c r="O281" i="4"/>
  <c r="O261" i="4"/>
  <c r="Q261" i="4"/>
  <c r="R261" i="4" s="1"/>
  <c r="M566" i="3"/>
  <c r="K566" i="3"/>
  <c r="J566" i="3"/>
  <c r="L566" i="3" s="1"/>
  <c r="O564" i="3"/>
  <c r="P563" i="3"/>
  <c r="P564" i="3" s="1"/>
  <c r="Q557" i="3"/>
  <c r="P557" i="3"/>
  <c r="N557" i="3"/>
  <c r="Q556" i="3"/>
  <c r="P556" i="3"/>
  <c r="N556" i="3"/>
  <c r="Q555" i="3"/>
  <c r="P555" i="3"/>
  <c r="N555" i="3"/>
  <c r="Q554" i="3"/>
  <c r="P554" i="3"/>
  <c r="N554" i="3"/>
  <c r="Q553" i="3"/>
  <c r="P553" i="3"/>
  <c r="N553" i="3"/>
  <c r="Q552" i="3"/>
  <c r="P552" i="3"/>
  <c r="N552" i="3"/>
  <c r="N551" i="3"/>
  <c r="O550" i="3"/>
  <c r="R552" i="3" s="1"/>
  <c r="S383" i="5" l="1"/>
  <c r="P551" i="3"/>
  <c r="Q551" i="3" s="1"/>
  <c r="AG982" i="2"/>
  <c r="AJ984" i="2" s="1"/>
  <c r="AG961" i="2"/>
  <c r="AE997" i="2"/>
  <c r="AC997" i="2"/>
  <c r="K997" i="2"/>
  <c r="AD997" i="2" s="1"/>
  <c r="AG995" i="2"/>
  <c r="AH994" i="2"/>
  <c r="AH995" i="2" s="1"/>
  <c r="AI989" i="2"/>
  <c r="AH989" i="2"/>
  <c r="AF989" i="2"/>
  <c r="AI988" i="2"/>
  <c r="AH988" i="2"/>
  <c r="AF988" i="2"/>
  <c r="AI987" i="2"/>
  <c r="AH987" i="2"/>
  <c r="AF987" i="2"/>
  <c r="AI986" i="2"/>
  <c r="AH986" i="2"/>
  <c r="AF986" i="2"/>
  <c r="AI985" i="2"/>
  <c r="AH985" i="2"/>
  <c r="AF985" i="2"/>
  <c r="AI984" i="2"/>
  <c r="AH984" i="2"/>
  <c r="AF984" i="2"/>
  <c r="AH983" i="2"/>
  <c r="AI983" i="2" s="1"/>
  <c r="AF983" i="2"/>
  <c r="AF902" i="2"/>
  <c r="AF879" i="2"/>
  <c r="AF857" i="2"/>
  <c r="AF837" i="2"/>
  <c r="AF817" i="2"/>
  <c r="L247" i="4" l="1"/>
  <c r="AC803" i="2"/>
  <c r="K294" i="7" l="1"/>
  <c r="I294" i="7"/>
  <c r="H294" i="7"/>
  <c r="J294" i="7" s="1"/>
  <c r="O289" i="7"/>
  <c r="N289" i="7"/>
  <c r="L289" i="7"/>
  <c r="O288" i="7"/>
  <c r="N288" i="7"/>
  <c r="L288" i="7"/>
  <c r="O287" i="7"/>
  <c r="N287" i="7"/>
  <c r="L287" i="7"/>
  <c r="N286" i="7"/>
  <c r="O286" i="7" s="1"/>
  <c r="L286" i="7"/>
  <c r="L285" i="7"/>
  <c r="M284" i="7"/>
  <c r="N285" i="7" s="1"/>
  <c r="O285" i="7" s="1"/>
  <c r="P360" i="5"/>
  <c r="N375" i="5"/>
  <c r="L375" i="5"/>
  <c r="K375" i="5"/>
  <c r="M375" i="5" s="1"/>
  <c r="P373" i="5"/>
  <c r="Q372" i="5"/>
  <c r="Q373" i="5" s="1"/>
  <c r="R367" i="5"/>
  <c r="Q367" i="5"/>
  <c r="O367" i="5"/>
  <c r="R366" i="5"/>
  <c r="Q366" i="5"/>
  <c r="O366" i="5"/>
  <c r="R365" i="5"/>
  <c r="Q365" i="5"/>
  <c r="O365" i="5"/>
  <c r="R364" i="5"/>
  <c r="Q364" i="5"/>
  <c r="O364" i="5"/>
  <c r="R363" i="5"/>
  <c r="Q363" i="5"/>
  <c r="O363" i="5"/>
  <c r="S362" i="5"/>
  <c r="R362" i="5"/>
  <c r="Q362" i="5"/>
  <c r="O362" i="5"/>
  <c r="R361" i="5"/>
  <c r="Q361" i="5"/>
  <c r="O361" i="5"/>
  <c r="N354" i="5"/>
  <c r="L354" i="5"/>
  <c r="K354" i="5"/>
  <c r="M354" i="5" s="1"/>
  <c r="P352" i="5"/>
  <c r="Q351" i="5"/>
  <c r="Q352" i="5" s="1"/>
  <c r="R346" i="5"/>
  <c r="Q346" i="5"/>
  <c r="O346" i="5"/>
  <c r="R345" i="5"/>
  <c r="Q345" i="5"/>
  <c r="O345" i="5"/>
  <c r="R344" i="5"/>
  <c r="Q344" i="5"/>
  <c r="O344" i="5"/>
  <c r="R343" i="5"/>
  <c r="Q343" i="5"/>
  <c r="O343" i="5"/>
  <c r="R342" i="5"/>
  <c r="Q342" i="5"/>
  <c r="O342" i="5"/>
  <c r="S341" i="5"/>
  <c r="R341" i="5"/>
  <c r="Q341" i="5"/>
  <c r="O341" i="5"/>
  <c r="R340" i="5"/>
  <c r="Q340" i="5"/>
  <c r="O340" i="5"/>
  <c r="S320" i="5"/>
  <c r="S299" i="5"/>
  <c r="Q190" i="5"/>
  <c r="R190" i="5" s="1"/>
  <c r="Q191" i="5"/>
  <c r="R191" i="5" s="1"/>
  <c r="Q192" i="5"/>
  <c r="R192" i="5" s="1"/>
  <c r="Q193" i="5"/>
  <c r="R193" i="5" s="1"/>
  <c r="Q211" i="5"/>
  <c r="R211" i="5" s="1"/>
  <c r="Q212" i="5"/>
  <c r="R212" i="5" s="1"/>
  <c r="Q213" i="5"/>
  <c r="R213" i="5" s="1"/>
  <c r="N353" i="4"/>
  <c r="L353" i="4"/>
  <c r="K353" i="4"/>
  <c r="M353" i="4" s="1"/>
  <c r="P351" i="4"/>
  <c r="Q350" i="4"/>
  <c r="Q351" i="4" s="1"/>
  <c r="R345" i="4"/>
  <c r="Q345" i="4"/>
  <c r="O345" i="4"/>
  <c r="R344" i="4"/>
  <c r="Q344" i="4"/>
  <c r="O344" i="4"/>
  <c r="R343" i="4"/>
  <c r="Q343" i="4"/>
  <c r="O343" i="4"/>
  <c r="R342" i="4"/>
  <c r="Q342" i="4"/>
  <c r="O342" i="4"/>
  <c r="R341" i="4"/>
  <c r="Q341" i="4"/>
  <c r="O341" i="4"/>
  <c r="Q340" i="4"/>
  <c r="R340" i="4" s="1"/>
  <c r="O340" i="4"/>
  <c r="Q339" i="4"/>
  <c r="R339" i="4" s="1"/>
  <c r="O339" i="4"/>
  <c r="P338" i="4"/>
  <c r="S340" i="4" s="1"/>
  <c r="O260" i="4"/>
  <c r="O240" i="4"/>
  <c r="Q240" i="4"/>
  <c r="R240" i="4" s="1"/>
  <c r="M544" i="3"/>
  <c r="L544" i="3"/>
  <c r="K544" i="3"/>
  <c r="J544" i="3"/>
  <c r="O542" i="3"/>
  <c r="P541" i="3"/>
  <c r="P542" i="3" s="1"/>
  <c r="Q535" i="3"/>
  <c r="P535" i="3"/>
  <c r="N535" i="3"/>
  <c r="Q534" i="3"/>
  <c r="P534" i="3"/>
  <c r="N534" i="3"/>
  <c r="Q533" i="3"/>
  <c r="P533" i="3"/>
  <c r="N533" i="3"/>
  <c r="Q532" i="3"/>
  <c r="P532" i="3"/>
  <c r="N532" i="3"/>
  <c r="Q531" i="3"/>
  <c r="P531" i="3"/>
  <c r="N531" i="3"/>
  <c r="R530" i="3"/>
  <c r="P530" i="3"/>
  <c r="Q530" i="3" s="1"/>
  <c r="N530" i="3"/>
  <c r="P529" i="3"/>
  <c r="Q529" i="3" s="1"/>
  <c r="N529" i="3"/>
  <c r="O528" i="3"/>
  <c r="AE976" i="2"/>
  <c r="AC976" i="2"/>
  <c r="K976" i="2"/>
  <c r="AD976" i="2" s="1"/>
  <c r="AH974" i="2"/>
  <c r="AG974" i="2"/>
  <c r="AH973" i="2"/>
  <c r="AI968" i="2"/>
  <c r="AH968" i="2"/>
  <c r="AF968" i="2"/>
  <c r="AI967" i="2"/>
  <c r="AH967" i="2"/>
  <c r="AF967" i="2"/>
  <c r="AI966" i="2"/>
  <c r="AH966" i="2"/>
  <c r="AF966" i="2"/>
  <c r="AI965" i="2"/>
  <c r="AH965" i="2"/>
  <c r="AF965" i="2"/>
  <c r="AI964" i="2"/>
  <c r="AH964" i="2"/>
  <c r="AF964" i="2"/>
  <c r="AJ963" i="2"/>
  <c r="AI963" i="2"/>
  <c r="AH963" i="2"/>
  <c r="AF963" i="2"/>
  <c r="AH962" i="2"/>
  <c r="AI962" i="2" s="1"/>
  <c r="AF962" i="2"/>
  <c r="P285" i="7" l="1"/>
  <c r="AF901" i="2"/>
  <c r="AF878" i="2"/>
  <c r="AF856" i="2"/>
  <c r="AF836" i="2"/>
  <c r="AF816" i="2"/>
  <c r="AF796" i="2"/>
  <c r="AH796" i="2"/>
  <c r="AI796" i="2" s="1"/>
  <c r="K320" i="3" l="1"/>
  <c r="K275" i="3"/>
  <c r="K298" i="3"/>
  <c r="L226" i="4" l="1"/>
  <c r="AC782" i="2"/>
  <c r="I244" i="7"/>
  <c r="O239" i="4" l="1"/>
  <c r="O219" i="4"/>
  <c r="Q219" i="4"/>
  <c r="R219" i="4" s="1"/>
  <c r="O218" i="4"/>
  <c r="O506" i="3"/>
  <c r="M522" i="3"/>
  <c r="K522" i="3"/>
  <c r="J522" i="3"/>
  <c r="L522" i="3" s="1"/>
  <c r="O520" i="3"/>
  <c r="P519" i="3"/>
  <c r="P520" i="3" s="1"/>
  <c r="Q513" i="3"/>
  <c r="P513" i="3"/>
  <c r="N513" i="3"/>
  <c r="Q512" i="3"/>
  <c r="P512" i="3"/>
  <c r="N512" i="3"/>
  <c r="Q511" i="3"/>
  <c r="P511" i="3"/>
  <c r="N511" i="3"/>
  <c r="Q510" i="3"/>
  <c r="P510" i="3"/>
  <c r="N510" i="3"/>
  <c r="P509" i="3"/>
  <c r="Q509" i="3" s="1"/>
  <c r="N509" i="3"/>
  <c r="R508" i="3"/>
  <c r="P508" i="3"/>
  <c r="Q508" i="3" s="1"/>
  <c r="N508" i="3"/>
  <c r="Q507" i="3"/>
  <c r="P507" i="3"/>
  <c r="N507" i="3"/>
  <c r="R486" i="3"/>
  <c r="AE955" i="2" l="1"/>
  <c r="AC955" i="2"/>
  <c r="K955" i="2"/>
  <c r="AD955" i="2" s="1"/>
  <c r="AG953" i="2"/>
  <c r="AH952" i="2"/>
  <c r="AH953" i="2" s="1"/>
  <c r="AI947" i="2"/>
  <c r="AH947" i="2"/>
  <c r="AF947" i="2"/>
  <c r="AI946" i="2"/>
  <c r="AH946" i="2"/>
  <c r="AF946" i="2"/>
  <c r="AI945" i="2"/>
  <c r="AH945" i="2"/>
  <c r="AF945" i="2"/>
  <c r="AI944" i="2"/>
  <c r="AH944" i="2"/>
  <c r="AF944" i="2"/>
  <c r="AI943" i="2"/>
  <c r="AH943" i="2"/>
  <c r="AF943" i="2"/>
  <c r="AJ942" i="2"/>
  <c r="AI942" i="2"/>
  <c r="AH942" i="2"/>
  <c r="AF942" i="2"/>
  <c r="AH941" i="2"/>
  <c r="AI941" i="2" s="1"/>
  <c r="AF941" i="2"/>
  <c r="AJ920" i="2"/>
  <c r="AJ899" i="2"/>
  <c r="AH856" i="2"/>
  <c r="AI856" i="2" s="1"/>
  <c r="AH857" i="2"/>
  <c r="AI857" i="2" s="1"/>
  <c r="AH858" i="2"/>
  <c r="AI858" i="2" s="1"/>
  <c r="AF855" i="2"/>
  <c r="AF835" i="2"/>
  <c r="AF834" i="2"/>
  <c r="AF815" i="2"/>
  <c r="AH816" i="2"/>
  <c r="AI816" i="2" s="1"/>
  <c r="AH817" i="2"/>
  <c r="AI817" i="2" s="1"/>
  <c r="AF814" i="2"/>
  <c r="AF795" i="2"/>
  <c r="AF794" i="2"/>
  <c r="AM743" i="2" l="1"/>
  <c r="W264" i="5" l="1"/>
  <c r="X427" i="3"/>
  <c r="AO865" i="2"/>
  <c r="AJ876" i="2" l="1"/>
  <c r="K178" i="7" l="1"/>
  <c r="K194" i="7" l="1"/>
  <c r="L205" i="4"/>
  <c r="AC761" i="2"/>
  <c r="K278" i="7"/>
  <c r="J278" i="7"/>
  <c r="I278" i="7"/>
  <c r="H278" i="7"/>
  <c r="O273" i="7"/>
  <c r="N273" i="7"/>
  <c r="L273" i="7"/>
  <c r="O272" i="7"/>
  <c r="N272" i="7"/>
  <c r="L272" i="7"/>
  <c r="O271" i="7"/>
  <c r="N271" i="7"/>
  <c r="L271" i="7"/>
  <c r="N270" i="7"/>
  <c r="O270" i="7" s="1"/>
  <c r="L270" i="7"/>
  <c r="P269" i="7"/>
  <c r="N269" i="7"/>
  <c r="O269" i="7" s="1"/>
  <c r="L269" i="7"/>
  <c r="M268" i="7"/>
  <c r="H261" i="7"/>
  <c r="J261" i="7" s="1"/>
  <c r="K261" i="7" s="1"/>
  <c r="O256" i="7"/>
  <c r="N256" i="7"/>
  <c r="L256" i="7"/>
  <c r="N255" i="7"/>
  <c r="O255" i="7" s="1"/>
  <c r="L255" i="7"/>
  <c r="O254" i="7"/>
  <c r="N254" i="7"/>
  <c r="L254" i="7"/>
  <c r="O253" i="7"/>
  <c r="N253" i="7"/>
  <c r="L253" i="7"/>
  <c r="P252" i="7"/>
  <c r="O252" i="7"/>
  <c r="N252" i="7"/>
  <c r="L252" i="7"/>
  <c r="M251" i="7"/>
  <c r="H244" i="7"/>
  <c r="J244" i="7" s="1"/>
  <c r="K244" i="7" s="1"/>
  <c r="O239" i="7"/>
  <c r="N239" i="7"/>
  <c r="L239" i="7"/>
  <c r="O238" i="7"/>
  <c r="N238" i="7"/>
  <c r="L238" i="7"/>
  <c r="O237" i="7"/>
  <c r="N237" i="7"/>
  <c r="L237" i="7"/>
  <c r="O236" i="7"/>
  <c r="N236" i="7"/>
  <c r="L236" i="7"/>
  <c r="N235" i="7"/>
  <c r="O235" i="7" s="1"/>
  <c r="L235" i="7"/>
  <c r="M234" i="7"/>
  <c r="P236" i="7" s="1"/>
  <c r="I226" i="7"/>
  <c r="H226" i="7"/>
  <c r="J226" i="7" s="1"/>
  <c r="K226" i="7" s="1"/>
  <c r="O221" i="7"/>
  <c r="N221" i="7"/>
  <c r="L221" i="7"/>
  <c r="O220" i="7"/>
  <c r="N220" i="7"/>
  <c r="L220" i="7"/>
  <c r="O219" i="7"/>
  <c r="N219" i="7"/>
  <c r="L219" i="7"/>
  <c r="O218" i="7"/>
  <c r="N218" i="7"/>
  <c r="L218" i="7"/>
  <c r="P217" i="7"/>
  <c r="L217" i="7"/>
  <c r="M216" i="7"/>
  <c r="N217" i="7" s="1"/>
  <c r="O217" i="7" s="1"/>
  <c r="K210" i="7"/>
  <c r="J210" i="7"/>
  <c r="I210" i="7"/>
  <c r="H210" i="7"/>
  <c r="O205" i="7"/>
  <c r="N205" i="7"/>
  <c r="L205" i="7"/>
  <c r="O204" i="7"/>
  <c r="N204" i="7"/>
  <c r="L204" i="7"/>
  <c r="O203" i="7"/>
  <c r="N203" i="7"/>
  <c r="L203" i="7"/>
  <c r="O202" i="7"/>
  <c r="N202" i="7"/>
  <c r="L202" i="7"/>
  <c r="P201" i="7"/>
  <c r="O201" i="7"/>
  <c r="N201" i="7"/>
  <c r="L201" i="7"/>
  <c r="M200" i="7"/>
  <c r="I194" i="7"/>
  <c r="H194" i="7"/>
  <c r="J194" i="7" s="1"/>
  <c r="O189" i="7"/>
  <c r="N189" i="7"/>
  <c r="L189" i="7"/>
  <c r="O188" i="7"/>
  <c r="N188" i="7"/>
  <c r="L188" i="7"/>
  <c r="O187" i="7"/>
  <c r="N187" i="7"/>
  <c r="L187" i="7"/>
  <c r="O186" i="7"/>
  <c r="N186" i="7"/>
  <c r="L186" i="7"/>
  <c r="P185" i="7"/>
  <c r="O185" i="7"/>
  <c r="N185" i="7"/>
  <c r="L185" i="7"/>
  <c r="M184" i="7"/>
  <c r="J178" i="7"/>
  <c r="I178" i="7"/>
  <c r="H178" i="7"/>
  <c r="O173" i="7"/>
  <c r="N173" i="7"/>
  <c r="L173" i="7"/>
  <c r="O172" i="7"/>
  <c r="N172" i="7"/>
  <c r="L172" i="7"/>
  <c r="O171" i="7"/>
  <c r="N171" i="7"/>
  <c r="L171" i="7"/>
  <c r="O170" i="7"/>
  <c r="N170" i="7"/>
  <c r="L170" i="7"/>
  <c r="N169" i="7"/>
  <c r="O169" i="7" s="1"/>
  <c r="L169" i="7"/>
  <c r="M168" i="7"/>
  <c r="P169" i="7" s="1"/>
  <c r="K162" i="7"/>
  <c r="J162" i="7"/>
  <c r="I162" i="7"/>
  <c r="H162" i="7"/>
  <c r="O157" i="7"/>
  <c r="N157" i="7"/>
  <c r="L157" i="7"/>
  <c r="O156" i="7"/>
  <c r="N156" i="7"/>
  <c r="L156" i="7"/>
  <c r="O155" i="7"/>
  <c r="N155" i="7"/>
  <c r="L155" i="7"/>
  <c r="O154" i="7"/>
  <c r="N154" i="7"/>
  <c r="L154" i="7"/>
  <c r="L153" i="7"/>
  <c r="M152" i="7"/>
  <c r="K146" i="7"/>
  <c r="J146" i="7"/>
  <c r="I146" i="7"/>
  <c r="H146" i="7"/>
  <c r="O141" i="7"/>
  <c r="N141" i="7"/>
  <c r="L141" i="7"/>
  <c r="O140" i="7"/>
  <c r="N140" i="7"/>
  <c r="L140" i="7"/>
  <c r="N139" i="7"/>
  <c r="O139" i="7" s="1"/>
  <c r="L139" i="7"/>
  <c r="O138" i="7"/>
  <c r="N138" i="7"/>
  <c r="L138" i="7"/>
  <c r="Q137" i="7"/>
  <c r="P137" i="7"/>
  <c r="L137" i="7"/>
  <c r="M136" i="7"/>
  <c r="N137" i="7" s="1"/>
  <c r="O137" i="7" s="1"/>
  <c r="J130" i="7"/>
  <c r="K130" i="7" s="1"/>
  <c r="I130" i="7"/>
  <c r="H130" i="7"/>
  <c r="O125" i="7"/>
  <c r="N125" i="7"/>
  <c r="L125" i="7"/>
  <c r="O124" i="7"/>
  <c r="N124" i="7"/>
  <c r="L124" i="7"/>
  <c r="N123" i="7"/>
  <c r="O123" i="7" s="1"/>
  <c r="L123" i="7"/>
  <c r="O122" i="7"/>
  <c r="N122" i="7"/>
  <c r="L122" i="7"/>
  <c r="Q121" i="7"/>
  <c r="P121" i="7"/>
  <c r="O121" i="7"/>
  <c r="N121" i="7"/>
  <c r="L121" i="7"/>
  <c r="M120" i="7"/>
  <c r="K114" i="7"/>
  <c r="I114" i="7"/>
  <c r="H114" i="7"/>
  <c r="J114" i="7" s="1"/>
  <c r="O109" i="7"/>
  <c r="N109" i="7"/>
  <c r="L109" i="7"/>
  <c r="O108" i="7"/>
  <c r="N108" i="7"/>
  <c r="L108" i="7"/>
  <c r="O107" i="7"/>
  <c r="N107" i="7"/>
  <c r="L107" i="7"/>
  <c r="O106" i="7"/>
  <c r="N106" i="7"/>
  <c r="L106" i="7"/>
  <c r="Q105" i="7"/>
  <c r="P105" i="7"/>
  <c r="O105" i="7"/>
  <c r="N105" i="7"/>
  <c r="L105" i="7"/>
  <c r="M104" i="7"/>
  <c r="K98" i="7"/>
  <c r="I98" i="7"/>
  <c r="H98" i="7"/>
  <c r="J98" i="7" s="1"/>
  <c r="N93" i="7"/>
  <c r="O93" i="7" s="1"/>
  <c r="L93" i="7"/>
  <c r="O92" i="7"/>
  <c r="N92" i="7"/>
  <c r="L92" i="7"/>
  <c r="O91" i="7"/>
  <c r="N91" i="7"/>
  <c r="L91" i="7"/>
  <c r="N90" i="7"/>
  <c r="O90" i="7" s="1"/>
  <c r="L90" i="7"/>
  <c r="Q89" i="7"/>
  <c r="P89" i="7"/>
  <c r="O89" i="7"/>
  <c r="N89" i="7"/>
  <c r="L89" i="7"/>
  <c r="M88" i="7"/>
  <c r="Q90" i="7" s="1"/>
  <c r="K82" i="7"/>
  <c r="J82" i="7"/>
  <c r="I82" i="7"/>
  <c r="H82" i="7"/>
  <c r="O77" i="7"/>
  <c r="N77" i="7"/>
  <c r="L77" i="7"/>
  <c r="O76" i="7"/>
  <c r="N76" i="7"/>
  <c r="L76" i="7"/>
  <c r="O75" i="7"/>
  <c r="N75" i="7"/>
  <c r="L75" i="7"/>
  <c r="O74" i="7"/>
  <c r="N74" i="7"/>
  <c r="L74" i="7"/>
  <c r="O73" i="7"/>
  <c r="N73" i="7"/>
  <c r="L73" i="7"/>
  <c r="M72" i="7"/>
  <c r="P73" i="7" s="1"/>
  <c r="Q73" i="7" s="1"/>
  <c r="K66" i="7"/>
  <c r="J66" i="7"/>
  <c r="I66" i="7"/>
  <c r="H66" i="7"/>
  <c r="O61" i="7"/>
  <c r="N61" i="7"/>
  <c r="L61" i="7"/>
  <c r="N60" i="7"/>
  <c r="O60" i="7" s="1"/>
  <c r="L60" i="7"/>
  <c r="O59" i="7"/>
  <c r="N59" i="7"/>
  <c r="L59" i="7"/>
  <c r="O58" i="7"/>
  <c r="N58" i="7"/>
  <c r="L58" i="7"/>
  <c r="O57" i="7"/>
  <c r="N57" i="7"/>
  <c r="L57" i="7"/>
  <c r="M56" i="7"/>
  <c r="P57" i="7" s="1"/>
  <c r="Q57" i="7" s="1"/>
  <c r="K50" i="7"/>
  <c r="J50" i="7"/>
  <c r="I50" i="7"/>
  <c r="H50" i="7"/>
  <c r="O45" i="7"/>
  <c r="N45" i="7"/>
  <c r="L45" i="7"/>
  <c r="N44" i="7"/>
  <c r="O44" i="7" s="1"/>
  <c r="L44" i="7"/>
  <c r="O43" i="7"/>
  <c r="N43" i="7"/>
  <c r="L43" i="7"/>
  <c r="O42" i="7"/>
  <c r="N42" i="7"/>
  <c r="L42" i="7"/>
  <c r="Q41" i="7"/>
  <c r="P41" i="7"/>
  <c r="O41" i="7"/>
  <c r="N41" i="7"/>
  <c r="L41" i="7"/>
  <c r="M40" i="7"/>
  <c r="K34" i="7"/>
  <c r="J34" i="7"/>
  <c r="I34" i="7"/>
  <c r="H34" i="7"/>
  <c r="O27" i="7"/>
  <c r="N27" i="7"/>
  <c r="L27" i="7"/>
  <c r="O26" i="7"/>
  <c r="N26" i="7"/>
  <c r="L26" i="7"/>
  <c r="O25" i="7"/>
  <c r="N25" i="7"/>
  <c r="L25" i="7"/>
  <c r="O24" i="7"/>
  <c r="N24" i="7"/>
  <c r="L24" i="7"/>
  <c r="Q23" i="7"/>
  <c r="P23" i="7"/>
  <c r="O23" i="7"/>
  <c r="N23" i="7"/>
  <c r="L23" i="7"/>
  <c r="M22" i="7"/>
  <c r="K16" i="7"/>
  <c r="I16" i="7"/>
  <c r="H16" i="7"/>
  <c r="J16" i="7" s="1"/>
  <c r="O11" i="7"/>
  <c r="N11" i="7"/>
  <c r="L11" i="7"/>
  <c r="O10" i="7"/>
  <c r="N10" i="7"/>
  <c r="L10" i="7"/>
  <c r="O9" i="7"/>
  <c r="N9" i="7"/>
  <c r="L9" i="7"/>
  <c r="O8" i="7"/>
  <c r="N8" i="7"/>
  <c r="L8" i="7"/>
  <c r="Q7" i="7"/>
  <c r="P7" i="7"/>
  <c r="O7" i="7"/>
  <c r="N7" i="7"/>
  <c r="L7" i="7"/>
  <c r="M6" i="7"/>
  <c r="M265" i="6"/>
  <c r="L265" i="6"/>
  <c r="J265" i="6"/>
  <c r="F265" i="6"/>
  <c r="O264" i="6"/>
  <c r="M264" i="6"/>
  <c r="L264" i="6"/>
  <c r="J264" i="6"/>
  <c r="M263" i="6"/>
  <c r="L263" i="6"/>
  <c r="J263" i="6"/>
  <c r="K262" i="6"/>
  <c r="M256" i="6"/>
  <c r="L256" i="6"/>
  <c r="J256" i="6"/>
  <c r="F256" i="6"/>
  <c r="O255" i="6"/>
  <c r="M255" i="6"/>
  <c r="L255" i="6"/>
  <c r="J255" i="6"/>
  <c r="M254" i="6"/>
  <c r="L254" i="6"/>
  <c r="J254" i="6"/>
  <c r="K253" i="6"/>
  <c r="M246" i="6"/>
  <c r="L246" i="6"/>
  <c r="J246" i="6"/>
  <c r="F246" i="6"/>
  <c r="O245" i="6"/>
  <c r="M245" i="6"/>
  <c r="L245" i="6"/>
  <c r="J245" i="6"/>
  <c r="M244" i="6"/>
  <c r="L244" i="6"/>
  <c r="J244" i="6"/>
  <c r="K243" i="6"/>
  <c r="M236" i="6"/>
  <c r="L236" i="6"/>
  <c r="J236" i="6"/>
  <c r="F236" i="6"/>
  <c r="O235" i="6"/>
  <c r="M235" i="6"/>
  <c r="L235" i="6"/>
  <c r="J235" i="6"/>
  <c r="M234" i="6"/>
  <c r="L234" i="6"/>
  <c r="J234" i="6"/>
  <c r="K233" i="6"/>
  <c r="F229" i="6"/>
  <c r="L225" i="6"/>
  <c r="M225" i="6" s="1"/>
  <c r="J225" i="6"/>
  <c r="O224" i="6"/>
  <c r="M224" i="6"/>
  <c r="L224" i="6"/>
  <c r="J224" i="6"/>
  <c r="M223" i="6"/>
  <c r="L223" i="6"/>
  <c r="J223" i="6"/>
  <c r="K222" i="6"/>
  <c r="F216" i="6"/>
  <c r="L215" i="6"/>
  <c r="M215" i="6" s="1"/>
  <c r="J215" i="6"/>
  <c r="M214" i="6"/>
  <c r="L214" i="6"/>
  <c r="J214" i="6"/>
  <c r="M213" i="6"/>
  <c r="L213" i="6"/>
  <c r="J213" i="6"/>
  <c r="K212" i="6"/>
  <c r="AH74" i="6" s="1"/>
  <c r="M205" i="6"/>
  <c r="L205" i="6"/>
  <c r="J205" i="6"/>
  <c r="F205" i="6"/>
  <c r="L204" i="6"/>
  <c r="M204" i="6" s="1"/>
  <c r="J204" i="6"/>
  <c r="M203" i="6"/>
  <c r="L203" i="6"/>
  <c r="J203" i="6"/>
  <c r="K202" i="6"/>
  <c r="AG74" i="6" s="1"/>
  <c r="M194" i="6"/>
  <c r="L194" i="6"/>
  <c r="J194" i="6"/>
  <c r="F194" i="6"/>
  <c r="M193" i="6"/>
  <c r="L193" i="6"/>
  <c r="J193" i="6"/>
  <c r="M192" i="6"/>
  <c r="L192" i="6"/>
  <c r="J192" i="6"/>
  <c r="K191" i="6"/>
  <c r="AF74" i="6" s="1"/>
  <c r="M182" i="6"/>
  <c r="L182" i="6"/>
  <c r="J182" i="6"/>
  <c r="F182" i="6"/>
  <c r="L181" i="6"/>
  <c r="M181" i="6" s="1"/>
  <c r="J181" i="6"/>
  <c r="M180" i="6"/>
  <c r="L180" i="6"/>
  <c r="J180" i="6"/>
  <c r="K179" i="6"/>
  <c r="AE74" i="6" s="1"/>
  <c r="M172" i="6"/>
  <c r="L172" i="6"/>
  <c r="J172" i="6"/>
  <c r="F172" i="6"/>
  <c r="M171" i="6"/>
  <c r="L171" i="6"/>
  <c r="J171" i="6"/>
  <c r="L170" i="6"/>
  <c r="M170" i="6" s="1"/>
  <c r="J170" i="6"/>
  <c r="K169" i="6"/>
  <c r="AD74" i="6" s="1"/>
  <c r="M162" i="6"/>
  <c r="L162" i="6"/>
  <c r="J162" i="6"/>
  <c r="F162" i="6"/>
  <c r="M161" i="6"/>
  <c r="L161" i="6"/>
  <c r="J161" i="6"/>
  <c r="J160" i="6"/>
  <c r="K159" i="6"/>
  <c r="L160" i="6" s="1"/>
  <c r="M160" i="6" s="1"/>
  <c r="M151" i="6"/>
  <c r="L151" i="6"/>
  <c r="J151" i="6"/>
  <c r="F151" i="6"/>
  <c r="M150" i="6"/>
  <c r="L150" i="6"/>
  <c r="J150" i="6"/>
  <c r="J149" i="6"/>
  <c r="K148" i="6"/>
  <c r="M141" i="6"/>
  <c r="L141" i="6"/>
  <c r="J141" i="6"/>
  <c r="F141" i="6"/>
  <c r="M140" i="6"/>
  <c r="L140" i="6"/>
  <c r="J140" i="6"/>
  <c r="J139" i="6"/>
  <c r="K138" i="6"/>
  <c r="L139" i="6" s="1"/>
  <c r="M139" i="6" s="1"/>
  <c r="M130" i="6"/>
  <c r="L130" i="6"/>
  <c r="J130" i="6"/>
  <c r="F130" i="6"/>
  <c r="M129" i="6"/>
  <c r="L129" i="6"/>
  <c r="J129" i="6"/>
  <c r="M128" i="6"/>
  <c r="L128" i="6"/>
  <c r="J128" i="6"/>
  <c r="K127" i="6"/>
  <c r="L118" i="6"/>
  <c r="M118" i="6" s="1"/>
  <c r="J118" i="6"/>
  <c r="F118" i="6"/>
  <c r="M117" i="6"/>
  <c r="L117" i="6"/>
  <c r="J117" i="6"/>
  <c r="M116" i="6"/>
  <c r="L116" i="6"/>
  <c r="J116" i="6"/>
  <c r="K115" i="6"/>
  <c r="L105" i="6"/>
  <c r="M105" i="6" s="1"/>
  <c r="J105" i="6"/>
  <c r="F105" i="6"/>
  <c r="M104" i="6"/>
  <c r="L104" i="6"/>
  <c r="J104" i="6"/>
  <c r="M103" i="6"/>
  <c r="L103" i="6"/>
  <c r="J103" i="6"/>
  <c r="K102" i="6"/>
  <c r="L94" i="6"/>
  <c r="M94" i="6" s="1"/>
  <c r="J94" i="6"/>
  <c r="F94" i="6"/>
  <c r="M93" i="6"/>
  <c r="L93" i="6"/>
  <c r="J93" i="6"/>
  <c r="M92" i="6"/>
  <c r="L92" i="6"/>
  <c r="J92" i="6"/>
  <c r="K91" i="6"/>
  <c r="M83" i="6"/>
  <c r="L83" i="6"/>
  <c r="J83" i="6"/>
  <c r="F83" i="6"/>
  <c r="M82" i="6"/>
  <c r="L82" i="6"/>
  <c r="J82" i="6"/>
  <c r="M81" i="6"/>
  <c r="L81" i="6"/>
  <c r="J81" i="6"/>
  <c r="K80" i="6"/>
  <c r="V74" i="6" s="1"/>
  <c r="AC74" i="6"/>
  <c r="AA74" i="6"/>
  <c r="Z74" i="6"/>
  <c r="Y74" i="6"/>
  <c r="X74" i="6"/>
  <c r="W74" i="6"/>
  <c r="Q74" i="6"/>
  <c r="P74" i="6"/>
  <c r="M71" i="6"/>
  <c r="L71" i="6"/>
  <c r="J71" i="6"/>
  <c r="F71" i="6"/>
  <c r="M70" i="6"/>
  <c r="L70" i="6"/>
  <c r="J70" i="6"/>
  <c r="J69" i="6"/>
  <c r="K68" i="6"/>
  <c r="Q65" i="6"/>
  <c r="P65" i="6"/>
  <c r="Q64" i="6"/>
  <c r="P64" i="6"/>
  <c r="S61" i="6"/>
  <c r="Q61" i="6"/>
  <c r="P61" i="6"/>
  <c r="L58" i="6"/>
  <c r="M58" i="6" s="1"/>
  <c r="J58" i="6"/>
  <c r="F58" i="6"/>
  <c r="R57" i="6"/>
  <c r="Q57" i="6"/>
  <c r="P57" i="6"/>
  <c r="M57" i="6"/>
  <c r="L57" i="6"/>
  <c r="J57" i="6"/>
  <c r="R56" i="6"/>
  <c r="Q56" i="6"/>
  <c r="P56" i="6"/>
  <c r="J56" i="6"/>
  <c r="V55" i="6"/>
  <c r="Q55" i="6"/>
  <c r="P55" i="6"/>
  <c r="K55" i="6"/>
  <c r="L56" i="6" s="1"/>
  <c r="U54" i="6"/>
  <c r="Q54" i="6"/>
  <c r="P54" i="6"/>
  <c r="L46" i="6"/>
  <c r="M46" i="6" s="1"/>
  <c r="U56" i="6" s="1"/>
  <c r="J46" i="6"/>
  <c r="G46" i="6"/>
  <c r="M45" i="6"/>
  <c r="U55" i="6" s="1"/>
  <c r="L45" i="6"/>
  <c r="U29" i="6" s="1"/>
  <c r="J45" i="6"/>
  <c r="M44" i="6"/>
  <c r="L44" i="6"/>
  <c r="J44" i="6"/>
  <c r="K43" i="6"/>
  <c r="S74" i="6" s="1"/>
  <c r="I39" i="6"/>
  <c r="J39" i="6" s="1"/>
  <c r="H39" i="6"/>
  <c r="P34" i="6"/>
  <c r="M34" i="6"/>
  <c r="T57" i="6" s="1"/>
  <c r="L34" i="6"/>
  <c r="Q33" i="6"/>
  <c r="P33" i="6"/>
  <c r="M33" i="6"/>
  <c r="T56" i="6" s="1"/>
  <c r="L33" i="6"/>
  <c r="T30" i="6" s="1"/>
  <c r="J33" i="6"/>
  <c r="G33" i="6"/>
  <c r="Q32" i="6"/>
  <c r="P32" i="6"/>
  <c r="M32" i="6"/>
  <c r="T55" i="6" s="1"/>
  <c r="L32" i="6"/>
  <c r="T29" i="6" s="1"/>
  <c r="J32" i="6"/>
  <c r="T7" i="6" s="1"/>
  <c r="S31" i="6"/>
  <c r="R31" i="6"/>
  <c r="Q31" i="6"/>
  <c r="P31" i="6"/>
  <c r="J31" i="6"/>
  <c r="S30" i="6"/>
  <c r="R30" i="6"/>
  <c r="Q30" i="6"/>
  <c r="P30" i="6"/>
  <c r="K30" i="6"/>
  <c r="L31" i="6" s="1"/>
  <c r="V29" i="6"/>
  <c r="Q29" i="6"/>
  <c r="P29" i="6"/>
  <c r="U28" i="6"/>
  <c r="S28" i="6"/>
  <c r="Q28" i="6"/>
  <c r="P28" i="6"/>
  <c r="M23" i="6"/>
  <c r="L23" i="6"/>
  <c r="L22" i="6"/>
  <c r="M22" i="6" s="1"/>
  <c r="S57" i="6" s="1"/>
  <c r="M21" i="6"/>
  <c r="S56" i="6" s="1"/>
  <c r="L21" i="6"/>
  <c r="J21" i="6"/>
  <c r="S8" i="6" s="1"/>
  <c r="G21" i="6"/>
  <c r="M20" i="6"/>
  <c r="S55" i="6" s="1"/>
  <c r="L20" i="6"/>
  <c r="S29" i="6" s="1"/>
  <c r="J20" i="6"/>
  <c r="S7" i="6" s="1"/>
  <c r="L19" i="6"/>
  <c r="M19" i="6" s="1"/>
  <c r="S54" i="6" s="1"/>
  <c r="J19" i="6"/>
  <c r="K18" i="6"/>
  <c r="P11" i="6"/>
  <c r="M11" i="6"/>
  <c r="R64" i="6" s="1"/>
  <c r="L11" i="6"/>
  <c r="Q10" i="6"/>
  <c r="P10" i="6"/>
  <c r="M10" i="6"/>
  <c r="R61" i="6" s="1"/>
  <c r="L10" i="6"/>
  <c r="R32" i="6" s="1"/>
  <c r="R9" i="6"/>
  <c r="Q9" i="6"/>
  <c r="P9" i="6"/>
  <c r="M9" i="6"/>
  <c r="L9" i="6"/>
  <c r="R8" i="6"/>
  <c r="Q8" i="6"/>
  <c r="P8" i="6"/>
  <c r="M8" i="6"/>
  <c r="L8" i="6"/>
  <c r="J8" i="6"/>
  <c r="G8" i="6"/>
  <c r="Q7" i="6"/>
  <c r="P7" i="6"/>
  <c r="M7" i="6"/>
  <c r="R55" i="6" s="1"/>
  <c r="L7" i="6"/>
  <c r="R29" i="6" s="1"/>
  <c r="J7" i="6"/>
  <c r="R7" i="6" s="1"/>
  <c r="W6" i="6"/>
  <c r="V6" i="6"/>
  <c r="U6" i="6"/>
  <c r="T6" i="6"/>
  <c r="S6" i="6"/>
  <c r="Q6" i="6"/>
  <c r="P6" i="6"/>
  <c r="L6" i="6"/>
  <c r="J6" i="6"/>
  <c r="R6" i="6" s="1"/>
  <c r="K5" i="6"/>
  <c r="N333" i="5"/>
  <c r="M333" i="5"/>
  <c r="L333" i="5"/>
  <c r="K333" i="5"/>
  <c r="Q331" i="5"/>
  <c r="P331" i="5"/>
  <c r="Q330" i="5"/>
  <c r="R325" i="5"/>
  <c r="Q325" i="5"/>
  <c r="O325" i="5"/>
  <c r="R324" i="5"/>
  <c r="Q324" i="5"/>
  <c r="O324" i="5"/>
  <c r="R323" i="5"/>
  <c r="Q323" i="5"/>
  <c r="O323" i="5"/>
  <c r="O322" i="5"/>
  <c r="R321" i="5"/>
  <c r="Q321" i="5"/>
  <c r="O321" i="5"/>
  <c r="Q320" i="5"/>
  <c r="R320" i="5" s="1"/>
  <c r="O320" i="5"/>
  <c r="R319" i="5"/>
  <c r="Q319" i="5"/>
  <c r="O319" i="5"/>
  <c r="N312" i="5"/>
  <c r="M312" i="5"/>
  <c r="L312" i="5"/>
  <c r="K312" i="5"/>
  <c r="P310" i="5"/>
  <c r="Q309" i="5"/>
  <c r="Q310" i="5" s="1"/>
  <c r="R304" i="5"/>
  <c r="Q304" i="5"/>
  <c r="O304" i="5"/>
  <c r="R303" i="5"/>
  <c r="Q303" i="5"/>
  <c r="O303" i="5"/>
  <c r="O302" i="5"/>
  <c r="O301" i="5"/>
  <c r="Q300" i="5"/>
  <c r="R300" i="5" s="1"/>
  <c r="O300" i="5"/>
  <c r="Q299" i="5"/>
  <c r="R299" i="5" s="1"/>
  <c r="O299" i="5"/>
  <c r="Q298" i="5"/>
  <c r="R298" i="5" s="1"/>
  <c r="O298" i="5"/>
  <c r="N288" i="5"/>
  <c r="M288" i="5"/>
  <c r="L288" i="5"/>
  <c r="K288" i="5"/>
  <c r="Q286" i="5"/>
  <c r="P286" i="5"/>
  <c r="Q285" i="5"/>
  <c r="R280" i="5"/>
  <c r="Q280" i="5"/>
  <c r="O280" i="5"/>
  <c r="O279" i="5"/>
  <c r="O278" i="5"/>
  <c r="O277" i="5"/>
  <c r="Q276" i="5"/>
  <c r="R276" i="5" s="1"/>
  <c r="O276" i="5"/>
  <c r="Q275" i="5"/>
  <c r="R275" i="5" s="1"/>
  <c r="O275" i="5"/>
  <c r="R274" i="5"/>
  <c r="Q274" i="5"/>
  <c r="O274" i="5"/>
  <c r="P273" i="5"/>
  <c r="S275" i="5" s="1"/>
  <c r="N264" i="5"/>
  <c r="M264" i="5"/>
  <c r="L264" i="5"/>
  <c r="K264" i="5"/>
  <c r="P262" i="5"/>
  <c r="Q261" i="5"/>
  <c r="Q262" i="5" s="1"/>
  <c r="R256" i="5"/>
  <c r="Q256" i="5"/>
  <c r="O256" i="5"/>
  <c r="O255" i="5"/>
  <c r="O254" i="5"/>
  <c r="O253" i="5"/>
  <c r="R252" i="5"/>
  <c r="Q252" i="5"/>
  <c r="O252" i="5"/>
  <c r="S251" i="5"/>
  <c r="R251" i="5"/>
  <c r="Q251" i="5"/>
  <c r="O251" i="5"/>
  <c r="R250" i="5"/>
  <c r="Q250" i="5"/>
  <c r="O250" i="5"/>
  <c r="P249" i="5"/>
  <c r="N243" i="5"/>
  <c r="M243" i="5"/>
  <c r="L243" i="5"/>
  <c r="K243" i="5"/>
  <c r="Q241" i="5"/>
  <c r="P241" i="5"/>
  <c r="Q240" i="5"/>
  <c r="R235" i="5"/>
  <c r="Q235" i="5"/>
  <c r="O235" i="5"/>
  <c r="O234" i="5"/>
  <c r="O233" i="5"/>
  <c r="O232" i="5"/>
  <c r="R231" i="5"/>
  <c r="Q231" i="5"/>
  <c r="O231" i="5"/>
  <c r="Q230" i="5"/>
  <c r="R230" i="5" s="1"/>
  <c r="O230" i="5"/>
  <c r="R229" i="5"/>
  <c r="Q229" i="5"/>
  <c r="O229" i="5"/>
  <c r="P228" i="5"/>
  <c r="S230" i="5" s="1"/>
  <c r="N222" i="5"/>
  <c r="M222" i="5"/>
  <c r="L222" i="5"/>
  <c r="K222" i="5"/>
  <c r="P220" i="5"/>
  <c r="Q219" i="5"/>
  <c r="Q220" i="5" s="1"/>
  <c r="Q214" i="5"/>
  <c r="R214" i="5" s="1"/>
  <c r="O214" i="5"/>
  <c r="O213" i="5"/>
  <c r="O212" i="5"/>
  <c r="O211" i="5"/>
  <c r="R210" i="5"/>
  <c r="Q210" i="5"/>
  <c r="O210" i="5"/>
  <c r="S209" i="5"/>
  <c r="R209" i="5"/>
  <c r="Q209" i="5"/>
  <c r="O209" i="5"/>
  <c r="R208" i="5"/>
  <c r="Q208" i="5"/>
  <c r="O208" i="5"/>
  <c r="P207" i="5"/>
  <c r="N201" i="5"/>
  <c r="M201" i="5"/>
  <c r="L201" i="5"/>
  <c r="K201" i="5"/>
  <c r="Q199" i="5"/>
  <c r="P199" i="5"/>
  <c r="Q198" i="5"/>
  <c r="O193" i="5"/>
  <c r="O192" i="5"/>
  <c r="O191" i="5"/>
  <c r="O190" i="5"/>
  <c r="R189" i="5"/>
  <c r="Q189" i="5"/>
  <c r="O189" i="5"/>
  <c r="Q188" i="5"/>
  <c r="R188" i="5" s="1"/>
  <c r="O188" i="5"/>
  <c r="R187" i="5"/>
  <c r="Q187" i="5"/>
  <c r="O187" i="5"/>
  <c r="P186" i="5"/>
  <c r="S188" i="5" s="1"/>
  <c r="N180" i="5"/>
  <c r="M180" i="5"/>
  <c r="L180" i="5"/>
  <c r="K180" i="5"/>
  <c r="P178" i="5"/>
  <c r="Q177" i="5"/>
  <c r="Q178" i="5" s="1"/>
  <c r="O172" i="5"/>
  <c r="O171" i="5"/>
  <c r="O170" i="5"/>
  <c r="O169" i="5"/>
  <c r="Q168" i="5"/>
  <c r="R168" i="5" s="1"/>
  <c r="O168" i="5"/>
  <c r="S167" i="5"/>
  <c r="R167" i="5"/>
  <c r="Q167" i="5"/>
  <c r="O167" i="5"/>
  <c r="R166" i="5"/>
  <c r="Q166" i="5"/>
  <c r="O166" i="5"/>
  <c r="P165" i="5"/>
  <c r="N159" i="5"/>
  <c r="L159" i="5"/>
  <c r="K159" i="5"/>
  <c r="M159" i="5" s="1"/>
  <c r="Q157" i="5"/>
  <c r="P157" i="5"/>
  <c r="Q156" i="5"/>
  <c r="R151" i="5"/>
  <c r="Q151" i="5"/>
  <c r="O151" i="5"/>
  <c r="R150" i="5"/>
  <c r="Q150" i="5"/>
  <c r="O150" i="5"/>
  <c r="O149" i="5"/>
  <c r="O148" i="5"/>
  <c r="R147" i="5"/>
  <c r="Q147" i="5"/>
  <c r="O147" i="5"/>
  <c r="S146" i="5"/>
  <c r="R146" i="5"/>
  <c r="Q146" i="5"/>
  <c r="O146" i="5"/>
  <c r="R145" i="5"/>
  <c r="Q145" i="5"/>
  <c r="O145" i="5"/>
  <c r="P144" i="5"/>
  <c r="N138" i="5"/>
  <c r="M138" i="5"/>
  <c r="L138" i="5"/>
  <c r="K138" i="5"/>
  <c r="Q136" i="5"/>
  <c r="P136" i="5"/>
  <c r="Q135" i="5"/>
  <c r="R129" i="5"/>
  <c r="Q129" i="5"/>
  <c r="O129" i="5"/>
  <c r="Q128" i="5"/>
  <c r="R128" i="5" s="1"/>
  <c r="O128" i="5"/>
  <c r="R127" i="5"/>
  <c r="Q127" i="5"/>
  <c r="O127" i="5"/>
  <c r="R126" i="5"/>
  <c r="Q126" i="5"/>
  <c r="O126" i="5"/>
  <c r="R125" i="5"/>
  <c r="Q125" i="5"/>
  <c r="O125" i="5"/>
  <c r="Q124" i="5"/>
  <c r="R124" i="5" s="1"/>
  <c r="O124" i="5"/>
  <c r="R123" i="5"/>
  <c r="Q123" i="5"/>
  <c r="O123" i="5"/>
  <c r="P122" i="5"/>
  <c r="S124" i="5" s="1"/>
  <c r="N116" i="5"/>
  <c r="M116" i="5"/>
  <c r="L116" i="5"/>
  <c r="K116" i="5"/>
  <c r="P114" i="5"/>
  <c r="Q113" i="5"/>
  <c r="Q114" i="5" s="1"/>
  <c r="R107" i="5"/>
  <c r="Q107" i="5"/>
  <c r="O107" i="5"/>
  <c r="R106" i="5"/>
  <c r="Q106" i="5"/>
  <c r="O106" i="5"/>
  <c r="R105" i="5"/>
  <c r="Q105" i="5"/>
  <c r="O105" i="5"/>
  <c r="Q104" i="5"/>
  <c r="R104" i="5" s="1"/>
  <c r="O104" i="5"/>
  <c r="Q103" i="5"/>
  <c r="R103" i="5" s="1"/>
  <c r="O103" i="5"/>
  <c r="R102" i="5"/>
  <c r="Q102" i="5"/>
  <c r="O102" i="5"/>
  <c r="R101" i="5"/>
  <c r="Q101" i="5"/>
  <c r="O101" i="5"/>
  <c r="O100" i="5"/>
  <c r="P99" i="5"/>
  <c r="N93" i="5"/>
  <c r="M93" i="5"/>
  <c r="L93" i="5"/>
  <c r="K93" i="5"/>
  <c r="Q91" i="5"/>
  <c r="P91" i="5"/>
  <c r="Q90" i="5"/>
  <c r="R84" i="5"/>
  <c r="Q84" i="5"/>
  <c r="O84" i="5"/>
  <c r="Q83" i="5"/>
  <c r="R83" i="5" s="1"/>
  <c r="O83" i="5"/>
  <c r="R82" i="5"/>
  <c r="Q82" i="5"/>
  <c r="O82" i="5"/>
  <c r="R81" i="5"/>
  <c r="Q81" i="5"/>
  <c r="O81" i="5"/>
  <c r="Q80" i="5"/>
  <c r="R80" i="5" s="1"/>
  <c r="O80" i="5"/>
  <c r="Q79" i="5"/>
  <c r="R79" i="5" s="1"/>
  <c r="O79" i="5"/>
  <c r="S78" i="5"/>
  <c r="R78" i="5"/>
  <c r="Q78" i="5"/>
  <c r="O78" i="5"/>
  <c r="R77" i="5"/>
  <c r="Q77" i="5"/>
  <c r="O77" i="5"/>
  <c r="P76" i="5"/>
  <c r="N70" i="5"/>
  <c r="M70" i="5"/>
  <c r="L70" i="5"/>
  <c r="K70" i="5"/>
  <c r="Q68" i="5"/>
  <c r="P68" i="5"/>
  <c r="Q67" i="5"/>
  <c r="R61" i="5"/>
  <c r="Q61" i="5"/>
  <c r="O61" i="5"/>
  <c r="R60" i="5"/>
  <c r="Q60" i="5"/>
  <c r="O60" i="5"/>
  <c r="Q59" i="5"/>
  <c r="R59" i="5" s="1"/>
  <c r="O59" i="5"/>
  <c r="R58" i="5"/>
  <c r="Q58" i="5"/>
  <c r="O58" i="5"/>
  <c r="R57" i="5"/>
  <c r="Q57" i="5"/>
  <c r="O57" i="5"/>
  <c r="Q56" i="5"/>
  <c r="R56" i="5" s="1"/>
  <c r="O56" i="5"/>
  <c r="S55" i="5"/>
  <c r="R55" i="5"/>
  <c r="Q55" i="5"/>
  <c r="O55" i="5"/>
  <c r="R54" i="5"/>
  <c r="Q54" i="5"/>
  <c r="O54" i="5"/>
  <c r="P53" i="5"/>
  <c r="N47" i="5"/>
  <c r="L47" i="5"/>
  <c r="K47" i="5"/>
  <c r="M47" i="5" s="1"/>
  <c r="Q45" i="5"/>
  <c r="P45" i="5"/>
  <c r="Q44" i="5"/>
  <c r="R38" i="5"/>
  <c r="Q38" i="5"/>
  <c r="O38" i="5"/>
  <c r="R37" i="5"/>
  <c r="Q37" i="5"/>
  <c r="O37" i="5"/>
  <c r="Q36" i="5"/>
  <c r="R36" i="5" s="1"/>
  <c r="O36" i="5"/>
  <c r="R35" i="5"/>
  <c r="Q35" i="5"/>
  <c r="O35" i="5"/>
  <c r="R34" i="5"/>
  <c r="Q34" i="5"/>
  <c r="O34" i="5"/>
  <c r="R33" i="5"/>
  <c r="Q33" i="5"/>
  <c r="O33" i="5"/>
  <c r="R32" i="5"/>
  <c r="Q32" i="5"/>
  <c r="O32" i="5"/>
  <c r="R31" i="5"/>
  <c r="Q31" i="5"/>
  <c r="O31" i="5"/>
  <c r="P30" i="5"/>
  <c r="S32" i="5" s="1"/>
  <c r="N23" i="5"/>
  <c r="M23" i="5"/>
  <c r="L23" i="5"/>
  <c r="K23" i="5"/>
  <c r="P21" i="5"/>
  <c r="Q20" i="5"/>
  <c r="Q21" i="5" s="1"/>
  <c r="R14" i="5"/>
  <c r="Q14" i="5"/>
  <c r="O14" i="5"/>
  <c r="R13" i="5"/>
  <c r="Q13" i="5"/>
  <c r="O13" i="5"/>
  <c r="R12" i="5"/>
  <c r="Q12" i="5"/>
  <c r="O12" i="5"/>
  <c r="Q11" i="5"/>
  <c r="R11" i="5" s="1"/>
  <c r="O11" i="5"/>
  <c r="R10" i="5"/>
  <c r="Q10" i="5"/>
  <c r="O10" i="5"/>
  <c r="R9" i="5"/>
  <c r="Q9" i="5"/>
  <c r="O9" i="5"/>
  <c r="R8" i="5"/>
  <c r="Q8" i="5"/>
  <c r="O8" i="5"/>
  <c r="O7" i="5"/>
  <c r="P6" i="5"/>
  <c r="N332" i="4"/>
  <c r="L332" i="4"/>
  <c r="K332" i="4"/>
  <c r="M332" i="4" s="1"/>
  <c r="P330" i="4"/>
  <c r="Q329" i="4"/>
  <c r="Q330" i="4" s="1"/>
  <c r="R324" i="4"/>
  <c r="Q324" i="4"/>
  <c r="O324" i="4"/>
  <c r="R323" i="4"/>
  <c r="Q323" i="4"/>
  <c r="O323" i="4"/>
  <c r="R322" i="4"/>
  <c r="Q322" i="4"/>
  <c r="O322" i="4"/>
  <c r="Q321" i="4"/>
  <c r="R321" i="4" s="1"/>
  <c r="O321" i="4"/>
  <c r="Q320" i="4"/>
  <c r="R320" i="4" s="1"/>
  <c r="O320" i="4"/>
  <c r="Q319" i="4"/>
  <c r="R319" i="4" s="1"/>
  <c r="O319" i="4"/>
  <c r="O318" i="4"/>
  <c r="P317" i="4"/>
  <c r="Q318" i="4" s="1"/>
  <c r="R318" i="4" s="1"/>
  <c r="N311" i="4"/>
  <c r="L311" i="4"/>
  <c r="K311" i="4"/>
  <c r="M311" i="4" s="1"/>
  <c r="P309" i="4"/>
  <c r="Q308" i="4"/>
  <c r="Q309" i="4" s="1"/>
  <c r="Q302" i="4"/>
  <c r="R302" i="4" s="1"/>
  <c r="O302" i="4"/>
  <c r="Q301" i="4"/>
  <c r="R301" i="4" s="1"/>
  <c r="O301" i="4"/>
  <c r="Q300" i="4"/>
  <c r="R300" i="4" s="1"/>
  <c r="O300" i="4"/>
  <c r="Q299" i="4"/>
  <c r="R299" i="4" s="1"/>
  <c r="O299" i="4"/>
  <c r="Q298" i="4"/>
  <c r="R298" i="4" s="1"/>
  <c r="O298" i="4"/>
  <c r="O297" i="4"/>
  <c r="P296" i="4"/>
  <c r="K289" i="4"/>
  <c r="M289" i="4" s="1"/>
  <c r="P287" i="4"/>
  <c r="Q286" i="4"/>
  <c r="Q287" i="4" s="1"/>
  <c r="Q281" i="4"/>
  <c r="R281" i="4" s="1"/>
  <c r="Q280" i="4"/>
  <c r="R280" i="4" s="1"/>
  <c r="O280" i="4"/>
  <c r="Q279" i="4"/>
  <c r="R279" i="4" s="1"/>
  <c r="O279" i="4"/>
  <c r="Q278" i="4"/>
  <c r="R278" i="4" s="1"/>
  <c r="O278" i="4"/>
  <c r="Q277" i="4"/>
  <c r="R277" i="4" s="1"/>
  <c r="O277" i="4"/>
  <c r="Q276" i="4"/>
  <c r="R276" i="4" s="1"/>
  <c r="O276" i="4"/>
  <c r="O275" i="4"/>
  <c r="P274" i="4"/>
  <c r="Q275" i="4" s="1"/>
  <c r="R275" i="4" s="1"/>
  <c r="K268" i="4"/>
  <c r="M268" i="4" s="1"/>
  <c r="P266" i="4"/>
  <c r="Q265" i="4"/>
  <c r="Q266" i="4" s="1"/>
  <c r="Q260" i="4"/>
  <c r="R260" i="4" s="1"/>
  <c r="Q259" i="4"/>
  <c r="R259" i="4" s="1"/>
  <c r="O259" i="4"/>
  <c r="Q258" i="4"/>
  <c r="R258" i="4" s="1"/>
  <c r="O258" i="4"/>
  <c r="Q257" i="4"/>
  <c r="R257" i="4" s="1"/>
  <c r="O257" i="4"/>
  <c r="Q256" i="4"/>
  <c r="R256" i="4" s="1"/>
  <c r="O256" i="4"/>
  <c r="Q255" i="4"/>
  <c r="R255" i="4" s="1"/>
  <c r="O255" i="4"/>
  <c r="O254" i="4"/>
  <c r="P253" i="4"/>
  <c r="K247" i="4"/>
  <c r="M247" i="4" s="1"/>
  <c r="N247" i="4" s="1"/>
  <c r="P245" i="4"/>
  <c r="Q244" i="4"/>
  <c r="Q245" i="4" s="1"/>
  <c r="Q239" i="4"/>
  <c r="R239" i="4" s="1"/>
  <c r="Q238" i="4"/>
  <c r="R238" i="4" s="1"/>
  <c r="O238" i="4"/>
  <c r="R237" i="4"/>
  <c r="Q237" i="4"/>
  <c r="O237" i="4"/>
  <c r="Q236" i="4"/>
  <c r="R236" i="4" s="1"/>
  <c r="O236" i="4"/>
  <c r="Q235" i="4"/>
  <c r="R235" i="4" s="1"/>
  <c r="O235" i="4"/>
  <c r="Q234" i="4"/>
  <c r="R234" i="4" s="1"/>
  <c r="O234" i="4"/>
  <c r="O233" i="4"/>
  <c r="P232" i="4"/>
  <c r="S234" i="4" s="1"/>
  <c r="N226" i="4"/>
  <c r="K226" i="4"/>
  <c r="M226" i="4" s="1"/>
  <c r="P224" i="4"/>
  <c r="Q223" i="4"/>
  <c r="Q224" i="4" s="1"/>
  <c r="Q218" i="4"/>
  <c r="R218" i="4" s="1"/>
  <c r="Q217" i="4"/>
  <c r="R217" i="4" s="1"/>
  <c r="O217" i="4"/>
  <c r="Q216" i="4"/>
  <c r="R216" i="4" s="1"/>
  <c r="O216" i="4"/>
  <c r="Q215" i="4"/>
  <c r="R215" i="4" s="1"/>
  <c r="O215" i="4"/>
  <c r="Q214" i="4"/>
  <c r="R214" i="4" s="1"/>
  <c r="O214" i="4"/>
  <c r="Q213" i="4"/>
  <c r="R213" i="4" s="1"/>
  <c r="O213" i="4"/>
  <c r="O212" i="4"/>
  <c r="P211" i="4"/>
  <c r="K205" i="4"/>
  <c r="M205" i="4" s="1"/>
  <c r="N205" i="4" s="1"/>
  <c r="P203" i="4"/>
  <c r="Q202" i="4"/>
  <c r="Q203" i="4" s="1"/>
  <c r="Q197" i="4"/>
  <c r="R197" i="4" s="1"/>
  <c r="O197" i="4"/>
  <c r="Q196" i="4"/>
  <c r="R196" i="4" s="1"/>
  <c r="O196" i="4"/>
  <c r="R195" i="4"/>
  <c r="Q195" i="4"/>
  <c r="O195" i="4"/>
  <c r="Q194" i="4"/>
  <c r="R194" i="4" s="1"/>
  <c r="O194" i="4"/>
  <c r="Q193" i="4"/>
  <c r="R193" i="4" s="1"/>
  <c r="O193" i="4"/>
  <c r="S192" i="4"/>
  <c r="Q192" i="4"/>
  <c r="R192" i="4" s="1"/>
  <c r="O192" i="4"/>
  <c r="O191" i="4"/>
  <c r="P190" i="4"/>
  <c r="Q191" i="4" s="1"/>
  <c r="R191" i="4" s="1"/>
  <c r="L184" i="4"/>
  <c r="V187" i="4" s="1"/>
  <c r="K184" i="4"/>
  <c r="P182" i="4"/>
  <c r="Q175" i="4"/>
  <c r="R175" i="4" s="1"/>
  <c r="O175" i="4"/>
  <c r="Q174" i="4"/>
  <c r="R174" i="4" s="1"/>
  <c r="O174" i="4"/>
  <c r="Q173" i="4"/>
  <c r="R173" i="4" s="1"/>
  <c r="O173" i="4"/>
  <c r="Q172" i="4"/>
  <c r="R172" i="4" s="1"/>
  <c r="O172" i="4"/>
  <c r="Q171" i="4"/>
  <c r="R171" i="4" s="1"/>
  <c r="O171" i="4"/>
  <c r="Q170" i="4"/>
  <c r="R170" i="4" s="1"/>
  <c r="O170" i="4"/>
  <c r="O169" i="4"/>
  <c r="P168" i="4"/>
  <c r="L161" i="4"/>
  <c r="K161" i="4"/>
  <c r="P159" i="4"/>
  <c r="Q152" i="4"/>
  <c r="R152" i="4" s="1"/>
  <c r="O152" i="4"/>
  <c r="Q151" i="4"/>
  <c r="R151" i="4" s="1"/>
  <c r="O151" i="4"/>
  <c r="Q150" i="4"/>
  <c r="R150" i="4" s="1"/>
  <c r="O150" i="4"/>
  <c r="Q149" i="4"/>
  <c r="R149" i="4" s="1"/>
  <c r="O149" i="4"/>
  <c r="Q148" i="4"/>
  <c r="R148" i="4" s="1"/>
  <c r="O148" i="4"/>
  <c r="Q147" i="4"/>
  <c r="R147" i="4" s="1"/>
  <c r="O147" i="4"/>
  <c r="R146" i="4"/>
  <c r="Q146" i="4"/>
  <c r="O146" i="4"/>
  <c r="O145" i="4"/>
  <c r="P144" i="4"/>
  <c r="S146" i="4" s="1"/>
  <c r="M138" i="4"/>
  <c r="L138" i="4"/>
  <c r="K138" i="4"/>
  <c r="P136" i="4"/>
  <c r="Q135" i="4"/>
  <c r="Q136" i="4" s="1"/>
  <c r="Q129" i="4"/>
  <c r="R129" i="4" s="1"/>
  <c r="O129" i="4"/>
  <c r="Q128" i="4"/>
  <c r="R128" i="4" s="1"/>
  <c r="O128" i="4"/>
  <c r="Q127" i="4"/>
  <c r="R127" i="4" s="1"/>
  <c r="O127" i="4"/>
  <c r="Q126" i="4"/>
  <c r="R126" i="4" s="1"/>
  <c r="O126" i="4"/>
  <c r="Q125" i="4"/>
  <c r="R125" i="4" s="1"/>
  <c r="O125" i="4"/>
  <c r="Q124" i="4"/>
  <c r="R124" i="4" s="1"/>
  <c r="O124" i="4"/>
  <c r="T123" i="4"/>
  <c r="Q123" i="4"/>
  <c r="R123" i="4" s="1"/>
  <c r="O123" i="4"/>
  <c r="O122" i="4"/>
  <c r="P121" i="4"/>
  <c r="Q122" i="4" s="1"/>
  <c r="R122" i="4" s="1"/>
  <c r="L115" i="4"/>
  <c r="K115" i="4"/>
  <c r="M115" i="4" s="1"/>
  <c r="P113" i="4"/>
  <c r="Q112" i="4"/>
  <c r="Q113" i="4" s="1"/>
  <c r="R106" i="4"/>
  <c r="Q106" i="4"/>
  <c r="O106" i="4"/>
  <c r="Q105" i="4"/>
  <c r="R105" i="4" s="1"/>
  <c r="O105" i="4"/>
  <c r="Q104" i="4"/>
  <c r="R104" i="4" s="1"/>
  <c r="O104" i="4"/>
  <c r="Q103" i="4"/>
  <c r="R103" i="4" s="1"/>
  <c r="O103" i="4"/>
  <c r="Q102" i="4"/>
  <c r="R102" i="4" s="1"/>
  <c r="O102" i="4"/>
  <c r="Q101" i="4"/>
  <c r="R101" i="4" s="1"/>
  <c r="O101" i="4"/>
  <c r="Q100" i="4"/>
  <c r="R100" i="4" s="1"/>
  <c r="O100" i="4"/>
  <c r="O99" i="4"/>
  <c r="P98" i="4"/>
  <c r="S100" i="4" s="1"/>
  <c r="L92" i="4"/>
  <c r="K92" i="4"/>
  <c r="M92" i="4" s="1"/>
  <c r="P90" i="4"/>
  <c r="Q89" i="4"/>
  <c r="Q90" i="4" s="1"/>
  <c r="Q83" i="4"/>
  <c r="R83" i="4" s="1"/>
  <c r="O83" i="4"/>
  <c r="Q82" i="4"/>
  <c r="R82" i="4" s="1"/>
  <c r="O82" i="4"/>
  <c r="Q81" i="4"/>
  <c r="R81" i="4" s="1"/>
  <c r="O81" i="4"/>
  <c r="Q80" i="4"/>
  <c r="R80" i="4" s="1"/>
  <c r="O80" i="4"/>
  <c r="Q79" i="4"/>
  <c r="R79" i="4" s="1"/>
  <c r="O79" i="4"/>
  <c r="Q78" i="4"/>
  <c r="R78" i="4" s="1"/>
  <c r="O78" i="4"/>
  <c r="Q77" i="4"/>
  <c r="R77" i="4" s="1"/>
  <c r="O77" i="4"/>
  <c r="O76" i="4"/>
  <c r="P75" i="4"/>
  <c r="L69" i="4"/>
  <c r="K69" i="4"/>
  <c r="M69" i="4" s="1"/>
  <c r="P67" i="4"/>
  <c r="Q66" i="4"/>
  <c r="Q67" i="4" s="1"/>
  <c r="Q60" i="4"/>
  <c r="R60" i="4" s="1"/>
  <c r="O60" i="4"/>
  <c r="Q59" i="4"/>
  <c r="R59" i="4" s="1"/>
  <c r="O59" i="4"/>
  <c r="Q58" i="4"/>
  <c r="R58" i="4" s="1"/>
  <c r="O58" i="4"/>
  <c r="Q57" i="4"/>
  <c r="R57" i="4" s="1"/>
  <c r="O57" i="4"/>
  <c r="Q56" i="4"/>
  <c r="R56" i="4" s="1"/>
  <c r="O56" i="4"/>
  <c r="Q55" i="4"/>
  <c r="R55" i="4" s="1"/>
  <c r="O55" i="4"/>
  <c r="Q54" i="4"/>
  <c r="R54" i="4" s="1"/>
  <c r="O54" i="4"/>
  <c r="O53" i="4"/>
  <c r="P52" i="4"/>
  <c r="Q53" i="4" s="1"/>
  <c r="R53" i="4" s="1"/>
  <c r="L46" i="4"/>
  <c r="K46" i="4"/>
  <c r="M46" i="4" s="1"/>
  <c r="P44" i="4"/>
  <c r="Q43" i="4"/>
  <c r="Q44" i="4" s="1"/>
  <c r="Q37" i="4"/>
  <c r="R37" i="4" s="1"/>
  <c r="O37" i="4"/>
  <c r="Q36" i="4"/>
  <c r="R36" i="4" s="1"/>
  <c r="O36" i="4"/>
  <c r="Q35" i="4"/>
  <c r="R35" i="4" s="1"/>
  <c r="O35" i="4"/>
  <c r="Q34" i="4"/>
  <c r="R34" i="4" s="1"/>
  <c r="O34" i="4"/>
  <c r="Q33" i="4"/>
  <c r="R33" i="4" s="1"/>
  <c r="O33" i="4"/>
  <c r="Q32" i="4"/>
  <c r="R32" i="4" s="1"/>
  <c r="O32" i="4"/>
  <c r="Q31" i="4"/>
  <c r="R31" i="4" s="1"/>
  <c r="O31" i="4"/>
  <c r="O30" i="4"/>
  <c r="P29" i="4"/>
  <c r="S31" i="4" s="1"/>
  <c r="L23" i="4"/>
  <c r="K23" i="4"/>
  <c r="M23" i="4" s="1"/>
  <c r="P21" i="4"/>
  <c r="Q20" i="4"/>
  <c r="Q21" i="4" s="1"/>
  <c r="Q14" i="4"/>
  <c r="R14" i="4" s="1"/>
  <c r="O14" i="4"/>
  <c r="Q13" i="4"/>
  <c r="R13" i="4" s="1"/>
  <c r="O13" i="4"/>
  <c r="Q12" i="4"/>
  <c r="R12" i="4" s="1"/>
  <c r="O12" i="4"/>
  <c r="Q11" i="4"/>
  <c r="R11" i="4" s="1"/>
  <c r="O11" i="4"/>
  <c r="Q10" i="4"/>
  <c r="R10" i="4" s="1"/>
  <c r="O10" i="4"/>
  <c r="Q9" i="4"/>
  <c r="R9" i="4" s="1"/>
  <c r="O9" i="4"/>
  <c r="Q8" i="4"/>
  <c r="R8" i="4" s="1"/>
  <c r="O8" i="4"/>
  <c r="O7" i="4"/>
  <c r="P6" i="4"/>
  <c r="S8" i="4" s="1"/>
  <c r="M500" i="3"/>
  <c r="L500" i="3"/>
  <c r="K500" i="3"/>
  <c r="J500" i="3"/>
  <c r="O498" i="3"/>
  <c r="P497" i="3"/>
  <c r="P498" i="3" s="1"/>
  <c r="Q491" i="3"/>
  <c r="P491" i="3"/>
  <c r="N491" i="3"/>
  <c r="Q490" i="3"/>
  <c r="P490" i="3"/>
  <c r="N490" i="3"/>
  <c r="Q489" i="3"/>
  <c r="P489" i="3"/>
  <c r="N489" i="3"/>
  <c r="Q488" i="3"/>
  <c r="P488" i="3"/>
  <c r="N488" i="3"/>
  <c r="P487" i="3"/>
  <c r="Q487" i="3" s="1"/>
  <c r="N487" i="3"/>
  <c r="P486" i="3"/>
  <c r="Q486" i="3" s="1"/>
  <c r="N486" i="3"/>
  <c r="P485" i="3"/>
  <c r="Q485" i="3" s="1"/>
  <c r="N485" i="3"/>
  <c r="M478" i="3"/>
  <c r="K478" i="3"/>
  <c r="J478" i="3"/>
  <c r="L478" i="3" s="1"/>
  <c r="P476" i="3"/>
  <c r="O476" i="3"/>
  <c r="P475" i="3"/>
  <c r="Q469" i="3"/>
  <c r="P469" i="3"/>
  <c r="N469" i="3"/>
  <c r="Q468" i="3"/>
  <c r="P468" i="3"/>
  <c r="N468" i="3"/>
  <c r="Q467" i="3"/>
  <c r="P467" i="3"/>
  <c r="N467" i="3"/>
  <c r="P466" i="3"/>
  <c r="Q466" i="3" s="1"/>
  <c r="N466" i="3"/>
  <c r="Q465" i="3"/>
  <c r="P465" i="3"/>
  <c r="N465" i="3"/>
  <c r="R464" i="3"/>
  <c r="P464" i="3"/>
  <c r="Q464" i="3" s="1"/>
  <c r="N464" i="3"/>
  <c r="P463" i="3"/>
  <c r="Q463" i="3" s="1"/>
  <c r="N463" i="3"/>
  <c r="M454" i="3"/>
  <c r="L454" i="3"/>
  <c r="K454" i="3"/>
  <c r="J454" i="3"/>
  <c r="P452" i="3"/>
  <c r="O452" i="3"/>
  <c r="P451" i="3"/>
  <c r="Q445" i="3"/>
  <c r="P445" i="3"/>
  <c r="N445" i="3"/>
  <c r="Q444" i="3"/>
  <c r="P444" i="3"/>
  <c r="N444" i="3"/>
  <c r="P443" i="3"/>
  <c r="Q443" i="3" s="1"/>
  <c r="N443" i="3"/>
  <c r="P442" i="3"/>
  <c r="Q442" i="3" s="1"/>
  <c r="N442" i="3"/>
  <c r="Q441" i="3"/>
  <c r="P441" i="3"/>
  <c r="N441" i="3"/>
  <c r="R440" i="3"/>
  <c r="Q440" i="3"/>
  <c r="P440" i="3"/>
  <c r="N440" i="3"/>
  <c r="Q439" i="3"/>
  <c r="P439" i="3"/>
  <c r="N439" i="3"/>
  <c r="O438" i="3"/>
  <c r="M430" i="3"/>
  <c r="L430" i="3"/>
  <c r="K430" i="3"/>
  <c r="J430" i="3"/>
  <c r="P428" i="3"/>
  <c r="O428" i="3"/>
  <c r="P427" i="3"/>
  <c r="Q421" i="3"/>
  <c r="P421" i="3"/>
  <c r="N421" i="3"/>
  <c r="P420" i="3"/>
  <c r="Q420" i="3" s="1"/>
  <c r="N420" i="3"/>
  <c r="Q419" i="3"/>
  <c r="P419" i="3"/>
  <c r="N419" i="3"/>
  <c r="Q418" i="3"/>
  <c r="P418" i="3"/>
  <c r="N418" i="3"/>
  <c r="Q417" i="3"/>
  <c r="P417" i="3"/>
  <c r="N417" i="3"/>
  <c r="P416" i="3"/>
  <c r="Q416" i="3" s="1"/>
  <c r="N416" i="3"/>
  <c r="N415" i="3"/>
  <c r="O414" i="3"/>
  <c r="M408" i="3"/>
  <c r="L408" i="3"/>
  <c r="K408" i="3"/>
  <c r="J408" i="3"/>
  <c r="P406" i="3"/>
  <c r="O406" i="3"/>
  <c r="P405" i="3"/>
  <c r="Q399" i="3"/>
  <c r="P399" i="3"/>
  <c r="N399" i="3"/>
  <c r="P398" i="3"/>
  <c r="Q398" i="3" s="1"/>
  <c r="N398" i="3"/>
  <c r="Q397" i="3"/>
  <c r="P397" i="3"/>
  <c r="N397" i="3"/>
  <c r="Q396" i="3"/>
  <c r="P396" i="3"/>
  <c r="N396" i="3"/>
  <c r="Q395" i="3"/>
  <c r="P395" i="3"/>
  <c r="N395" i="3"/>
  <c r="R394" i="3"/>
  <c r="Q394" i="3"/>
  <c r="P394" i="3"/>
  <c r="N394" i="3"/>
  <c r="Q393" i="3"/>
  <c r="P393" i="3"/>
  <c r="N393" i="3"/>
  <c r="O392" i="3"/>
  <c r="M386" i="3"/>
  <c r="L386" i="3"/>
  <c r="K386" i="3"/>
  <c r="J386" i="3"/>
  <c r="P384" i="3"/>
  <c r="O384" i="3"/>
  <c r="P383" i="3"/>
  <c r="P377" i="3"/>
  <c r="Q377" i="3" s="1"/>
  <c r="N377" i="3"/>
  <c r="P376" i="3"/>
  <c r="Q376" i="3" s="1"/>
  <c r="N376" i="3"/>
  <c r="Q375" i="3"/>
  <c r="P375" i="3"/>
  <c r="N375" i="3"/>
  <c r="P374" i="3"/>
  <c r="Q374" i="3" s="1"/>
  <c r="N374" i="3"/>
  <c r="Q373" i="3"/>
  <c r="P373" i="3"/>
  <c r="N373" i="3"/>
  <c r="P372" i="3"/>
  <c r="Q372" i="3" s="1"/>
  <c r="N372" i="3"/>
  <c r="N371" i="3"/>
  <c r="O370" i="3"/>
  <c r="M364" i="3"/>
  <c r="J364" i="3"/>
  <c r="L364" i="3" s="1"/>
  <c r="O362" i="3"/>
  <c r="P361" i="3"/>
  <c r="P362" i="3" s="1"/>
  <c r="Q355" i="3"/>
  <c r="P355" i="3"/>
  <c r="N355" i="3"/>
  <c r="P354" i="3"/>
  <c r="Q354" i="3" s="1"/>
  <c r="N354" i="3"/>
  <c r="Q353" i="3"/>
  <c r="P353" i="3"/>
  <c r="N353" i="3"/>
  <c r="Q352" i="3"/>
  <c r="P352" i="3"/>
  <c r="N352" i="3"/>
  <c r="Q351" i="3"/>
  <c r="P351" i="3"/>
  <c r="N351" i="3"/>
  <c r="R350" i="3"/>
  <c r="Q350" i="3"/>
  <c r="P350" i="3"/>
  <c r="N350" i="3"/>
  <c r="Q349" i="3"/>
  <c r="P349" i="3"/>
  <c r="N349" i="3"/>
  <c r="O348" i="3"/>
  <c r="J342" i="3"/>
  <c r="L342" i="3" s="1"/>
  <c r="M342" i="3" s="1"/>
  <c r="O340" i="3"/>
  <c r="P340" i="3"/>
  <c r="Q333" i="3"/>
  <c r="P333" i="3"/>
  <c r="N333" i="3"/>
  <c r="Q332" i="3"/>
  <c r="P332" i="3"/>
  <c r="N332" i="3"/>
  <c r="Q331" i="3"/>
  <c r="P331" i="3"/>
  <c r="N331" i="3"/>
  <c r="P330" i="3"/>
  <c r="Q330" i="3" s="1"/>
  <c r="N330" i="3"/>
  <c r="Q329" i="3"/>
  <c r="P329" i="3"/>
  <c r="N329" i="3"/>
  <c r="P328" i="3"/>
  <c r="Q328" i="3" s="1"/>
  <c r="N328" i="3"/>
  <c r="N327" i="3"/>
  <c r="O326" i="3"/>
  <c r="M320" i="3"/>
  <c r="J320" i="3"/>
  <c r="L320" i="3" s="1"/>
  <c r="O318" i="3"/>
  <c r="P318" i="3"/>
  <c r="Q311" i="3"/>
  <c r="P311" i="3"/>
  <c r="N311" i="3"/>
  <c r="P310" i="3"/>
  <c r="Q310" i="3" s="1"/>
  <c r="N310" i="3"/>
  <c r="Q309" i="3"/>
  <c r="P309" i="3"/>
  <c r="N309" i="3"/>
  <c r="Q308" i="3"/>
  <c r="P308" i="3"/>
  <c r="N308" i="3"/>
  <c r="Q307" i="3"/>
  <c r="P307" i="3"/>
  <c r="N307" i="3"/>
  <c r="R306" i="3"/>
  <c r="Q306" i="3"/>
  <c r="P306" i="3"/>
  <c r="N306" i="3"/>
  <c r="Q305" i="3"/>
  <c r="P305" i="3"/>
  <c r="N305" i="3"/>
  <c r="O304" i="3"/>
  <c r="M298" i="3"/>
  <c r="J298" i="3"/>
  <c r="O296" i="3"/>
  <c r="Q288" i="3"/>
  <c r="P288" i="3"/>
  <c r="N288" i="3"/>
  <c r="Q287" i="3"/>
  <c r="P287" i="3"/>
  <c r="N287" i="3"/>
  <c r="Q286" i="3"/>
  <c r="P286" i="3"/>
  <c r="N286" i="3"/>
  <c r="P285" i="3"/>
  <c r="Q285" i="3" s="1"/>
  <c r="N285" i="3"/>
  <c r="Q284" i="3"/>
  <c r="P284" i="3"/>
  <c r="N284" i="3"/>
  <c r="P283" i="3"/>
  <c r="Q283" i="3" s="1"/>
  <c r="N283" i="3"/>
  <c r="N282" i="3"/>
  <c r="O281" i="3"/>
  <c r="J275" i="3"/>
  <c r="P272" i="3" s="1"/>
  <c r="P273" i="3"/>
  <c r="O273" i="3"/>
  <c r="Q265" i="3"/>
  <c r="P265" i="3"/>
  <c r="N265" i="3"/>
  <c r="P264" i="3"/>
  <c r="Q264" i="3" s="1"/>
  <c r="N264" i="3"/>
  <c r="Q263" i="3"/>
  <c r="P263" i="3"/>
  <c r="N263" i="3"/>
  <c r="Q262" i="3"/>
  <c r="P262" i="3"/>
  <c r="N262" i="3"/>
  <c r="Q261" i="3"/>
  <c r="P261" i="3"/>
  <c r="N261" i="3"/>
  <c r="R260" i="3"/>
  <c r="Q260" i="3"/>
  <c r="P260" i="3"/>
  <c r="N260" i="3"/>
  <c r="Q259" i="3"/>
  <c r="P259" i="3"/>
  <c r="N259" i="3"/>
  <c r="O258" i="3"/>
  <c r="K252" i="3"/>
  <c r="L252" i="3"/>
  <c r="M252" i="3" s="1"/>
  <c r="O250" i="3"/>
  <c r="Q242" i="3"/>
  <c r="P242" i="3"/>
  <c r="N242" i="3"/>
  <c r="P241" i="3"/>
  <c r="Q241" i="3" s="1"/>
  <c r="N241" i="3"/>
  <c r="Q240" i="3"/>
  <c r="P240" i="3"/>
  <c r="N240" i="3"/>
  <c r="Q239" i="3"/>
  <c r="P239" i="3"/>
  <c r="N239" i="3"/>
  <c r="Q238" i="3"/>
  <c r="P238" i="3"/>
  <c r="N238" i="3"/>
  <c r="Q237" i="3"/>
  <c r="P237" i="3"/>
  <c r="N237" i="3"/>
  <c r="P236" i="3"/>
  <c r="Q236" i="3" s="1"/>
  <c r="N236" i="3"/>
  <c r="O235" i="3"/>
  <c r="R237" i="3" s="1"/>
  <c r="K230" i="3"/>
  <c r="J230" i="3"/>
  <c r="P227" i="3" s="1"/>
  <c r="P228" i="3" s="1"/>
  <c r="O228" i="3"/>
  <c r="P220" i="3"/>
  <c r="Q220" i="3" s="1"/>
  <c r="N220" i="3"/>
  <c r="Q219" i="3"/>
  <c r="P219" i="3"/>
  <c r="N219" i="3"/>
  <c r="Q218" i="3"/>
  <c r="P218" i="3"/>
  <c r="N218" i="3"/>
  <c r="Q217" i="3"/>
  <c r="P217" i="3"/>
  <c r="N217" i="3"/>
  <c r="P216" i="3"/>
  <c r="Q216" i="3" s="1"/>
  <c r="N216" i="3"/>
  <c r="R215" i="3"/>
  <c r="Q215" i="3"/>
  <c r="P215" i="3"/>
  <c r="N215" i="3"/>
  <c r="N214" i="3"/>
  <c r="O213" i="3"/>
  <c r="P214" i="3" s="1"/>
  <c r="Q214" i="3" s="1"/>
  <c r="K207" i="3"/>
  <c r="J207" i="3"/>
  <c r="O205" i="3"/>
  <c r="Q198" i="3"/>
  <c r="P198" i="3"/>
  <c r="P197" i="3"/>
  <c r="Q197" i="3" s="1"/>
  <c r="N197" i="3"/>
  <c r="Q196" i="3"/>
  <c r="P196" i="3"/>
  <c r="N196" i="3"/>
  <c r="Q195" i="3"/>
  <c r="P195" i="3"/>
  <c r="N195" i="3"/>
  <c r="Q194" i="3"/>
  <c r="P194" i="3"/>
  <c r="N194" i="3"/>
  <c r="P193" i="3"/>
  <c r="Q193" i="3" s="1"/>
  <c r="N193" i="3"/>
  <c r="P192" i="3"/>
  <c r="Q192" i="3" s="1"/>
  <c r="N192" i="3"/>
  <c r="Q191" i="3"/>
  <c r="P191" i="3"/>
  <c r="N191" i="3"/>
  <c r="O190" i="3"/>
  <c r="R192" i="3" s="1"/>
  <c r="L184" i="3"/>
  <c r="K184" i="3"/>
  <c r="M184" i="3" s="1"/>
  <c r="N184" i="3" s="1"/>
  <c r="P182" i="3"/>
  <c r="Q181" i="3"/>
  <c r="Q182" i="3" s="1"/>
  <c r="O175" i="3"/>
  <c r="R174" i="3"/>
  <c r="Q174" i="3"/>
  <c r="O174" i="3"/>
  <c r="R173" i="3"/>
  <c r="Q173" i="3"/>
  <c r="O173" i="3"/>
  <c r="R172" i="3"/>
  <c r="Q172" i="3"/>
  <c r="O172" i="3"/>
  <c r="Q171" i="3"/>
  <c r="R171" i="3" s="1"/>
  <c r="O171" i="3"/>
  <c r="R170" i="3"/>
  <c r="Q170" i="3"/>
  <c r="O170" i="3"/>
  <c r="R169" i="3"/>
  <c r="Q169" i="3"/>
  <c r="O169" i="3"/>
  <c r="O168" i="3"/>
  <c r="P167" i="3"/>
  <c r="L161" i="3"/>
  <c r="M161" i="3" s="1"/>
  <c r="K161" i="3"/>
  <c r="J161" i="3"/>
  <c r="P159" i="3"/>
  <c r="O159" i="3"/>
  <c r="P158" i="3"/>
  <c r="Q151" i="3"/>
  <c r="P151" i="3"/>
  <c r="N151" i="3"/>
  <c r="P150" i="3"/>
  <c r="Q150" i="3" s="1"/>
  <c r="N150" i="3"/>
  <c r="Q149" i="3"/>
  <c r="P149" i="3"/>
  <c r="N149" i="3"/>
  <c r="Q148" i="3"/>
  <c r="P148" i="3"/>
  <c r="N148" i="3"/>
  <c r="Q147" i="3"/>
  <c r="P147" i="3"/>
  <c r="N147" i="3"/>
  <c r="P146" i="3"/>
  <c r="Q146" i="3" s="1"/>
  <c r="N146" i="3"/>
  <c r="Q145" i="3"/>
  <c r="P145" i="3"/>
  <c r="N145" i="3"/>
  <c r="O144" i="3"/>
  <c r="R146" i="3" s="1"/>
  <c r="L138" i="3"/>
  <c r="M138" i="3" s="1"/>
  <c r="K138" i="3"/>
  <c r="J138" i="3"/>
  <c r="O136" i="3"/>
  <c r="P135" i="3"/>
  <c r="P136" i="3" s="1"/>
  <c r="P128" i="3"/>
  <c r="Q128" i="3" s="1"/>
  <c r="N128" i="3"/>
  <c r="Q127" i="3"/>
  <c r="P127" i="3"/>
  <c r="N127" i="3"/>
  <c r="Q126" i="3"/>
  <c r="P126" i="3"/>
  <c r="N126" i="3"/>
  <c r="P125" i="3"/>
  <c r="Q125" i="3" s="1"/>
  <c r="N125" i="3"/>
  <c r="Q124" i="3"/>
  <c r="P124" i="3"/>
  <c r="N124" i="3"/>
  <c r="Q123" i="3"/>
  <c r="P123" i="3"/>
  <c r="N123" i="3"/>
  <c r="N122" i="3"/>
  <c r="O121" i="3"/>
  <c r="M115" i="3"/>
  <c r="L115" i="3"/>
  <c r="K115" i="3"/>
  <c r="J115" i="3"/>
  <c r="P113" i="3"/>
  <c r="O113" i="3"/>
  <c r="P112" i="3"/>
  <c r="Q105" i="3"/>
  <c r="P105" i="3"/>
  <c r="N105" i="3"/>
  <c r="P104" i="3"/>
  <c r="Q104" i="3" s="1"/>
  <c r="N104" i="3"/>
  <c r="Q103" i="3"/>
  <c r="P103" i="3"/>
  <c r="N103" i="3"/>
  <c r="Q102" i="3"/>
  <c r="P102" i="3"/>
  <c r="N102" i="3"/>
  <c r="Q101" i="3"/>
  <c r="P101" i="3"/>
  <c r="N101" i="3"/>
  <c r="P100" i="3"/>
  <c r="Q100" i="3" s="1"/>
  <c r="N100" i="3"/>
  <c r="Q99" i="3"/>
  <c r="P99" i="3"/>
  <c r="N99" i="3"/>
  <c r="O98" i="3"/>
  <c r="R100" i="3" s="1"/>
  <c r="L92" i="3"/>
  <c r="M92" i="3" s="1"/>
  <c r="K92" i="3"/>
  <c r="J92" i="3"/>
  <c r="O90" i="3"/>
  <c r="P89" i="3"/>
  <c r="P90" i="3" s="1"/>
  <c r="P82" i="3"/>
  <c r="Q82" i="3" s="1"/>
  <c r="N82" i="3"/>
  <c r="Q81" i="3"/>
  <c r="P81" i="3"/>
  <c r="N81" i="3"/>
  <c r="Q80" i="3"/>
  <c r="P80" i="3"/>
  <c r="N80" i="3"/>
  <c r="P79" i="3"/>
  <c r="Q79" i="3" s="1"/>
  <c r="N79" i="3"/>
  <c r="P78" i="3"/>
  <c r="Q78" i="3" s="1"/>
  <c r="N78" i="3"/>
  <c r="Q77" i="3"/>
  <c r="P77" i="3"/>
  <c r="N77" i="3"/>
  <c r="N76" i="3"/>
  <c r="O75" i="3"/>
  <c r="M69" i="3"/>
  <c r="L69" i="3"/>
  <c r="K69" i="3"/>
  <c r="J69" i="3"/>
  <c r="P67" i="3"/>
  <c r="O67" i="3"/>
  <c r="P66" i="3"/>
  <c r="Q59" i="3"/>
  <c r="P59" i="3"/>
  <c r="N59" i="3"/>
  <c r="P58" i="3"/>
  <c r="Q58" i="3" s="1"/>
  <c r="N58" i="3"/>
  <c r="Q57" i="3"/>
  <c r="P57" i="3"/>
  <c r="N57" i="3"/>
  <c r="Q56" i="3"/>
  <c r="P56" i="3"/>
  <c r="N56" i="3"/>
  <c r="Q55" i="3"/>
  <c r="P55" i="3"/>
  <c r="N55" i="3"/>
  <c r="Q54" i="3"/>
  <c r="P54" i="3"/>
  <c r="N54" i="3"/>
  <c r="Q53" i="3"/>
  <c r="P53" i="3"/>
  <c r="N53" i="3"/>
  <c r="O52" i="3"/>
  <c r="R54" i="3" s="1"/>
  <c r="L46" i="3"/>
  <c r="M46" i="3" s="1"/>
  <c r="K46" i="3"/>
  <c r="J46" i="3"/>
  <c r="O44" i="3"/>
  <c r="P43" i="3"/>
  <c r="P44" i="3" s="1"/>
  <c r="Q36" i="3"/>
  <c r="P36" i="3"/>
  <c r="N36" i="3"/>
  <c r="Q35" i="3"/>
  <c r="P35" i="3"/>
  <c r="N35" i="3"/>
  <c r="Q34" i="3"/>
  <c r="P34" i="3"/>
  <c r="N34" i="3"/>
  <c r="P33" i="3"/>
  <c r="Q33" i="3" s="1"/>
  <c r="N33" i="3"/>
  <c r="Q32" i="3"/>
  <c r="P32" i="3"/>
  <c r="N32" i="3"/>
  <c r="Q31" i="3"/>
  <c r="P31" i="3"/>
  <c r="N31" i="3"/>
  <c r="N30" i="3"/>
  <c r="O29" i="3"/>
  <c r="L23" i="3"/>
  <c r="M23" i="3" s="1"/>
  <c r="K23" i="3"/>
  <c r="J23" i="3"/>
  <c r="P21" i="3"/>
  <c r="O21" i="3"/>
  <c r="P20" i="3"/>
  <c r="Q13" i="3"/>
  <c r="P13" i="3"/>
  <c r="N13" i="3"/>
  <c r="P12" i="3"/>
  <c r="Q12" i="3" s="1"/>
  <c r="N12" i="3"/>
  <c r="P11" i="3"/>
  <c r="Q11" i="3" s="1"/>
  <c r="N11" i="3"/>
  <c r="Q10" i="3"/>
  <c r="P10" i="3"/>
  <c r="N10" i="3"/>
  <c r="Q9" i="3"/>
  <c r="P9" i="3"/>
  <c r="N9" i="3"/>
  <c r="P8" i="3"/>
  <c r="Q8" i="3" s="1"/>
  <c r="N8" i="3"/>
  <c r="Q7" i="3"/>
  <c r="P7" i="3"/>
  <c r="N7" i="3"/>
  <c r="O6" i="3"/>
  <c r="R8" i="3" s="1"/>
  <c r="AE933" i="2"/>
  <c r="AD933" i="2"/>
  <c r="AC933" i="2"/>
  <c r="K933" i="2"/>
  <c r="AG931" i="2"/>
  <c r="AH930" i="2"/>
  <c r="AH931" i="2" s="1"/>
  <c r="AI925" i="2"/>
  <c r="AH925" i="2"/>
  <c r="AF925" i="2"/>
  <c r="AI924" i="2"/>
  <c r="AH924" i="2"/>
  <c r="AF924" i="2"/>
  <c r="AI923" i="2"/>
  <c r="AH923" i="2"/>
  <c r="AF923" i="2"/>
  <c r="AH922" i="2"/>
  <c r="AI922" i="2" s="1"/>
  <c r="AH921" i="2"/>
  <c r="AI921" i="2" s="1"/>
  <c r="AF921" i="2"/>
  <c r="AH920" i="2"/>
  <c r="AI920" i="2" s="1"/>
  <c r="AF920" i="2"/>
  <c r="AH919" i="2"/>
  <c r="AI919" i="2" s="1"/>
  <c r="AF919" i="2"/>
  <c r="AE912" i="2"/>
  <c r="AD912" i="2"/>
  <c r="AC912" i="2"/>
  <c r="K912" i="2"/>
  <c r="AH910" i="2"/>
  <c r="AG910" i="2"/>
  <c r="AH909" i="2"/>
  <c r="AI904" i="2"/>
  <c r="AH904" i="2"/>
  <c r="AF904" i="2"/>
  <c r="AI903" i="2"/>
  <c r="AH903" i="2"/>
  <c r="AI902" i="2"/>
  <c r="AH902" i="2"/>
  <c r="AH901" i="2"/>
  <c r="AI901" i="2" s="1"/>
  <c r="AH900" i="2"/>
  <c r="AI900" i="2" s="1"/>
  <c r="AF900" i="2"/>
  <c r="AH899" i="2"/>
  <c r="AI899" i="2" s="1"/>
  <c r="AF899" i="2"/>
  <c r="AH898" i="2"/>
  <c r="AI898" i="2" s="1"/>
  <c r="AF898" i="2"/>
  <c r="AE889" i="2"/>
  <c r="AD889" i="2"/>
  <c r="AC889" i="2"/>
  <c r="K889" i="2"/>
  <c r="AG887" i="2"/>
  <c r="AH886" i="2"/>
  <c r="AH887" i="2" s="1"/>
  <c r="AI881" i="2"/>
  <c r="AH881" i="2"/>
  <c r="AF881" i="2"/>
  <c r="AI880" i="2"/>
  <c r="AH880" i="2"/>
  <c r="AH879" i="2"/>
  <c r="AI879" i="2" s="1"/>
  <c r="AH878" i="2"/>
  <c r="AI878" i="2" s="1"/>
  <c r="AH877" i="2"/>
  <c r="AI877" i="2" s="1"/>
  <c r="AF877" i="2"/>
  <c r="AH876" i="2"/>
  <c r="AI876" i="2" s="1"/>
  <c r="AF876" i="2"/>
  <c r="AI875" i="2"/>
  <c r="AH875" i="2"/>
  <c r="AF875" i="2"/>
  <c r="AG874" i="2"/>
  <c r="AE866" i="2"/>
  <c r="AD866" i="2"/>
  <c r="AC866" i="2"/>
  <c r="K866" i="2"/>
  <c r="AG864" i="2"/>
  <c r="AH863" i="2"/>
  <c r="AH864" i="2" s="1"/>
  <c r="AH855" i="2"/>
  <c r="AI855" i="2" s="1"/>
  <c r="AI854" i="2"/>
  <c r="AH854" i="2"/>
  <c r="AF854" i="2"/>
  <c r="AH853" i="2"/>
  <c r="AI853" i="2" s="1"/>
  <c r="AF853" i="2"/>
  <c r="AF852" i="2"/>
  <c r="AG851" i="2"/>
  <c r="AE845" i="2"/>
  <c r="K845" i="2"/>
  <c r="AD845" i="2" s="1"/>
  <c r="AG843" i="2"/>
  <c r="AH842" i="2"/>
  <c r="AH843" i="2" s="1"/>
  <c r="AH837" i="2"/>
  <c r="AI837" i="2" s="1"/>
  <c r="AH836" i="2"/>
  <c r="AI836" i="2" s="1"/>
  <c r="AH835" i="2"/>
  <c r="AI835" i="2" s="1"/>
  <c r="AI834" i="2"/>
  <c r="AH834" i="2"/>
  <c r="AH833" i="2"/>
  <c r="AI833" i="2" s="1"/>
  <c r="AF833" i="2"/>
  <c r="AJ832" i="2"/>
  <c r="AI832" i="2"/>
  <c r="AH832" i="2"/>
  <c r="AF832" i="2"/>
  <c r="AI831" i="2"/>
  <c r="AH831" i="2"/>
  <c r="AF831" i="2"/>
  <c r="AG830" i="2"/>
  <c r="K824" i="2"/>
  <c r="AD824" i="2" s="1"/>
  <c r="AE824" i="2" s="1"/>
  <c r="AG822" i="2"/>
  <c r="AH821" i="2"/>
  <c r="AH822" i="2" s="1"/>
  <c r="AH815" i="2"/>
  <c r="AI815" i="2" s="1"/>
  <c r="AH814" i="2"/>
  <c r="AI814" i="2" s="1"/>
  <c r="AH813" i="2"/>
  <c r="AI813" i="2" s="1"/>
  <c r="AF813" i="2"/>
  <c r="AI812" i="2"/>
  <c r="AH812" i="2"/>
  <c r="AF812" i="2"/>
  <c r="AH811" i="2"/>
  <c r="AI811" i="2" s="1"/>
  <c r="AF811" i="2"/>
  <c r="AF810" i="2"/>
  <c r="AG809" i="2"/>
  <c r="K803" i="2"/>
  <c r="AD803" i="2" s="1"/>
  <c r="AG801" i="2"/>
  <c r="AH800" i="2"/>
  <c r="AH801" i="2" s="1"/>
  <c r="AH795" i="2"/>
  <c r="AI795" i="2" s="1"/>
  <c r="AI794" i="2"/>
  <c r="AH794" i="2"/>
  <c r="AI793" i="2"/>
  <c r="AH793" i="2"/>
  <c r="AF793" i="2"/>
  <c r="AI792" i="2"/>
  <c r="AH792" i="2"/>
  <c r="AF792" i="2"/>
  <c r="AH791" i="2"/>
  <c r="AI791" i="2" s="1"/>
  <c r="AF791" i="2"/>
  <c r="AJ790" i="2"/>
  <c r="AI790" i="2"/>
  <c r="AH790" i="2"/>
  <c r="AF790" i="2"/>
  <c r="AI789" i="2"/>
  <c r="AH789" i="2"/>
  <c r="AF789" i="2"/>
  <c r="AG788" i="2"/>
  <c r="K782" i="2"/>
  <c r="AD782" i="2" s="1"/>
  <c r="AE782" i="2" s="1"/>
  <c r="AG780" i="2"/>
  <c r="AH779" i="2"/>
  <c r="AH780" i="2" s="1"/>
  <c r="AI774" i="2"/>
  <c r="AH774" i="2"/>
  <c r="AF774" i="2"/>
  <c r="AI773" i="2"/>
  <c r="AH773" i="2"/>
  <c r="AF773" i="2"/>
  <c r="AH772" i="2"/>
  <c r="AI772" i="2" s="1"/>
  <c r="AF772" i="2"/>
  <c r="AH771" i="2"/>
  <c r="AI771" i="2" s="1"/>
  <c r="AF771" i="2"/>
  <c r="AI770" i="2"/>
  <c r="AH770" i="2"/>
  <c r="AF770" i="2"/>
  <c r="AH769" i="2"/>
  <c r="AI769" i="2" s="1"/>
  <c r="AF769" i="2"/>
  <c r="AF768" i="2"/>
  <c r="AG767" i="2"/>
  <c r="K761" i="2"/>
  <c r="AD761" i="2" s="1"/>
  <c r="AE761" i="2" s="1"/>
  <c r="AG759" i="2"/>
  <c r="AH758" i="2"/>
  <c r="AH759" i="2" s="1"/>
  <c r="AH753" i="2"/>
  <c r="AI753" i="2" s="1"/>
  <c r="AF753" i="2"/>
  <c r="AH752" i="2"/>
  <c r="AI752" i="2" s="1"/>
  <c r="AF752" i="2"/>
  <c r="AI751" i="2"/>
  <c r="AH751" i="2"/>
  <c r="AF751" i="2"/>
  <c r="AI750" i="2"/>
  <c r="AH750" i="2"/>
  <c r="AF750" i="2"/>
  <c r="AH749" i="2"/>
  <c r="AI749" i="2" s="1"/>
  <c r="AF749" i="2"/>
  <c r="AJ748" i="2"/>
  <c r="AH748" i="2"/>
  <c r="AI748" i="2" s="1"/>
  <c r="AF748" i="2"/>
  <c r="AI747" i="2"/>
  <c r="AH747" i="2"/>
  <c r="AF747" i="2"/>
  <c r="AG746" i="2"/>
  <c r="AD740" i="2"/>
  <c r="AE740" i="2" s="1"/>
  <c r="AC740" i="2"/>
  <c r="K740" i="2"/>
  <c r="AG738" i="2"/>
  <c r="AH738" i="2"/>
  <c r="AI732" i="2"/>
  <c r="AH732" i="2"/>
  <c r="AF732" i="2"/>
  <c r="AI731" i="2"/>
  <c r="AH731" i="2"/>
  <c r="AF731" i="2"/>
  <c r="AH730" i="2"/>
  <c r="AI730" i="2" s="1"/>
  <c r="AF730" i="2"/>
  <c r="AH729" i="2"/>
  <c r="AI729" i="2" s="1"/>
  <c r="AF729" i="2"/>
  <c r="AI728" i="2"/>
  <c r="AH728" i="2"/>
  <c r="AF728" i="2"/>
  <c r="AI727" i="2"/>
  <c r="AH727" i="2"/>
  <c r="AF727" i="2"/>
  <c r="AI726" i="2"/>
  <c r="AH726" i="2"/>
  <c r="AF726" i="2"/>
  <c r="AH725" i="2"/>
  <c r="AI725" i="2" s="1"/>
  <c r="AF725" i="2"/>
  <c r="AG724" i="2"/>
  <c r="AJ726" i="2" s="1"/>
  <c r="AD718" i="2"/>
  <c r="AE718" i="2" s="1"/>
  <c r="AC718" i="2"/>
  <c r="K718" i="2"/>
  <c r="AG716" i="2"/>
  <c r="AH715" i="2"/>
  <c r="AH716" i="2" s="1"/>
  <c r="AI709" i="2"/>
  <c r="AH709" i="2"/>
  <c r="AF709" i="2"/>
  <c r="AI708" i="2"/>
  <c r="AH708" i="2"/>
  <c r="AF708" i="2"/>
  <c r="AI707" i="2"/>
  <c r="AH707" i="2"/>
  <c r="AF707" i="2"/>
  <c r="AH706" i="2"/>
  <c r="AI706" i="2" s="1"/>
  <c r="AF706" i="2"/>
  <c r="AI705" i="2"/>
  <c r="AH705" i="2"/>
  <c r="AF705" i="2"/>
  <c r="AI704" i="2"/>
  <c r="AH704" i="2"/>
  <c r="AF704" i="2"/>
  <c r="AH703" i="2"/>
  <c r="AI703" i="2" s="1"/>
  <c r="AF703" i="2"/>
  <c r="AF702" i="2"/>
  <c r="AG701" i="2"/>
  <c r="AD695" i="2"/>
  <c r="AE695" i="2" s="1"/>
  <c r="AC695" i="2"/>
  <c r="K695" i="2"/>
  <c r="AH693" i="2"/>
  <c r="AG693" i="2"/>
  <c r="AH692" i="2"/>
  <c r="AH686" i="2"/>
  <c r="AI686" i="2" s="1"/>
  <c r="AF686" i="2"/>
  <c r="AI685" i="2"/>
  <c r="AH685" i="2"/>
  <c r="AF685" i="2"/>
  <c r="AI684" i="2"/>
  <c r="AH684" i="2"/>
  <c r="AF684" i="2"/>
  <c r="AI683" i="2"/>
  <c r="AH683" i="2"/>
  <c r="AF683" i="2"/>
  <c r="AH682" i="2"/>
  <c r="AI682" i="2" s="1"/>
  <c r="AF682" i="2"/>
  <c r="AI681" i="2"/>
  <c r="AH681" i="2"/>
  <c r="AF681" i="2"/>
  <c r="AK680" i="2"/>
  <c r="AI680" i="2"/>
  <c r="AH680" i="2"/>
  <c r="AF680" i="2"/>
  <c r="AH679" i="2"/>
  <c r="AI679" i="2" s="1"/>
  <c r="AF679" i="2"/>
  <c r="AG678" i="2"/>
  <c r="AC672" i="2"/>
  <c r="K672" i="2"/>
  <c r="AD672" i="2" s="1"/>
  <c r="AE672" i="2" s="1"/>
  <c r="AH670" i="2"/>
  <c r="AG670" i="2"/>
  <c r="AH669" i="2"/>
  <c r="AI663" i="2"/>
  <c r="AH663" i="2"/>
  <c r="AF663" i="2"/>
  <c r="AI662" i="2"/>
  <c r="AH662" i="2"/>
  <c r="AF662" i="2"/>
  <c r="AH661" i="2"/>
  <c r="AI661" i="2" s="1"/>
  <c r="AF661" i="2"/>
  <c r="AI660" i="2"/>
  <c r="AH660" i="2"/>
  <c r="AF660" i="2"/>
  <c r="AI659" i="2"/>
  <c r="AH659" i="2"/>
  <c r="AF659" i="2"/>
  <c r="AI658" i="2"/>
  <c r="AH658" i="2"/>
  <c r="AF658" i="2"/>
  <c r="AJ657" i="2"/>
  <c r="AI657" i="2"/>
  <c r="AH657" i="2"/>
  <c r="AF657" i="2"/>
  <c r="AH656" i="2"/>
  <c r="AI656" i="2" s="1"/>
  <c r="AF656" i="2"/>
  <c r="AG655" i="2"/>
  <c r="AE649" i="2"/>
  <c r="AD649" i="2"/>
  <c r="AC649" i="2"/>
  <c r="K649" i="2"/>
  <c r="AG647" i="2"/>
  <c r="AH646" i="2"/>
  <c r="AH647" i="2" s="1"/>
  <c r="AI640" i="2"/>
  <c r="AH640" i="2"/>
  <c r="AF640" i="2"/>
  <c r="AI639" i="2"/>
  <c r="AH639" i="2"/>
  <c r="AF639" i="2"/>
  <c r="AI638" i="2"/>
  <c r="AH638" i="2"/>
  <c r="AF638" i="2"/>
  <c r="AH637" i="2"/>
  <c r="AI637" i="2" s="1"/>
  <c r="AF637" i="2"/>
  <c r="AI636" i="2"/>
  <c r="AH636" i="2"/>
  <c r="AF636" i="2"/>
  <c r="AI635" i="2"/>
  <c r="AH635" i="2"/>
  <c r="AF635" i="2"/>
  <c r="AI634" i="2"/>
  <c r="AH634" i="2"/>
  <c r="AF634" i="2"/>
  <c r="AH633" i="2"/>
  <c r="AI633" i="2" s="1"/>
  <c r="AF633" i="2"/>
  <c r="AG632" i="2"/>
  <c r="AJ634" i="2" s="1"/>
  <c r="AE626" i="2"/>
  <c r="AD626" i="2"/>
  <c r="AC626" i="2"/>
  <c r="K626" i="2"/>
  <c r="AH624" i="2"/>
  <c r="AG624" i="2"/>
  <c r="AH623" i="2"/>
  <c r="AH617" i="2"/>
  <c r="AI617" i="2" s="1"/>
  <c r="AF617" i="2"/>
  <c r="AI616" i="2"/>
  <c r="AH616" i="2"/>
  <c r="AF616" i="2"/>
  <c r="AI615" i="2"/>
  <c r="AH615" i="2"/>
  <c r="AF615" i="2"/>
  <c r="AH614" i="2"/>
  <c r="AI614" i="2" s="1"/>
  <c r="AF614" i="2"/>
  <c r="AI613" i="2"/>
  <c r="AH613" i="2"/>
  <c r="AF613" i="2"/>
  <c r="AI612" i="2"/>
  <c r="AH612" i="2"/>
  <c r="AF612" i="2"/>
  <c r="AH611" i="2"/>
  <c r="AI611" i="2" s="1"/>
  <c r="AF611" i="2"/>
  <c r="AF610" i="2"/>
  <c r="AG609" i="2"/>
  <c r="AE603" i="2"/>
  <c r="AD603" i="2"/>
  <c r="AC603" i="2"/>
  <c r="K603" i="2"/>
  <c r="AH601" i="2"/>
  <c r="AG601" i="2"/>
  <c r="AH600" i="2"/>
  <c r="AH594" i="2"/>
  <c r="AI594" i="2" s="1"/>
  <c r="AF594" i="2"/>
  <c r="AH593" i="2"/>
  <c r="AI593" i="2" s="1"/>
  <c r="AF593" i="2"/>
  <c r="AI592" i="2"/>
  <c r="AH592" i="2"/>
  <c r="AF592" i="2"/>
  <c r="AI591" i="2"/>
  <c r="AH591" i="2"/>
  <c r="AF591" i="2"/>
  <c r="AH590" i="2"/>
  <c r="AI590" i="2" s="1"/>
  <c r="AF590" i="2"/>
  <c r="AI589" i="2"/>
  <c r="AH589" i="2"/>
  <c r="AF589" i="2"/>
  <c r="AJ588" i="2"/>
  <c r="AI588" i="2"/>
  <c r="AH588" i="2"/>
  <c r="AF588" i="2"/>
  <c r="AH587" i="2"/>
  <c r="AI587" i="2" s="1"/>
  <c r="AF587" i="2"/>
  <c r="AG586" i="2"/>
  <c r="AD580" i="2"/>
  <c r="AE580" i="2" s="1"/>
  <c r="AC580" i="2"/>
  <c r="K580" i="2"/>
  <c r="AG578" i="2"/>
  <c r="AH577" i="2"/>
  <c r="AH578" i="2" s="1"/>
  <c r="AI571" i="2"/>
  <c r="AH571" i="2"/>
  <c r="AF571" i="2"/>
  <c r="AI570" i="2"/>
  <c r="AH570" i="2"/>
  <c r="AF570" i="2"/>
  <c r="AI569" i="2"/>
  <c r="AH569" i="2"/>
  <c r="AF569" i="2"/>
  <c r="AH568" i="2"/>
  <c r="AI568" i="2" s="1"/>
  <c r="AF568" i="2"/>
  <c r="AI567" i="2"/>
  <c r="AH567" i="2"/>
  <c r="AF567" i="2"/>
  <c r="AI566" i="2"/>
  <c r="AH566" i="2"/>
  <c r="AF566" i="2"/>
  <c r="AJ565" i="2"/>
  <c r="AI565" i="2"/>
  <c r="AH565" i="2"/>
  <c r="AF565" i="2"/>
  <c r="AH564" i="2"/>
  <c r="AI564" i="2" s="1"/>
  <c r="AF564" i="2"/>
  <c r="AG563" i="2"/>
  <c r="AE557" i="2"/>
  <c r="AD557" i="2"/>
  <c r="AC557" i="2"/>
  <c r="K557" i="2"/>
  <c r="AH555" i="2"/>
  <c r="AG555" i="2"/>
  <c r="AH554" i="2"/>
  <c r="AH548" i="2"/>
  <c r="AI548" i="2" s="1"/>
  <c r="AF548" i="2"/>
  <c r="AI547" i="2"/>
  <c r="AH547" i="2"/>
  <c r="AF547" i="2"/>
  <c r="AH546" i="2"/>
  <c r="AI546" i="2" s="1"/>
  <c r="AF546" i="2"/>
  <c r="AH545" i="2"/>
  <c r="AI545" i="2" s="1"/>
  <c r="AF545" i="2"/>
  <c r="AI544" i="2"/>
  <c r="AH544" i="2"/>
  <c r="AF544" i="2"/>
  <c r="AI543" i="2"/>
  <c r="AH543" i="2"/>
  <c r="AF543" i="2"/>
  <c r="AI542" i="2"/>
  <c r="AH542" i="2"/>
  <c r="AF542" i="2"/>
  <c r="AH541" i="2"/>
  <c r="AI541" i="2" s="1"/>
  <c r="AF541" i="2"/>
  <c r="AG540" i="2"/>
  <c r="AJ542" i="2" s="1"/>
  <c r="AD534" i="2"/>
  <c r="AE534" i="2" s="1"/>
  <c r="AC534" i="2"/>
  <c r="K534" i="2"/>
  <c r="AH532" i="2"/>
  <c r="AG532" i="2"/>
  <c r="AH531" i="2"/>
  <c r="AH525" i="2"/>
  <c r="AI525" i="2" s="1"/>
  <c r="AF525" i="2"/>
  <c r="AI524" i="2"/>
  <c r="AH524" i="2"/>
  <c r="AF524" i="2"/>
  <c r="AI523" i="2"/>
  <c r="AH523" i="2"/>
  <c r="AF523" i="2"/>
  <c r="AH522" i="2"/>
  <c r="AI522" i="2" s="1"/>
  <c r="AF522" i="2"/>
  <c r="AH521" i="2"/>
  <c r="AI521" i="2" s="1"/>
  <c r="AF521" i="2"/>
  <c r="AI520" i="2"/>
  <c r="AH520" i="2"/>
  <c r="AF520" i="2"/>
  <c r="AH519" i="2"/>
  <c r="AI519" i="2" s="1"/>
  <c r="AF519" i="2"/>
  <c r="AF518" i="2"/>
  <c r="AG517" i="2"/>
  <c r="AH518" i="2" s="1"/>
  <c r="AI518" i="2" s="1"/>
  <c r="AC511" i="2"/>
  <c r="K511" i="2"/>
  <c r="AD511" i="2" s="1"/>
  <c r="AE511" i="2" s="1"/>
  <c r="AH509" i="2"/>
  <c r="AG509" i="2"/>
  <c r="AH508" i="2"/>
  <c r="AH502" i="2"/>
  <c r="AI502" i="2" s="1"/>
  <c r="AF502" i="2"/>
  <c r="AI501" i="2"/>
  <c r="AH501" i="2"/>
  <c r="AF501" i="2"/>
  <c r="AI500" i="2"/>
  <c r="AH500" i="2"/>
  <c r="AF500" i="2"/>
  <c r="AI499" i="2"/>
  <c r="AH499" i="2"/>
  <c r="AF499" i="2"/>
  <c r="AH498" i="2"/>
  <c r="AI498" i="2" s="1"/>
  <c r="AF498" i="2"/>
  <c r="AH497" i="2"/>
  <c r="AI497" i="2" s="1"/>
  <c r="AF497" i="2"/>
  <c r="AJ496" i="2"/>
  <c r="AI496" i="2"/>
  <c r="AH496" i="2"/>
  <c r="AF496" i="2"/>
  <c r="AH495" i="2"/>
  <c r="AI495" i="2" s="1"/>
  <c r="AF495" i="2"/>
  <c r="AG494" i="2"/>
  <c r="AD488" i="2"/>
  <c r="AE488" i="2" s="1"/>
  <c r="AC488" i="2"/>
  <c r="K488" i="2"/>
  <c r="AH486" i="2"/>
  <c r="AG486" i="2"/>
  <c r="AH485" i="2"/>
  <c r="AI479" i="2"/>
  <c r="AH479" i="2"/>
  <c r="AF479" i="2"/>
  <c r="AI478" i="2"/>
  <c r="AH478" i="2"/>
  <c r="AF478" i="2"/>
  <c r="AI477" i="2"/>
  <c r="AH477" i="2"/>
  <c r="AF477" i="2"/>
  <c r="AI476" i="2"/>
  <c r="AH476" i="2"/>
  <c r="AF476" i="2"/>
  <c r="AI475" i="2"/>
  <c r="AH475" i="2"/>
  <c r="AF475" i="2"/>
  <c r="AH474" i="2"/>
  <c r="AI474" i="2" s="1"/>
  <c r="AF474" i="2"/>
  <c r="AJ473" i="2"/>
  <c r="AI473" i="2"/>
  <c r="AH473" i="2"/>
  <c r="AF473" i="2"/>
  <c r="AI472" i="2"/>
  <c r="AH472" i="2"/>
  <c r="AF472" i="2"/>
  <c r="AG471" i="2"/>
  <c r="AC465" i="2"/>
  <c r="K465" i="2"/>
  <c r="AD465" i="2" s="1"/>
  <c r="AE465" i="2" s="1"/>
  <c r="A464" i="2"/>
  <c r="AH463" i="2"/>
  <c r="AG463" i="2"/>
  <c r="AH462" i="2"/>
  <c r="A462" i="2"/>
  <c r="AH456" i="2"/>
  <c r="AI456" i="2" s="1"/>
  <c r="AF456" i="2"/>
  <c r="A456" i="2"/>
  <c r="A458" i="2" s="1"/>
  <c r="A460" i="2" s="1"/>
  <c r="AH455" i="2"/>
  <c r="AI455" i="2" s="1"/>
  <c r="AF455" i="2"/>
  <c r="A455" i="2"/>
  <c r="A457" i="2" s="1"/>
  <c r="A459" i="2" s="1"/>
  <c r="A461" i="2" s="1"/>
  <c r="A463" i="2" s="1"/>
  <c r="AH454" i="2"/>
  <c r="AI454" i="2" s="1"/>
  <c r="AF454" i="2"/>
  <c r="A454" i="2"/>
  <c r="AH453" i="2"/>
  <c r="AI453" i="2" s="1"/>
  <c r="AF453" i="2"/>
  <c r="A453" i="2"/>
  <c r="AH452" i="2"/>
  <c r="AI452" i="2" s="1"/>
  <c r="AF452" i="2"/>
  <c r="AI451" i="2"/>
  <c r="AH451" i="2"/>
  <c r="AF451" i="2"/>
  <c r="A451" i="2"/>
  <c r="AH450" i="2"/>
  <c r="AI450" i="2" s="1"/>
  <c r="AF450" i="2"/>
  <c r="AI449" i="2"/>
  <c r="AH449" i="2"/>
  <c r="AF449" i="2"/>
  <c r="AG448" i="2"/>
  <c r="AJ450" i="2" s="1"/>
  <c r="AC442" i="2"/>
  <c r="K442" i="2"/>
  <c r="AD442" i="2" s="1"/>
  <c r="AE442" i="2" s="1"/>
  <c r="AG440" i="2"/>
  <c r="A440" i="2"/>
  <c r="AH439" i="2"/>
  <c r="AH440" i="2" s="1"/>
  <c r="A438" i="2"/>
  <c r="A436" i="2"/>
  <c r="A434" i="2"/>
  <c r="AH433" i="2"/>
  <c r="AI433" i="2" s="1"/>
  <c r="AF433" i="2"/>
  <c r="AI432" i="2"/>
  <c r="AH432" i="2"/>
  <c r="AF432" i="2"/>
  <c r="A432" i="2"/>
  <c r="AH431" i="2"/>
  <c r="AI431" i="2" s="1"/>
  <c r="AF431" i="2"/>
  <c r="AI430" i="2"/>
  <c r="AH430" i="2"/>
  <c r="AF430" i="2"/>
  <c r="AH429" i="2"/>
  <c r="AI429" i="2" s="1"/>
  <c r="AF429" i="2"/>
  <c r="A429" i="2"/>
  <c r="A431" i="2" s="1"/>
  <c r="A433" i="2" s="1"/>
  <c r="A435" i="2" s="1"/>
  <c r="A437" i="2" s="1"/>
  <c r="A439" i="2" s="1"/>
  <c r="A441" i="2" s="1"/>
  <c r="AH428" i="2"/>
  <c r="AI428" i="2" s="1"/>
  <c r="AF428" i="2"/>
  <c r="AI427" i="2"/>
  <c r="AH427" i="2"/>
  <c r="AF427" i="2"/>
  <c r="AF426" i="2"/>
  <c r="AG425" i="2"/>
  <c r="AJ427" i="2" s="1"/>
  <c r="AC419" i="2"/>
  <c r="K419" i="2"/>
  <c r="AD419" i="2" s="1"/>
  <c r="AE419" i="2" s="1"/>
  <c r="AH417" i="2"/>
  <c r="AG417" i="2"/>
  <c r="AH416" i="2"/>
  <c r="AI410" i="2"/>
  <c r="AH410" i="2"/>
  <c r="AF410" i="2"/>
  <c r="A410" i="2"/>
  <c r="A412" i="2" s="1"/>
  <c r="A414" i="2" s="1"/>
  <c r="A416" i="2" s="1"/>
  <c r="A418" i="2" s="1"/>
  <c r="AH409" i="2"/>
  <c r="AI409" i="2" s="1"/>
  <c r="AF409" i="2"/>
  <c r="A409" i="2"/>
  <c r="A411" i="2" s="1"/>
  <c r="A413" i="2" s="1"/>
  <c r="A415" i="2" s="1"/>
  <c r="A417" i="2" s="1"/>
  <c r="AI408" i="2"/>
  <c r="AH408" i="2"/>
  <c r="AF408" i="2"/>
  <c r="AH407" i="2"/>
  <c r="AI407" i="2" s="1"/>
  <c r="AF407" i="2"/>
  <c r="A407" i="2"/>
  <c r="AI406" i="2"/>
  <c r="AH406" i="2"/>
  <c r="AF406" i="2"/>
  <c r="AH405" i="2"/>
  <c r="AI405" i="2" s="1"/>
  <c r="AF405" i="2"/>
  <c r="AJ404" i="2"/>
  <c r="AH404" i="2"/>
  <c r="AI404" i="2" s="1"/>
  <c r="AF404" i="2"/>
  <c r="AI403" i="2"/>
  <c r="AH403" i="2"/>
  <c r="AF403" i="2"/>
  <c r="AG402" i="2"/>
  <c r="AC396" i="2"/>
  <c r="K396" i="2"/>
  <c r="AD396" i="2" s="1"/>
  <c r="AE396" i="2" s="1"/>
  <c r="AH394" i="2"/>
  <c r="AG394" i="2"/>
  <c r="AH393" i="2"/>
  <c r="AI387" i="2"/>
  <c r="AH387" i="2"/>
  <c r="AF387" i="2"/>
  <c r="AI386" i="2"/>
  <c r="AH386" i="2"/>
  <c r="AF386" i="2"/>
  <c r="AH385" i="2"/>
  <c r="AI385" i="2" s="1"/>
  <c r="AF385" i="2"/>
  <c r="AI384" i="2"/>
  <c r="AH384" i="2"/>
  <c r="AF384" i="2"/>
  <c r="AI383" i="2"/>
  <c r="AH383" i="2"/>
  <c r="AF383" i="2"/>
  <c r="AI382" i="2"/>
  <c r="AH382" i="2"/>
  <c r="AF382" i="2"/>
  <c r="AJ381" i="2"/>
  <c r="AI381" i="2"/>
  <c r="AH381" i="2"/>
  <c r="AF381" i="2"/>
  <c r="AF380" i="2"/>
  <c r="AG379" i="2"/>
  <c r="AH380" i="2" s="1"/>
  <c r="AI380" i="2" s="1"/>
  <c r="AC373" i="2"/>
  <c r="K373" i="2"/>
  <c r="AD373" i="2" s="1"/>
  <c r="AE373" i="2" s="1"/>
  <c r="AG371" i="2"/>
  <c r="AH370" i="2"/>
  <c r="AH371" i="2" s="1"/>
  <c r="AI364" i="2"/>
  <c r="AH364" i="2"/>
  <c r="AF364" i="2"/>
  <c r="AI363" i="2"/>
  <c r="AH363" i="2"/>
  <c r="AF363" i="2"/>
  <c r="AI362" i="2"/>
  <c r="AH362" i="2"/>
  <c r="AF362" i="2"/>
  <c r="AH361" i="2"/>
  <c r="AI361" i="2" s="1"/>
  <c r="AF361" i="2"/>
  <c r="AI360" i="2"/>
  <c r="AH360" i="2"/>
  <c r="AF360" i="2"/>
  <c r="AI359" i="2"/>
  <c r="AH359" i="2"/>
  <c r="AF359" i="2"/>
  <c r="AJ358" i="2"/>
  <c r="AH358" i="2"/>
  <c r="AI358" i="2" s="1"/>
  <c r="AF358" i="2"/>
  <c r="AI357" i="2"/>
  <c r="AH357" i="2"/>
  <c r="AF357" i="2"/>
  <c r="AG356" i="2"/>
  <c r="AL348" i="2"/>
  <c r="AC347" i="2"/>
  <c r="AC345" i="2"/>
  <c r="AD348" i="2" s="1"/>
  <c r="AJ343" i="2"/>
  <c r="AI343" i="2"/>
  <c r="AG343" i="2"/>
  <c r="AI342" i="2"/>
  <c r="AJ342" i="2" s="1"/>
  <c r="AG342" i="2"/>
  <c r="AJ341" i="2"/>
  <c r="AI341" i="2"/>
  <c r="AG341" i="2"/>
  <c r="AI340" i="2"/>
  <c r="AJ340" i="2" s="1"/>
  <c r="AG340" i="2"/>
  <c r="AJ339" i="2"/>
  <c r="AI339" i="2"/>
  <c r="AG339" i="2"/>
  <c r="AI338" i="2"/>
  <c r="AJ338" i="2" s="1"/>
  <c r="AG338" i="2"/>
  <c r="AH337" i="2"/>
  <c r="AL330" i="2"/>
  <c r="AD330" i="2"/>
  <c r="AC330" i="2"/>
  <c r="AE330" i="2" s="1"/>
  <c r="AF330" i="2" s="1"/>
  <c r="AC329" i="2"/>
  <c r="AC328" i="2"/>
  <c r="AC326" i="2"/>
  <c r="AJ324" i="2"/>
  <c r="AI324" i="2"/>
  <c r="AG324" i="2"/>
  <c r="AI323" i="2"/>
  <c r="AJ323" i="2" s="1"/>
  <c r="AG323" i="2"/>
  <c r="AJ322" i="2"/>
  <c r="AI322" i="2"/>
  <c r="AG322" i="2"/>
  <c r="AI321" i="2"/>
  <c r="AJ321" i="2" s="1"/>
  <c r="AG321" i="2"/>
  <c r="AJ320" i="2"/>
  <c r="AI320" i="2"/>
  <c r="AG320" i="2"/>
  <c r="AG319" i="2"/>
  <c r="AH318" i="2"/>
  <c r="AI319" i="2" s="1"/>
  <c r="AJ319" i="2" s="1"/>
  <c r="AL312" i="2"/>
  <c r="AE311" i="2"/>
  <c r="AF311" i="2" s="1"/>
  <c r="AD311" i="2"/>
  <c r="AC311" i="2"/>
  <c r="AC310" i="2"/>
  <c r="AC309" i="2"/>
  <c r="AM311" i="2" s="1"/>
  <c r="AM312" i="2" s="1"/>
  <c r="AI307" i="2"/>
  <c r="AJ307" i="2" s="1"/>
  <c r="AG307" i="2"/>
  <c r="AJ306" i="2"/>
  <c r="AI306" i="2"/>
  <c r="AG306" i="2"/>
  <c r="AI305" i="2"/>
  <c r="AJ305" i="2" s="1"/>
  <c r="AG305" i="2"/>
  <c r="AJ304" i="2"/>
  <c r="AI304" i="2"/>
  <c r="AG304" i="2"/>
  <c r="AI303" i="2"/>
  <c r="AJ303" i="2" s="1"/>
  <c r="AG303" i="2"/>
  <c r="AJ302" i="2"/>
  <c r="AI302" i="2"/>
  <c r="AG302" i="2"/>
  <c r="AH301" i="2"/>
  <c r="AL294" i="2"/>
  <c r="AC292" i="2"/>
  <c r="AC291" i="2"/>
  <c r="AC290" i="2"/>
  <c r="AD293" i="2" s="1"/>
  <c r="AI288" i="2"/>
  <c r="AJ288" i="2" s="1"/>
  <c r="AG288" i="2"/>
  <c r="AJ287" i="2"/>
  <c r="AI287" i="2"/>
  <c r="AG287" i="2"/>
  <c r="AI286" i="2"/>
  <c r="AJ286" i="2" s="1"/>
  <c r="AG286" i="2"/>
  <c r="AJ285" i="2"/>
  <c r="AI285" i="2"/>
  <c r="AG285" i="2"/>
  <c r="AI284" i="2"/>
  <c r="AJ284" i="2" s="1"/>
  <c r="AG284" i="2"/>
  <c r="AJ283" i="2"/>
  <c r="AI283" i="2"/>
  <c r="AG283" i="2"/>
  <c r="AH282" i="2"/>
  <c r="AL275" i="2"/>
  <c r="AD275" i="2"/>
  <c r="AC273" i="2"/>
  <c r="AC272" i="2"/>
  <c r="AC271" i="2"/>
  <c r="AC275" i="2" s="1"/>
  <c r="AJ269" i="2"/>
  <c r="AI269" i="2"/>
  <c r="AG269" i="2"/>
  <c r="AI268" i="2"/>
  <c r="AJ268" i="2" s="1"/>
  <c r="AG268" i="2"/>
  <c r="AJ267" i="2"/>
  <c r="AI267" i="2"/>
  <c r="AG267" i="2"/>
  <c r="AJ266" i="2"/>
  <c r="AI266" i="2"/>
  <c r="AG266" i="2"/>
  <c r="AJ265" i="2"/>
  <c r="AI265" i="2"/>
  <c r="AG265" i="2"/>
  <c r="AI264" i="2"/>
  <c r="AJ264" i="2" s="1"/>
  <c r="AG264" i="2"/>
  <c r="AH263" i="2"/>
  <c r="AL257" i="2"/>
  <c r="AC255" i="2"/>
  <c r="AC254" i="2"/>
  <c r="AM256" i="2" s="1"/>
  <c r="AM257" i="2" s="1"/>
  <c r="AJ252" i="2"/>
  <c r="AI252" i="2"/>
  <c r="AG252" i="2"/>
  <c r="AI251" i="2"/>
  <c r="AJ251" i="2" s="1"/>
  <c r="AG251" i="2"/>
  <c r="AJ250" i="2"/>
  <c r="AI250" i="2"/>
  <c r="AG250" i="2"/>
  <c r="AI249" i="2"/>
  <c r="AJ249" i="2" s="1"/>
  <c r="AG249" i="2"/>
  <c r="AJ248" i="2"/>
  <c r="AI248" i="2"/>
  <c r="AG248" i="2"/>
  <c r="AG247" i="2"/>
  <c r="AH246" i="2"/>
  <c r="AI247" i="2" s="1"/>
  <c r="AJ247" i="2" s="1"/>
  <c r="AC241" i="2"/>
  <c r="AC240" i="2"/>
  <c r="AC239" i="2"/>
  <c r="AC238" i="2"/>
  <c r="AD242" i="2" s="1"/>
  <c r="AI236" i="2"/>
  <c r="AJ236" i="2" s="1"/>
  <c r="AG236" i="2"/>
  <c r="AJ235" i="2"/>
  <c r="AI235" i="2"/>
  <c r="AG235" i="2"/>
  <c r="AI234" i="2"/>
  <c r="AJ234" i="2" s="1"/>
  <c r="AG234" i="2"/>
  <c r="AJ233" i="2"/>
  <c r="AI233" i="2"/>
  <c r="AG233" i="2"/>
  <c r="AI232" i="2"/>
  <c r="AJ232" i="2" s="1"/>
  <c r="AG232" i="2"/>
  <c r="AJ231" i="2"/>
  <c r="AI231" i="2"/>
  <c r="AG231" i="2"/>
  <c r="AH230" i="2"/>
  <c r="AC225" i="2"/>
  <c r="AC224" i="2"/>
  <c r="AD226" i="2" s="1"/>
  <c r="AF222" i="2"/>
  <c r="AH221" i="2"/>
  <c r="AI221" i="2" s="1"/>
  <c r="AF221" i="2"/>
  <c r="AI220" i="2"/>
  <c r="AH220" i="2"/>
  <c r="AF220" i="2"/>
  <c r="AH219" i="2"/>
  <c r="AI219" i="2" s="1"/>
  <c r="AF219" i="2"/>
  <c r="AI218" i="2"/>
  <c r="AH218" i="2"/>
  <c r="AF218" i="2"/>
  <c r="AF217" i="2"/>
  <c r="AG216" i="2"/>
  <c r="AH217" i="2" s="1"/>
  <c r="AI217" i="2" s="1"/>
  <c r="AC208" i="2"/>
  <c r="AC207" i="2"/>
  <c r="AC206" i="2"/>
  <c r="AD212" i="2" s="1"/>
  <c r="AI204" i="2"/>
  <c r="AH204" i="2"/>
  <c r="AF204" i="2"/>
  <c r="AH203" i="2"/>
  <c r="AI203" i="2" s="1"/>
  <c r="AF203" i="2"/>
  <c r="AI202" i="2"/>
  <c r="AH202" i="2"/>
  <c r="AF202" i="2"/>
  <c r="AH201" i="2"/>
  <c r="AI201" i="2" s="1"/>
  <c r="AF201" i="2"/>
  <c r="AI200" i="2"/>
  <c r="AH200" i="2"/>
  <c r="AF200" i="2"/>
  <c r="AH199" i="2"/>
  <c r="AI199" i="2" s="1"/>
  <c r="AF199" i="2"/>
  <c r="AG198" i="2"/>
  <c r="AD194" i="2"/>
  <c r="AC194" i="2"/>
  <c r="AE194" i="2" s="1"/>
  <c r="AF194" i="2" s="1"/>
  <c r="AC193" i="2"/>
  <c r="AC192" i="2"/>
  <c r="AC191" i="2"/>
  <c r="AI189" i="2"/>
  <c r="AJ189" i="2" s="1"/>
  <c r="AG189" i="2"/>
  <c r="AJ188" i="2"/>
  <c r="AI188" i="2"/>
  <c r="AG188" i="2"/>
  <c r="AI187" i="2"/>
  <c r="AJ187" i="2" s="1"/>
  <c r="AG187" i="2"/>
  <c r="AJ186" i="2"/>
  <c r="AI186" i="2"/>
  <c r="AG186" i="2"/>
  <c r="AI185" i="2"/>
  <c r="AJ185" i="2" s="1"/>
  <c r="AG185" i="2"/>
  <c r="AG184" i="2"/>
  <c r="AH183" i="2"/>
  <c r="AI184" i="2" s="1"/>
  <c r="AJ184" i="2" s="1"/>
  <c r="AE179" i="2"/>
  <c r="AF179" i="2" s="1"/>
  <c r="AD179" i="2"/>
  <c r="AC179" i="2"/>
  <c r="AC176" i="2"/>
  <c r="AC175" i="2"/>
  <c r="AC174" i="2"/>
  <c r="AJ172" i="2"/>
  <c r="AI172" i="2"/>
  <c r="AG172" i="2"/>
  <c r="AI171" i="2"/>
  <c r="AJ171" i="2" s="1"/>
  <c r="AG171" i="2"/>
  <c r="AJ170" i="2"/>
  <c r="AI170" i="2"/>
  <c r="AG170" i="2"/>
  <c r="AI169" i="2"/>
  <c r="AJ169" i="2" s="1"/>
  <c r="AG169" i="2"/>
  <c r="AJ168" i="2"/>
  <c r="AI168" i="2"/>
  <c r="AG168" i="2"/>
  <c r="AH167" i="2"/>
  <c r="AD163" i="2"/>
  <c r="AC163" i="2"/>
  <c r="AE163" i="2" s="1"/>
  <c r="AF163" i="2" s="1"/>
  <c r="AC162" i="2"/>
  <c r="AC159" i="2"/>
  <c r="AC158" i="2"/>
  <c r="AI156" i="2"/>
  <c r="AJ156" i="2" s="1"/>
  <c r="AG156" i="2"/>
  <c r="AJ155" i="2"/>
  <c r="AI155" i="2"/>
  <c r="AG155" i="2"/>
  <c r="AI154" i="2"/>
  <c r="AJ154" i="2" s="1"/>
  <c r="AG154" i="2"/>
  <c r="AJ153" i="2"/>
  <c r="AI153" i="2"/>
  <c r="AG153" i="2"/>
  <c r="AI152" i="2"/>
  <c r="AJ152" i="2" s="1"/>
  <c r="AG152" i="2"/>
  <c r="AG151" i="2"/>
  <c r="AH150" i="2"/>
  <c r="AI151" i="2" s="1"/>
  <c r="AJ151" i="2" s="1"/>
  <c r="AD146" i="2"/>
  <c r="AC145" i="2"/>
  <c r="AC140" i="2"/>
  <c r="AC139" i="2"/>
  <c r="AC138" i="2"/>
  <c r="AC146" i="2" s="1"/>
  <c r="AE146" i="2" s="1"/>
  <c r="AF146" i="2" s="1"/>
  <c r="AJ137" i="2"/>
  <c r="AI137" i="2"/>
  <c r="AG137" i="2"/>
  <c r="AI136" i="2"/>
  <c r="AJ136" i="2" s="1"/>
  <c r="AG136" i="2"/>
  <c r="AJ135" i="2"/>
  <c r="AI135" i="2"/>
  <c r="AG135" i="2"/>
  <c r="AI134" i="2"/>
  <c r="AJ134" i="2" s="1"/>
  <c r="AG134" i="2"/>
  <c r="AJ133" i="2"/>
  <c r="AI133" i="2"/>
  <c r="AG133" i="2"/>
  <c r="AI132" i="2"/>
  <c r="AJ132" i="2" s="1"/>
  <c r="AG132" i="2"/>
  <c r="AH131" i="2"/>
  <c r="AD127" i="2"/>
  <c r="AC127" i="2"/>
  <c r="AE127" i="2" s="1"/>
  <c r="AF127" i="2" s="1"/>
  <c r="AC125" i="2"/>
  <c r="AC124" i="2"/>
  <c r="AC123" i="2"/>
  <c r="AC122" i="2"/>
  <c r="AI120" i="2"/>
  <c r="AJ120" i="2" s="1"/>
  <c r="AG120" i="2"/>
  <c r="AJ119" i="2"/>
  <c r="AI119" i="2"/>
  <c r="AG119" i="2"/>
  <c r="AJ118" i="2"/>
  <c r="AI118" i="2"/>
  <c r="AG118" i="2"/>
  <c r="AJ117" i="2"/>
  <c r="AI117" i="2"/>
  <c r="AG117" i="2"/>
  <c r="AI116" i="2"/>
  <c r="AJ116" i="2" s="1"/>
  <c r="AT56" i="2" s="1"/>
  <c r="AG116" i="2"/>
  <c r="AH115" i="2"/>
  <c r="AD111" i="2"/>
  <c r="AC111" i="2"/>
  <c r="AE111" i="2" s="1"/>
  <c r="AF111" i="2" s="1"/>
  <c r="AC108" i="2"/>
  <c r="AC107" i="2"/>
  <c r="AI105" i="2"/>
  <c r="AJ105" i="2" s="1"/>
  <c r="AG105" i="2"/>
  <c r="AJ104" i="2"/>
  <c r="AS57" i="2" s="1"/>
  <c r="AI104" i="2"/>
  <c r="AG104" i="2"/>
  <c r="AI103" i="2"/>
  <c r="AJ103" i="2" s="1"/>
  <c r="AG103" i="2"/>
  <c r="AI102" i="2"/>
  <c r="AJ102" i="2" s="1"/>
  <c r="AG102" i="2"/>
  <c r="AI101" i="2"/>
  <c r="AJ101" i="2" s="1"/>
  <c r="AG101" i="2"/>
  <c r="AJ100" i="2"/>
  <c r="AS56" i="2" s="1"/>
  <c r="AI100" i="2"/>
  <c r="AG100" i="2"/>
  <c r="AH99" i="2"/>
  <c r="AC94" i="2"/>
  <c r="AC91" i="2"/>
  <c r="W91" i="2"/>
  <c r="AC90" i="2"/>
  <c r="W90" i="2"/>
  <c r="V90" i="2"/>
  <c r="AJ89" i="2"/>
  <c r="AI89" i="2"/>
  <c r="AG89" i="2"/>
  <c r="AC89" i="2"/>
  <c r="AD95" i="2" s="1"/>
  <c r="V89" i="2"/>
  <c r="AJ88" i="2"/>
  <c r="AI88" i="2"/>
  <c r="AG88" i="2"/>
  <c r="AI87" i="2"/>
  <c r="AJ87" i="2" s="1"/>
  <c r="AG87" i="2"/>
  <c r="AJ86" i="2"/>
  <c r="AI86" i="2"/>
  <c r="AG86" i="2"/>
  <c r="AI85" i="2"/>
  <c r="AJ85" i="2" s="1"/>
  <c r="AR57" i="2" s="1"/>
  <c r="AG85" i="2"/>
  <c r="AG84" i="2"/>
  <c r="AH83" i="2"/>
  <c r="AI84" i="2" s="1"/>
  <c r="AD79" i="2"/>
  <c r="AC78" i="2"/>
  <c r="W78" i="2"/>
  <c r="AC77" i="2"/>
  <c r="V77" i="2"/>
  <c r="AC76" i="2"/>
  <c r="AC79" i="2" s="1"/>
  <c r="AE79" i="2" s="1"/>
  <c r="AF79" i="2" s="1"/>
  <c r="AJ75" i="2"/>
  <c r="AI75" i="2"/>
  <c r="AG75" i="2"/>
  <c r="AI74" i="2"/>
  <c r="AJ74" i="2" s="1"/>
  <c r="AG74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I73" i="2"/>
  <c r="AJ73" i="2" s="1"/>
  <c r="AQ59" i="2" s="1"/>
  <c r="AG73" i="2"/>
  <c r="AJ72" i="2"/>
  <c r="AQ58" i="2" s="1"/>
  <c r="AI72" i="2"/>
  <c r="AG72" i="2"/>
  <c r="AI71" i="2"/>
  <c r="AJ71" i="2" s="1"/>
  <c r="AQ57" i="2" s="1"/>
  <c r="AG71" i="2"/>
  <c r="AJ70" i="2"/>
  <c r="AI70" i="2"/>
  <c r="AG70" i="2"/>
  <c r="AH69" i="2"/>
  <c r="AN66" i="2"/>
  <c r="AE65" i="2"/>
  <c r="AF65" i="2" s="1"/>
  <c r="AD65" i="2"/>
  <c r="AC65" i="2"/>
  <c r="AC64" i="2"/>
  <c r="AI62" i="2"/>
  <c r="AJ62" i="2" s="1"/>
  <c r="AG62" i="2"/>
  <c r="AJ61" i="2"/>
  <c r="AI61" i="2"/>
  <c r="AG61" i="2"/>
  <c r="AJ60" i="2"/>
  <c r="AP60" i="2" s="1"/>
  <c r="AI60" i="2"/>
  <c r="AG60" i="2"/>
  <c r="AI59" i="2"/>
  <c r="AJ59" i="2" s="1"/>
  <c r="AP59" i="2" s="1"/>
  <c r="AG59" i="2"/>
  <c r="AR58" i="2"/>
  <c r="AJ58" i="2"/>
  <c r="AP58" i="2" s="1"/>
  <c r="AI58" i="2"/>
  <c r="AP35" i="2" s="1"/>
  <c r="AG58" i="2"/>
  <c r="AI57" i="2"/>
  <c r="AP30" i="2" s="1"/>
  <c r="AG57" i="2"/>
  <c r="AQ56" i="2"/>
  <c r="AG56" i="2"/>
  <c r="AP6" i="2" s="1"/>
  <c r="AH55" i="2"/>
  <c r="AP73" i="2" s="1"/>
  <c r="AC50" i="2"/>
  <c r="AC49" i="2"/>
  <c r="AC51" i="2" s="1"/>
  <c r="AE51" i="2" s="1"/>
  <c r="AC48" i="2"/>
  <c r="AD51" i="2" s="1"/>
  <c r="AI47" i="2"/>
  <c r="AJ47" i="2" s="1"/>
  <c r="AG47" i="2"/>
  <c r="AJ46" i="2"/>
  <c r="AI46" i="2"/>
  <c r="AG46" i="2"/>
  <c r="AI45" i="2"/>
  <c r="AJ45" i="2" s="1"/>
  <c r="AO65" i="2" s="1"/>
  <c r="AG45" i="2"/>
  <c r="AI44" i="2"/>
  <c r="AO37" i="2" s="1"/>
  <c r="AG44" i="2"/>
  <c r="AI43" i="2"/>
  <c r="AJ43" i="2" s="1"/>
  <c r="AO59" i="2" s="1"/>
  <c r="AG43" i="2"/>
  <c r="AJ42" i="2"/>
  <c r="AO58" i="2" s="1"/>
  <c r="AI42" i="2"/>
  <c r="AO35" i="2" s="1"/>
  <c r="AG42" i="2"/>
  <c r="AI41" i="2"/>
  <c r="AJ41" i="2" s="1"/>
  <c r="AO57" i="2" s="1"/>
  <c r="AG41" i="2"/>
  <c r="AG40" i="2"/>
  <c r="AH39" i="2"/>
  <c r="AO73" i="2" s="1"/>
  <c r="AO38" i="2"/>
  <c r="AP37" i="2"/>
  <c r="AQ36" i="2"/>
  <c r="AP36" i="2"/>
  <c r="AO36" i="2"/>
  <c r="AM36" i="2"/>
  <c r="AR35" i="2"/>
  <c r="AQ35" i="2"/>
  <c r="AC34" i="2"/>
  <c r="AC33" i="2"/>
  <c r="AJ32" i="2"/>
  <c r="AI32" i="2"/>
  <c r="AC32" i="2"/>
  <c r="AI31" i="2"/>
  <c r="AJ31" i="2" s="1"/>
  <c r="AC31" i="2"/>
  <c r="AD35" i="2" s="1"/>
  <c r="AS30" i="2"/>
  <c r="AR30" i="2"/>
  <c r="AQ30" i="2"/>
  <c r="AO30" i="2"/>
  <c r="AN30" i="2"/>
  <c r="AJ30" i="2"/>
  <c r="AI30" i="2"/>
  <c r="AN39" i="2" s="1"/>
  <c r="AG30" i="2"/>
  <c r="AT29" i="2"/>
  <c r="AS29" i="2"/>
  <c r="AQ29" i="2"/>
  <c r="AM29" i="2"/>
  <c r="AJ29" i="2"/>
  <c r="AN65" i="2" s="1"/>
  <c r="AI29" i="2"/>
  <c r="AN38" i="2" s="1"/>
  <c r="AG29" i="2"/>
  <c r="AI28" i="2"/>
  <c r="AN37" i="2" s="1"/>
  <c r="AG28" i="2"/>
  <c r="AN10" i="2" s="1"/>
  <c r="AJ27" i="2"/>
  <c r="AN59" i="2" s="1"/>
  <c r="AI27" i="2"/>
  <c r="AN36" i="2" s="1"/>
  <c r="AG27" i="2"/>
  <c r="AI26" i="2"/>
  <c r="AN35" i="2" s="1"/>
  <c r="AG26" i="2"/>
  <c r="AN8" i="2" s="1"/>
  <c r="AJ25" i="2"/>
  <c r="AN57" i="2" s="1"/>
  <c r="AI25" i="2"/>
  <c r="AG25" i="2"/>
  <c r="AG24" i="2"/>
  <c r="AH23" i="2"/>
  <c r="AI24" i="2" s="1"/>
  <c r="AC16" i="2"/>
  <c r="AC15" i="2"/>
  <c r="AC18" i="2" s="1"/>
  <c r="AE18" i="2" s="1"/>
  <c r="AJ14" i="2"/>
  <c r="AI14" i="2"/>
  <c r="AC14" i="2"/>
  <c r="AD18" i="2" s="1"/>
  <c r="AM13" i="2"/>
  <c r="AI13" i="2"/>
  <c r="AM40" i="2" s="1"/>
  <c r="AN12" i="2"/>
  <c r="AI12" i="2"/>
  <c r="AJ12" i="2" s="1"/>
  <c r="AM66" i="2" s="1"/>
  <c r="AG12" i="2"/>
  <c r="AM12" i="2" s="1"/>
  <c r="AO11" i="2"/>
  <c r="AN11" i="2"/>
  <c r="AI11" i="2"/>
  <c r="AM38" i="2" s="1"/>
  <c r="AG11" i="2"/>
  <c r="AM11" i="2" s="1"/>
  <c r="AP10" i="2"/>
  <c r="AO10" i="2"/>
  <c r="AI10" i="2"/>
  <c r="AM37" i="2" s="1"/>
  <c r="AG10" i="2"/>
  <c r="AM10" i="2" s="1"/>
  <c r="AQ9" i="2"/>
  <c r="AP9" i="2"/>
  <c r="AO9" i="2"/>
  <c r="AN9" i="2"/>
  <c r="AM9" i="2"/>
  <c r="AJ9" i="2"/>
  <c r="AM59" i="2" s="1"/>
  <c r="AI9" i="2"/>
  <c r="AG9" i="2"/>
  <c r="AR8" i="2"/>
  <c r="AQ8" i="2"/>
  <c r="AP8" i="2"/>
  <c r="AO8" i="2"/>
  <c r="AI8" i="2"/>
  <c r="AM35" i="2" s="1"/>
  <c r="AG8" i="2"/>
  <c r="AM8" i="2" s="1"/>
  <c r="AS7" i="2"/>
  <c r="AR7" i="2"/>
  <c r="AQ7" i="2"/>
  <c r="AP7" i="2"/>
  <c r="AO7" i="2"/>
  <c r="AN7" i="2"/>
  <c r="AM7" i="2"/>
  <c r="AJ7" i="2"/>
  <c r="AM57" i="2" s="1"/>
  <c r="AI7" i="2"/>
  <c r="AM30" i="2" s="1"/>
  <c r="AG7" i="2"/>
  <c r="AT6" i="2"/>
  <c r="AS6" i="2"/>
  <c r="AR6" i="2"/>
  <c r="AQ6" i="2"/>
  <c r="AO6" i="2"/>
  <c r="AN6" i="2"/>
  <c r="AM6" i="2"/>
  <c r="AJ6" i="2"/>
  <c r="AM56" i="2" s="1"/>
  <c r="AI6" i="2"/>
  <c r="AG6" i="2"/>
  <c r="AH5" i="2"/>
  <c r="AM73" i="2" s="1"/>
  <c r="M553" i="1"/>
  <c r="N553" i="1" s="1"/>
  <c r="L553" i="1"/>
  <c r="K553" i="1"/>
  <c r="P551" i="1"/>
  <c r="Q550" i="1"/>
  <c r="Q551" i="1" s="1"/>
  <c r="R544" i="1"/>
  <c r="Q544" i="1"/>
  <c r="O544" i="1"/>
  <c r="R543" i="1"/>
  <c r="Q543" i="1"/>
  <c r="O543" i="1"/>
  <c r="Q542" i="1"/>
  <c r="R542" i="1" s="1"/>
  <c r="O542" i="1"/>
  <c r="R541" i="1"/>
  <c r="Q541" i="1"/>
  <c r="O541" i="1"/>
  <c r="R540" i="1"/>
  <c r="Q540" i="1"/>
  <c r="O540" i="1"/>
  <c r="Q539" i="1"/>
  <c r="R539" i="1" s="1"/>
  <c r="O539" i="1"/>
  <c r="A539" i="1"/>
  <c r="A541" i="1" s="1"/>
  <c r="A543" i="1" s="1"/>
  <c r="A545" i="1" s="1"/>
  <c r="A547" i="1" s="1"/>
  <c r="A549" i="1" s="1"/>
  <c r="A551" i="1" s="1"/>
  <c r="T538" i="1"/>
  <c r="Q538" i="1"/>
  <c r="R538" i="1" s="1"/>
  <c r="O538" i="1"/>
  <c r="A538" i="1"/>
  <c r="A540" i="1" s="1"/>
  <c r="A542" i="1" s="1"/>
  <c r="A544" i="1" s="1"/>
  <c r="A546" i="1" s="1"/>
  <c r="A548" i="1" s="1"/>
  <c r="A550" i="1" s="1"/>
  <c r="A552" i="1" s="1"/>
  <c r="R537" i="1"/>
  <c r="Q537" i="1"/>
  <c r="O537" i="1"/>
  <c r="P536" i="1"/>
  <c r="A536" i="1"/>
  <c r="M530" i="1"/>
  <c r="N530" i="1" s="1"/>
  <c r="L530" i="1"/>
  <c r="K530" i="1"/>
  <c r="P528" i="1"/>
  <c r="Q527" i="1"/>
  <c r="Q528" i="1" s="1"/>
  <c r="R521" i="1"/>
  <c r="Q521" i="1"/>
  <c r="O521" i="1"/>
  <c r="A521" i="1"/>
  <c r="A523" i="1" s="1"/>
  <c r="A525" i="1" s="1"/>
  <c r="A527" i="1" s="1"/>
  <c r="A529" i="1" s="1"/>
  <c r="Q520" i="1"/>
  <c r="R520" i="1" s="1"/>
  <c r="O520" i="1"/>
  <c r="Q519" i="1"/>
  <c r="R519" i="1" s="1"/>
  <c r="O519" i="1"/>
  <c r="A519" i="1"/>
  <c r="R518" i="1"/>
  <c r="Q518" i="1"/>
  <c r="O518" i="1"/>
  <c r="A518" i="1"/>
  <c r="A520" i="1" s="1"/>
  <c r="A522" i="1" s="1"/>
  <c r="A524" i="1" s="1"/>
  <c r="A526" i="1" s="1"/>
  <c r="A528" i="1" s="1"/>
  <c r="Q517" i="1"/>
  <c r="R517" i="1" s="1"/>
  <c r="O517" i="1"/>
  <c r="A517" i="1"/>
  <c r="Q516" i="1"/>
  <c r="R516" i="1" s="1"/>
  <c r="O516" i="1"/>
  <c r="A516" i="1"/>
  <c r="T515" i="1"/>
  <c r="Q515" i="1"/>
  <c r="R515" i="1" s="1"/>
  <c r="O515" i="1"/>
  <c r="Q514" i="1"/>
  <c r="R514" i="1" s="1"/>
  <c r="O514" i="1"/>
  <c r="A514" i="1"/>
  <c r="P513" i="1"/>
  <c r="L507" i="1"/>
  <c r="K507" i="1"/>
  <c r="M507" i="1" s="1"/>
  <c r="N507" i="1" s="1"/>
  <c r="P505" i="1"/>
  <c r="Q504" i="1"/>
  <c r="Q505" i="1" s="1"/>
  <c r="R498" i="1"/>
  <c r="Q498" i="1"/>
  <c r="O498" i="1"/>
  <c r="Q497" i="1"/>
  <c r="R497" i="1" s="1"/>
  <c r="O497" i="1"/>
  <c r="Q496" i="1"/>
  <c r="R496" i="1" s="1"/>
  <c r="O496" i="1"/>
  <c r="R495" i="1"/>
  <c r="Q495" i="1"/>
  <c r="O495" i="1"/>
  <c r="A495" i="1"/>
  <c r="A497" i="1" s="1"/>
  <c r="A499" i="1" s="1"/>
  <c r="A501" i="1" s="1"/>
  <c r="A503" i="1" s="1"/>
  <c r="A505" i="1" s="1"/>
  <c r="Q494" i="1"/>
  <c r="R494" i="1" s="1"/>
  <c r="O494" i="1"/>
  <c r="Q493" i="1"/>
  <c r="R493" i="1" s="1"/>
  <c r="O493" i="1"/>
  <c r="S492" i="1"/>
  <c r="R492" i="1"/>
  <c r="Q492" i="1"/>
  <c r="O492" i="1"/>
  <c r="A492" i="1"/>
  <c r="A494" i="1" s="1"/>
  <c r="A496" i="1" s="1"/>
  <c r="A498" i="1" s="1"/>
  <c r="A500" i="1" s="1"/>
  <c r="A502" i="1" s="1"/>
  <c r="A504" i="1" s="1"/>
  <c r="A506" i="1" s="1"/>
  <c r="Q491" i="1"/>
  <c r="R491" i="1" s="1"/>
  <c r="O491" i="1"/>
  <c r="P490" i="1"/>
  <c r="L484" i="1"/>
  <c r="K484" i="1"/>
  <c r="M484" i="1" s="1"/>
  <c r="N484" i="1" s="1"/>
  <c r="P482" i="1"/>
  <c r="Q481" i="1"/>
  <c r="Q482" i="1" s="1"/>
  <c r="R475" i="1"/>
  <c r="Q475" i="1"/>
  <c r="O475" i="1"/>
  <c r="R474" i="1"/>
  <c r="Q474" i="1"/>
  <c r="O474" i="1"/>
  <c r="Q473" i="1"/>
  <c r="R473" i="1" s="1"/>
  <c r="O473" i="1"/>
  <c r="A473" i="1"/>
  <c r="A475" i="1" s="1"/>
  <c r="A477" i="1" s="1"/>
  <c r="A479" i="1" s="1"/>
  <c r="A481" i="1" s="1"/>
  <c r="A483" i="1" s="1"/>
  <c r="R472" i="1"/>
  <c r="Q472" i="1"/>
  <c r="O472" i="1"/>
  <c r="R471" i="1"/>
  <c r="Q471" i="1"/>
  <c r="O471" i="1"/>
  <c r="R470" i="1"/>
  <c r="Q470" i="1"/>
  <c r="O470" i="1"/>
  <c r="A470" i="1"/>
  <c r="A472" i="1" s="1"/>
  <c r="A474" i="1" s="1"/>
  <c r="A476" i="1" s="1"/>
  <c r="A478" i="1" s="1"/>
  <c r="A480" i="1" s="1"/>
  <c r="A482" i="1" s="1"/>
  <c r="R469" i="1"/>
  <c r="Q469" i="1"/>
  <c r="O469" i="1"/>
  <c r="Q468" i="1"/>
  <c r="R468" i="1" s="1"/>
  <c r="O468" i="1"/>
  <c r="P467" i="1"/>
  <c r="S469" i="1" s="1"/>
  <c r="L461" i="1"/>
  <c r="K461" i="1"/>
  <c r="Q458" i="1" s="1"/>
  <c r="Q459" i="1" s="1"/>
  <c r="P459" i="1"/>
  <c r="R452" i="1"/>
  <c r="Q452" i="1"/>
  <c r="O452" i="1"/>
  <c r="Q451" i="1"/>
  <c r="R451" i="1" s="1"/>
  <c r="O451" i="1"/>
  <c r="A451" i="1"/>
  <c r="A453" i="1" s="1"/>
  <c r="A455" i="1" s="1"/>
  <c r="A457" i="1" s="1"/>
  <c r="A459" i="1" s="1"/>
  <c r="R450" i="1"/>
  <c r="Q450" i="1"/>
  <c r="O450" i="1"/>
  <c r="R449" i="1"/>
  <c r="Q449" i="1"/>
  <c r="O449" i="1"/>
  <c r="R448" i="1"/>
  <c r="Q448" i="1"/>
  <c r="O448" i="1"/>
  <c r="A448" i="1"/>
  <c r="A450" i="1" s="1"/>
  <c r="A452" i="1" s="1"/>
  <c r="A454" i="1" s="1"/>
  <c r="A456" i="1" s="1"/>
  <c r="A458" i="1" s="1"/>
  <c r="A460" i="1" s="1"/>
  <c r="Q447" i="1"/>
  <c r="R447" i="1" s="1"/>
  <c r="O447" i="1"/>
  <c r="Q446" i="1"/>
  <c r="R446" i="1" s="1"/>
  <c r="O446" i="1"/>
  <c r="R445" i="1"/>
  <c r="Q445" i="1"/>
  <c r="O445" i="1"/>
  <c r="P444" i="1"/>
  <c r="S446" i="1" s="1"/>
  <c r="N438" i="1"/>
  <c r="M438" i="1"/>
  <c r="L438" i="1"/>
  <c r="K438" i="1"/>
  <c r="P436" i="1"/>
  <c r="Q435" i="1"/>
  <c r="Q436" i="1" s="1"/>
  <c r="R429" i="1"/>
  <c r="Q429" i="1"/>
  <c r="O429" i="1"/>
  <c r="A429" i="1"/>
  <c r="A431" i="1" s="1"/>
  <c r="A433" i="1" s="1"/>
  <c r="A435" i="1" s="1"/>
  <c r="A437" i="1" s="1"/>
  <c r="Q428" i="1"/>
  <c r="R428" i="1" s="1"/>
  <c r="O428" i="1"/>
  <c r="Q427" i="1"/>
  <c r="R427" i="1" s="1"/>
  <c r="O427" i="1"/>
  <c r="R426" i="1"/>
  <c r="Q426" i="1"/>
  <c r="O426" i="1"/>
  <c r="A426" i="1"/>
  <c r="A428" i="1" s="1"/>
  <c r="A430" i="1" s="1"/>
  <c r="A432" i="1" s="1"/>
  <c r="A434" i="1" s="1"/>
  <c r="A436" i="1" s="1"/>
  <c r="R425" i="1"/>
  <c r="Q425" i="1"/>
  <c r="O425" i="1"/>
  <c r="R424" i="1"/>
  <c r="Q424" i="1"/>
  <c r="O424" i="1"/>
  <c r="S423" i="1"/>
  <c r="Q423" i="1"/>
  <c r="R423" i="1" s="1"/>
  <c r="O423" i="1"/>
  <c r="O422" i="1"/>
  <c r="P421" i="1"/>
  <c r="Q422" i="1" s="1"/>
  <c r="R422" i="1" s="1"/>
  <c r="L415" i="1"/>
  <c r="K415" i="1"/>
  <c r="M415" i="1" s="1"/>
  <c r="N415" i="1" s="1"/>
  <c r="P413" i="1"/>
  <c r="R406" i="1"/>
  <c r="Q406" i="1"/>
  <c r="O406" i="1"/>
  <c r="Q405" i="1"/>
  <c r="R405" i="1" s="1"/>
  <c r="O405" i="1"/>
  <c r="R404" i="1"/>
  <c r="Q404" i="1"/>
  <c r="O404" i="1"/>
  <c r="R403" i="1"/>
  <c r="Q403" i="1"/>
  <c r="O403" i="1"/>
  <c r="R402" i="1"/>
  <c r="Q402" i="1"/>
  <c r="O402" i="1"/>
  <c r="R401" i="1"/>
  <c r="Q401" i="1"/>
  <c r="O401" i="1"/>
  <c r="S400" i="1"/>
  <c r="Q400" i="1"/>
  <c r="R400" i="1" s="1"/>
  <c r="O400" i="1"/>
  <c r="R399" i="1"/>
  <c r="Q399" i="1"/>
  <c r="O399" i="1"/>
  <c r="P398" i="1"/>
  <c r="L392" i="1"/>
  <c r="K392" i="1"/>
  <c r="M392" i="1" s="1"/>
  <c r="N392" i="1" s="1"/>
  <c r="P390" i="1"/>
  <c r="Q389" i="1"/>
  <c r="Q390" i="1" s="1"/>
  <c r="R383" i="1"/>
  <c r="Q383" i="1"/>
  <c r="O383" i="1"/>
  <c r="R382" i="1"/>
  <c r="Q382" i="1"/>
  <c r="O382" i="1"/>
  <c r="R381" i="1"/>
  <c r="Q381" i="1"/>
  <c r="O381" i="1"/>
  <c r="R380" i="1"/>
  <c r="Q380" i="1"/>
  <c r="O380" i="1"/>
  <c r="R379" i="1"/>
  <c r="Q379" i="1"/>
  <c r="O379" i="1"/>
  <c r="R378" i="1"/>
  <c r="Q378" i="1"/>
  <c r="O378" i="1"/>
  <c r="Q377" i="1"/>
  <c r="R377" i="1" s="1"/>
  <c r="O377" i="1"/>
  <c r="O376" i="1"/>
  <c r="P375" i="1"/>
  <c r="S377" i="1" s="1"/>
  <c r="N367" i="1"/>
  <c r="M367" i="1"/>
  <c r="L367" i="1"/>
  <c r="K367" i="1"/>
  <c r="T364" i="1"/>
  <c r="U363" i="1"/>
  <c r="U364" i="1" s="1"/>
  <c r="R361" i="1"/>
  <c r="Q361" i="1"/>
  <c r="O361" i="1"/>
  <c r="R360" i="1"/>
  <c r="Q360" i="1"/>
  <c r="O360" i="1"/>
  <c r="R359" i="1"/>
  <c r="Q359" i="1"/>
  <c r="O359" i="1"/>
  <c r="R358" i="1"/>
  <c r="Q358" i="1"/>
  <c r="O358" i="1"/>
  <c r="R357" i="1"/>
  <c r="Q357" i="1"/>
  <c r="O357" i="1"/>
  <c r="R356" i="1"/>
  <c r="Q356" i="1"/>
  <c r="O356" i="1"/>
  <c r="R355" i="1"/>
  <c r="Q355" i="1"/>
  <c r="O355" i="1"/>
  <c r="R354" i="1"/>
  <c r="Q354" i="1"/>
  <c r="O354" i="1"/>
  <c r="P353" i="1"/>
  <c r="T348" i="1"/>
  <c r="U347" i="1"/>
  <c r="U348" i="1" s="1"/>
  <c r="M346" i="1"/>
  <c r="N346" i="1" s="1"/>
  <c r="L346" i="1"/>
  <c r="K346" i="1"/>
  <c r="Q344" i="1"/>
  <c r="R344" i="1" s="1"/>
  <c r="O344" i="1"/>
  <c r="R343" i="1"/>
  <c r="Q343" i="1"/>
  <c r="O343" i="1"/>
  <c r="Q342" i="1"/>
  <c r="R342" i="1" s="1"/>
  <c r="O342" i="1"/>
  <c r="R341" i="1"/>
  <c r="Q341" i="1"/>
  <c r="O341" i="1"/>
  <c r="Q340" i="1"/>
  <c r="R340" i="1" s="1"/>
  <c r="O340" i="1"/>
  <c r="R339" i="1"/>
  <c r="Q339" i="1"/>
  <c r="O339" i="1"/>
  <c r="Q338" i="1"/>
  <c r="R338" i="1" s="1"/>
  <c r="O338" i="1"/>
  <c r="R337" i="1"/>
  <c r="Q337" i="1"/>
  <c r="O337" i="1"/>
  <c r="P336" i="1"/>
  <c r="M330" i="1"/>
  <c r="L330" i="1"/>
  <c r="N330" i="1" s="1"/>
  <c r="K330" i="1"/>
  <c r="T329" i="1"/>
  <c r="U328" i="1"/>
  <c r="U329" i="1" s="1"/>
  <c r="Q325" i="1"/>
  <c r="R325" i="1" s="1"/>
  <c r="O325" i="1"/>
  <c r="Q324" i="1"/>
  <c r="R324" i="1" s="1"/>
  <c r="O324" i="1"/>
  <c r="Q323" i="1"/>
  <c r="R323" i="1" s="1"/>
  <c r="O323" i="1"/>
  <c r="Q322" i="1"/>
  <c r="R322" i="1" s="1"/>
  <c r="O322" i="1"/>
  <c r="Q321" i="1"/>
  <c r="R321" i="1" s="1"/>
  <c r="O321" i="1"/>
  <c r="Q320" i="1"/>
  <c r="R320" i="1" s="1"/>
  <c r="O320" i="1"/>
  <c r="Q319" i="1"/>
  <c r="R319" i="1" s="1"/>
  <c r="O319" i="1"/>
  <c r="O318" i="1"/>
  <c r="P317" i="1"/>
  <c r="Q318" i="1" s="1"/>
  <c r="R318" i="1" s="1"/>
  <c r="N310" i="1"/>
  <c r="M310" i="1"/>
  <c r="L310" i="1"/>
  <c r="K310" i="1"/>
  <c r="T309" i="1"/>
  <c r="U308" i="1"/>
  <c r="U309" i="1" s="1"/>
  <c r="R305" i="1"/>
  <c r="Q305" i="1"/>
  <c r="O305" i="1"/>
  <c r="R304" i="1"/>
  <c r="Q304" i="1"/>
  <c r="O304" i="1"/>
  <c r="R303" i="1"/>
  <c r="Q303" i="1"/>
  <c r="O303" i="1"/>
  <c r="R302" i="1"/>
  <c r="Q302" i="1"/>
  <c r="O302" i="1"/>
  <c r="R301" i="1"/>
  <c r="Q301" i="1"/>
  <c r="O301" i="1"/>
  <c r="R300" i="1"/>
  <c r="Q300" i="1"/>
  <c r="O300" i="1"/>
  <c r="R299" i="1"/>
  <c r="Q299" i="1"/>
  <c r="O299" i="1"/>
  <c r="R298" i="1"/>
  <c r="Q298" i="1"/>
  <c r="O298" i="1"/>
  <c r="P297" i="1"/>
  <c r="L290" i="1"/>
  <c r="K290" i="1"/>
  <c r="M290" i="1" s="1"/>
  <c r="N290" i="1" s="1"/>
  <c r="U288" i="1"/>
  <c r="T288" i="1"/>
  <c r="U287" i="1"/>
  <c r="Q284" i="1"/>
  <c r="R284" i="1" s="1"/>
  <c r="O284" i="1"/>
  <c r="R283" i="1"/>
  <c r="Q283" i="1"/>
  <c r="O283" i="1"/>
  <c r="Q282" i="1"/>
  <c r="R282" i="1" s="1"/>
  <c r="O282" i="1"/>
  <c r="Q281" i="1"/>
  <c r="R281" i="1" s="1"/>
  <c r="O281" i="1"/>
  <c r="Q280" i="1"/>
  <c r="R280" i="1" s="1"/>
  <c r="O280" i="1"/>
  <c r="R279" i="1"/>
  <c r="Q279" i="1"/>
  <c r="O279" i="1"/>
  <c r="Q278" i="1"/>
  <c r="R278" i="1" s="1"/>
  <c r="O278" i="1"/>
  <c r="Q277" i="1"/>
  <c r="R277" i="1" s="1"/>
  <c r="O277" i="1"/>
  <c r="P276" i="1"/>
  <c r="T270" i="1"/>
  <c r="U269" i="1"/>
  <c r="U270" i="1" s="1"/>
  <c r="L269" i="1"/>
  <c r="K269" i="1"/>
  <c r="M269" i="1" s="1"/>
  <c r="N269" i="1" s="1"/>
  <c r="Q267" i="1"/>
  <c r="R267" i="1" s="1"/>
  <c r="O267" i="1"/>
  <c r="Q266" i="1"/>
  <c r="R266" i="1" s="1"/>
  <c r="O266" i="1"/>
  <c r="Q265" i="1"/>
  <c r="R265" i="1" s="1"/>
  <c r="O265" i="1"/>
  <c r="Q264" i="1"/>
  <c r="R264" i="1" s="1"/>
  <c r="O264" i="1"/>
  <c r="Q263" i="1"/>
  <c r="R263" i="1" s="1"/>
  <c r="O263" i="1"/>
  <c r="Q262" i="1"/>
  <c r="R262" i="1" s="1"/>
  <c r="O262" i="1"/>
  <c r="Q261" i="1"/>
  <c r="R261" i="1" s="1"/>
  <c r="O261" i="1"/>
  <c r="O260" i="1"/>
  <c r="P259" i="1"/>
  <c r="Q260" i="1" s="1"/>
  <c r="R260" i="1" s="1"/>
  <c r="M255" i="1"/>
  <c r="N255" i="1" s="1"/>
  <c r="L255" i="1"/>
  <c r="K255" i="1"/>
  <c r="R252" i="1"/>
  <c r="Q252" i="1"/>
  <c r="O252" i="1"/>
  <c r="R251" i="1"/>
  <c r="Q251" i="1"/>
  <c r="O251" i="1"/>
  <c r="R250" i="1"/>
  <c r="Q250" i="1"/>
  <c r="O250" i="1"/>
  <c r="R249" i="1"/>
  <c r="Q249" i="1"/>
  <c r="O249" i="1"/>
  <c r="R248" i="1"/>
  <c r="Q248" i="1"/>
  <c r="O248" i="1"/>
  <c r="R247" i="1"/>
  <c r="Q247" i="1"/>
  <c r="O247" i="1"/>
  <c r="R246" i="1"/>
  <c r="Q246" i="1"/>
  <c r="O246" i="1"/>
  <c r="O245" i="1"/>
  <c r="P244" i="1"/>
  <c r="Q245" i="1" s="1"/>
  <c r="R245" i="1" s="1"/>
  <c r="M240" i="1"/>
  <c r="N240" i="1" s="1"/>
  <c r="L240" i="1"/>
  <c r="K240" i="1"/>
  <c r="Q236" i="1"/>
  <c r="R236" i="1" s="1"/>
  <c r="O236" i="1"/>
  <c r="Q235" i="1"/>
  <c r="R235" i="1" s="1"/>
  <c r="O235" i="1"/>
  <c r="Q234" i="1"/>
  <c r="R234" i="1" s="1"/>
  <c r="O234" i="1"/>
  <c r="Q233" i="1"/>
  <c r="R233" i="1" s="1"/>
  <c r="O233" i="1"/>
  <c r="Q232" i="1"/>
  <c r="R232" i="1" s="1"/>
  <c r="O232" i="1"/>
  <c r="Q231" i="1"/>
  <c r="R231" i="1" s="1"/>
  <c r="O231" i="1"/>
  <c r="Q230" i="1"/>
  <c r="R230" i="1" s="1"/>
  <c r="O230" i="1"/>
  <c r="Q229" i="1"/>
  <c r="R229" i="1" s="1"/>
  <c r="O229" i="1"/>
  <c r="P228" i="1"/>
  <c r="L224" i="1"/>
  <c r="K224" i="1"/>
  <c r="M224" i="1" s="1"/>
  <c r="N224" i="1" s="1"/>
  <c r="Q219" i="1"/>
  <c r="R219" i="1" s="1"/>
  <c r="O219" i="1"/>
  <c r="Q218" i="1"/>
  <c r="R218" i="1" s="1"/>
  <c r="O218" i="1"/>
  <c r="Q217" i="1"/>
  <c r="R217" i="1" s="1"/>
  <c r="O217" i="1"/>
  <c r="Q216" i="1"/>
  <c r="R216" i="1" s="1"/>
  <c r="O216" i="1"/>
  <c r="Q215" i="1"/>
  <c r="R215" i="1" s="1"/>
  <c r="O215" i="1"/>
  <c r="Q214" i="1"/>
  <c r="R214" i="1" s="1"/>
  <c r="O214" i="1"/>
  <c r="Q213" i="1"/>
  <c r="R213" i="1" s="1"/>
  <c r="O213" i="1"/>
  <c r="Q212" i="1"/>
  <c r="R212" i="1" s="1"/>
  <c r="O212" i="1"/>
  <c r="P211" i="1"/>
  <c r="L207" i="1"/>
  <c r="K207" i="1"/>
  <c r="M207" i="1" s="1"/>
  <c r="N207" i="1" s="1"/>
  <c r="R204" i="1"/>
  <c r="Q204" i="1"/>
  <c r="O204" i="1"/>
  <c r="R203" i="1"/>
  <c r="Q203" i="1"/>
  <c r="O203" i="1"/>
  <c r="R202" i="1"/>
  <c r="Q202" i="1"/>
  <c r="O202" i="1"/>
  <c r="R201" i="1"/>
  <c r="Q201" i="1"/>
  <c r="O201" i="1"/>
  <c r="R200" i="1"/>
  <c r="Q200" i="1"/>
  <c r="O200" i="1"/>
  <c r="R199" i="1"/>
  <c r="Q199" i="1"/>
  <c r="O199" i="1"/>
  <c r="R198" i="1"/>
  <c r="Q198" i="1"/>
  <c r="O198" i="1"/>
  <c r="O197" i="1"/>
  <c r="P196" i="1"/>
  <c r="Q197" i="1" s="1"/>
  <c r="R197" i="1" s="1"/>
  <c r="L192" i="1"/>
  <c r="K192" i="1"/>
  <c r="M192" i="1" s="1"/>
  <c r="N192" i="1" s="1"/>
  <c r="Q187" i="1"/>
  <c r="R187" i="1" s="1"/>
  <c r="O187" i="1"/>
  <c r="Q186" i="1"/>
  <c r="R186" i="1" s="1"/>
  <c r="O186" i="1"/>
  <c r="Q185" i="1"/>
  <c r="R185" i="1" s="1"/>
  <c r="O185" i="1"/>
  <c r="Q184" i="1"/>
  <c r="R184" i="1" s="1"/>
  <c r="O184" i="1"/>
  <c r="Q183" i="1"/>
  <c r="R183" i="1" s="1"/>
  <c r="O183" i="1"/>
  <c r="Q182" i="1"/>
  <c r="R182" i="1" s="1"/>
  <c r="O182" i="1"/>
  <c r="Q181" i="1"/>
  <c r="R181" i="1" s="1"/>
  <c r="O181" i="1"/>
  <c r="Q180" i="1"/>
  <c r="R180" i="1" s="1"/>
  <c r="O180" i="1"/>
  <c r="P179" i="1"/>
  <c r="L175" i="1"/>
  <c r="K175" i="1"/>
  <c r="M175" i="1" s="1"/>
  <c r="N175" i="1" s="1"/>
  <c r="Q169" i="1"/>
  <c r="R169" i="1" s="1"/>
  <c r="O169" i="1"/>
  <c r="Q168" i="1"/>
  <c r="R168" i="1" s="1"/>
  <c r="O168" i="1"/>
  <c r="Q167" i="1"/>
  <c r="R167" i="1" s="1"/>
  <c r="O167" i="1"/>
  <c r="Q166" i="1"/>
  <c r="R166" i="1" s="1"/>
  <c r="O166" i="1"/>
  <c r="Q165" i="1"/>
  <c r="R165" i="1" s="1"/>
  <c r="O165" i="1"/>
  <c r="Q164" i="1"/>
  <c r="R164" i="1" s="1"/>
  <c r="O164" i="1"/>
  <c r="Q163" i="1"/>
  <c r="R163" i="1" s="1"/>
  <c r="O163" i="1"/>
  <c r="O162" i="1"/>
  <c r="P161" i="1"/>
  <c r="Q162" i="1" s="1"/>
  <c r="R162" i="1" s="1"/>
  <c r="M157" i="1"/>
  <c r="N157" i="1" s="1"/>
  <c r="L157" i="1"/>
  <c r="K157" i="1"/>
  <c r="R150" i="1"/>
  <c r="Q150" i="1"/>
  <c r="O150" i="1"/>
  <c r="R149" i="1"/>
  <c r="Q149" i="1"/>
  <c r="O149" i="1"/>
  <c r="Q148" i="1"/>
  <c r="R148" i="1" s="1"/>
  <c r="O148" i="1"/>
  <c r="R147" i="1"/>
  <c r="Q147" i="1"/>
  <c r="O147" i="1"/>
  <c r="R146" i="1"/>
  <c r="Q146" i="1"/>
  <c r="O146" i="1"/>
  <c r="R145" i="1"/>
  <c r="Q145" i="1"/>
  <c r="O145" i="1"/>
  <c r="Q144" i="1"/>
  <c r="R144" i="1" s="1"/>
  <c r="O144" i="1"/>
  <c r="O143" i="1"/>
  <c r="P142" i="1"/>
  <c r="Q143" i="1" s="1"/>
  <c r="R143" i="1" s="1"/>
  <c r="L138" i="1"/>
  <c r="K138" i="1"/>
  <c r="M138" i="1" s="1"/>
  <c r="N138" i="1" s="1"/>
  <c r="Q134" i="1"/>
  <c r="R134" i="1" s="1"/>
  <c r="O134" i="1"/>
  <c r="Q133" i="1"/>
  <c r="R133" i="1" s="1"/>
  <c r="O133" i="1"/>
  <c r="Q132" i="1"/>
  <c r="R132" i="1" s="1"/>
  <c r="O132" i="1"/>
  <c r="Q131" i="1"/>
  <c r="R131" i="1" s="1"/>
  <c r="O131" i="1"/>
  <c r="Q130" i="1"/>
  <c r="R130" i="1" s="1"/>
  <c r="O130" i="1"/>
  <c r="Q129" i="1"/>
  <c r="R129" i="1" s="1"/>
  <c r="O129" i="1"/>
  <c r="Q128" i="1"/>
  <c r="R128" i="1" s="1"/>
  <c r="O128" i="1"/>
  <c r="Q127" i="1"/>
  <c r="R127" i="1" s="1"/>
  <c r="AF58" i="1" s="1"/>
  <c r="O127" i="1"/>
  <c r="P126" i="1"/>
  <c r="L122" i="1"/>
  <c r="K122" i="1"/>
  <c r="M122" i="1" s="1"/>
  <c r="N122" i="1" s="1"/>
  <c r="R116" i="1"/>
  <c r="Q116" i="1"/>
  <c r="O116" i="1"/>
  <c r="Q115" i="1"/>
  <c r="R115" i="1" s="1"/>
  <c r="O115" i="1"/>
  <c r="R114" i="1"/>
  <c r="Q114" i="1"/>
  <c r="O114" i="1"/>
  <c r="Q113" i="1"/>
  <c r="R113" i="1" s="1"/>
  <c r="O113" i="1"/>
  <c r="Q112" i="1"/>
  <c r="R112" i="1" s="1"/>
  <c r="O112" i="1"/>
  <c r="Q111" i="1"/>
  <c r="R111" i="1" s="1"/>
  <c r="O111" i="1"/>
  <c r="R110" i="1"/>
  <c r="Q110" i="1"/>
  <c r="O110" i="1"/>
  <c r="Q109" i="1"/>
  <c r="R109" i="1" s="1"/>
  <c r="AE58" i="1" s="1"/>
  <c r="O109" i="1"/>
  <c r="P108" i="1"/>
  <c r="L104" i="1"/>
  <c r="K104" i="1"/>
  <c r="M104" i="1" s="1"/>
  <c r="N104" i="1" s="1"/>
  <c r="Q97" i="1"/>
  <c r="R97" i="1" s="1"/>
  <c r="O97" i="1"/>
  <c r="Q96" i="1"/>
  <c r="R96" i="1" s="1"/>
  <c r="O96" i="1"/>
  <c r="Q95" i="1"/>
  <c r="R95" i="1" s="1"/>
  <c r="O95" i="1"/>
  <c r="Q94" i="1"/>
  <c r="R94" i="1" s="1"/>
  <c r="O94" i="1"/>
  <c r="Q93" i="1"/>
  <c r="R93" i="1" s="1"/>
  <c r="O93" i="1"/>
  <c r="Q92" i="1"/>
  <c r="R92" i="1" s="1"/>
  <c r="AD60" i="1" s="1"/>
  <c r="O92" i="1"/>
  <c r="Q91" i="1"/>
  <c r="R91" i="1" s="1"/>
  <c r="AD59" i="1" s="1"/>
  <c r="O91" i="1"/>
  <c r="O90" i="1"/>
  <c r="P89" i="1"/>
  <c r="Q90" i="1" s="1"/>
  <c r="L85" i="1"/>
  <c r="K85" i="1"/>
  <c r="M85" i="1" s="1"/>
  <c r="N85" i="1" s="1"/>
  <c r="Q82" i="1"/>
  <c r="R82" i="1" s="1"/>
  <c r="Q81" i="1"/>
  <c r="R81" i="1" s="1"/>
  <c r="O81" i="1"/>
  <c r="Q80" i="1"/>
  <c r="R80" i="1" s="1"/>
  <c r="O80" i="1"/>
  <c r="Q79" i="1"/>
  <c r="R79" i="1" s="1"/>
  <c r="O79" i="1"/>
  <c r="Q78" i="1"/>
  <c r="R78" i="1" s="1"/>
  <c r="O78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Q77" i="1"/>
  <c r="R77" i="1" s="1"/>
  <c r="AC61" i="1" s="1"/>
  <c r="O77" i="1"/>
  <c r="Q76" i="1"/>
  <c r="R76" i="1" s="1"/>
  <c r="AC60" i="1" s="1"/>
  <c r="O76" i="1"/>
  <c r="Q75" i="1"/>
  <c r="R75" i="1" s="1"/>
  <c r="AC59" i="1" s="1"/>
  <c r="O75" i="1"/>
  <c r="Q74" i="1"/>
  <c r="R74" i="1" s="1"/>
  <c r="AC58" i="1" s="1"/>
  <c r="O74" i="1"/>
  <c r="P73" i="1"/>
  <c r="AC77" i="1" s="1"/>
  <c r="L69" i="1"/>
  <c r="K69" i="1"/>
  <c r="M69" i="1" s="1"/>
  <c r="N69" i="1" s="1"/>
  <c r="Q65" i="1"/>
  <c r="R65" i="1" s="1"/>
  <c r="O65" i="1"/>
  <c r="Q64" i="1"/>
  <c r="R64" i="1" s="1"/>
  <c r="O64" i="1"/>
  <c r="Q63" i="1"/>
  <c r="R63" i="1" s="1"/>
  <c r="O63" i="1"/>
  <c r="Q62" i="1"/>
  <c r="R62" i="1" s="1"/>
  <c r="AB62" i="1" s="1"/>
  <c r="O62" i="1"/>
  <c r="Q61" i="1"/>
  <c r="R61" i="1" s="1"/>
  <c r="AB61" i="1" s="1"/>
  <c r="O61" i="1"/>
  <c r="Q60" i="1"/>
  <c r="R60" i="1" s="1"/>
  <c r="AB60" i="1" s="1"/>
  <c r="O60" i="1"/>
  <c r="AE59" i="1"/>
  <c r="Q59" i="1"/>
  <c r="R59" i="1" s="1"/>
  <c r="AB59" i="1" s="1"/>
  <c r="O59" i="1"/>
  <c r="O58" i="1"/>
  <c r="P57" i="1"/>
  <c r="Q58" i="1" s="1"/>
  <c r="L53" i="1"/>
  <c r="K53" i="1"/>
  <c r="M53" i="1" s="1"/>
  <c r="N53" i="1" s="1"/>
  <c r="Q48" i="1"/>
  <c r="R48" i="1" s="1"/>
  <c r="O48" i="1"/>
  <c r="Q47" i="1"/>
  <c r="R47" i="1" s="1"/>
  <c r="O47" i="1"/>
  <c r="Q46" i="1"/>
  <c r="R46" i="1" s="1"/>
  <c r="AA69" i="1" s="1"/>
  <c r="O46" i="1"/>
  <c r="Q45" i="1"/>
  <c r="R45" i="1" s="1"/>
  <c r="AA62" i="1" s="1"/>
  <c r="O45" i="1"/>
  <c r="Q44" i="1"/>
  <c r="R44" i="1" s="1"/>
  <c r="AA61" i="1" s="1"/>
  <c r="O44" i="1"/>
  <c r="Q43" i="1"/>
  <c r="R43" i="1" s="1"/>
  <c r="AA60" i="1" s="1"/>
  <c r="O43" i="1"/>
  <c r="Q42" i="1"/>
  <c r="R42" i="1" s="1"/>
  <c r="AA59" i="1" s="1"/>
  <c r="O42" i="1"/>
  <c r="Q41" i="1"/>
  <c r="R41" i="1" s="1"/>
  <c r="AA58" i="1" s="1"/>
  <c r="O41" i="1"/>
  <c r="P40" i="1"/>
  <c r="AA77" i="1" s="1"/>
  <c r="AA39" i="1"/>
  <c r="AB38" i="1"/>
  <c r="AA38" i="1"/>
  <c r="AC37" i="1"/>
  <c r="AB37" i="1"/>
  <c r="AA37" i="1"/>
  <c r="AD36" i="1"/>
  <c r="AC36" i="1"/>
  <c r="AB36" i="1"/>
  <c r="AA36" i="1"/>
  <c r="L36" i="1"/>
  <c r="K36" i="1"/>
  <c r="M36" i="1" s="1"/>
  <c r="N36" i="1" s="1"/>
  <c r="R30" i="1"/>
  <c r="Q30" i="1"/>
  <c r="O30" i="1"/>
  <c r="AE29" i="1"/>
  <c r="AD29" i="1"/>
  <c r="AC29" i="1"/>
  <c r="AB29" i="1"/>
  <c r="AA29" i="1"/>
  <c r="Q29" i="1"/>
  <c r="R29" i="1" s="1"/>
  <c r="Z70" i="1" s="1"/>
  <c r="O29" i="1"/>
  <c r="AF28" i="1"/>
  <c r="AE28" i="1"/>
  <c r="AC28" i="1"/>
  <c r="AA28" i="1"/>
  <c r="R28" i="1"/>
  <c r="Z69" i="1" s="1"/>
  <c r="Q28" i="1"/>
  <c r="Z39" i="1" s="1"/>
  <c r="O28" i="1"/>
  <c r="R27" i="1"/>
  <c r="Z62" i="1" s="1"/>
  <c r="Q27" i="1"/>
  <c r="Z38" i="1" s="1"/>
  <c r="O27" i="1"/>
  <c r="R26" i="1"/>
  <c r="Z61" i="1" s="1"/>
  <c r="Q26" i="1"/>
  <c r="Z37" i="1" s="1"/>
  <c r="O26" i="1"/>
  <c r="R25" i="1"/>
  <c r="Z60" i="1" s="1"/>
  <c r="Q25" i="1"/>
  <c r="Z36" i="1" s="1"/>
  <c r="O25" i="1"/>
  <c r="R24" i="1"/>
  <c r="Z59" i="1" s="1"/>
  <c r="Q24" i="1"/>
  <c r="Z29" i="1" s="1"/>
  <c r="O24" i="1"/>
  <c r="O23" i="1"/>
  <c r="P22" i="1"/>
  <c r="Z77" i="1" s="1"/>
  <c r="R18" i="1"/>
  <c r="S18" i="1" s="1"/>
  <c r="Q18" i="1"/>
  <c r="M18" i="1"/>
  <c r="N18" i="1" s="1"/>
  <c r="L18" i="1"/>
  <c r="K18" i="1"/>
  <c r="Y13" i="1"/>
  <c r="R13" i="1"/>
  <c r="Y71" i="1" s="1"/>
  <c r="Q13" i="1"/>
  <c r="Y41" i="1" s="1"/>
  <c r="O13" i="1"/>
  <c r="Z12" i="1"/>
  <c r="R12" i="1"/>
  <c r="Y70" i="1" s="1"/>
  <c r="Q12" i="1"/>
  <c r="Y40" i="1" s="1"/>
  <c r="O12" i="1"/>
  <c r="Y12" i="1" s="1"/>
  <c r="AA11" i="1"/>
  <c r="Z11" i="1"/>
  <c r="Q11" i="1"/>
  <c r="R11" i="1" s="1"/>
  <c r="Y69" i="1" s="1"/>
  <c r="O11" i="1"/>
  <c r="Y11" i="1" s="1"/>
  <c r="AB10" i="1"/>
  <c r="AA10" i="1"/>
  <c r="Z10" i="1"/>
  <c r="Y10" i="1"/>
  <c r="R10" i="1"/>
  <c r="Y62" i="1" s="1"/>
  <c r="Q10" i="1"/>
  <c r="Y38" i="1" s="1"/>
  <c r="O10" i="1"/>
  <c r="AC9" i="1"/>
  <c r="AB9" i="1"/>
  <c r="AA9" i="1"/>
  <c r="Z9" i="1"/>
  <c r="Y9" i="1"/>
  <c r="Q9" i="1"/>
  <c r="Y37" i="1" s="1"/>
  <c r="O9" i="1"/>
  <c r="AD8" i="1"/>
  <c r="AC8" i="1"/>
  <c r="AB8" i="1"/>
  <c r="AA8" i="1"/>
  <c r="Z8" i="1"/>
  <c r="Q8" i="1"/>
  <c r="R8" i="1" s="1"/>
  <c r="Y60" i="1" s="1"/>
  <c r="O8" i="1"/>
  <c r="Y8" i="1" s="1"/>
  <c r="AE7" i="1"/>
  <c r="AD7" i="1"/>
  <c r="AC7" i="1"/>
  <c r="AB7" i="1"/>
  <c r="AA7" i="1"/>
  <c r="Z7" i="1"/>
  <c r="R7" i="1"/>
  <c r="Y59" i="1" s="1"/>
  <c r="Q7" i="1"/>
  <c r="Y29" i="1" s="1"/>
  <c r="O7" i="1"/>
  <c r="Y7" i="1" s="1"/>
  <c r="AF6" i="1"/>
  <c r="AE6" i="1"/>
  <c r="AD6" i="1"/>
  <c r="AC6" i="1"/>
  <c r="AB6" i="1"/>
  <c r="AA6" i="1"/>
  <c r="Z6" i="1"/>
  <c r="Y6" i="1"/>
  <c r="Q6" i="1"/>
  <c r="Y28" i="1" s="1"/>
  <c r="O6" i="1"/>
  <c r="P5" i="1"/>
  <c r="Y77" i="1" s="1"/>
  <c r="P249" i="3" l="1"/>
  <c r="P250" i="3" s="1"/>
  <c r="N115" i="4"/>
  <c r="S319" i="4"/>
  <c r="N92" i="4"/>
  <c r="S54" i="4"/>
  <c r="N69" i="4"/>
  <c r="M184" i="4"/>
  <c r="N184" i="4" s="1"/>
  <c r="Q181" i="4"/>
  <c r="Q182" i="4" s="1"/>
  <c r="M161" i="4"/>
  <c r="N161" i="4" s="1"/>
  <c r="Q158" i="4"/>
  <c r="Q159" i="4" s="1"/>
  <c r="W141" i="4"/>
  <c r="L298" i="3"/>
  <c r="P295" i="3"/>
  <c r="P296" i="3" s="1"/>
  <c r="L275" i="3"/>
  <c r="M275" i="3" s="1"/>
  <c r="L230" i="3"/>
  <c r="M230" i="3" s="1"/>
  <c r="V232" i="3"/>
  <c r="AM698" i="2"/>
  <c r="Q7" i="4"/>
  <c r="R7" i="4" s="1"/>
  <c r="N23" i="4"/>
  <c r="S276" i="4"/>
  <c r="Q30" i="4"/>
  <c r="R30" i="4" s="1"/>
  <c r="Q99" i="4"/>
  <c r="R99" i="4" s="1"/>
  <c r="Q145" i="4"/>
  <c r="R145" i="4" s="1"/>
  <c r="N138" i="4"/>
  <c r="Q233" i="4"/>
  <c r="R233" i="4" s="1"/>
  <c r="AE275" i="2"/>
  <c r="AF275" i="2" s="1"/>
  <c r="AM274" i="2"/>
  <c r="AM275" i="2" s="1"/>
  <c r="R58" i="1"/>
  <c r="AB58" i="1" s="1"/>
  <c r="AB28" i="1"/>
  <c r="AF18" i="2"/>
  <c r="AN29" i="2"/>
  <c r="AJ24" i="2"/>
  <c r="AN56" i="2" s="1"/>
  <c r="AF51" i="2"/>
  <c r="AD28" i="1"/>
  <c r="R90" i="1"/>
  <c r="AD58" i="1" s="1"/>
  <c r="AJ84" i="2"/>
  <c r="AR56" i="2" s="1"/>
  <c r="AR29" i="2"/>
  <c r="M461" i="1"/>
  <c r="N461" i="1" s="1"/>
  <c r="AJ8" i="2"/>
  <c r="AM58" i="2" s="1"/>
  <c r="AJ11" i="2"/>
  <c r="AM65" i="2" s="1"/>
  <c r="AJ28" i="2"/>
  <c r="AN60" i="2" s="1"/>
  <c r="AJ703" i="2"/>
  <c r="AH702" i="2"/>
  <c r="AI702" i="2" s="1"/>
  <c r="R77" i="3"/>
  <c r="P76" i="3"/>
  <c r="Q76" i="3" s="1"/>
  <c r="R372" i="3"/>
  <c r="P371" i="3"/>
  <c r="Q371" i="3" s="1"/>
  <c r="R6" i="1"/>
  <c r="Y58" i="1" s="1"/>
  <c r="AB77" i="1"/>
  <c r="AJ519" i="2"/>
  <c r="AB74" i="6"/>
  <c r="L149" i="6"/>
  <c r="M149" i="6" s="1"/>
  <c r="Y36" i="1"/>
  <c r="Q412" i="1"/>
  <c r="Q413" i="1" s="1"/>
  <c r="AM329" i="2"/>
  <c r="AM330" i="2" s="1"/>
  <c r="S77" i="4"/>
  <c r="Q76" i="4"/>
  <c r="R76" i="4" s="1"/>
  <c r="S170" i="4"/>
  <c r="Q169" i="4"/>
  <c r="R169" i="4" s="1"/>
  <c r="AJ769" i="2"/>
  <c r="AH768" i="2"/>
  <c r="AI768" i="2" s="1"/>
  <c r="AJ853" i="2"/>
  <c r="AH852" i="2"/>
  <c r="AI852" i="2" s="1"/>
  <c r="T28" i="6"/>
  <c r="M31" i="6"/>
  <c r="T54" i="6" s="1"/>
  <c r="R123" i="3"/>
  <c r="P122" i="3"/>
  <c r="Q122" i="3" s="1"/>
  <c r="R328" i="3"/>
  <c r="P327" i="3"/>
  <c r="Q327" i="3" s="1"/>
  <c r="Y39" i="1"/>
  <c r="Q376" i="1"/>
  <c r="R376" i="1" s="1"/>
  <c r="AJ10" i="2"/>
  <c r="AM60" i="2" s="1"/>
  <c r="AM39" i="2"/>
  <c r="AI56" i="2"/>
  <c r="AJ57" i="2"/>
  <c r="AP57" i="2" s="1"/>
  <c r="AC226" i="2"/>
  <c r="AC293" i="2"/>
  <c r="AH426" i="2"/>
  <c r="AI426" i="2" s="1"/>
  <c r="S255" i="4"/>
  <c r="Q254" i="4"/>
  <c r="R254" i="4" s="1"/>
  <c r="S8" i="5"/>
  <c r="Q7" i="5"/>
  <c r="R7" i="5" s="1"/>
  <c r="AJ26" i="2"/>
  <c r="AN58" i="2" s="1"/>
  <c r="AC35" i="2"/>
  <c r="AE35" i="2" s="1"/>
  <c r="AF35" i="2" s="1"/>
  <c r="AC212" i="2"/>
  <c r="AE212" i="2" s="1"/>
  <c r="AF212" i="2" s="1"/>
  <c r="AC242" i="2"/>
  <c r="AE242" i="2" s="1"/>
  <c r="AF242" i="2" s="1"/>
  <c r="AM347" i="2"/>
  <c r="AM348" i="2" s="1"/>
  <c r="V28" i="6"/>
  <c r="M56" i="6"/>
  <c r="V54" i="6" s="1"/>
  <c r="R9" i="1"/>
  <c r="Y61" i="1" s="1"/>
  <c r="AC256" i="2"/>
  <c r="AE256" i="2" s="1"/>
  <c r="AF256" i="2" s="1"/>
  <c r="AC348" i="2"/>
  <c r="AE348" i="2" s="1"/>
  <c r="AF348" i="2" s="1"/>
  <c r="P204" i="3"/>
  <c r="P205" i="3" s="1"/>
  <c r="L207" i="3"/>
  <c r="M207" i="3" s="1"/>
  <c r="N46" i="4"/>
  <c r="S101" i="5"/>
  <c r="Q100" i="5"/>
  <c r="R100" i="5" s="1"/>
  <c r="U74" i="6"/>
  <c r="L69" i="6"/>
  <c r="Q23" i="1"/>
  <c r="AI40" i="2"/>
  <c r="AN73" i="2"/>
  <c r="AD256" i="2"/>
  <c r="R31" i="3"/>
  <c r="P30" i="3"/>
  <c r="Q30" i="3" s="1"/>
  <c r="S169" i="3"/>
  <c r="Q168" i="3"/>
  <c r="R168" i="3" s="1"/>
  <c r="R283" i="3"/>
  <c r="P282" i="3"/>
  <c r="Q282" i="3" s="1"/>
  <c r="R416" i="3"/>
  <c r="P415" i="3"/>
  <c r="Q415" i="3" s="1"/>
  <c r="AC95" i="2"/>
  <c r="AE95" i="2" s="1"/>
  <c r="AF95" i="2" s="1"/>
  <c r="AJ811" i="2"/>
  <c r="AH810" i="2"/>
  <c r="AI810" i="2" s="1"/>
  <c r="Z40" i="1"/>
  <c r="AJ13" i="2"/>
  <c r="AM67" i="2" s="1"/>
  <c r="AJ44" i="2"/>
  <c r="AO60" i="2" s="1"/>
  <c r="S213" i="4"/>
  <c r="Q212" i="4"/>
  <c r="R212" i="4" s="1"/>
  <c r="S298" i="4"/>
  <c r="Q297" i="4"/>
  <c r="R297" i="4" s="1"/>
  <c r="R28" i="6"/>
  <c r="M6" i="6"/>
  <c r="R54" i="6" s="1"/>
  <c r="AJ611" i="2"/>
  <c r="AH610" i="2"/>
  <c r="AI610" i="2" s="1"/>
  <c r="P153" i="7"/>
  <c r="Q153" i="7" s="1"/>
  <c r="N153" i="7"/>
  <c r="O153" i="7" s="1"/>
  <c r="R74" i="6"/>
  <c r="T74" i="6"/>
  <c r="AJ40" i="2" l="1"/>
  <c r="AO56" i="2" s="1"/>
  <c r="AO29" i="2"/>
  <c r="AM293" i="2"/>
  <c r="AM294" i="2" s="1"/>
  <c r="AE293" i="2"/>
  <c r="AF293" i="2" s="1"/>
  <c r="R23" i="1"/>
  <c r="Z58" i="1" s="1"/>
  <c r="Z28" i="1"/>
  <c r="M69" i="6"/>
  <c r="W54" i="6" s="1"/>
  <c r="W28" i="6"/>
  <c r="AP29" i="2"/>
  <c r="AJ56" i="2"/>
  <c r="AP5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40" authorId="0" shapeId="0" xr:uid="{00000000-0006-0000-0600-000004000000}">
      <text>
        <r>
          <rPr>
            <sz val="10"/>
            <color rgb="FF000000"/>
            <rFont val="Arial"/>
            <family val="2"/>
            <scheme val="minor"/>
          </rPr>
          <t>======
ID#AAAAnsxx1dE
Claret    (2023-01-20 19:59:01)
5</t>
        </r>
      </text>
    </comment>
    <comment ref="M140" authorId="0" shapeId="0" xr:uid="{00000000-0006-0000-0600-000003000000}">
      <text>
        <r>
          <rPr>
            <sz val="10"/>
            <color rgb="FF000000"/>
            <rFont val="Arial"/>
            <family val="2"/>
            <scheme val="minor"/>
          </rPr>
          <t>======
ID#AAAAnsxx1dA
Claret    (2023-01-20 19:59:01)
5</t>
        </r>
      </text>
    </comment>
    <comment ref="D170" authorId="0" shapeId="0" xr:uid="{00000000-0006-0000-0600-000002000000}">
      <text>
        <r>
          <rPr>
            <sz val="10"/>
            <color rgb="FF000000"/>
            <rFont val="Arial"/>
            <family val="2"/>
            <scheme val="minor"/>
          </rPr>
          <t>======
ID#AAAAnsxx1dI
Claret    (2023-01-20 19:59:01)
8</t>
        </r>
      </text>
    </comment>
    <comment ref="M170" authorId="0" shapeId="0" xr:uid="{00000000-0006-0000-0600-000001000000}">
      <text>
        <r>
          <rPr>
            <sz val="10"/>
            <color rgb="FF000000"/>
            <rFont val="Arial"/>
            <family val="2"/>
            <scheme val="minor"/>
          </rPr>
          <t>======
ID#AAAAnsxx1dM
Claret    (2023-01-20 19:59:01)
8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PuGY6/2LhWH5HI4w1XTnIYWetLw=="/>
    </ext>
  </extLst>
</comments>
</file>

<file path=xl/sharedStrings.xml><?xml version="1.0" encoding="utf-8"?>
<sst xmlns="http://schemas.openxmlformats.org/spreadsheetml/2006/main" count="4605" uniqueCount="133">
  <si>
    <t>Generación 9902</t>
  </si>
  <si>
    <t>Semestres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</si>
  <si>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</si>
  <si>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</si>
  <si>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</si>
  <si>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</si>
  <si>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</si>
  <si>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</si>
  <si>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</si>
  <si>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Ciclo</t>
  </si>
  <si>
    <t>Egresados</t>
  </si>
  <si>
    <t>Generación</t>
  </si>
  <si>
    <t>Ciclos</t>
  </si>
  <si>
    <t>0001</t>
  </si>
  <si>
    <t>0002</t>
  </si>
  <si>
    <t>0101</t>
  </si>
  <si>
    <t>0102</t>
  </si>
  <si>
    <t>0201</t>
  </si>
  <si>
    <t>0202</t>
  </si>
  <si>
    <t>0301</t>
  </si>
  <si>
    <t>1 a 2</t>
  </si>
  <si>
    <t>2 a 3</t>
  </si>
  <si>
    <t>3 a 4</t>
  </si>
  <si>
    <t>4 a 5</t>
  </si>
  <si>
    <t>5 a 6</t>
  </si>
  <si>
    <t>6 a 7</t>
  </si>
  <si>
    <t>7 a 8</t>
  </si>
  <si>
    <t>0302</t>
  </si>
  <si>
    <t>8 a 9</t>
  </si>
  <si>
    <t>0401</t>
  </si>
  <si>
    <t>0402</t>
  </si>
  <si>
    <t>0501</t>
  </si>
  <si>
    <t>0502</t>
  </si>
  <si>
    <t>Generación 0001</t>
  </si>
  <si>
    <t>Índice de Retención</t>
  </si>
  <si>
    <t>0601</t>
  </si>
  <si>
    <t>0602</t>
  </si>
  <si>
    <t>Generación 0002</t>
  </si>
  <si>
    <t>Generación 0101</t>
  </si>
  <si>
    <t>Índice de Deserción</t>
  </si>
  <si>
    <t>Generación 0102</t>
  </si>
  <si>
    <t>Índice de retencion del 1º al 2º Ciclo (Año)</t>
  </si>
  <si>
    <t>0701</t>
  </si>
  <si>
    <t>0702</t>
  </si>
  <si>
    <t>0801</t>
  </si>
  <si>
    <t>0802</t>
  </si>
  <si>
    <t>0901</t>
  </si>
  <si>
    <t>0902</t>
  </si>
  <si>
    <t>Generación 0201</t>
  </si>
  <si>
    <t>Generación 0202</t>
  </si>
  <si>
    <t>Generación 0301</t>
  </si>
  <si>
    <t>Generación 0302</t>
  </si>
  <si>
    <t>1001</t>
  </si>
  <si>
    <t>1002</t>
  </si>
  <si>
    <t>Generación 0401</t>
  </si>
  <si>
    <t>Generación 0402</t>
  </si>
  <si>
    <t>Generación 0501</t>
  </si>
  <si>
    <t>Generación 0502</t>
  </si>
  <si>
    <t>1101</t>
  </si>
  <si>
    <t>1102</t>
  </si>
  <si>
    <t>Generación 0601</t>
  </si>
  <si>
    <t>Generación 0602</t>
  </si>
  <si>
    <t>Generación 0701</t>
  </si>
  <si>
    <t>Titulados</t>
  </si>
  <si>
    <t>Tit. Terminal</t>
  </si>
  <si>
    <t>Tit. Egreso</t>
  </si>
  <si>
    <t>Generación 0702</t>
  </si>
  <si>
    <t>1201</t>
  </si>
  <si>
    <t>1202</t>
  </si>
  <si>
    <t>1301</t>
  </si>
  <si>
    <t>1302</t>
  </si>
  <si>
    <t>1401</t>
  </si>
  <si>
    <t>Generación 0801</t>
  </si>
  <si>
    <t>Generación 0802</t>
  </si>
  <si>
    <t>Generación 0901</t>
  </si>
  <si>
    <t>Generación 0902</t>
  </si>
  <si>
    <t>9 sem</t>
  </si>
  <si>
    <t>1402</t>
  </si>
  <si>
    <t>1501</t>
  </si>
  <si>
    <t>1601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</si>
  <si>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</si>
  <si>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</si>
  <si>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</si>
  <si>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</si>
  <si>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</si>
  <si>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</si>
  <si>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</si>
  <si>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</si>
  <si>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</si>
  <si>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</si>
  <si>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</si>
  <si>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Ingresos</t>
  </si>
  <si>
    <t>Egresos</t>
  </si>
  <si>
    <t>Admón Aeroportuaria</t>
  </si>
  <si>
    <t>Calidad</t>
  </si>
  <si>
    <t>Mercadotecnia</t>
  </si>
  <si>
    <t>Personal</t>
  </si>
  <si>
    <t>Finanzas</t>
  </si>
  <si>
    <t>Total AE</t>
  </si>
  <si>
    <t>Total</t>
  </si>
  <si>
    <t xml:space="preserve"> </t>
  </si>
  <si>
    <t>Cohorte Generacional:</t>
  </si>
  <si>
    <t>1502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</si>
  <si>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</si>
  <si>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</si>
  <si>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</si>
  <si>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</si>
  <si>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</si>
  <si>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</si>
  <si>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</si>
  <si>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</si>
  <si>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</si>
  <si>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</si>
  <si>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</si>
  <si>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</si>
  <si>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</si>
  <si>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Generación 1001</t>
  </si>
  <si>
    <t>Generación 1002</t>
  </si>
  <si>
    <t>Generación 1101</t>
  </si>
  <si>
    <t>Generación 1102</t>
  </si>
  <si>
    <t>Generación 1201</t>
  </si>
  <si>
    <t>Sin ingresos</t>
  </si>
  <si>
    <t>NO HUBO NUEVO INGRESO</t>
  </si>
  <si>
    <t>no hubo ingresos</t>
  </si>
  <si>
    <t>2302</t>
  </si>
  <si>
    <t>2401</t>
  </si>
  <si>
    <t>2402</t>
  </si>
  <si>
    <t>2501</t>
  </si>
  <si>
    <t>2502</t>
  </si>
  <si>
    <t>2601</t>
  </si>
  <si>
    <t>2301</t>
  </si>
  <si>
    <t>2602</t>
  </si>
  <si>
    <t>2701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</si>
</sst>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-[$$-80A]* #,##0.00_-;\-[$$-80A]* #,##0.00_-;_-[$$-80A]* &quot;-&quot;??_-;_-@"/>
    <numFmt numFmtId="166" formatCode="_-* #,##0_-;\-* #,##0_-;_-* &quot;-&quot;??_-;_-@"/>
  </numFmts>
  <fonts count="25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3"/>
      <color rgb="FFFF0000"/>
      <name val="Arial"/>
      <family val="2"/>
    </font>
    <font>
      <b/>
      <sz val="13"/>
      <color theme="1"/>
      <name val="Arial"/>
      <family val="2"/>
    </font>
    <font>
      <i/>
      <sz val="10"/>
      <color theme="1"/>
      <name val="Arial"/>
      <family val="2"/>
    </font>
    <font>
      <b/>
      <sz val="20"/>
      <color rgb="FFFF000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27">
    <xf numFmtId="0" fontId="0" fillId="0" borderId="0" xfId="0" applyFont="1" applyAlignment="1"/>
    <xf numFmtId="10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10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9" fontId="3" fillId="0" borderId="0" xfId="0" applyNumberFormat="1" applyFont="1"/>
    <xf numFmtId="0" fontId="3" fillId="0" borderId="3" xfId="0" applyFont="1" applyBorder="1"/>
    <xf numFmtId="0" fontId="1" fillId="0" borderId="3" xfId="0" applyFont="1" applyBorder="1"/>
    <xf numFmtId="0" fontId="3" fillId="2" borderId="4" xfId="0" applyFont="1" applyFill="1" applyBorder="1"/>
    <xf numFmtId="10" fontId="1" fillId="0" borderId="5" xfId="0" applyNumberFormat="1" applyFont="1" applyBorder="1"/>
    <xf numFmtId="0" fontId="1" fillId="0" borderId="5" xfId="0" applyFont="1" applyBorder="1"/>
    <xf numFmtId="10" fontId="1" fillId="0" borderId="6" xfId="0" applyNumberFormat="1" applyFont="1" applyBorder="1"/>
    <xf numFmtId="1" fontId="1" fillId="0" borderId="0" xfId="0" applyNumberFormat="1" applyFont="1"/>
    <xf numFmtId="9" fontId="3" fillId="0" borderId="7" xfId="0" applyNumberFormat="1" applyFont="1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/>
    <xf numFmtId="1" fontId="3" fillId="3" borderId="8" xfId="0" applyNumberFormat="1" applyFont="1" applyFill="1" applyBorder="1"/>
    <xf numFmtId="0" fontId="3" fillId="0" borderId="2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3" borderId="8" xfId="0" applyFont="1" applyFill="1" applyBorder="1"/>
    <xf numFmtId="164" fontId="1" fillId="0" borderId="0" xfId="0" applyNumberFormat="1" applyFont="1"/>
    <xf numFmtId="0" fontId="1" fillId="0" borderId="2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2" borderId="8" xfId="0" applyFont="1" applyFill="1" applyBorder="1"/>
    <xf numFmtId="0" fontId="1" fillId="4" borderId="8" xfId="0" applyFont="1" applyFill="1" applyBorder="1"/>
    <xf numFmtId="9" fontId="1" fillId="4" borderId="8" xfId="0" applyNumberFormat="1" applyFont="1" applyFill="1" applyBorder="1"/>
    <xf numFmtId="0" fontId="3" fillId="0" borderId="0" xfId="0" applyFont="1"/>
    <xf numFmtId="49" fontId="1" fillId="0" borderId="9" xfId="0" applyNumberFormat="1" applyFont="1" applyBorder="1" applyAlignment="1">
      <alignment horizontal="right"/>
    </xf>
    <xf numFmtId="9" fontId="1" fillId="0" borderId="0" xfId="0" applyNumberFormat="1" applyFont="1"/>
    <xf numFmtId="9" fontId="1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9" fontId="6" fillId="0" borderId="0" xfId="0" applyNumberFormat="1" applyFont="1"/>
    <xf numFmtId="0" fontId="1" fillId="5" borderId="8" xfId="0" applyFont="1" applyFill="1" applyBorder="1"/>
    <xf numFmtId="164" fontId="1" fillId="5" borderId="8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3" borderId="8" xfId="0" applyFont="1" applyFill="1" applyBorder="1"/>
    <xf numFmtId="0" fontId="7" fillId="0" borderId="0" xfId="0" applyFont="1" applyAlignment="1">
      <alignment horizontal="center"/>
    </xf>
    <xf numFmtId="49" fontId="7" fillId="0" borderId="10" xfId="0" applyNumberFormat="1" applyFont="1" applyBorder="1" applyAlignment="1">
      <alignment vertical="center"/>
    </xf>
    <xf numFmtId="10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0" fontId="1" fillId="0" borderId="13" xfId="0" applyNumberFormat="1" applyFont="1" applyBorder="1"/>
    <xf numFmtId="10" fontId="1" fillId="0" borderId="14" xfId="0" applyNumberFormat="1" applyFont="1" applyBorder="1"/>
    <xf numFmtId="0" fontId="1" fillId="0" borderId="14" xfId="0" applyFont="1" applyBorder="1"/>
    <xf numFmtId="10" fontId="11" fillId="0" borderId="6" xfId="0" applyNumberFormat="1" applyFont="1" applyBorder="1"/>
    <xf numFmtId="1" fontId="12" fillId="6" borderId="15" xfId="0" applyNumberFormat="1" applyFont="1" applyFill="1" applyBorder="1" applyAlignment="1">
      <alignment horizontal="center" vertical="center"/>
    </xf>
    <xf numFmtId="1" fontId="11" fillId="0" borderId="11" xfId="0" applyNumberFormat="1" applyFont="1" applyBorder="1"/>
    <xf numFmtId="10" fontId="1" fillId="0" borderId="7" xfId="0" applyNumberFormat="1" applyFont="1" applyBorder="1"/>
    <xf numFmtId="0" fontId="1" fillId="0" borderId="16" xfId="0" applyFont="1" applyBorder="1"/>
    <xf numFmtId="10" fontId="11" fillId="0" borderId="17" xfId="0" applyNumberFormat="1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10" fontId="11" fillId="0" borderId="1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18" xfId="0" applyNumberFormat="1" applyFont="1" applyBorder="1" applyAlignment="1">
      <alignment horizontal="center"/>
    </xf>
    <xf numFmtId="10" fontId="11" fillId="0" borderId="16" xfId="0" applyNumberFormat="1" applyFont="1" applyBorder="1"/>
    <xf numFmtId="0" fontId="11" fillId="6" borderId="15" xfId="0" applyFont="1" applyFill="1" applyBorder="1" applyAlignment="1">
      <alignment horizontal="center" vertical="center"/>
    </xf>
    <xf numFmtId="164" fontId="11" fillId="0" borderId="7" xfId="0" applyNumberFormat="1" applyFont="1" applyBorder="1"/>
    <xf numFmtId="10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10" fontId="3" fillId="0" borderId="13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1" fillId="0" borderId="19" xfId="0" applyNumberFormat="1" applyFont="1" applyBorder="1"/>
    <xf numFmtId="10" fontId="1" fillId="0" borderId="10" xfId="0" applyNumberFormat="1" applyFont="1" applyBorder="1"/>
    <xf numFmtId="0" fontId="1" fillId="0" borderId="10" xfId="0" applyFont="1" applyBorder="1"/>
    <xf numFmtId="0" fontId="1" fillId="0" borderId="17" xfId="0" applyFont="1" applyBorder="1"/>
    <xf numFmtId="0" fontId="9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textRotation="255" wrapText="1"/>
    </xf>
    <xf numFmtId="0" fontId="15" fillId="2" borderId="8" xfId="0" applyFont="1" applyFill="1" applyBorder="1" applyAlignment="1">
      <alignment textRotation="255"/>
    </xf>
    <xf numFmtId="0" fontId="3" fillId="2" borderId="23" xfId="0" applyFont="1" applyFill="1" applyBorder="1"/>
    <xf numFmtId="0" fontId="3" fillId="2" borderId="8" xfId="0" applyFont="1" applyFill="1" applyBorder="1"/>
    <xf numFmtId="0" fontId="1" fillId="2" borderId="15" xfId="0" applyFont="1" applyFill="1" applyBorder="1"/>
    <xf numFmtId="0" fontId="3" fillId="2" borderId="24" xfId="0" applyFont="1" applyFill="1" applyBorder="1"/>
    <xf numFmtId="0" fontId="17" fillId="2" borderId="8" xfId="0" applyFont="1" applyFill="1" applyBorder="1" applyAlignment="1">
      <alignment textRotation="255" wrapText="1"/>
    </xf>
    <xf numFmtId="0" fontId="17" fillId="2" borderId="8" xfId="0" applyFont="1" applyFill="1" applyBorder="1" applyAlignment="1">
      <alignment textRotation="255"/>
    </xf>
    <xf numFmtId="165" fontId="1" fillId="0" borderId="0" xfId="0" applyNumberFormat="1" applyFont="1"/>
    <xf numFmtId="166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0" fontId="11" fillId="0" borderId="6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" fillId="0" borderId="16" xfId="0" applyNumberFormat="1" applyFont="1" applyBorder="1"/>
    <xf numFmtId="0" fontId="1" fillId="6" borderId="15" xfId="0" applyFont="1" applyFill="1" applyBorder="1" applyAlignment="1">
      <alignment horizontal="center" vertical="center"/>
    </xf>
    <xf numFmtId="164" fontId="1" fillId="0" borderId="7" xfId="0" applyNumberFormat="1" applyFont="1" applyBorder="1"/>
    <xf numFmtId="1" fontId="3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9" fontId="10" fillId="0" borderId="0" xfId="0" applyNumberFormat="1" applyFont="1"/>
    <xf numFmtId="9" fontId="12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10" fontId="11" fillId="0" borderId="13" xfId="0" applyNumberFormat="1" applyFont="1" applyBorder="1"/>
    <xf numFmtId="10" fontId="11" fillId="0" borderId="14" xfId="0" applyNumberFormat="1" applyFont="1" applyBorder="1"/>
    <xf numFmtId="0" fontId="11" fillId="0" borderId="14" xfId="0" applyFont="1" applyBorder="1"/>
    <xf numFmtId="10" fontId="11" fillId="0" borderId="7" xfId="0" applyNumberFormat="1" applyFont="1" applyBorder="1"/>
    <xf numFmtId="0" fontId="11" fillId="0" borderId="16" xfId="0" applyFont="1" applyBorder="1"/>
    <xf numFmtId="10" fontId="11" fillId="0" borderId="19" xfId="0" applyNumberFormat="1" applyFont="1" applyBorder="1"/>
    <xf numFmtId="10" fontId="11" fillId="0" borderId="10" xfId="0" applyNumberFormat="1" applyFont="1" applyBorder="1"/>
    <xf numFmtId="0" fontId="11" fillId="0" borderId="10" xfId="0" applyFont="1" applyBorder="1"/>
    <xf numFmtId="0" fontId="9" fillId="2" borderId="2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0" fontId="11" fillId="0" borderId="16" xfId="0" applyNumberFormat="1" applyFont="1" applyBorder="1" applyAlignment="1">
      <alignment horizontal="center" vertical="center"/>
    </xf>
    <xf numFmtId="10" fontId="11" fillId="0" borderId="11" xfId="0" applyNumberFormat="1" applyFont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0" xfId="0" applyFont="1" applyAlignment="1">
      <alignment horizontal="right"/>
    </xf>
    <xf numFmtId="10" fontId="18" fillId="0" borderId="0" xfId="0" applyNumberFormat="1" applyFont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0" fontId="18" fillId="0" borderId="0" xfId="0" applyNumberFormat="1" applyFont="1" applyAlignment="1">
      <alignment horizontal="center"/>
    </xf>
    <xf numFmtId="10" fontId="18" fillId="0" borderId="18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2" fontId="1" fillId="7" borderId="8" xfId="0" applyNumberFormat="1" applyFont="1" applyFill="1" applyBorder="1"/>
    <xf numFmtId="0" fontId="1" fillId="7" borderId="8" xfId="0" applyFont="1" applyFill="1" applyBorder="1"/>
    <xf numFmtId="10" fontId="1" fillId="7" borderId="8" xfId="0" applyNumberFormat="1" applyFont="1" applyFill="1" applyBorder="1"/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5" fillId="0" borderId="0" xfId="0" applyFont="1"/>
    <xf numFmtId="1" fontId="3" fillId="6" borderId="15" xfId="0" applyNumberFormat="1" applyFont="1" applyFill="1" applyBorder="1" applyAlignment="1">
      <alignment horizontal="center" vertical="center"/>
    </xf>
    <xf numFmtId="1" fontId="1" fillId="0" borderId="11" xfId="0" applyNumberFormat="1" applyFont="1" applyBorder="1"/>
    <xf numFmtId="10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10" fontId="1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/>
    </xf>
    <xf numFmtId="0" fontId="1" fillId="6" borderId="26" xfId="0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9" fillId="0" borderId="12" xfId="0" applyNumberFormat="1" applyFont="1" applyBorder="1" applyAlignment="1">
      <alignment horizontal="center"/>
    </xf>
    <xf numFmtId="0" fontId="5" fillId="0" borderId="10" xfId="0" applyFont="1" applyBorder="1"/>
    <xf numFmtId="0" fontId="19" fillId="0" borderId="10" xfId="0" applyFont="1" applyBorder="1"/>
    <xf numFmtId="0" fontId="7" fillId="0" borderId="0" xfId="0" applyFont="1" applyAlignment="1">
      <alignment horizontal="center" vertical="center"/>
    </xf>
    <xf numFmtId="0" fontId="19" fillId="0" borderId="0" xfId="0" applyFont="1"/>
    <xf numFmtId="0" fontId="7" fillId="0" borderId="0" xfId="0" applyFont="1"/>
    <xf numFmtId="0" fontId="17" fillId="2" borderId="2" xfId="0" applyFont="1" applyFill="1" applyBorder="1" applyAlignment="1">
      <alignment horizontal="center" vertical="center" wrapText="1"/>
    </xf>
    <xf numFmtId="9" fontId="0" fillId="0" borderId="0" xfId="0" applyNumberFormat="1" applyFont="1" applyAlignment="1"/>
    <xf numFmtId="10" fontId="0" fillId="0" borderId="0" xfId="0" applyNumberFormat="1" applyFont="1" applyAlignment="1"/>
    <xf numFmtId="10" fontId="3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/>
    <xf numFmtId="9" fontId="22" fillId="0" borderId="0" xfId="1" applyFont="1" applyAlignment="1"/>
    <xf numFmtId="10" fontId="3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0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0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9" fontId="3" fillId="0" borderId="7" xfId="0" applyNumberFormat="1" applyFont="1" applyBorder="1" applyAlignment="1">
      <alignment horizontal="center"/>
    </xf>
    <xf numFmtId="0" fontId="0" fillId="0" borderId="0" xfId="0" applyFont="1" applyAlignment="1"/>
    <xf numFmtId="10" fontId="3" fillId="0" borderId="9" xfId="0" applyNumberFormat="1" applyFont="1" applyBorder="1" applyAlignment="1">
      <alignment horizontal="center" vertical="center" wrapText="1"/>
    </xf>
    <xf numFmtId="0" fontId="4" fillId="0" borderId="12" xfId="0" applyFont="1" applyBorder="1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49" fontId="7" fillId="0" borderId="10" xfId="0" applyNumberFormat="1" applyFont="1" applyBorder="1" applyAlignment="1">
      <alignment horizontal="center" vertical="center"/>
    </xf>
    <xf numFmtId="0" fontId="4" fillId="0" borderId="10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4" fillId="0" borderId="14" xfId="0" applyFont="1" applyBorder="1"/>
    <xf numFmtId="0" fontId="4" fillId="0" borderId="18" xfId="0" applyFont="1" applyBorder="1"/>
    <xf numFmtId="0" fontId="7" fillId="0" borderId="10" xfId="0" applyFont="1" applyBorder="1" applyAlignment="1">
      <alignment horizontal="center"/>
    </xf>
    <xf numFmtId="0" fontId="14" fillId="0" borderId="0" xfId="0" applyFont="1" applyAlignment="1">
      <alignment horizontal="center" textRotation="255"/>
    </xf>
    <xf numFmtId="0" fontId="15" fillId="0" borderId="0" xfId="0" applyFont="1" applyAlignment="1">
      <alignment horizontal="center" textRotation="255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14" fillId="0" borderId="0" xfId="0" applyFont="1" applyAlignment="1">
      <alignment horizontal="center" textRotation="255" wrapText="1"/>
    </xf>
    <xf numFmtId="0" fontId="16" fillId="0" borderId="0" xfId="0" applyFont="1" applyAlignment="1">
      <alignment horizontal="center" textRotation="255" wrapText="1"/>
    </xf>
    <xf numFmtId="0" fontId="16" fillId="0" borderId="0" xfId="0" applyFont="1" applyAlignment="1">
      <alignment horizontal="center" textRotation="255"/>
    </xf>
    <xf numFmtId="0" fontId="17" fillId="0" borderId="0" xfId="0" applyFont="1" applyAlignment="1">
      <alignment horizontal="center" textRotation="255"/>
    </xf>
    <xf numFmtId="0" fontId="24" fillId="0" borderId="13" xfId="0" applyFont="1" applyBorder="1" applyAlignment="1">
      <alignment horizontal="center"/>
    </xf>
    <xf numFmtId="164" fontId="24" fillId="0" borderId="19" xfId="0" applyNumberFormat="1" applyFont="1" applyBorder="1" applyAlignment="1">
      <alignment horizontal="center"/>
    </xf>
    <xf numFmtId="0" fontId="24" fillId="8" borderId="13" xfId="0" applyFont="1" applyFill="1" applyBorder="1" applyAlignment="1">
      <alignment horizontal="center"/>
    </xf>
    <xf numFmtId="164" fontId="24" fillId="8" borderId="19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00"/>
  <sheetViews>
    <sheetView topLeftCell="A523" workbookViewId="0">
      <selection activeCell="U540" sqref="U540"/>
    </sheetView>
  </sheetViews>
  <sheetFormatPr baseColWidth="10" defaultColWidth="12.5703125" defaultRowHeight="15" customHeight="1"/>
  <cols>
    <col min="1" max="1" width="10" customWidth="1"/>
    <col min="2" max="9" width="4" customWidth="1"/>
    <col min="10" max="10" width="6.7109375" customWidth="1"/>
    <col min="11" max="11" width="15.7109375" customWidth="1"/>
    <col min="12" max="14" width="12.85546875" customWidth="1"/>
    <col min="15" max="15" width="14.5703125" customWidth="1"/>
    <col min="16" max="16" width="12.140625" customWidth="1"/>
    <col min="17" max="17" width="10" customWidth="1"/>
    <col min="18" max="18" width="12.85546875" customWidth="1"/>
    <col min="19" max="19" width="8.85546875" customWidth="1"/>
    <col min="20" max="20" width="7.140625" customWidth="1"/>
    <col min="21" max="21" width="8.85546875" customWidth="1"/>
    <col min="22" max="45" width="10" customWidth="1"/>
  </cols>
  <sheetData>
    <row r="1" spans="1:34" ht="12.75" customHeight="1">
      <c r="L1" s="1"/>
      <c r="M1" s="1"/>
      <c r="O1" s="1"/>
    </row>
    <row r="2" spans="1:34" ht="12.75" customHeight="1">
      <c r="A2" s="2" t="s">
        <v>0</v>
      </c>
      <c r="L2" s="1"/>
      <c r="M2" s="1"/>
      <c r="O2" s="1"/>
    </row>
    <row r="3" spans="1:34" ht="25.5" customHeight="1">
      <c r="B3" s="192" t="s">
        <v>1</v>
      </c>
      <c r="C3" s="193"/>
      <c r="D3" s="193"/>
      <c r="E3" s="193"/>
      <c r="F3" s="193"/>
      <c r="G3" s="193"/>
      <c r="H3" s="193"/>
      <c r="I3" s="193"/>
      <c r="J3" s="193"/>
      <c r="L3" s="4" t="s">
        <v>2</v>
      </c>
      <c r="M3" s="4" t="s">
        <v>3</v>
      </c>
      <c r="N3" s="5" t="s">
        <v>4</v>
      </c>
      <c r="O3" s="4" t="s">
        <v>5</v>
      </c>
      <c r="P3" s="6" t="s">
        <v>6</v>
      </c>
      <c r="Q3" s="6" t="s">
        <v>7</v>
      </c>
      <c r="R3" s="7" t="s">
        <v>8</v>
      </c>
      <c r="Y3" s="8" t="s">
        <v>5</v>
      </c>
      <c r="Z3" s="8"/>
      <c r="AA3" s="8"/>
      <c r="AB3" s="8"/>
      <c r="AC3" s="8"/>
      <c r="AD3" s="8"/>
      <c r="AE3" s="8"/>
      <c r="AF3" s="8"/>
      <c r="AG3" s="8"/>
      <c r="AH3" s="8"/>
    </row>
    <row r="4" spans="1:34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1" t="s">
        <v>10</v>
      </c>
      <c r="L4" s="12"/>
      <c r="M4" s="12"/>
      <c r="N4" s="13"/>
      <c r="O4" s="14"/>
      <c r="P4" s="15"/>
      <c r="Q4" s="15"/>
      <c r="R4" s="1"/>
      <c r="Y4" s="194" t="s">
        <v>11</v>
      </c>
      <c r="Z4" s="195"/>
      <c r="AA4" s="195"/>
      <c r="AB4" s="195"/>
      <c r="AC4" s="195"/>
      <c r="AD4" s="195"/>
      <c r="AE4" s="195"/>
      <c r="AF4" s="195"/>
      <c r="AG4" s="195"/>
      <c r="AH4" s="195"/>
    </row>
    <row r="5" spans="1:34" ht="12.75" customHeight="1">
      <c r="A5" s="17">
        <v>9902</v>
      </c>
      <c r="B5" s="17">
        <v>64</v>
      </c>
      <c r="C5" s="17"/>
      <c r="D5" s="17"/>
      <c r="E5" s="17"/>
      <c r="F5" s="17"/>
      <c r="G5" s="17"/>
      <c r="H5" s="17"/>
      <c r="I5" s="17"/>
      <c r="J5" s="17"/>
      <c r="K5" s="18"/>
      <c r="L5" s="12"/>
      <c r="M5" s="12"/>
      <c r="N5" s="13"/>
      <c r="O5" s="14"/>
      <c r="P5" s="19">
        <f>B5</f>
        <v>64</v>
      </c>
      <c r="Q5" s="15"/>
      <c r="R5" s="1"/>
      <c r="X5" s="20" t="s">
        <v>12</v>
      </c>
      <c r="Y5" s="21">
        <v>9902</v>
      </c>
      <c r="Z5" s="22" t="s">
        <v>13</v>
      </c>
      <c r="AA5" s="22" t="s">
        <v>14</v>
      </c>
      <c r="AB5" s="22" t="s">
        <v>15</v>
      </c>
      <c r="AC5" s="22" t="s">
        <v>16</v>
      </c>
      <c r="AD5" s="22" t="s">
        <v>17</v>
      </c>
      <c r="AE5" s="22" t="s">
        <v>18</v>
      </c>
      <c r="AF5" s="22" t="s">
        <v>19</v>
      </c>
    </row>
    <row r="6" spans="1:34" ht="12.75" customHeight="1">
      <c r="A6" s="23" t="s">
        <v>13</v>
      </c>
      <c r="B6" s="17"/>
      <c r="C6" s="17">
        <v>49</v>
      </c>
      <c r="D6" s="17"/>
      <c r="E6" s="17"/>
      <c r="F6" s="17"/>
      <c r="G6" s="17"/>
      <c r="H6" s="17"/>
      <c r="I6" s="17"/>
      <c r="J6" s="17"/>
      <c r="K6" s="18"/>
      <c r="L6" s="12"/>
      <c r="M6" s="12"/>
      <c r="N6" s="13"/>
      <c r="O6" s="14">
        <f>C6/B5</f>
        <v>0.765625</v>
      </c>
      <c r="P6" s="24">
        <v>49</v>
      </c>
      <c r="Q6" s="25">
        <f t="shared" ref="Q6:Q13" si="0">P6/P5</f>
        <v>0.765625</v>
      </c>
      <c r="R6" s="1">
        <f t="shared" ref="R6:R13" si="1">100%-Q6</f>
        <v>0.234375</v>
      </c>
      <c r="X6" s="26" t="s">
        <v>20</v>
      </c>
      <c r="Y6" s="27">
        <f t="shared" ref="Y6:Y13" si="2">O6</f>
        <v>0.765625</v>
      </c>
      <c r="Z6" s="27">
        <f t="shared" ref="Z6:Z12" si="3">O23</f>
        <v>0.61224489795918369</v>
      </c>
      <c r="AA6" s="27">
        <f t="shared" ref="AA6:AA11" si="4">O41</f>
        <v>0.58823529411764708</v>
      </c>
      <c r="AB6" s="27">
        <f t="shared" ref="AB6:AB10" si="5">O58</f>
        <v>0.72413793103448276</v>
      </c>
      <c r="AC6" s="27">
        <f t="shared" ref="AC6:AC9" si="6">O74</f>
        <v>0.73417721518987344</v>
      </c>
      <c r="AD6" s="1">
        <f t="shared" ref="AD6:AD8" si="7">O90</f>
        <v>0.76744186046511631</v>
      </c>
      <c r="AE6" s="1">
        <f t="shared" ref="AE6:AE7" si="8">O109</f>
        <v>0.73267326732673266</v>
      </c>
      <c r="AF6" s="1">
        <f>O127</f>
        <v>0.63829787234042556</v>
      </c>
    </row>
    <row r="7" spans="1:34" ht="12.75" customHeight="1">
      <c r="A7" s="23" t="s">
        <v>14</v>
      </c>
      <c r="B7" s="17"/>
      <c r="C7" s="17"/>
      <c r="D7" s="17">
        <v>42</v>
      </c>
      <c r="E7" s="17"/>
      <c r="F7" s="17"/>
      <c r="G7" s="17"/>
      <c r="H7" s="17"/>
      <c r="I7" s="17"/>
      <c r="J7" s="17"/>
      <c r="K7" s="18"/>
      <c r="L7" s="12"/>
      <c r="M7" s="12"/>
      <c r="N7" s="13"/>
      <c r="O7" s="14">
        <f>D7/C6</f>
        <v>0.8571428571428571</v>
      </c>
      <c r="P7" s="24">
        <v>44</v>
      </c>
      <c r="Q7" s="25">
        <f t="shared" si="0"/>
        <v>0.89795918367346939</v>
      </c>
      <c r="R7" s="1">
        <f t="shared" si="1"/>
        <v>0.10204081632653061</v>
      </c>
      <c r="X7" s="26" t="s">
        <v>21</v>
      </c>
      <c r="Y7" s="27">
        <f t="shared" si="2"/>
        <v>0.8571428571428571</v>
      </c>
      <c r="Z7" s="27">
        <f t="shared" si="3"/>
        <v>1</v>
      </c>
      <c r="AA7" s="27">
        <f t="shared" si="4"/>
        <v>0.96666666666666667</v>
      </c>
      <c r="AB7" s="27">
        <f t="shared" si="5"/>
        <v>0.95238095238095233</v>
      </c>
      <c r="AC7" s="27">
        <f t="shared" si="6"/>
        <v>0.82758620689655171</v>
      </c>
      <c r="AD7" s="1">
        <f t="shared" si="7"/>
        <v>0.90909090909090906</v>
      </c>
      <c r="AE7" s="1">
        <f t="shared" si="8"/>
        <v>0.93243243243243246</v>
      </c>
    </row>
    <row r="8" spans="1:34" ht="12.75" customHeight="1">
      <c r="A8" s="23" t="s">
        <v>15</v>
      </c>
      <c r="B8" s="17"/>
      <c r="C8" s="17"/>
      <c r="D8" s="17"/>
      <c r="E8" s="17">
        <v>37</v>
      </c>
      <c r="F8" s="17"/>
      <c r="G8" s="17"/>
      <c r="H8" s="17"/>
      <c r="I8" s="17"/>
      <c r="J8" s="17"/>
      <c r="K8" s="18"/>
      <c r="L8" s="12"/>
      <c r="M8" s="12"/>
      <c r="N8" s="13"/>
      <c r="O8" s="14">
        <f>E8/D7</f>
        <v>0.88095238095238093</v>
      </c>
      <c r="P8" s="24">
        <v>38</v>
      </c>
      <c r="Q8" s="25">
        <f t="shared" si="0"/>
        <v>0.86363636363636365</v>
      </c>
      <c r="R8" s="1">
        <f t="shared" si="1"/>
        <v>0.13636363636363635</v>
      </c>
      <c r="X8" s="26" t="s">
        <v>22</v>
      </c>
      <c r="Y8" s="27">
        <f t="shared" si="2"/>
        <v>0.88095238095238093</v>
      </c>
      <c r="Z8" s="27">
        <f t="shared" si="3"/>
        <v>0.83333333333333337</v>
      </c>
      <c r="AA8" s="27">
        <f t="shared" si="4"/>
        <v>0.91379310344827591</v>
      </c>
      <c r="AB8" s="27">
        <f t="shared" si="5"/>
        <v>0.95</v>
      </c>
      <c r="AC8" s="27">
        <f t="shared" si="6"/>
        <v>0.9375</v>
      </c>
      <c r="AD8" s="1">
        <f t="shared" si="7"/>
        <v>0.9</v>
      </c>
    </row>
    <row r="9" spans="1:34" ht="12.75" customHeight="1">
      <c r="A9" s="23" t="s">
        <v>16</v>
      </c>
      <c r="B9" s="17"/>
      <c r="C9" s="17"/>
      <c r="D9" s="17"/>
      <c r="E9" s="17"/>
      <c r="F9" s="17">
        <v>37</v>
      </c>
      <c r="G9" s="17"/>
      <c r="H9" s="17"/>
      <c r="I9" s="17"/>
      <c r="J9" s="17"/>
      <c r="K9" s="18"/>
      <c r="L9" s="12"/>
      <c r="M9" s="12"/>
      <c r="N9" s="13"/>
      <c r="O9" s="14">
        <f>F9/E8</f>
        <v>1</v>
      </c>
      <c r="P9" s="24">
        <v>38</v>
      </c>
      <c r="Q9" s="25">
        <f t="shared" si="0"/>
        <v>1</v>
      </c>
      <c r="R9" s="1">
        <f t="shared" si="1"/>
        <v>0</v>
      </c>
      <c r="X9" s="26" t="s">
        <v>23</v>
      </c>
      <c r="Y9" s="27">
        <f t="shared" si="2"/>
        <v>1</v>
      </c>
      <c r="Z9" s="27">
        <f t="shared" si="3"/>
        <v>0.92</v>
      </c>
      <c r="AA9" s="27">
        <f t="shared" si="4"/>
        <v>0.96226415094339623</v>
      </c>
      <c r="AB9" s="27">
        <f t="shared" si="5"/>
        <v>0.89473684210526316</v>
      </c>
      <c r="AC9" s="27">
        <f t="shared" si="6"/>
        <v>0.91111111111111109</v>
      </c>
    </row>
    <row r="10" spans="1:34" ht="12.75" customHeight="1">
      <c r="A10" s="23" t="s">
        <v>17</v>
      </c>
      <c r="B10" s="17"/>
      <c r="C10" s="17"/>
      <c r="D10" s="17"/>
      <c r="E10" s="17"/>
      <c r="F10" s="17"/>
      <c r="G10" s="17">
        <v>29</v>
      </c>
      <c r="H10" s="17"/>
      <c r="I10" s="17"/>
      <c r="J10" s="17"/>
      <c r="K10" s="18"/>
      <c r="L10" s="12"/>
      <c r="M10" s="12"/>
      <c r="N10" s="13"/>
      <c r="O10" s="14">
        <f>G10/F9</f>
        <v>0.78378378378378377</v>
      </c>
      <c r="P10" s="24">
        <v>38</v>
      </c>
      <c r="Q10" s="25">
        <f t="shared" si="0"/>
        <v>1</v>
      </c>
      <c r="R10" s="1">
        <f t="shared" si="1"/>
        <v>0</v>
      </c>
      <c r="X10" s="26" t="s">
        <v>24</v>
      </c>
      <c r="Y10" s="27">
        <f t="shared" si="2"/>
        <v>0.78378378378378377</v>
      </c>
      <c r="Z10" s="27">
        <f t="shared" si="3"/>
        <v>0.95652173913043481</v>
      </c>
      <c r="AA10" s="27">
        <f t="shared" si="4"/>
        <v>0.88235294117647056</v>
      </c>
      <c r="AB10" s="27">
        <f t="shared" si="5"/>
        <v>0.88235294117647056</v>
      </c>
      <c r="AC10" s="27"/>
    </row>
    <row r="11" spans="1:34" ht="12.75" customHeight="1">
      <c r="A11" s="23" t="s">
        <v>18</v>
      </c>
      <c r="B11" s="17"/>
      <c r="C11" s="17"/>
      <c r="D11" s="17"/>
      <c r="E11" s="17"/>
      <c r="F11" s="17"/>
      <c r="G11" s="17"/>
      <c r="H11" s="17">
        <v>25</v>
      </c>
      <c r="I11" s="17"/>
      <c r="J11" s="17"/>
      <c r="K11" s="18"/>
      <c r="L11" s="12"/>
      <c r="M11" s="12"/>
      <c r="N11" s="13"/>
      <c r="O11" s="14">
        <f>H11/G10</f>
        <v>0.86206896551724133</v>
      </c>
      <c r="P11" s="24">
        <v>33</v>
      </c>
      <c r="Q11" s="25">
        <f t="shared" si="0"/>
        <v>0.86842105263157898</v>
      </c>
      <c r="R11" s="1">
        <f t="shared" si="1"/>
        <v>0.13157894736842102</v>
      </c>
      <c r="X11" s="23" t="s">
        <v>25</v>
      </c>
      <c r="Y11" s="27">
        <f t="shared" si="2"/>
        <v>0.86206896551724133</v>
      </c>
      <c r="Z11" s="27">
        <f t="shared" si="3"/>
        <v>0.63636363636363635</v>
      </c>
      <c r="AA11" s="27">
        <f t="shared" si="4"/>
        <v>0.91111111111111109</v>
      </c>
      <c r="AB11" s="27"/>
      <c r="AC11" s="27"/>
    </row>
    <row r="12" spans="1:34" ht="12.75" customHeight="1">
      <c r="A12" s="28" t="s">
        <v>19</v>
      </c>
      <c r="B12" s="29"/>
      <c r="C12" s="29"/>
      <c r="D12" s="29"/>
      <c r="E12" s="29"/>
      <c r="F12" s="29"/>
      <c r="G12" s="29"/>
      <c r="H12" s="29"/>
      <c r="I12" s="29">
        <v>24</v>
      </c>
      <c r="J12" s="29"/>
      <c r="K12" s="30"/>
      <c r="L12" s="1"/>
      <c r="M12" s="1"/>
      <c r="N12" s="29"/>
      <c r="O12" s="1">
        <f>I12/H11</f>
        <v>0.96</v>
      </c>
      <c r="P12" s="24">
        <v>33</v>
      </c>
      <c r="Q12" s="25">
        <f t="shared" si="0"/>
        <v>1</v>
      </c>
      <c r="R12" s="1">
        <f t="shared" si="1"/>
        <v>0</v>
      </c>
      <c r="X12" s="23" t="s">
        <v>26</v>
      </c>
      <c r="Y12" s="27">
        <f t="shared" si="2"/>
        <v>0.96</v>
      </c>
      <c r="Z12" s="27">
        <f t="shared" si="3"/>
        <v>0.8571428571428571</v>
      </c>
      <c r="AA12" s="27"/>
      <c r="AB12" s="27"/>
      <c r="AC12" s="27"/>
    </row>
    <row r="13" spans="1:34" ht="12.75" customHeight="1">
      <c r="A13" s="28" t="s">
        <v>27</v>
      </c>
      <c r="B13" s="29"/>
      <c r="C13" s="29"/>
      <c r="D13" s="29"/>
      <c r="E13" s="29"/>
      <c r="F13" s="29"/>
      <c r="G13" s="29"/>
      <c r="H13" s="29"/>
      <c r="I13" s="29"/>
      <c r="J13" s="29">
        <v>24</v>
      </c>
      <c r="K13" s="30">
        <v>24</v>
      </c>
      <c r="L13" s="1"/>
      <c r="M13" s="1"/>
      <c r="N13" s="29"/>
      <c r="O13" s="1">
        <f>J13/I12</f>
        <v>1</v>
      </c>
      <c r="P13" s="24">
        <v>31</v>
      </c>
      <c r="Q13" s="25">
        <f t="shared" si="0"/>
        <v>0.93939393939393945</v>
      </c>
      <c r="R13" s="1">
        <f t="shared" si="1"/>
        <v>6.0606060606060552E-2</v>
      </c>
      <c r="X13" s="23" t="s">
        <v>28</v>
      </c>
      <c r="Y13" s="27">
        <f t="shared" si="2"/>
        <v>1</v>
      </c>
      <c r="Z13" s="27"/>
      <c r="AA13" s="27"/>
      <c r="AB13" s="27"/>
      <c r="AC13" s="27"/>
    </row>
    <row r="14" spans="1:34" ht="12.75" customHeight="1">
      <c r="A14" s="28" t="s">
        <v>29</v>
      </c>
      <c r="B14" s="29"/>
      <c r="C14" s="29"/>
      <c r="D14" s="29"/>
      <c r="E14" s="29"/>
      <c r="F14" s="29"/>
      <c r="G14" s="29"/>
      <c r="H14" s="29"/>
      <c r="I14" s="29"/>
      <c r="J14" s="29">
        <v>5</v>
      </c>
      <c r="K14" s="30">
        <v>3</v>
      </c>
      <c r="L14" s="1"/>
      <c r="M14" s="1"/>
      <c r="N14" s="29"/>
      <c r="O14" s="1"/>
      <c r="P14" s="24"/>
      <c r="Q14" s="25"/>
      <c r="R14" s="1"/>
      <c r="X14" s="28"/>
      <c r="Y14" s="27"/>
      <c r="Z14" s="27"/>
      <c r="AA14" s="27"/>
      <c r="AB14" s="27"/>
      <c r="AC14" s="27"/>
    </row>
    <row r="15" spans="1:34" ht="12.75" customHeight="1">
      <c r="A15" s="28" t="s">
        <v>30</v>
      </c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1"/>
      <c r="M15" s="1"/>
      <c r="N15" s="29"/>
      <c r="O15" s="1"/>
      <c r="P15" s="24"/>
      <c r="Q15" s="25"/>
      <c r="R15" s="1"/>
      <c r="X15" s="28"/>
      <c r="Y15" s="27"/>
      <c r="Z15" s="27"/>
      <c r="AA15" s="27"/>
      <c r="AB15" s="27"/>
      <c r="AC15" s="27"/>
    </row>
    <row r="16" spans="1:34" ht="12.75" customHeight="1">
      <c r="A16" s="28" t="s">
        <v>31</v>
      </c>
      <c r="B16" s="29"/>
      <c r="C16" s="29"/>
      <c r="D16" s="29"/>
      <c r="E16" s="29"/>
      <c r="F16" s="29"/>
      <c r="G16" s="29"/>
      <c r="H16" s="29"/>
      <c r="I16" s="29"/>
      <c r="J16" s="29"/>
      <c r="K16" s="30"/>
      <c r="L16" s="1"/>
      <c r="M16" s="1"/>
      <c r="N16" s="29"/>
      <c r="O16" s="1"/>
      <c r="P16" s="24"/>
      <c r="Q16" s="25"/>
      <c r="R16" s="1"/>
      <c r="X16" s="28"/>
      <c r="Y16" s="27"/>
      <c r="Z16" s="27"/>
      <c r="AA16" s="27"/>
      <c r="AB16" s="27"/>
      <c r="AC16" s="27"/>
    </row>
    <row r="17" spans="1:34" ht="12.75" customHeight="1">
      <c r="A17" s="28" t="s">
        <v>32</v>
      </c>
      <c r="B17" s="29"/>
      <c r="C17" s="29"/>
      <c r="D17" s="29"/>
      <c r="E17" s="29"/>
      <c r="F17" s="29"/>
      <c r="G17" s="29"/>
      <c r="H17" s="29"/>
      <c r="I17" s="29"/>
      <c r="J17" s="29"/>
      <c r="K17" s="30"/>
      <c r="L17" s="1"/>
      <c r="M17" s="1"/>
      <c r="N17" s="29"/>
      <c r="O17" s="1"/>
      <c r="P17" s="24"/>
      <c r="Q17" s="25"/>
      <c r="R17" s="1"/>
      <c r="X17" s="28"/>
      <c r="Y17" s="27"/>
      <c r="Z17" s="27"/>
      <c r="AA17" s="27"/>
      <c r="AB17" s="27"/>
      <c r="AC17" s="27"/>
    </row>
    <row r="18" spans="1:34" ht="12.75" customHeight="1">
      <c r="K18" s="29">
        <f>SUM(K13:K14)</f>
        <v>27</v>
      </c>
      <c r="L18" s="1">
        <f>K13/B5</f>
        <v>0.375</v>
      </c>
      <c r="M18" s="1">
        <f>K18/B5</f>
        <v>0.421875</v>
      </c>
      <c r="N18" s="1">
        <f>M18-L18</f>
        <v>4.6875E-2</v>
      </c>
      <c r="O18" s="1"/>
      <c r="Q18" s="31">
        <f>B5+B22</f>
        <v>113</v>
      </c>
      <c r="R18" s="31">
        <f>K13+K30</f>
        <v>35</v>
      </c>
      <c r="S18" s="32">
        <f>R18/Q18</f>
        <v>0.30973451327433627</v>
      </c>
    </row>
    <row r="19" spans="1:34" ht="12.75" customHeight="1">
      <c r="A19" s="2" t="s">
        <v>33</v>
      </c>
      <c r="L19" s="1"/>
      <c r="M19" s="1"/>
      <c r="O19" s="1"/>
    </row>
    <row r="20" spans="1:34" ht="25.5" customHeight="1">
      <c r="B20" s="192" t="s">
        <v>1</v>
      </c>
      <c r="C20" s="193"/>
      <c r="D20" s="193"/>
      <c r="E20" s="193"/>
      <c r="F20" s="193"/>
      <c r="G20" s="193"/>
      <c r="H20" s="193"/>
      <c r="I20" s="193"/>
      <c r="J20" s="193"/>
      <c r="L20" s="4" t="s">
        <v>2</v>
      </c>
      <c r="M20" s="4" t="s">
        <v>3</v>
      </c>
      <c r="N20" s="5" t="s">
        <v>4</v>
      </c>
      <c r="O20" s="4" t="s">
        <v>5</v>
      </c>
      <c r="P20" s="6" t="s">
        <v>6</v>
      </c>
      <c r="Q20" s="6" t="s">
        <v>7</v>
      </c>
      <c r="R20" s="7" t="s">
        <v>8</v>
      </c>
    </row>
    <row r="21" spans="1:34" ht="12.75" customHeight="1">
      <c r="A21" s="9" t="s">
        <v>9</v>
      </c>
      <c r="B21" s="10">
        <v>1</v>
      </c>
      <c r="C21" s="10">
        <v>2</v>
      </c>
      <c r="D21" s="10">
        <v>3</v>
      </c>
      <c r="E21" s="10">
        <v>4</v>
      </c>
      <c r="F21" s="10">
        <v>5</v>
      </c>
      <c r="G21" s="10">
        <v>6</v>
      </c>
      <c r="H21" s="10">
        <v>7</v>
      </c>
      <c r="I21" s="10">
        <v>8</v>
      </c>
      <c r="J21" s="10">
        <v>9</v>
      </c>
      <c r="K21" s="11" t="s">
        <v>10</v>
      </c>
      <c r="L21" s="12"/>
      <c r="M21" s="12"/>
      <c r="N21" s="13"/>
      <c r="O21" s="14"/>
      <c r="P21" s="15"/>
      <c r="Q21" s="15"/>
      <c r="R21" s="1"/>
    </row>
    <row r="22" spans="1:34" ht="12.75" customHeight="1">
      <c r="A22" s="23" t="s">
        <v>13</v>
      </c>
      <c r="B22" s="17">
        <v>49</v>
      </c>
      <c r="C22" s="17"/>
      <c r="D22" s="17"/>
      <c r="E22" s="17"/>
      <c r="F22" s="17"/>
      <c r="G22" s="17"/>
      <c r="H22" s="17"/>
      <c r="I22" s="17"/>
      <c r="J22" s="17"/>
      <c r="K22" s="18"/>
      <c r="L22" s="12"/>
      <c r="M22" s="12"/>
      <c r="N22" s="13"/>
      <c r="O22" s="14"/>
      <c r="P22" s="19">
        <f>B22</f>
        <v>49</v>
      </c>
      <c r="Q22" s="15"/>
      <c r="R22" s="1"/>
    </row>
    <row r="23" spans="1:34" ht="12.75" customHeight="1">
      <c r="A23" s="23" t="s">
        <v>14</v>
      </c>
      <c r="B23" s="17"/>
      <c r="C23" s="17">
        <v>30</v>
      </c>
      <c r="D23" s="17"/>
      <c r="E23" s="17"/>
      <c r="F23" s="17"/>
      <c r="G23" s="17"/>
      <c r="H23" s="17"/>
      <c r="I23" s="17"/>
      <c r="J23" s="17"/>
      <c r="K23" s="18"/>
      <c r="L23" s="12"/>
      <c r="M23" s="12"/>
      <c r="N23" s="13"/>
      <c r="O23" s="14">
        <f>C23/B22</f>
        <v>0.61224489795918369</v>
      </c>
      <c r="P23" s="24">
        <v>30</v>
      </c>
      <c r="Q23" s="25">
        <f t="shared" ref="Q23:Q30" si="9">P23/P22</f>
        <v>0.61224489795918369</v>
      </c>
      <c r="R23" s="1">
        <f t="shared" ref="R23:R30" si="10">100%-Q23</f>
        <v>0.38775510204081631</v>
      </c>
    </row>
    <row r="24" spans="1:34" ht="12.75" customHeight="1">
      <c r="A24" s="23" t="s">
        <v>15</v>
      </c>
      <c r="B24" s="17"/>
      <c r="C24" s="17"/>
      <c r="D24" s="17">
        <v>30</v>
      </c>
      <c r="E24" s="17"/>
      <c r="F24" s="17"/>
      <c r="G24" s="17"/>
      <c r="H24" s="17"/>
      <c r="I24" s="17"/>
      <c r="J24" s="17"/>
      <c r="K24" s="18"/>
      <c r="L24" s="12"/>
      <c r="M24" s="12"/>
      <c r="N24" s="13"/>
      <c r="O24" s="14">
        <f>D24/C23</f>
        <v>1</v>
      </c>
      <c r="P24" s="24">
        <v>30</v>
      </c>
      <c r="Q24" s="25">
        <f t="shared" si="9"/>
        <v>1</v>
      </c>
      <c r="R24" s="1">
        <f t="shared" si="10"/>
        <v>0</v>
      </c>
    </row>
    <row r="25" spans="1:34" ht="12.75" customHeight="1">
      <c r="A25" s="23" t="s">
        <v>16</v>
      </c>
      <c r="B25" s="17"/>
      <c r="C25" s="17"/>
      <c r="D25" s="17"/>
      <c r="E25" s="17">
        <v>25</v>
      </c>
      <c r="F25" s="17"/>
      <c r="G25" s="17"/>
      <c r="H25" s="17"/>
      <c r="I25" s="17"/>
      <c r="J25" s="17"/>
      <c r="K25" s="18"/>
      <c r="L25" s="12"/>
      <c r="M25" s="12"/>
      <c r="N25" s="13"/>
      <c r="O25" s="14">
        <f>E25/D24</f>
        <v>0.83333333333333337</v>
      </c>
      <c r="P25" s="24">
        <v>30</v>
      </c>
      <c r="Q25" s="25">
        <f t="shared" si="9"/>
        <v>1</v>
      </c>
      <c r="R25" s="1">
        <f t="shared" si="10"/>
        <v>0</v>
      </c>
      <c r="X25" s="33"/>
      <c r="Y25" s="8" t="s">
        <v>34</v>
      </c>
      <c r="Z25" s="8"/>
      <c r="AA25" s="8"/>
      <c r="AB25" s="8"/>
      <c r="AC25" s="8"/>
      <c r="AD25" s="8"/>
      <c r="AE25" s="8"/>
      <c r="AF25" s="8"/>
      <c r="AG25" s="8"/>
      <c r="AH25" s="8"/>
    </row>
    <row r="26" spans="1:34" ht="12.75" customHeight="1">
      <c r="A26" s="23" t="s">
        <v>17</v>
      </c>
      <c r="B26" s="17"/>
      <c r="C26" s="17"/>
      <c r="D26" s="17"/>
      <c r="E26" s="17"/>
      <c r="F26" s="17">
        <v>23</v>
      </c>
      <c r="G26" s="17"/>
      <c r="H26" s="17"/>
      <c r="I26" s="17"/>
      <c r="J26" s="17"/>
      <c r="K26" s="18"/>
      <c r="L26" s="12"/>
      <c r="M26" s="12"/>
      <c r="N26" s="13"/>
      <c r="O26" s="14">
        <f>F26/E25</f>
        <v>0.92</v>
      </c>
      <c r="P26" s="24">
        <v>30</v>
      </c>
      <c r="Q26" s="25">
        <f t="shared" si="9"/>
        <v>1</v>
      </c>
      <c r="R26" s="1">
        <f t="shared" si="10"/>
        <v>0</v>
      </c>
      <c r="Y26" s="194" t="s">
        <v>11</v>
      </c>
      <c r="Z26" s="195"/>
      <c r="AA26" s="195"/>
      <c r="AB26" s="195"/>
      <c r="AC26" s="195"/>
      <c r="AD26" s="195"/>
      <c r="AE26" s="195"/>
      <c r="AF26" s="195"/>
      <c r="AG26" s="195"/>
      <c r="AH26" s="195"/>
    </row>
    <row r="27" spans="1:34" ht="12.75" customHeight="1">
      <c r="A27" s="23" t="s">
        <v>18</v>
      </c>
      <c r="B27" s="17"/>
      <c r="C27" s="17"/>
      <c r="D27" s="17"/>
      <c r="E27" s="17"/>
      <c r="F27" s="17"/>
      <c r="G27" s="17">
        <v>22</v>
      </c>
      <c r="H27" s="17"/>
      <c r="I27" s="17"/>
      <c r="J27" s="17"/>
      <c r="K27" s="18"/>
      <c r="L27" s="12"/>
      <c r="M27" s="12"/>
      <c r="N27" s="13"/>
      <c r="O27" s="14">
        <f>G27/F26</f>
        <v>0.95652173913043481</v>
      </c>
      <c r="P27" s="24">
        <v>29</v>
      </c>
      <c r="Q27" s="25">
        <f t="shared" si="9"/>
        <v>0.96666666666666667</v>
      </c>
      <c r="R27" s="1">
        <f t="shared" si="10"/>
        <v>3.3333333333333326E-2</v>
      </c>
      <c r="X27" s="20" t="s">
        <v>12</v>
      </c>
      <c r="Y27" s="21">
        <v>9902</v>
      </c>
      <c r="Z27" s="22" t="s">
        <v>13</v>
      </c>
      <c r="AA27" s="22" t="s">
        <v>14</v>
      </c>
      <c r="AB27" s="22" t="s">
        <v>15</v>
      </c>
      <c r="AC27" s="22" t="s">
        <v>16</v>
      </c>
      <c r="AD27" s="22" t="s">
        <v>17</v>
      </c>
      <c r="AE27" s="22" t="s">
        <v>18</v>
      </c>
      <c r="AF27" s="22" t="s">
        <v>19</v>
      </c>
    </row>
    <row r="28" spans="1:34" ht="12.75" customHeight="1">
      <c r="A28" s="28" t="s">
        <v>19</v>
      </c>
      <c r="B28" s="29"/>
      <c r="C28" s="29"/>
      <c r="D28" s="29"/>
      <c r="E28" s="29"/>
      <c r="F28" s="29"/>
      <c r="G28" s="29"/>
      <c r="H28" s="29">
        <v>14</v>
      </c>
      <c r="I28" s="29"/>
      <c r="J28" s="29"/>
      <c r="K28" s="30"/>
      <c r="L28" s="1"/>
      <c r="M28" s="1"/>
      <c r="N28" s="29"/>
      <c r="O28" s="14">
        <f>H28/G27</f>
        <v>0.63636363636363635</v>
      </c>
      <c r="P28" s="24">
        <v>22</v>
      </c>
      <c r="Q28" s="25">
        <f t="shared" si="9"/>
        <v>0.75862068965517238</v>
      </c>
      <c r="R28" s="1">
        <f t="shared" si="10"/>
        <v>0.24137931034482762</v>
      </c>
      <c r="X28" s="26" t="s">
        <v>20</v>
      </c>
      <c r="Y28" s="25">
        <f t="shared" ref="Y28:Y29" si="11">Q6</f>
        <v>0.765625</v>
      </c>
      <c r="Z28" s="25">
        <f t="shared" ref="Z28:Z29" si="12">Q23</f>
        <v>0.61224489795918369</v>
      </c>
      <c r="AA28" s="25">
        <f t="shared" ref="AA28:AA29" si="13">Q41</f>
        <v>0.58823529411764708</v>
      </c>
      <c r="AB28" s="25">
        <f t="shared" ref="AB28:AB29" si="14">Q58</f>
        <v>0.72413793103448276</v>
      </c>
      <c r="AC28" s="25">
        <f t="shared" ref="AC28:AC29" si="15">Q74</f>
        <v>0.73417721518987344</v>
      </c>
      <c r="AD28" s="25">
        <f t="shared" ref="AD28:AD29" si="16">Q90</f>
        <v>0.76744186046511631</v>
      </c>
      <c r="AE28" s="25">
        <f t="shared" ref="AE28:AE29" si="17">Q109</f>
        <v>0.73267326732673266</v>
      </c>
      <c r="AF28" s="25">
        <f>Q127</f>
        <v>0.68085106382978722</v>
      </c>
    </row>
    <row r="29" spans="1:34" ht="12.75" customHeight="1">
      <c r="A29" s="28" t="s">
        <v>27</v>
      </c>
      <c r="B29" s="29"/>
      <c r="C29" s="29"/>
      <c r="D29" s="29"/>
      <c r="E29" s="29"/>
      <c r="F29" s="29"/>
      <c r="G29" s="29"/>
      <c r="H29" s="29"/>
      <c r="I29" s="29">
        <v>12</v>
      </c>
      <c r="J29" s="29"/>
      <c r="K29" s="30"/>
      <c r="L29" s="1"/>
      <c r="M29" s="1"/>
      <c r="N29" s="29"/>
      <c r="O29" s="1">
        <f>I29/H28</f>
        <v>0.8571428571428571</v>
      </c>
      <c r="P29" s="24">
        <v>20</v>
      </c>
      <c r="Q29" s="25">
        <f t="shared" si="9"/>
        <v>0.90909090909090906</v>
      </c>
      <c r="R29" s="1">
        <f t="shared" si="10"/>
        <v>9.0909090909090939E-2</v>
      </c>
      <c r="X29" s="26" t="s">
        <v>21</v>
      </c>
      <c r="Y29" s="25">
        <f t="shared" si="11"/>
        <v>0.89795918367346939</v>
      </c>
      <c r="Z29" s="25">
        <f t="shared" si="12"/>
        <v>1</v>
      </c>
      <c r="AA29" s="25">
        <f t="shared" si="13"/>
        <v>1</v>
      </c>
      <c r="AB29" s="25">
        <f t="shared" si="14"/>
        <v>0.95238095238095233</v>
      </c>
      <c r="AC29" s="25">
        <f t="shared" si="15"/>
        <v>0.94827586206896552</v>
      </c>
      <c r="AD29" s="25">
        <f t="shared" si="16"/>
        <v>0.93939393939393945</v>
      </c>
      <c r="AE29" s="25">
        <f t="shared" si="17"/>
        <v>1</v>
      </c>
    </row>
    <row r="30" spans="1:34" ht="12.75" customHeight="1">
      <c r="A30" s="28" t="s">
        <v>29</v>
      </c>
      <c r="B30" s="29"/>
      <c r="C30" s="29"/>
      <c r="D30" s="29"/>
      <c r="E30" s="29"/>
      <c r="F30" s="29"/>
      <c r="G30" s="29"/>
      <c r="H30" s="29"/>
      <c r="I30" s="29"/>
      <c r="J30" s="29">
        <v>12</v>
      </c>
      <c r="K30" s="30">
        <v>11</v>
      </c>
      <c r="L30" s="1"/>
      <c r="M30" s="1"/>
      <c r="N30" s="29"/>
      <c r="O30" s="1">
        <f>J30/I29</f>
        <v>1</v>
      </c>
      <c r="P30" s="24">
        <v>18</v>
      </c>
      <c r="Q30" s="25">
        <f t="shared" si="9"/>
        <v>0.9</v>
      </c>
      <c r="R30" s="1">
        <f t="shared" si="10"/>
        <v>9.9999999999999978E-2</v>
      </c>
      <c r="X30" s="26"/>
      <c r="Y30" s="25"/>
      <c r="Z30" s="25"/>
      <c r="AA30" s="25"/>
      <c r="AB30" s="25"/>
      <c r="AC30" s="25"/>
      <c r="AD30" s="25"/>
      <c r="AE30" s="25"/>
    </row>
    <row r="31" spans="1:34" ht="12.75" customHeight="1">
      <c r="A31" s="28" t="s">
        <v>30</v>
      </c>
      <c r="B31" s="29"/>
      <c r="C31" s="29"/>
      <c r="D31" s="29"/>
      <c r="E31" s="29"/>
      <c r="F31" s="29"/>
      <c r="G31" s="29"/>
      <c r="H31" s="29"/>
      <c r="I31" s="29"/>
      <c r="J31" s="29">
        <v>2</v>
      </c>
      <c r="K31" s="30"/>
      <c r="L31" s="1"/>
      <c r="M31" s="1"/>
      <c r="N31" s="29"/>
      <c r="O31" s="1"/>
      <c r="P31" s="24">
        <v>2</v>
      </c>
      <c r="Q31" s="25"/>
      <c r="R31" s="1"/>
      <c r="X31" s="26"/>
      <c r="Y31" s="25"/>
      <c r="Z31" s="25"/>
      <c r="AA31" s="25"/>
      <c r="AB31" s="25"/>
      <c r="AC31" s="25"/>
      <c r="AD31" s="25"/>
      <c r="AE31" s="25"/>
    </row>
    <row r="32" spans="1:34" ht="12.75" customHeight="1">
      <c r="A32" s="28" t="s">
        <v>31</v>
      </c>
      <c r="B32" s="29"/>
      <c r="C32" s="29"/>
      <c r="D32" s="29"/>
      <c r="E32" s="29"/>
      <c r="F32" s="29"/>
      <c r="G32" s="29"/>
      <c r="H32" s="29"/>
      <c r="I32" s="29"/>
      <c r="J32" s="29">
        <v>3</v>
      </c>
      <c r="K32" s="30">
        <v>2</v>
      </c>
      <c r="L32" s="1"/>
      <c r="M32" s="1"/>
      <c r="N32" s="29"/>
      <c r="O32" s="1"/>
      <c r="P32" s="24">
        <v>3</v>
      </c>
      <c r="Q32" s="25"/>
      <c r="R32" s="1"/>
      <c r="X32" s="26"/>
      <c r="Y32" s="25"/>
      <c r="Z32" s="25"/>
      <c r="AA32" s="25"/>
      <c r="AB32" s="25"/>
      <c r="AC32" s="25"/>
      <c r="AD32" s="25"/>
      <c r="AE32" s="25"/>
    </row>
    <row r="33" spans="1:31" ht="12.75" customHeight="1">
      <c r="A33" s="28" t="s">
        <v>32</v>
      </c>
      <c r="B33" s="29"/>
      <c r="C33" s="29"/>
      <c r="D33" s="29"/>
      <c r="E33" s="29"/>
      <c r="F33" s="29"/>
      <c r="G33" s="29"/>
      <c r="H33" s="29"/>
      <c r="I33" s="29"/>
      <c r="J33" s="29">
        <v>1</v>
      </c>
      <c r="K33" s="30"/>
      <c r="L33" s="1"/>
      <c r="M33" s="1"/>
      <c r="N33" s="29"/>
      <c r="O33" s="1"/>
      <c r="P33" s="24">
        <v>1</v>
      </c>
      <c r="Q33" s="25"/>
      <c r="R33" s="1"/>
      <c r="X33" s="26"/>
      <c r="Y33" s="25"/>
      <c r="Z33" s="25"/>
      <c r="AA33" s="25"/>
      <c r="AB33" s="25"/>
      <c r="AC33" s="25"/>
      <c r="AD33" s="25"/>
      <c r="AE33" s="25"/>
    </row>
    <row r="34" spans="1:31" ht="12.75" customHeight="1">
      <c r="A34" s="28" t="s">
        <v>35</v>
      </c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1"/>
      <c r="M34" s="1"/>
      <c r="N34" s="29"/>
      <c r="O34" s="1"/>
      <c r="P34" s="24"/>
      <c r="Q34" s="25"/>
      <c r="R34" s="1"/>
      <c r="X34" s="26"/>
      <c r="Y34" s="25"/>
      <c r="Z34" s="25"/>
      <c r="AA34" s="25"/>
      <c r="AB34" s="25"/>
      <c r="AC34" s="25"/>
      <c r="AD34" s="25"/>
      <c r="AE34" s="25"/>
    </row>
    <row r="35" spans="1:31" ht="12.75" customHeight="1">
      <c r="A35" s="28" t="s">
        <v>36</v>
      </c>
      <c r="B35" s="29"/>
      <c r="C35" s="29"/>
      <c r="D35" s="29"/>
      <c r="E35" s="29"/>
      <c r="F35" s="29"/>
      <c r="G35" s="29"/>
      <c r="H35" s="29">
        <v>1</v>
      </c>
      <c r="I35" s="29"/>
      <c r="J35" s="29"/>
      <c r="K35" s="30">
        <v>1</v>
      </c>
      <c r="L35" s="1"/>
      <c r="M35" s="1"/>
      <c r="N35" s="29"/>
      <c r="O35" s="1"/>
      <c r="P35" s="24">
        <v>1</v>
      </c>
      <c r="Q35" s="25"/>
      <c r="R35" s="1"/>
      <c r="X35" s="26"/>
      <c r="Y35" s="25"/>
      <c r="Z35" s="25"/>
      <c r="AA35" s="25"/>
      <c r="AB35" s="25"/>
      <c r="AC35" s="25"/>
      <c r="AD35" s="25"/>
      <c r="AE35" s="25"/>
    </row>
    <row r="36" spans="1:31" ht="12.75" customHeight="1">
      <c r="K36" s="29">
        <f>SUM(K30:K35)</f>
        <v>14</v>
      </c>
      <c r="L36" s="1">
        <f>K30/B22</f>
        <v>0.22448979591836735</v>
      </c>
      <c r="M36" s="1">
        <f>K36/B22</f>
        <v>0.2857142857142857</v>
      </c>
      <c r="N36" s="1">
        <f>M36-L36</f>
        <v>6.1224489795918352E-2</v>
      </c>
      <c r="O36" s="1"/>
      <c r="X36" s="26" t="s">
        <v>22</v>
      </c>
      <c r="Y36" s="25">
        <f t="shared" ref="Y36:Y41" si="18">Q8</f>
        <v>0.86363636363636365</v>
      </c>
      <c r="Z36" s="25">
        <f t="shared" ref="Z36:Z40" si="19">Q25</f>
        <v>1</v>
      </c>
      <c r="AA36" s="25">
        <f t="shared" ref="AA36:AA39" si="20">Q43</f>
        <v>0.95</v>
      </c>
      <c r="AB36" s="25">
        <f t="shared" ref="AB36:AB38" si="21">Q60</f>
        <v>0.95</v>
      </c>
      <c r="AC36" s="25">
        <f t="shared" ref="AC36:AC37" si="22">Q76</f>
        <v>0.98181818181818181</v>
      </c>
      <c r="AD36" s="25">
        <f>Q92</f>
        <v>0.93548387096774188</v>
      </c>
    </row>
    <row r="37" spans="1:31" ht="12.75" customHeight="1">
      <c r="A37" s="2" t="s">
        <v>37</v>
      </c>
      <c r="L37" s="1"/>
      <c r="M37" s="1"/>
      <c r="O37" s="1"/>
      <c r="X37" s="26" t="s">
        <v>23</v>
      </c>
      <c r="Y37" s="25">
        <f t="shared" si="18"/>
        <v>1</v>
      </c>
      <c r="Z37" s="25">
        <f t="shared" si="19"/>
        <v>1</v>
      </c>
      <c r="AA37" s="25">
        <f t="shared" si="20"/>
        <v>0.96491228070175439</v>
      </c>
      <c r="AB37" s="25">
        <f t="shared" si="21"/>
        <v>1</v>
      </c>
      <c r="AC37" s="25">
        <f t="shared" si="22"/>
        <v>0.92592592592592593</v>
      </c>
    </row>
    <row r="38" spans="1:31" ht="25.5" customHeight="1">
      <c r="B38" s="192" t="s">
        <v>1</v>
      </c>
      <c r="C38" s="193"/>
      <c r="D38" s="193"/>
      <c r="E38" s="193"/>
      <c r="F38" s="193"/>
      <c r="G38" s="193"/>
      <c r="H38" s="193"/>
      <c r="I38" s="193"/>
      <c r="J38" s="193"/>
      <c r="L38" s="4" t="s">
        <v>2</v>
      </c>
      <c r="M38" s="4" t="s">
        <v>3</v>
      </c>
      <c r="N38" s="5" t="s">
        <v>4</v>
      </c>
      <c r="O38" s="4" t="s">
        <v>5</v>
      </c>
      <c r="P38" s="6" t="s">
        <v>6</v>
      </c>
      <c r="Q38" s="6" t="s">
        <v>7</v>
      </c>
      <c r="R38" s="7" t="s">
        <v>8</v>
      </c>
      <c r="X38" s="26" t="s">
        <v>24</v>
      </c>
      <c r="Y38" s="25">
        <f t="shared" si="18"/>
        <v>1</v>
      </c>
      <c r="Z38" s="25">
        <f t="shared" si="19"/>
        <v>0.96666666666666667</v>
      </c>
      <c r="AA38" s="25">
        <f t="shared" si="20"/>
        <v>0.92727272727272725</v>
      </c>
      <c r="AB38" s="25">
        <f t="shared" si="21"/>
        <v>0.94736842105263153</v>
      </c>
      <c r="AC38" s="25"/>
    </row>
    <row r="39" spans="1:31" ht="12.75" customHeight="1">
      <c r="A39" s="9" t="s">
        <v>9</v>
      </c>
      <c r="B39" s="10">
        <v>1</v>
      </c>
      <c r="C39" s="10">
        <v>2</v>
      </c>
      <c r="D39" s="10">
        <v>3</v>
      </c>
      <c r="E39" s="10">
        <v>4</v>
      </c>
      <c r="F39" s="10">
        <v>5</v>
      </c>
      <c r="G39" s="10">
        <v>6</v>
      </c>
      <c r="H39" s="10">
        <v>7</v>
      </c>
      <c r="I39" s="10">
        <v>8</v>
      </c>
      <c r="J39" s="10">
        <v>9</v>
      </c>
      <c r="K39" s="11" t="s">
        <v>10</v>
      </c>
      <c r="L39" s="12"/>
      <c r="M39" s="12"/>
      <c r="N39" s="13"/>
      <c r="O39" s="14"/>
      <c r="P39" s="15"/>
      <c r="Q39" s="15"/>
      <c r="R39" s="1"/>
      <c r="X39" s="23" t="s">
        <v>25</v>
      </c>
      <c r="Y39" s="25">
        <f t="shared" si="18"/>
        <v>0.86842105263157898</v>
      </c>
      <c r="Z39" s="25">
        <f t="shared" si="19"/>
        <v>0.75862068965517238</v>
      </c>
      <c r="AA39" s="25">
        <f t="shared" si="20"/>
        <v>0.96078431372549022</v>
      </c>
      <c r="AB39" s="25"/>
      <c r="AC39" s="25"/>
    </row>
    <row r="40" spans="1:31" ht="12.75" customHeight="1">
      <c r="A40" s="23" t="s">
        <v>14</v>
      </c>
      <c r="B40" s="17">
        <v>102</v>
      </c>
      <c r="C40" s="17"/>
      <c r="D40" s="17"/>
      <c r="E40" s="17"/>
      <c r="F40" s="17"/>
      <c r="G40" s="17"/>
      <c r="H40" s="17"/>
      <c r="I40" s="17"/>
      <c r="J40" s="17"/>
      <c r="K40" s="18"/>
      <c r="L40" s="12"/>
      <c r="M40" s="12"/>
      <c r="N40" s="13"/>
      <c r="O40" s="14"/>
      <c r="P40" s="19">
        <f>B40</f>
        <v>102</v>
      </c>
      <c r="Q40" s="15"/>
      <c r="R40" s="1"/>
      <c r="X40" s="23" t="s">
        <v>26</v>
      </c>
      <c r="Y40" s="25">
        <f t="shared" si="18"/>
        <v>1</v>
      </c>
      <c r="Z40" s="25">
        <f t="shared" si="19"/>
        <v>0.90909090909090906</v>
      </c>
      <c r="AA40" s="25"/>
      <c r="AB40" s="27"/>
      <c r="AC40" s="27"/>
    </row>
    <row r="41" spans="1:31" ht="12.75" customHeight="1">
      <c r="A41" s="23" t="s">
        <v>15</v>
      </c>
      <c r="B41" s="17"/>
      <c r="C41" s="17">
        <v>60</v>
      </c>
      <c r="D41" s="17"/>
      <c r="E41" s="17"/>
      <c r="F41" s="17"/>
      <c r="G41" s="17"/>
      <c r="H41" s="17"/>
      <c r="I41" s="17"/>
      <c r="J41" s="17"/>
      <c r="K41" s="18"/>
      <c r="L41" s="12"/>
      <c r="M41" s="12"/>
      <c r="N41" s="13"/>
      <c r="O41" s="14">
        <f>C41/B40</f>
        <v>0.58823529411764708</v>
      </c>
      <c r="P41" s="24">
        <v>60</v>
      </c>
      <c r="Q41" s="25">
        <f t="shared" ref="Q41:Q48" si="23">P41/P40</f>
        <v>0.58823529411764708</v>
      </c>
      <c r="R41" s="1">
        <f t="shared" ref="R41:R48" si="24">100%-Q41</f>
        <v>0.41176470588235292</v>
      </c>
      <c r="X41" s="23" t="s">
        <v>28</v>
      </c>
      <c r="Y41" s="25">
        <f t="shared" si="18"/>
        <v>0.93939393939393945</v>
      </c>
    </row>
    <row r="42" spans="1:31" ht="12.75" customHeight="1">
      <c r="A42" s="23" t="s">
        <v>16</v>
      </c>
      <c r="B42" s="17"/>
      <c r="C42" s="17"/>
      <c r="D42" s="17">
        <v>58</v>
      </c>
      <c r="E42" s="17"/>
      <c r="F42" s="17"/>
      <c r="G42" s="17"/>
      <c r="H42" s="17"/>
      <c r="I42" s="17"/>
      <c r="J42" s="17"/>
      <c r="K42" s="18"/>
      <c r="L42" s="12"/>
      <c r="M42" s="12"/>
      <c r="N42" s="13"/>
      <c r="O42" s="14">
        <f>D42/C41</f>
        <v>0.96666666666666667</v>
      </c>
      <c r="P42" s="24">
        <v>60</v>
      </c>
      <c r="Q42" s="25">
        <f t="shared" si="23"/>
        <v>1</v>
      </c>
      <c r="R42" s="1">
        <f t="shared" si="24"/>
        <v>0</v>
      </c>
    </row>
    <row r="43" spans="1:31" ht="12.75" customHeight="1">
      <c r="A43" s="23" t="s">
        <v>17</v>
      </c>
      <c r="B43" s="17"/>
      <c r="C43" s="17"/>
      <c r="D43" s="17"/>
      <c r="E43" s="17">
        <v>53</v>
      </c>
      <c r="F43" s="17"/>
      <c r="G43" s="17"/>
      <c r="H43" s="17"/>
      <c r="I43" s="17"/>
      <c r="J43" s="17"/>
      <c r="K43" s="18"/>
      <c r="L43" s="12"/>
      <c r="M43" s="12"/>
      <c r="N43" s="13"/>
      <c r="O43" s="14">
        <f>E43/D42</f>
        <v>0.91379310344827591</v>
      </c>
      <c r="P43" s="24">
        <v>57</v>
      </c>
      <c r="Q43" s="25">
        <f t="shared" si="23"/>
        <v>0.95</v>
      </c>
      <c r="R43" s="1">
        <f t="shared" si="24"/>
        <v>5.0000000000000044E-2</v>
      </c>
    </row>
    <row r="44" spans="1:31" ht="12.75" customHeight="1">
      <c r="A44" s="23" t="s">
        <v>18</v>
      </c>
      <c r="B44" s="17"/>
      <c r="C44" s="17"/>
      <c r="D44" s="17"/>
      <c r="E44" s="17"/>
      <c r="F44" s="17">
        <v>51</v>
      </c>
      <c r="G44" s="17"/>
      <c r="H44" s="17"/>
      <c r="I44" s="17"/>
      <c r="J44" s="17"/>
      <c r="K44" s="18"/>
      <c r="L44" s="12"/>
      <c r="M44" s="12"/>
      <c r="N44" s="13"/>
      <c r="O44" s="14">
        <f>F44/E43</f>
        <v>0.96226415094339623</v>
      </c>
      <c r="P44" s="24">
        <v>55</v>
      </c>
      <c r="Q44" s="25">
        <f t="shared" si="23"/>
        <v>0.96491228070175439</v>
      </c>
      <c r="R44" s="1">
        <f t="shared" si="24"/>
        <v>3.5087719298245612E-2</v>
      </c>
    </row>
    <row r="45" spans="1:31" ht="12.75" customHeight="1">
      <c r="A45" s="28" t="s">
        <v>19</v>
      </c>
      <c r="B45" s="29"/>
      <c r="C45" s="29"/>
      <c r="D45" s="29"/>
      <c r="E45" s="29"/>
      <c r="F45" s="29"/>
      <c r="G45" s="29">
        <v>45</v>
      </c>
      <c r="H45" s="29"/>
      <c r="I45" s="29"/>
      <c r="J45" s="29"/>
      <c r="K45" s="30"/>
      <c r="L45" s="1"/>
      <c r="M45" s="1"/>
      <c r="N45" s="29"/>
      <c r="O45" s="14">
        <f>G45/F44</f>
        <v>0.88235294117647056</v>
      </c>
      <c r="P45" s="24">
        <v>51</v>
      </c>
      <c r="Q45" s="25">
        <f t="shared" si="23"/>
        <v>0.92727272727272725</v>
      </c>
      <c r="R45" s="1">
        <f t="shared" si="24"/>
        <v>7.2727272727272751E-2</v>
      </c>
    </row>
    <row r="46" spans="1:31" ht="12.75" customHeight="1">
      <c r="A46" s="28" t="s">
        <v>27</v>
      </c>
      <c r="B46" s="29"/>
      <c r="C46" s="29"/>
      <c r="D46" s="29"/>
      <c r="E46" s="29"/>
      <c r="F46" s="29"/>
      <c r="G46" s="29"/>
      <c r="H46" s="29">
        <v>41</v>
      </c>
      <c r="I46" s="29"/>
      <c r="J46" s="29"/>
      <c r="K46" s="30"/>
      <c r="L46" s="1"/>
      <c r="M46" s="1"/>
      <c r="N46" s="29"/>
      <c r="O46" s="1">
        <f>H46/G45</f>
        <v>0.91111111111111109</v>
      </c>
      <c r="P46" s="24">
        <v>49</v>
      </c>
      <c r="Q46" s="25">
        <f t="shared" si="23"/>
        <v>0.96078431372549022</v>
      </c>
      <c r="R46" s="1">
        <f t="shared" si="24"/>
        <v>3.9215686274509776E-2</v>
      </c>
    </row>
    <row r="47" spans="1:31" ht="12.75" customHeight="1">
      <c r="A47" s="28" t="s">
        <v>29</v>
      </c>
      <c r="B47" s="29"/>
      <c r="C47" s="29"/>
      <c r="D47" s="29"/>
      <c r="E47" s="29"/>
      <c r="F47" s="29"/>
      <c r="G47" s="29"/>
      <c r="H47" s="29"/>
      <c r="I47" s="29">
        <v>40</v>
      </c>
      <c r="J47" s="29"/>
      <c r="K47" s="30"/>
      <c r="L47" s="1"/>
      <c r="M47" s="1"/>
      <c r="N47" s="29"/>
      <c r="O47" s="1">
        <f>I47/H46</f>
        <v>0.97560975609756095</v>
      </c>
      <c r="P47" s="24">
        <v>46</v>
      </c>
      <c r="Q47" s="25">
        <f t="shared" si="23"/>
        <v>0.93877551020408168</v>
      </c>
      <c r="R47" s="1">
        <f t="shared" si="24"/>
        <v>6.1224489795918324E-2</v>
      </c>
    </row>
    <row r="48" spans="1:31" ht="12.75" customHeight="1">
      <c r="A48" s="28" t="s">
        <v>30</v>
      </c>
      <c r="B48" s="29"/>
      <c r="C48" s="29"/>
      <c r="D48" s="29"/>
      <c r="E48" s="29"/>
      <c r="F48" s="29"/>
      <c r="G48" s="29"/>
      <c r="H48" s="29"/>
      <c r="I48" s="29"/>
      <c r="J48" s="29">
        <v>40</v>
      </c>
      <c r="K48" s="30">
        <v>36</v>
      </c>
      <c r="L48" s="1"/>
      <c r="M48" s="1"/>
      <c r="N48" s="29"/>
      <c r="O48" s="1">
        <f>J48/I47</f>
        <v>1</v>
      </c>
      <c r="P48" s="24">
        <v>46</v>
      </c>
      <c r="Q48" s="25">
        <f t="shared" si="23"/>
        <v>1</v>
      </c>
      <c r="R48" s="1">
        <f t="shared" si="24"/>
        <v>0</v>
      </c>
    </row>
    <row r="49" spans="1:34" ht="12.75" customHeight="1">
      <c r="A49" s="28" t="s">
        <v>31</v>
      </c>
      <c r="B49" s="29"/>
      <c r="C49" s="29"/>
      <c r="D49" s="29"/>
      <c r="E49" s="29"/>
      <c r="F49" s="29"/>
      <c r="G49" s="29"/>
      <c r="H49" s="29"/>
      <c r="I49" s="29"/>
      <c r="J49" s="29">
        <v>4</v>
      </c>
      <c r="K49" s="30">
        <v>3</v>
      </c>
      <c r="L49" s="1"/>
      <c r="M49" s="1"/>
      <c r="N49" s="29"/>
      <c r="O49" s="1"/>
      <c r="P49" s="24">
        <v>7</v>
      </c>
      <c r="Q49" s="25"/>
      <c r="R49" s="1"/>
    </row>
    <row r="50" spans="1:34" ht="12.75" customHeight="1">
      <c r="A50" s="28" t="s">
        <v>32</v>
      </c>
      <c r="B50" s="29"/>
      <c r="C50" s="29"/>
      <c r="D50" s="29"/>
      <c r="E50" s="29"/>
      <c r="F50" s="29"/>
      <c r="G50" s="29"/>
      <c r="H50" s="29"/>
      <c r="I50" s="29"/>
      <c r="J50" s="29">
        <v>2</v>
      </c>
      <c r="K50" s="30">
        <v>2</v>
      </c>
      <c r="L50" s="1"/>
      <c r="M50" s="1"/>
      <c r="N50" s="29"/>
      <c r="O50" s="1"/>
      <c r="P50" s="24">
        <v>3</v>
      </c>
      <c r="Q50" s="25"/>
      <c r="R50" s="1"/>
    </row>
    <row r="51" spans="1:34" ht="12.75" customHeight="1">
      <c r="A51" s="28" t="s">
        <v>35</v>
      </c>
      <c r="B51" s="29"/>
      <c r="C51" s="29"/>
      <c r="D51" s="29"/>
      <c r="E51" s="29"/>
      <c r="F51" s="29"/>
      <c r="G51" s="29">
        <v>1</v>
      </c>
      <c r="H51" s="29"/>
      <c r="I51" s="29"/>
      <c r="J51" s="29"/>
      <c r="K51" s="30"/>
      <c r="L51" s="1"/>
      <c r="M51" s="1"/>
      <c r="N51" s="29"/>
      <c r="O51" s="1"/>
      <c r="P51" s="24">
        <v>1</v>
      </c>
      <c r="Q51" s="25"/>
      <c r="R51" s="1"/>
    </row>
    <row r="52" spans="1:34" ht="12.75" customHeight="1">
      <c r="A52" s="28" t="s">
        <v>36</v>
      </c>
      <c r="B52" s="29"/>
      <c r="C52" s="29"/>
      <c r="D52" s="29"/>
      <c r="E52" s="29"/>
      <c r="F52" s="29"/>
      <c r="G52" s="29"/>
      <c r="H52" s="29"/>
      <c r="I52" s="29"/>
      <c r="J52" s="29">
        <v>2</v>
      </c>
      <c r="K52" s="30"/>
      <c r="L52" s="1"/>
      <c r="M52" s="1"/>
      <c r="N52" s="29"/>
      <c r="O52" s="1"/>
      <c r="P52" s="24">
        <v>2</v>
      </c>
      <c r="Q52" s="25"/>
      <c r="R52" s="1"/>
    </row>
    <row r="53" spans="1:34" ht="12.75" customHeight="1">
      <c r="K53" s="29">
        <f>SUM(K48:K50)</f>
        <v>41</v>
      </c>
      <c r="L53" s="1">
        <f>K48/B40</f>
        <v>0.35294117647058826</v>
      </c>
      <c r="M53" s="1">
        <f>K53/B40</f>
        <v>0.40196078431372551</v>
      </c>
      <c r="N53" s="1">
        <f>M53-L53</f>
        <v>4.9019607843137247E-2</v>
      </c>
      <c r="O53" s="1"/>
    </row>
    <row r="54" spans="1:34" ht="12.75" customHeight="1">
      <c r="A54" s="2" t="s">
        <v>38</v>
      </c>
      <c r="L54" s="1"/>
      <c r="M54" s="1"/>
      <c r="O54" s="1"/>
    </row>
    <row r="55" spans="1:34" ht="25.5" customHeight="1">
      <c r="B55" s="192" t="s">
        <v>1</v>
      </c>
      <c r="C55" s="193"/>
      <c r="D55" s="193"/>
      <c r="E55" s="193"/>
      <c r="F55" s="193"/>
      <c r="G55" s="193"/>
      <c r="H55" s="193"/>
      <c r="I55" s="193"/>
      <c r="J55" s="193"/>
      <c r="L55" s="4" t="s">
        <v>2</v>
      </c>
      <c r="M55" s="4" t="s">
        <v>3</v>
      </c>
      <c r="N55" s="5" t="s">
        <v>4</v>
      </c>
      <c r="O55" s="4" t="s">
        <v>5</v>
      </c>
      <c r="P55" s="6" t="s">
        <v>6</v>
      </c>
      <c r="Q55" s="6" t="s">
        <v>7</v>
      </c>
      <c r="R55" s="7" t="s">
        <v>8</v>
      </c>
      <c r="X55" s="33"/>
      <c r="Y55" s="8" t="s">
        <v>39</v>
      </c>
      <c r="Z55" s="8"/>
      <c r="AA55" s="8"/>
      <c r="AB55" s="8"/>
      <c r="AC55" s="8"/>
      <c r="AD55" s="8"/>
      <c r="AE55" s="8"/>
      <c r="AF55" s="8"/>
      <c r="AG55" s="8"/>
      <c r="AH55" s="8"/>
    </row>
    <row r="56" spans="1:34" ht="12.75" customHeight="1">
      <c r="A56" s="9" t="s">
        <v>9</v>
      </c>
      <c r="B56" s="10">
        <v>1</v>
      </c>
      <c r="C56" s="10">
        <v>2</v>
      </c>
      <c r="D56" s="10">
        <v>3</v>
      </c>
      <c r="E56" s="10">
        <v>4</v>
      </c>
      <c r="F56" s="10">
        <v>5</v>
      </c>
      <c r="G56" s="10">
        <v>6</v>
      </c>
      <c r="H56" s="10">
        <v>7</v>
      </c>
      <c r="I56" s="10">
        <v>8</v>
      </c>
      <c r="J56" s="10">
        <v>9</v>
      </c>
      <c r="K56" s="11" t="s">
        <v>10</v>
      </c>
      <c r="L56" s="12"/>
      <c r="M56" s="12"/>
      <c r="N56" s="13"/>
      <c r="O56" s="14"/>
      <c r="P56" s="15"/>
      <c r="Q56" s="15"/>
      <c r="R56" s="1"/>
      <c r="Y56" s="194" t="s">
        <v>11</v>
      </c>
      <c r="Z56" s="195"/>
      <c r="AA56" s="195"/>
      <c r="AB56" s="195"/>
      <c r="AC56" s="195"/>
      <c r="AD56" s="195"/>
      <c r="AE56" s="195"/>
      <c r="AF56" s="195"/>
      <c r="AG56" s="195"/>
      <c r="AH56" s="195"/>
    </row>
    <row r="57" spans="1:34" ht="12.75" customHeight="1">
      <c r="A57" s="23" t="s">
        <v>15</v>
      </c>
      <c r="B57" s="17">
        <v>29</v>
      </c>
      <c r="C57" s="17"/>
      <c r="D57" s="17"/>
      <c r="E57" s="17"/>
      <c r="F57" s="17"/>
      <c r="G57" s="17"/>
      <c r="H57" s="17"/>
      <c r="I57" s="17"/>
      <c r="J57" s="17"/>
      <c r="K57" s="18"/>
      <c r="L57" s="12"/>
      <c r="M57" s="12"/>
      <c r="N57" s="13"/>
      <c r="O57" s="14"/>
      <c r="P57" s="19">
        <f>B57</f>
        <v>29</v>
      </c>
      <c r="Q57" s="15"/>
      <c r="R57" s="1"/>
      <c r="X57" s="20" t="s">
        <v>12</v>
      </c>
      <c r="Y57" s="21">
        <v>9902</v>
      </c>
      <c r="Z57" s="22" t="s">
        <v>13</v>
      </c>
      <c r="AA57" s="22" t="s">
        <v>14</v>
      </c>
      <c r="AB57" s="22" t="s">
        <v>15</v>
      </c>
      <c r="AC57" s="22" t="s">
        <v>16</v>
      </c>
      <c r="AD57" s="22" t="s">
        <v>17</v>
      </c>
      <c r="AE57" s="22" t="s">
        <v>18</v>
      </c>
      <c r="AF57" s="22" t="s">
        <v>19</v>
      </c>
    </row>
    <row r="58" spans="1:34" ht="12.75" customHeight="1">
      <c r="A58" s="23" t="s">
        <v>16</v>
      </c>
      <c r="B58" s="17"/>
      <c r="C58" s="17">
        <v>21</v>
      </c>
      <c r="D58" s="17"/>
      <c r="E58" s="17"/>
      <c r="F58" s="17"/>
      <c r="G58" s="17"/>
      <c r="H58" s="17"/>
      <c r="I58" s="17"/>
      <c r="J58" s="17"/>
      <c r="K58" s="18"/>
      <c r="L58" s="12"/>
      <c r="M58" s="12"/>
      <c r="N58" s="13"/>
      <c r="O58" s="14">
        <f>C58/B57</f>
        <v>0.72413793103448276</v>
      </c>
      <c r="P58" s="24">
        <v>21</v>
      </c>
      <c r="Q58" s="25">
        <f t="shared" ref="Q58:Q65" si="25">P58/P57</f>
        <v>0.72413793103448276</v>
      </c>
      <c r="R58" s="1">
        <f t="shared" ref="R58:R65" si="26">100%-Q58</f>
        <v>0.27586206896551724</v>
      </c>
      <c r="X58" s="26" t="s">
        <v>20</v>
      </c>
      <c r="Y58" s="25">
        <f t="shared" ref="Y58:Y62" si="27">R6</f>
        <v>0.234375</v>
      </c>
      <c r="Z58" s="25">
        <f t="shared" ref="Z58:Z62" si="28">R23</f>
        <v>0.38775510204081631</v>
      </c>
      <c r="AA58" s="25">
        <f t="shared" ref="AA58:AA62" si="29">R41</f>
        <v>0.41176470588235292</v>
      </c>
      <c r="AB58" s="25">
        <f t="shared" ref="AB58:AB62" si="30">R58</f>
        <v>0.27586206896551724</v>
      </c>
      <c r="AC58" s="25">
        <f t="shared" ref="AC58:AC61" si="31">R74</f>
        <v>0.26582278481012656</v>
      </c>
      <c r="AD58" s="1">
        <f t="shared" ref="AD58:AD60" si="32">R90</f>
        <v>0.23255813953488369</v>
      </c>
      <c r="AE58" s="1">
        <f>R109</f>
        <v>0.26732673267326734</v>
      </c>
      <c r="AF58" s="1">
        <f>R127</f>
        <v>0.31914893617021278</v>
      </c>
    </row>
    <row r="59" spans="1:34" ht="12.75" customHeight="1">
      <c r="A59" s="23" t="s">
        <v>17</v>
      </c>
      <c r="B59" s="17"/>
      <c r="C59" s="17"/>
      <c r="D59" s="17">
        <v>20</v>
      </c>
      <c r="E59" s="17"/>
      <c r="F59" s="17"/>
      <c r="G59" s="17"/>
      <c r="H59" s="17"/>
      <c r="I59" s="17"/>
      <c r="J59" s="17"/>
      <c r="K59" s="18"/>
      <c r="L59" s="12"/>
      <c r="M59" s="12"/>
      <c r="N59" s="13"/>
      <c r="O59" s="14">
        <f>D59/C58</f>
        <v>0.95238095238095233</v>
      </c>
      <c r="P59" s="24">
        <v>20</v>
      </c>
      <c r="Q59" s="25">
        <f t="shared" si="25"/>
        <v>0.95238095238095233</v>
      </c>
      <c r="R59" s="1">
        <f t="shared" si="26"/>
        <v>4.7619047619047672E-2</v>
      </c>
      <c r="X59" s="26" t="s">
        <v>21</v>
      </c>
      <c r="Y59" s="25">
        <f t="shared" si="27"/>
        <v>0.10204081632653061</v>
      </c>
      <c r="Z59" s="25">
        <f t="shared" si="28"/>
        <v>0</v>
      </c>
      <c r="AA59" s="25">
        <f t="shared" si="29"/>
        <v>0</v>
      </c>
      <c r="AB59" s="25">
        <f t="shared" si="30"/>
        <v>4.7619047619047672E-2</v>
      </c>
      <c r="AC59" s="25">
        <f t="shared" si="31"/>
        <v>5.1724137931034475E-2</v>
      </c>
      <c r="AD59" s="1">
        <f t="shared" si="32"/>
        <v>6.0606060606060552E-2</v>
      </c>
      <c r="AE59" s="1">
        <f>R114</f>
        <v>0.10909090909090913</v>
      </c>
    </row>
    <row r="60" spans="1:34" ht="12.75" customHeight="1">
      <c r="A60" s="23" t="s">
        <v>18</v>
      </c>
      <c r="B60" s="17"/>
      <c r="C60" s="17"/>
      <c r="D60" s="17"/>
      <c r="E60" s="17">
        <v>19</v>
      </c>
      <c r="F60" s="17"/>
      <c r="G60" s="17"/>
      <c r="H60" s="17"/>
      <c r="I60" s="17"/>
      <c r="J60" s="17"/>
      <c r="K60" s="18"/>
      <c r="L60" s="12"/>
      <c r="M60" s="12"/>
      <c r="N60" s="13"/>
      <c r="O60" s="14">
        <f>E60/D59</f>
        <v>0.95</v>
      </c>
      <c r="P60" s="24">
        <v>19</v>
      </c>
      <c r="Q60" s="25">
        <f t="shared" si="25"/>
        <v>0.95</v>
      </c>
      <c r="R60" s="1">
        <f t="shared" si="26"/>
        <v>5.0000000000000044E-2</v>
      </c>
      <c r="X60" s="26" t="s">
        <v>22</v>
      </c>
      <c r="Y60" s="25">
        <f t="shared" si="27"/>
        <v>0.13636363636363635</v>
      </c>
      <c r="Z60" s="25">
        <f t="shared" si="28"/>
        <v>0</v>
      </c>
      <c r="AA60" s="25">
        <f t="shared" si="29"/>
        <v>5.0000000000000044E-2</v>
      </c>
      <c r="AB60" s="25">
        <f t="shared" si="30"/>
        <v>5.0000000000000044E-2</v>
      </c>
      <c r="AC60" s="25">
        <f t="shared" si="31"/>
        <v>1.8181818181818188E-2</v>
      </c>
      <c r="AD60" s="1">
        <f t="shared" si="32"/>
        <v>6.4516129032258118E-2</v>
      </c>
    </row>
    <row r="61" spans="1:34" ht="12.75" customHeight="1">
      <c r="A61" s="28" t="s">
        <v>19</v>
      </c>
      <c r="B61" s="29"/>
      <c r="C61" s="29"/>
      <c r="D61" s="29"/>
      <c r="E61" s="29"/>
      <c r="F61" s="29">
        <v>17</v>
      </c>
      <c r="G61" s="29"/>
      <c r="H61" s="29"/>
      <c r="I61" s="29"/>
      <c r="J61" s="29"/>
      <c r="K61" s="30"/>
      <c r="L61" s="1"/>
      <c r="M61" s="1"/>
      <c r="N61" s="29"/>
      <c r="O61" s="14">
        <f>F61/E60</f>
        <v>0.89473684210526316</v>
      </c>
      <c r="P61" s="24">
        <v>19</v>
      </c>
      <c r="Q61" s="25">
        <f t="shared" si="25"/>
        <v>1</v>
      </c>
      <c r="R61" s="1">
        <f t="shared" si="26"/>
        <v>0</v>
      </c>
      <c r="X61" s="26" t="s">
        <v>23</v>
      </c>
      <c r="Y61" s="25">
        <f t="shared" si="27"/>
        <v>0</v>
      </c>
      <c r="Z61" s="25">
        <f t="shared" si="28"/>
        <v>0</v>
      </c>
      <c r="AA61" s="25">
        <f t="shared" si="29"/>
        <v>3.5087719298245612E-2</v>
      </c>
      <c r="AB61" s="25">
        <f t="shared" si="30"/>
        <v>0</v>
      </c>
      <c r="AC61" s="25">
        <f t="shared" si="31"/>
        <v>7.407407407407407E-2</v>
      </c>
    </row>
    <row r="62" spans="1:34" ht="12.75" customHeight="1">
      <c r="A62" s="28" t="s">
        <v>27</v>
      </c>
      <c r="B62" s="29"/>
      <c r="C62" s="29"/>
      <c r="D62" s="29"/>
      <c r="E62" s="29"/>
      <c r="F62" s="29"/>
      <c r="G62" s="29">
        <v>15</v>
      </c>
      <c r="H62" s="29"/>
      <c r="I62" s="29"/>
      <c r="J62" s="29"/>
      <c r="K62" s="30"/>
      <c r="L62" s="1"/>
      <c r="M62" s="1"/>
      <c r="N62" s="29"/>
      <c r="O62" s="14">
        <f>G62/F61</f>
        <v>0.88235294117647056</v>
      </c>
      <c r="P62" s="24">
        <v>18</v>
      </c>
      <c r="Q62" s="25">
        <f t="shared" si="25"/>
        <v>0.94736842105263153</v>
      </c>
      <c r="R62" s="1">
        <f t="shared" si="26"/>
        <v>5.2631578947368474E-2</v>
      </c>
      <c r="X62" s="26" t="s">
        <v>24</v>
      </c>
      <c r="Y62" s="25">
        <f t="shared" si="27"/>
        <v>0</v>
      </c>
      <c r="Z62" s="25">
        <f t="shared" si="28"/>
        <v>3.3333333333333326E-2</v>
      </c>
      <c r="AA62" s="25">
        <f t="shared" si="29"/>
        <v>7.2727272727272751E-2</v>
      </c>
      <c r="AB62" s="25">
        <f t="shared" si="30"/>
        <v>5.2631578947368474E-2</v>
      </c>
      <c r="AC62" s="25"/>
    </row>
    <row r="63" spans="1:34" ht="12.75" customHeight="1">
      <c r="A63" s="28" t="s">
        <v>29</v>
      </c>
      <c r="B63" s="29"/>
      <c r="C63" s="29"/>
      <c r="D63" s="29"/>
      <c r="E63" s="29"/>
      <c r="F63" s="29"/>
      <c r="G63" s="29"/>
      <c r="H63" s="29">
        <v>13</v>
      </c>
      <c r="I63" s="29"/>
      <c r="J63" s="29"/>
      <c r="K63" s="30"/>
      <c r="L63" s="1"/>
      <c r="M63" s="1"/>
      <c r="N63" s="29"/>
      <c r="O63" s="1">
        <f>H63/G62</f>
        <v>0.8666666666666667</v>
      </c>
      <c r="P63" s="24">
        <v>16</v>
      </c>
      <c r="Q63" s="25">
        <f t="shared" si="25"/>
        <v>0.88888888888888884</v>
      </c>
      <c r="R63" s="1">
        <f t="shared" si="26"/>
        <v>0.11111111111111116</v>
      </c>
      <c r="X63" s="26"/>
      <c r="Y63" s="25"/>
      <c r="Z63" s="25"/>
      <c r="AA63" s="25"/>
      <c r="AB63" s="25"/>
      <c r="AC63" s="25"/>
    </row>
    <row r="64" spans="1:34" ht="12.75" customHeight="1">
      <c r="A64" s="28" t="s">
        <v>30</v>
      </c>
      <c r="B64" s="29"/>
      <c r="C64" s="29"/>
      <c r="D64" s="29"/>
      <c r="E64" s="29"/>
      <c r="F64" s="29"/>
      <c r="G64" s="29"/>
      <c r="H64" s="29"/>
      <c r="I64" s="29">
        <v>9</v>
      </c>
      <c r="J64" s="29"/>
      <c r="K64" s="30"/>
      <c r="L64" s="1"/>
      <c r="M64" s="1"/>
      <c r="N64" s="29"/>
      <c r="O64" s="1">
        <f>I64/H63</f>
        <v>0.69230769230769229</v>
      </c>
      <c r="P64" s="24">
        <v>14</v>
      </c>
      <c r="Q64" s="25">
        <f t="shared" si="25"/>
        <v>0.875</v>
      </c>
      <c r="R64" s="1">
        <f t="shared" si="26"/>
        <v>0.125</v>
      </c>
      <c r="X64" s="26"/>
      <c r="Y64" s="25"/>
      <c r="Z64" s="25"/>
      <c r="AA64" s="25"/>
      <c r="AB64" s="25"/>
      <c r="AC64" s="25"/>
    </row>
    <row r="65" spans="1:45" ht="12.75" customHeight="1">
      <c r="A65" s="28" t="s">
        <v>31</v>
      </c>
      <c r="B65" s="29"/>
      <c r="C65" s="29"/>
      <c r="D65" s="29"/>
      <c r="E65" s="29"/>
      <c r="F65" s="29"/>
      <c r="G65" s="29"/>
      <c r="H65" s="29"/>
      <c r="I65" s="29"/>
      <c r="J65" s="29">
        <v>7</v>
      </c>
      <c r="K65" s="30">
        <v>5</v>
      </c>
      <c r="L65" s="1"/>
      <c r="M65" s="1"/>
      <c r="N65" s="29"/>
      <c r="O65" s="1">
        <f>J65/I64</f>
        <v>0.77777777777777779</v>
      </c>
      <c r="P65" s="24">
        <v>10</v>
      </c>
      <c r="Q65" s="25">
        <f t="shared" si="25"/>
        <v>0.7142857142857143</v>
      </c>
      <c r="R65" s="1">
        <f t="shared" si="26"/>
        <v>0.2857142857142857</v>
      </c>
      <c r="X65" s="26"/>
      <c r="Y65" s="25"/>
      <c r="Z65" s="25"/>
      <c r="AA65" s="25"/>
      <c r="AB65" s="25"/>
      <c r="AC65" s="25"/>
    </row>
    <row r="66" spans="1:45" ht="12.75" customHeight="1">
      <c r="A66" s="28" t="s">
        <v>32</v>
      </c>
      <c r="B66" s="29"/>
      <c r="C66" s="29"/>
      <c r="D66" s="29"/>
      <c r="E66" s="29"/>
      <c r="F66" s="29"/>
      <c r="G66" s="29"/>
      <c r="H66" s="29"/>
      <c r="I66" s="29"/>
      <c r="J66" s="29">
        <v>2</v>
      </c>
      <c r="K66" s="30">
        <v>1</v>
      </c>
      <c r="L66" s="1"/>
      <c r="M66" s="1"/>
      <c r="N66" s="29"/>
      <c r="O66" s="1"/>
      <c r="P66" s="24">
        <v>3</v>
      </c>
      <c r="Q66" s="25"/>
      <c r="R66" s="1"/>
      <c r="X66" s="26"/>
      <c r="Y66" s="25"/>
      <c r="Z66" s="25"/>
      <c r="AA66" s="25"/>
      <c r="AB66" s="25"/>
      <c r="AC66" s="25"/>
    </row>
    <row r="67" spans="1:45" ht="12.75" customHeight="1">
      <c r="A67" s="28" t="s">
        <v>35</v>
      </c>
      <c r="B67" s="29"/>
      <c r="C67" s="29"/>
      <c r="D67" s="29"/>
      <c r="E67" s="29"/>
      <c r="F67" s="29"/>
      <c r="G67" s="29"/>
      <c r="H67" s="29"/>
      <c r="I67" s="29"/>
      <c r="J67" s="29">
        <v>1</v>
      </c>
      <c r="K67" s="30">
        <v>1</v>
      </c>
      <c r="L67" s="1"/>
      <c r="M67" s="1"/>
      <c r="N67" s="29"/>
      <c r="O67" s="1"/>
      <c r="P67" s="24">
        <v>4</v>
      </c>
      <c r="Q67" s="25"/>
      <c r="R67" s="1"/>
      <c r="X67" s="26"/>
      <c r="Y67" s="25"/>
      <c r="Z67" s="25"/>
      <c r="AA67" s="25"/>
      <c r="AB67" s="25"/>
      <c r="AC67" s="25"/>
    </row>
    <row r="68" spans="1:45" ht="12.75" customHeight="1">
      <c r="A68" s="28" t="s">
        <v>36</v>
      </c>
      <c r="B68" s="29"/>
      <c r="C68" s="29"/>
      <c r="D68" s="29"/>
      <c r="E68" s="29"/>
      <c r="F68" s="29"/>
      <c r="G68" s="29"/>
      <c r="H68" s="29"/>
      <c r="I68" s="29"/>
      <c r="J68" s="29">
        <v>3</v>
      </c>
      <c r="K68" s="30">
        <v>3</v>
      </c>
      <c r="L68" s="1"/>
      <c r="M68" s="1"/>
      <c r="N68" s="29"/>
      <c r="O68" s="1"/>
      <c r="P68" s="24">
        <v>3</v>
      </c>
      <c r="Q68" s="25"/>
      <c r="R68" s="1"/>
      <c r="X68" s="26"/>
      <c r="Y68" s="25"/>
      <c r="Z68" s="25"/>
      <c r="AA68" s="25"/>
      <c r="AB68" s="25"/>
      <c r="AC68" s="25"/>
    </row>
    <row r="69" spans="1:45" ht="12.75" customHeight="1">
      <c r="K69" s="29">
        <f>SUM(K65:K68)</f>
        <v>10</v>
      </c>
      <c r="L69" s="1">
        <f>K65/B57</f>
        <v>0.17241379310344829</v>
      </c>
      <c r="M69" s="1">
        <f>K69/B57</f>
        <v>0.34482758620689657</v>
      </c>
      <c r="N69" s="1">
        <f>M69-L69</f>
        <v>0.17241379310344829</v>
      </c>
      <c r="O69" s="1"/>
      <c r="X69" s="23" t="s">
        <v>25</v>
      </c>
      <c r="Y69" s="25">
        <f t="shared" ref="Y69:Y71" si="33">R11</f>
        <v>0.13157894736842102</v>
      </c>
      <c r="Z69" s="25">
        <f t="shared" ref="Z69:Z70" si="34">R28</f>
        <v>0.24137931034482762</v>
      </c>
      <c r="AA69" s="25">
        <f>R46</f>
        <v>3.9215686274509776E-2</v>
      </c>
      <c r="AB69" s="27"/>
      <c r="AC69" s="27"/>
    </row>
    <row r="70" spans="1:45" ht="12.75" customHeight="1">
      <c r="A70" s="2" t="s">
        <v>40</v>
      </c>
      <c r="L70" s="1"/>
      <c r="M70" s="1"/>
      <c r="O70" s="1"/>
      <c r="X70" s="23" t="s">
        <v>26</v>
      </c>
      <c r="Y70" s="25">
        <f t="shared" si="33"/>
        <v>0</v>
      </c>
      <c r="Z70" s="25">
        <f t="shared" si="34"/>
        <v>9.0909090909090939E-2</v>
      </c>
      <c r="AA70" s="27"/>
      <c r="AB70" s="27"/>
      <c r="AC70" s="27"/>
    </row>
    <row r="71" spans="1:45" ht="25.5" customHeight="1">
      <c r="B71" s="192" t="s">
        <v>1</v>
      </c>
      <c r="C71" s="193"/>
      <c r="D71" s="193"/>
      <c r="E71" s="193"/>
      <c r="F71" s="193"/>
      <c r="G71" s="193"/>
      <c r="H71" s="193"/>
      <c r="I71" s="193"/>
      <c r="J71" s="193"/>
      <c r="L71" s="4" t="s">
        <v>2</v>
      </c>
      <c r="M71" s="4" t="s">
        <v>3</v>
      </c>
      <c r="N71" s="5" t="s">
        <v>4</v>
      </c>
      <c r="O71" s="4" t="s">
        <v>5</v>
      </c>
      <c r="P71" s="6" t="s">
        <v>6</v>
      </c>
      <c r="Q71" s="6" t="s">
        <v>7</v>
      </c>
      <c r="R71" s="7" t="s">
        <v>8</v>
      </c>
      <c r="X71" s="23" t="s">
        <v>28</v>
      </c>
      <c r="Y71" s="25">
        <f t="shared" si="33"/>
        <v>6.0606060606060552E-2</v>
      </c>
      <c r="Z71" s="25"/>
      <c r="AA71" s="25"/>
      <c r="AB71" s="25"/>
      <c r="AC71" s="27"/>
      <c r="AD71" s="27"/>
      <c r="AE71" s="27"/>
      <c r="AF71" s="27"/>
      <c r="AG71" s="27"/>
      <c r="AH71" s="27"/>
    </row>
    <row r="72" spans="1:45" ht="12.75" customHeight="1">
      <c r="A72" s="9" t="s">
        <v>9</v>
      </c>
      <c r="B72" s="10">
        <v>1</v>
      </c>
      <c r="C72" s="10">
        <v>2</v>
      </c>
      <c r="D72" s="10">
        <v>3</v>
      </c>
      <c r="E72" s="10">
        <v>4</v>
      </c>
      <c r="F72" s="10">
        <v>5</v>
      </c>
      <c r="G72" s="10">
        <v>6</v>
      </c>
      <c r="H72" s="10">
        <v>7</v>
      </c>
      <c r="I72" s="10">
        <v>8</v>
      </c>
      <c r="J72" s="10">
        <v>9</v>
      </c>
      <c r="K72" s="11" t="s">
        <v>10</v>
      </c>
      <c r="L72" s="12"/>
      <c r="M72" s="12"/>
      <c r="N72" s="13"/>
      <c r="O72" s="14"/>
      <c r="P72" s="15"/>
      <c r="Q72" s="15"/>
      <c r="R72" s="1"/>
      <c r="X72" s="34"/>
      <c r="Y72" s="35"/>
      <c r="Z72" s="35"/>
      <c r="AA72" s="35"/>
      <c r="AB72" s="36"/>
      <c r="AC72" s="36"/>
      <c r="AD72" s="36"/>
      <c r="AE72" s="36"/>
      <c r="AF72" s="36"/>
      <c r="AG72" s="36"/>
      <c r="AH72" s="36"/>
    </row>
    <row r="73" spans="1:45" ht="12.75" customHeight="1">
      <c r="A73" s="23" t="s">
        <v>16</v>
      </c>
      <c r="B73" s="17">
        <v>79</v>
      </c>
      <c r="C73" s="17"/>
      <c r="D73" s="17"/>
      <c r="E73" s="17"/>
      <c r="F73" s="17"/>
      <c r="G73" s="17"/>
      <c r="H73" s="17"/>
      <c r="I73" s="17"/>
      <c r="J73" s="17"/>
      <c r="K73" s="18"/>
      <c r="L73" s="12"/>
      <c r="M73" s="12"/>
      <c r="N73" s="13"/>
      <c r="O73" s="14"/>
      <c r="P73" s="19">
        <f>B73</f>
        <v>79</v>
      </c>
      <c r="Q73" s="15"/>
      <c r="R73" s="1"/>
      <c r="X73" s="28"/>
      <c r="Y73" s="35"/>
      <c r="Z73" s="35"/>
      <c r="AA73" s="36"/>
      <c r="AB73" s="36"/>
      <c r="AC73" s="36"/>
      <c r="AD73" s="36"/>
      <c r="AE73" s="36"/>
      <c r="AF73" s="36"/>
      <c r="AG73" s="36"/>
      <c r="AH73" s="36"/>
    </row>
    <row r="74" spans="1:45" ht="12.75" customHeight="1">
      <c r="A74" s="23" t="s">
        <v>17</v>
      </c>
      <c r="B74" s="17"/>
      <c r="C74" s="17">
        <v>58</v>
      </c>
      <c r="D74" s="17"/>
      <c r="E74" s="17"/>
      <c r="F74" s="17"/>
      <c r="G74" s="17"/>
      <c r="H74" s="17"/>
      <c r="I74" s="17"/>
      <c r="J74" s="17"/>
      <c r="K74" s="18"/>
      <c r="L74" s="12"/>
      <c r="M74" s="12"/>
      <c r="N74" s="13"/>
      <c r="O74" s="14">
        <f>C74/B73</f>
        <v>0.73417721518987344</v>
      </c>
      <c r="P74" s="24">
        <v>58</v>
      </c>
      <c r="Q74" s="25">
        <f t="shared" ref="Q74:Q82" si="35">P74/P73</f>
        <v>0.73417721518987344</v>
      </c>
      <c r="R74" s="1">
        <f t="shared" ref="R74:R82" si="36">100%-Q74</f>
        <v>0.26582278481012656</v>
      </c>
      <c r="X74" s="28"/>
      <c r="Y74" s="35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45" ht="12.75" customHeight="1">
      <c r="A75" s="23" t="s">
        <v>18</v>
      </c>
      <c r="B75" s="17"/>
      <c r="C75" s="17"/>
      <c r="D75" s="17">
        <v>48</v>
      </c>
      <c r="E75" s="17"/>
      <c r="F75" s="17"/>
      <c r="G75" s="17"/>
      <c r="H75" s="17"/>
      <c r="I75" s="17"/>
      <c r="J75" s="17"/>
      <c r="K75" s="18"/>
      <c r="L75" s="12"/>
      <c r="M75" s="12"/>
      <c r="N75" s="13"/>
      <c r="O75" s="14">
        <f>D75/C74</f>
        <v>0.82758620689655171</v>
      </c>
      <c r="P75" s="24">
        <v>55</v>
      </c>
      <c r="Q75" s="25">
        <f t="shared" si="35"/>
        <v>0.94827586206896552</v>
      </c>
      <c r="R75" s="1">
        <f t="shared" si="36"/>
        <v>5.1724137931034475E-2</v>
      </c>
      <c r="X75" s="29"/>
      <c r="Y75" s="8" t="s">
        <v>41</v>
      </c>
      <c r="Z75" s="35"/>
      <c r="AA75" s="35"/>
      <c r="AB75" s="35"/>
      <c r="AC75" s="35"/>
      <c r="AD75" s="35"/>
      <c r="AE75" s="35"/>
      <c r="AF75" s="35"/>
      <c r="AG75" s="35"/>
      <c r="AH75" s="35"/>
    </row>
    <row r="76" spans="1:45" ht="12.75" customHeight="1">
      <c r="A76" s="28" t="s">
        <v>19</v>
      </c>
      <c r="B76" s="29"/>
      <c r="C76" s="29"/>
      <c r="D76" s="29"/>
      <c r="E76" s="29">
        <v>45</v>
      </c>
      <c r="F76" s="29"/>
      <c r="G76" s="29"/>
      <c r="H76" s="29"/>
      <c r="I76" s="29"/>
      <c r="J76" s="29"/>
      <c r="K76" s="30"/>
      <c r="L76" s="1"/>
      <c r="M76" s="1"/>
      <c r="N76" s="29"/>
      <c r="O76" s="14">
        <f>E76/D75</f>
        <v>0.9375</v>
      </c>
      <c r="P76" s="24">
        <v>54</v>
      </c>
      <c r="Q76" s="25">
        <f t="shared" si="35"/>
        <v>0.98181818181818181</v>
      </c>
      <c r="R76" s="1">
        <f t="shared" si="36"/>
        <v>1.8181818181818188E-2</v>
      </c>
      <c r="X76" s="37" t="s">
        <v>12</v>
      </c>
      <c r="Y76" s="38">
        <v>9902</v>
      </c>
      <c r="Z76" s="39" t="s">
        <v>13</v>
      </c>
      <c r="AA76" s="39" t="s">
        <v>14</v>
      </c>
      <c r="AB76" s="39" t="s">
        <v>15</v>
      </c>
      <c r="AC76" s="39" t="s">
        <v>16</v>
      </c>
      <c r="AD76" s="39" t="s">
        <v>17</v>
      </c>
      <c r="AE76" s="39" t="s">
        <v>18</v>
      </c>
      <c r="AF76" s="39" t="s">
        <v>19</v>
      </c>
      <c r="AG76" s="39" t="s">
        <v>27</v>
      </c>
      <c r="AH76" s="39" t="s">
        <v>29</v>
      </c>
      <c r="AI76" s="39" t="s">
        <v>30</v>
      </c>
      <c r="AJ76" s="39" t="s">
        <v>31</v>
      </c>
      <c r="AK76" s="39" t="s">
        <v>32</v>
      </c>
      <c r="AL76" s="39" t="s">
        <v>35</v>
      </c>
      <c r="AM76" s="39" t="s">
        <v>36</v>
      </c>
      <c r="AN76" s="39" t="s">
        <v>42</v>
      </c>
      <c r="AO76" s="39" t="s">
        <v>43</v>
      </c>
      <c r="AP76" s="39" t="s">
        <v>44</v>
      </c>
      <c r="AQ76" s="39" t="s">
        <v>45</v>
      </c>
      <c r="AR76" s="39" t="s">
        <v>46</v>
      </c>
      <c r="AS76" s="39" t="s">
        <v>47</v>
      </c>
    </row>
    <row r="77" spans="1:45" ht="12.75" customHeight="1">
      <c r="A77" s="28" t="s">
        <v>27</v>
      </c>
      <c r="B77" s="29"/>
      <c r="C77" s="29"/>
      <c r="D77" s="29"/>
      <c r="E77" s="29"/>
      <c r="F77" s="29">
        <v>41</v>
      </c>
      <c r="G77" s="29"/>
      <c r="H77" s="29"/>
      <c r="I77" s="29"/>
      <c r="J77" s="29"/>
      <c r="K77" s="30"/>
      <c r="L77" s="1"/>
      <c r="M77" s="1"/>
      <c r="N77" s="29"/>
      <c r="O77" s="14">
        <f>F77/E76</f>
        <v>0.91111111111111109</v>
      </c>
      <c r="P77" s="24">
        <v>50</v>
      </c>
      <c r="Q77" s="25">
        <f t="shared" si="35"/>
        <v>0.92592592592592593</v>
      </c>
      <c r="R77" s="1">
        <f t="shared" si="36"/>
        <v>7.407407407407407E-2</v>
      </c>
      <c r="X77" s="40" t="s">
        <v>20</v>
      </c>
      <c r="Y77" s="41">
        <f>P7/P5</f>
        <v>0.6875</v>
      </c>
      <c r="Z77" s="41">
        <f>P24/P22</f>
        <v>0.61224489795918369</v>
      </c>
      <c r="AA77" s="41">
        <f>P42/P40</f>
        <v>0.58823529411764708</v>
      </c>
      <c r="AB77" s="41">
        <f>P59/P57</f>
        <v>0.68965517241379315</v>
      </c>
      <c r="AC77" s="41">
        <f>P75/P73</f>
        <v>0.69620253164556967</v>
      </c>
      <c r="AD77" s="41">
        <f>P91/P89</f>
        <v>0.72093023255813948</v>
      </c>
      <c r="AE77" s="41">
        <f>P110/P108</f>
        <v>0.73267326732673266</v>
      </c>
      <c r="AF77" s="41">
        <f>P128/P126</f>
        <v>0.55319148936170215</v>
      </c>
      <c r="AG77" s="41">
        <f>P144/P142</f>
        <v>0.4854368932038835</v>
      </c>
      <c r="AH77" s="41">
        <f>P163/P161</f>
        <v>0.52631578947368418</v>
      </c>
      <c r="AI77" s="41">
        <f>P181/P179</f>
        <v>0.72972972972972971</v>
      </c>
      <c r="AJ77" s="41">
        <f>P198/P196</f>
        <v>0.63636363636363635</v>
      </c>
      <c r="AK77" s="41">
        <f>P213/P211</f>
        <v>0.74468085106382975</v>
      </c>
      <c r="AL77" s="41">
        <f>P230/P228</f>
        <v>0.91666666666666663</v>
      </c>
      <c r="AM77" s="41">
        <f>P246/P244</f>
        <v>0.64864864864864868</v>
      </c>
      <c r="AN77" s="41">
        <f>P261/P259</f>
        <v>0.26666666666666666</v>
      </c>
      <c r="AO77" s="41">
        <f>P278/P276</f>
        <v>0.61111111111111116</v>
      </c>
      <c r="AP77" s="41">
        <f>P299/P297</f>
        <v>0.77777777777777779</v>
      </c>
      <c r="AQ77" s="41">
        <f>P319/P317</f>
        <v>0.75</v>
      </c>
      <c r="AR77" s="41">
        <f>P338/P336</f>
        <v>1</v>
      </c>
      <c r="AS77" s="41">
        <f>P355/P353</f>
        <v>0.84848484848484851</v>
      </c>
    </row>
    <row r="78" spans="1:45" ht="12.75" customHeight="1">
      <c r="A78" s="28" t="s">
        <v>29</v>
      </c>
      <c r="B78" s="29"/>
      <c r="C78" s="29"/>
      <c r="D78" s="29"/>
      <c r="E78" s="29"/>
      <c r="F78" s="29"/>
      <c r="G78" s="29">
        <v>41</v>
      </c>
      <c r="H78" s="29"/>
      <c r="I78" s="29"/>
      <c r="J78" s="29"/>
      <c r="K78" s="30"/>
      <c r="L78" s="1"/>
      <c r="M78" s="1"/>
      <c r="N78" s="29"/>
      <c r="O78" s="1">
        <f>G78/F77</f>
        <v>1</v>
      </c>
      <c r="P78" s="24">
        <v>48</v>
      </c>
      <c r="Q78" s="25">
        <f t="shared" si="35"/>
        <v>0.96</v>
      </c>
      <c r="R78" s="1">
        <f t="shared" si="36"/>
        <v>4.0000000000000036E-2</v>
      </c>
      <c r="X78" s="40"/>
      <c r="Y78" s="41"/>
      <c r="Z78" s="41"/>
      <c r="AA78" s="41"/>
      <c r="AB78" s="41"/>
      <c r="AC78" s="41"/>
      <c r="AD78" s="41"/>
      <c r="AJ78" s="41"/>
    </row>
    <row r="79" spans="1:45" ht="12.75" customHeight="1">
      <c r="A79" s="28" t="s">
        <v>30</v>
      </c>
      <c r="B79" s="29"/>
      <c r="C79" s="29"/>
      <c r="D79" s="29"/>
      <c r="E79" s="29"/>
      <c r="F79" s="29"/>
      <c r="G79" s="29"/>
      <c r="H79" s="29">
        <v>32</v>
      </c>
      <c r="I79" s="29"/>
      <c r="J79" s="29"/>
      <c r="K79" s="30"/>
      <c r="L79" s="1"/>
      <c r="M79" s="1"/>
      <c r="N79" s="29"/>
      <c r="O79" s="1">
        <f>H79/G78</f>
        <v>0.78048780487804881</v>
      </c>
      <c r="P79" s="24">
        <v>41</v>
      </c>
      <c r="Q79" s="25">
        <f t="shared" si="35"/>
        <v>0.85416666666666663</v>
      </c>
      <c r="R79" s="1">
        <f t="shared" si="36"/>
        <v>0.14583333333333337</v>
      </c>
      <c r="X79" s="40"/>
      <c r="Y79" s="41"/>
      <c r="Z79" s="41"/>
      <c r="AA79" s="41"/>
      <c r="AB79" s="41"/>
      <c r="AC79" s="41"/>
      <c r="AD79" s="41"/>
      <c r="AJ79" s="41"/>
    </row>
    <row r="80" spans="1:45" ht="12.75" customHeight="1">
      <c r="A80" s="28" t="s">
        <v>31</v>
      </c>
      <c r="B80" s="29"/>
      <c r="C80" s="29"/>
      <c r="D80" s="29"/>
      <c r="E80" s="29"/>
      <c r="F80" s="29"/>
      <c r="G80" s="29"/>
      <c r="H80" s="29"/>
      <c r="I80" s="29">
        <v>32</v>
      </c>
      <c r="J80" s="29"/>
      <c r="K80" s="30"/>
      <c r="L80" s="1"/>
      <c r="M80" s="1"/>
      <c r="N80" s="29"/>
      <c r="O80" s="1">
        <f>I80/H79</f>
        <v>1</v>
      </c>
      <c r="P80" s="24">
        <v>40</v>
      </c>
      <c r="Q80" s="25">
        <f t="shared" si="35"/>
        <v>0.97560975609756095</v>
      </c>
      <c r="R80" s="1">
        <f t="shared" si="36"/>
        <v>2.4390243902439046E-2</v>
      </c>
      <c r="X80" s="40"/>
      <c r="Y80" s="41"/>
      <c r="Z80" s="41"/>
      <c r="AA80" s="41"/>
      <c r="AB80" s="41"/>
      <c r="AC80" s="41"/>
      <c r="AD80" s="41"/>
      <c r="AJ80" s="41"/>
    </row>
    <row r="81" spans="1:36" ht="12.75" customHeight="1">
      <c r="A81" s="28" t="s">
        <v>32</v>
      </c>
      <c r="B81" s="29"/>
      <c r="C81" s="29"/>
      <c r="D81" s="29"/>
      <c r="E81" s="29"/>
      <c r="F81" s="29"/>
      <c r="G81" s="29"/>
      <c r="H81" s="29"/>
      <c r="I81" s="29"/>
      <c r="J81" s="29">
        <v>32</v>
      </c>
      <c r="K81" s="30">
        <v>29</v>
      </c>
      <c r="L81" s="1"/>
      <c r="M81" s="1"/>
      <c r="N81" s="29"/>
      <c r="O81" s="1">
        <f>J81/I80</f>
        <v>1</v>
      </c>
      <c r="P81" s="24">
        <v>39</v>
      </c>
      <c r="Q81" s="25">
        <f t="shared" si="35"/>
        <v>0.97499999999999998</v>
      </c>
      <c r="R81" s="1">
        <f t="shared" si="36"/>
        <v>2.5000000000000022E-2</v>
      </c>
      <c r="X81" s="40"/>
      <c r="Y81" s="41"/>
      <c r="Z81" s="41"/>
      <c r="AA81" s="41"/>
      <c r="AB81" s="41"/>
      <c r="AC81" s="41"/>
      <c r="AD81" s="41"/>
      <c r="AJ81" s="41"/>
    </row>
    <row r="82" spans="1:36" ht="12.75" customHeight="1">
      <c r="A82" s="28" t="s">
        <v>35</v>
      </c>
      <c r="B82" s="29"/>
      <c r="C82" s="29"/>
      <c r="D82" s="29"/>
      <c r="E82" s="29"/>
      <c r="F82" s="29"/>
      <c r="G82" s="29"/>
      <c r="H82" s="29"/>
      <c r="I82" s="29"/>
      <c r="J82" s="29">
        <v>8</v>
      </c>
      <c r="K82" s="30">
        <v>6</v>
      </c>
      <c r="L82" s="1"/>
      <c r="M82" s="1"/>
      <c r="N82" s="29"/>
      <c r="O82" s="1"/>
      <c r="P82" s="24">
        <v>9</v>
      </c>
      <c r="Q82" s="25">
        <f t="shared" si="35"/>
        <v>0.23076923076923078</v>
      </c>
      <c r="R82" s="1">
        <f t="shared" si="36"/>
        <v>0.76923076923076916</v>
      </c>
      <c r="X82" s="40"/>
      <c r="Y82" s="41"/>
      <c r="Z82" s="41"/>
      <c r="AA82" s="41"/>
      <c r="AB82" s="41"/>
      <c r="AC82" s="41"/>
      <c r="AD82" s="41"/>
      <c r="AJ82" s="41"/>
    </row>
    <row r="83" spans="1:36" ht="12.75" customHeight="1">
      <c r="A83" s="28" t="s">
        <v>36</v>
      </c>
      <c r="B83" s="29"/>
      <c r="C83" s="29"/>
      <c r="D83" s="29"/>
      <c r="E83" s="29"/>
      <c r="F83" s="29"/>
      <c r="G83" s="29"/>
      <c r="H83" s="29"/>
      <c r="I83" s="29"/>
      <c r="J83" s="29">
        <v>2</v>
      </c>
      <c r="K83" s="30">
        <v>2</v>
      </c>
      <c r="L83" s="1"/>
      <c r="M83" s="1"/>
      <c r="N83" s="29"/>
      <c r="O83" s="1"/>
      <c r="P83" s="24">
        <v>2</v>
      </c>
      <c r="Q83" s="25"/>
      <c r="R83" s="1"/>
      <c r="X83" s="40"/>
      <c r="Y83" s="41"/>
      <c r="Z83" s="41"/>
      <c r="AA83" s="41"/>
      <c r="AB83" s="41"/>
      <c r="AC83" s="41"/>
      <c r="AD83" s="41"/>
      <c r="AJ83" s="41"/>
    </row>
    <row r="84" spans="1:36" ht="12.75" customHeight="1">
      <c r="A84" s="28" t="s">
        <v>42</v>
      </c>
      <c r="B84" s="29"/>
      <c r="C84" s="29"/>
      <c r="D84" s="29"/>
      <c r="E84" s="29"/>
      <c r="F84" s="29"/>
      <c r="G84" s="29"/>
      <c r="H84" s="29"/>
      <c r="I84" s="29"/>
      <c r="J84" s="29">
        <v>1</v>
      </c>
      <c r="K84" s="30"/>
      <c r="L84" s="1"/>
      <c r="M84" s="1"/>
      <c r="N84" s="29"/>
      <c r="O84" s="1"/>
      <c r="P84" s="24">
        <v>1</v>
      </c>
      <c r="Q84" s="25"/>
      <c r="R84" s="1"/>
      <c r="X84" s="40"/>
      <c r="Y84" s="41"/>
      <c r="Z84" s="41"/>
      <c r="AA84" s="41"/>
      <c r="AB84" s="41"/>
      <c r="AC84" s="41"/>
      <c r="AD84" s="41"/>
      <c r="AJ84" s="41"/>
    </row>
    <row r="85" spans="1:36" ht="12.75" customHeight="1">
      <c r="K85" s="29">
        <f>SUM(K81:K83)</f>
        <v>37</v>
      </c>
      <c r="L85" s="1">
        <f>K81/B73</f>
        <v>0.36708860759493672</v>
      </c>
      <c r="M85" s="1">
        <f>K85/B73</f>
        <v>0.46835443037974683</v>
      </c>
      <c r="N85" s="1">
        <f>M85-L85</f>
        <v>0.10126582278481011</v>
      </c>
      <c r="O85" s="1"/>
      <c r="X85" s="33"/>
      <c r="Y85" s="8"/>
      <c r="Z85" s="35"/>
      <c r="AA85" s="35"/>
      <c r="AB85" s="35"/>
      <c r="AC85" s="35"/>
      <c r="AD85" s="35"/>
      <c r="AE85" s="35"/>
      <c r="AF85" s="35"/>
      <c r="AG85" s="35"/>
      <c r="AH85" s="35"/>
    </row>
    <row r="86" spans="1:36" ht="12.75" customHeight="1">
      <c r="A86" s="2" t="s">
        <v>48</v>
      </c>
      <c r="L86" s="1"/>
      <c r="M86" s="1"/>
      <c r="O86" s="1"/>
    </row>
    <row r="87" spans="1:36" ht="25.5" customHeight="1">
      <c r="B87" s="192" t="s">
        <v>1</v>
      </c>
      <c r="C87" s="193"/>
      <c r="D87" s="193"/>
      <c r="E87" s="193"/>
      <c r="F87" s="193"/>
      <c r="G87" s="193"/>
      <c r="H87" s="193"/>
      <c r="I87" s="193"/>
      <c r="J87" s="193"/>
      <c r="L87" s="4" t="s">
        <v>2</v>
      </c>
      <c r="M87" s="4" t="s">
        <v>3</v>
      </c>
      <c r="N87" s="5" t="s">
        <v>4</v>
      </c>
      <c r="O87" s="4" t="s">
        <v>5</v>
      </c>
      <c r="P87" s="6" t="s">
        <v>6</v>
      </c>
      <c r="Q87" s="6" t="s">
        <v>7</v>
      </c>
      <c r="R87" s="7" t="s">
        <v>8</v>
      </c>
    </row>
    <row r="88" spans="1:36" ht="12.75" customHeight="1">
      <c r="A88" s="9" t="s">
        <v>9</v>
      </c>
      <c r="B88" s="10">
        <v>1</v>
      </c>
      <c r="C88" s="10">
        <v>2</v>
      </c>
      <c r="D88" s="10">
        <v>3</v>
      </c>
      <c r="E88" s="10">
        <v>4</v>
      </c>
      <c r="F88" s="10">
        <v>5</v>
      </c>
      <c r="G88" s="10">
        <v>6</v>
      </c>
      <c r="H88" s="10">
        <v>7</v>
      </c>
      <c r="I88" s="10">
        <v>8</v>
      </c>
      <c r="J88" s="10">
        <v>9</v>
      </c>
      <c r="K88" s="11" t="s">
        <v>10</v>
      </c>
      <c r="L88" s="12"/>
      <c r="M88" s="12"/>
      <c r="N88" s="13"/>
      <c r="O88" s="14"/>
      <c r="P88" s="15"/>
      <c r="Q88" s="15"/>
      <c r="R88" s="1"/>
    </row>
    <row r="89" spans="1:36" ht="12.75" customHeight="1">
      <c r="A89" s="23" t="s">
        <v>17</v>
      </c>
      <c r="B89" s="17">
        <v>43</v>
      </c>
      <c r="C89" s="17"/>
      <c r="D89" s="17"/>
      <c r="E89" s="17"/>
      <c r="F89" s="17"/>
      <c r="G89" s="17"/>
      <c r="H89" s="17"/>
      <c r="I89" s="17"/>
      <c r="J89" s="17"/>
      <c r="K89" s="18"/>
      <c r="L89" s="12"/>
      <c r="M89" s="12"/>
      <c r="N89" s="13"/>
      <c r="O89" s="14"/>
      <c r="P89" s="19">
        <f>B89</f>
        <v>43</v>
      </c>
      <c r="Q89" s="15"/>
      <c r="R89" s="1"/>
    </row>
    <row r="90" spans="1:36" ht="12.75" customHeight="1">
      <c r="A90" s="23" t="s">
        <v>18</v>
      </c>
      <c r="B90" s="17"/>
      <c r="C90" s="17">
        <v>33</v>
      </c>
      <c r="D90" s="17"/>
      <c r="E90" s="17"/>
      <c r="F90" s="17"/>
      <c r="G90" s="17"/>
      <c r="H90" s="17"/>
      <c r="I90" s="17"/>
      <c r="J90" s="17"/>
      <c r="K90" s="18"/>
      <c r="L90" s="12"/>
      <c r="M90" s="12"/>
      <c r="N90" s="13"/>
      <c r="O90" s="14">
        <f>C90/B89</f>
        <v>0.76744186046511631</v>
      </c>
      <c r="P90" s="24">
        <v>33</v>
      </c>
      <c r="Q90" s="25">
        <f t="shared" ref="Q90:Q97" si="37">P90/P89</f>
        <v>0.76744186046511631</v>
      </c>
      <c r="R90" s="1">
        <f t="shared" ref="R90:R97" si="38">100%-Q90</f>
        <v>0.23255813953488369</v>
      </c>
    </row>
    <row r="91" spans="1:36" ht="12.75" customHeight="1">
      <c r="A91" s="28" t="s">
        <v>19</v>
      </c>
      <c r="B91" s="29"/>
      <c r="C91" s="29"/>
      <c r="D91" s="29">
        <v>30</v>
      </c>
      <c r="E91" s="29"/>
      <c r="F91" s="29"/>
      <c r="G91" s="29"/>
      <c r="H91" s="29"/>
      <c r="I91" s="29"/>
      <c r="J91" s="29"/>
      <c r="K91" s="30"/>
      <c r="L91" s="1"/>
      <c r="M91" s="1"/>
      <c r="N91" s="29"/>
      <c r="O91" s="14">
        <f>D91/C90</f>
        <v>0.90909090909090906</v>
      </c>
      <c r="P91" s="24">
        <v>31</v>
      </c>
      <c r="Q91" s="25">
        <f t="shared" si="37"/>
        <v>0.93939393939393945</v>
      </c>
      <c r="R91" s="1">
        <f t="shared" si="38"/>
        <v>6.0606060606060552E-2</v>
      </c>
    </row>
    <row r="92" spans="1:36" ht="12.75" customHeight="1">
      <c r="A92" s="28" t="s">
        <v>27</v>
      </c>
      <c r="B92" s="29"/>
      <c r="C92" s="29"/>
      <c r="D92" s="29"/>
      <c r="E92" s="29">
        <v>27</v>
      </c>
      <c r="F92" s="29"/>
      <c r="G92" s="29"/>
      <c r="H92" s="29"/>
      <c r="I92" s="29"/>
      <c r="J92" s="29"/>
      <c r="K92" s="30"/>
      <c r="L92" s="1"/>
      <c r="M92" s="1"/>
      <c r="N92" s="29"/>
      <c r="O92" s="14">
        <f>E92/D91</f>
        <v>0.9</v>
      </c>
      <c r="P92" s="24">
        <v>29</v>
      </c>
      <c r="Q92" s="25">
        <f t="shared" si="37"/>
        <v>0.93548387096774188</v>
      </c>
      <c r="R92" s="1">
        <f t="shared" si="38"/>
        <v>6.4516129032258118E-2</v>
      </c>
    </row>
    <row r="93" spans="1:36" ht="12.75" customHeight="1">
      <c r="A93" s="28" t="s">
        <v>29</v>
      </c>
      <c r="B93" s="29"/>
      <c r="C93" s="29"/>
      <c r="D93" s="29"/>
      <c r="E93" s="29"/>
      <c r="F93" s="29">
        <v>21</v>
      </c>
      <c r="G93" s="29"/>
      <c r="H93" s="29"/>
      <c r="I93" s="29"/>
      <c r="J93" s="29"/>
      <c r="K93" s="30"/>
      <c r="L93" s="1"/>
      <c r="M93" s="1"/>
      <c r="N93" s="29"/>
      <c r="O93" s="1">
        <f>F93/E92</f>
        <v>0.77777777777777779</v>
      </c>
      <c r="P93" s="24">
        <v>27</v>
      </c>
      <c r="Q93" s="25">
        <f t="shared" si="37"/>
        <v>0.93103448275862066</v>
      </c>
      <c r="R93" s="1">
        <f t="shared" si="38"/>
        <v>6.8965517241379337E-2</v>
      </c>
    </row>
    <row r="94" spans="1:36" ht="12.75" customHeight="1">
      <c r="A94" s="28" t="s">
        <v>30</v>
      </c>
      <c r="B94" s="29"/>
      <c r="C94" s="29"/>
      <c r="D94" s="29"/>
      <c r="E94" s="29"/>
      <c r="F94" s="29"/>
      <c r="G94" s="29">
        <v>21</v>
      </c>
      <c r="H94" s="29"/>
      <c r="I94" s="29"/>
      <c r="J94" s="29"/>
      <c r="K94" s="30"/>
      <c r="L94" s="1"/>
      <c r="M94" s="1"/>
      <c r="N94" s="29"/>
      <c r="O94" s="1">
        <f>G94/F93</f>
        <v>1</v>
      </c>
      <c r="P94" s="24">
        <v>27</v>
      </c>
      <c r="Q94" s="25">
        <f t="shared" si="37"/>
        <v>1</v>
      </c>
      <c r="R94" s="1">
        <f t="shared" si="38"/>
        <v>0</v>
      </c>
    </row>
    <row r="95" spans="1:36" ht="12.75" customHeight="1">
      <c r="A95" s="28" t="s">
        <v>31</v>
      </c>
      <c r="B95" s="29"/>
      <c r="C95" s="29"/>
      <c r="D95" s="29"/>
      <c r="E95" s="29"/>
      <c r="F95" s="29"/>
      <c r="G95" s="29"/>
      <c r="H95" s="29">
        <v>21</v>
      </c>
      <c r="I95" s="29"/>
      <c r="J95" s="29"/>
      <c r="K95" s="30"/>
      <c r="L95" s="1"/>
      <c r="M95" s="1"/>
      <c r="N95" s="29"/>
      <c r="O95" s="1">
        <f>H95/G94</f>
        <v>1</v>
      </c>
      <c r="P95" s="24">
        <v>26</v>
      </c>
      <c r="Q95" s="25">
        <f t="shared" si="37"/>
        <v>0.96296296296296291</v>
      </c>
      <c r="R95" s="1">
        <f t="shared" si="38"/>
        <v>3.703703703703709E-2</v>
      </c>
    </row>
    <row r="96" spans="1:36" ht="12.75" customHeight="1">
      <c r="A96" s="28" t="s">
        <v>32</v>
      </c>
      <c r="I96" s="29">
        <v>13</v>
      </c>
      <c r="K96" s="30">
        <v>7</v>
      </c>
      <c r="L96" s="1"/>
      <c r="M96" s="1"/>
      <c r="O96" s="1">
        <f>I96/H95</f>
        <v>0.61904761904761907</v>
      </c>
      <c r="P96" s="24">
        <v>27</v>
      </c>
      <c r="Q96" s="25">
        <f t="shared" si="37"/>
        <v>1.0384615384615385</v>
      </c>
      <c r="R96" s="1">
        <f t="shared" si="38"/>
        <v>-3.8461538461538547E-2</v>
      </c>
    </row>
    <row r="97" spans="1:18" ht="12.75" customHeight="1">
      <c r="A97" s="28" t="s">
        <v>35</v>
      </c>
      <c r="J97" s="29">
        <v>13</v>
      </c>
      <c r="K97" s="30">
        <v>7</v>
      </c>
      <c r="L97" s="1"/>
      <c r="M97" s="1"/>
      <c r="O97" s="1">
        <f>J97/I96</f>
        <v>1</v>
      </c>
      <c r="P97" s="24">
        <v>22</v>
      </c>
      <c r="Q97" s="25">
        <f t="shared" si="37"/>
        <v>0.81481481481481477</v>
      </c>
      <c r="R97" s="1">
        <f t="shared" si="38"/>
        <v>0.18518518518518523</v>
      </c>
    </row>
    <row r="98" spans="1:18" ht="12.75" customHeight="1">
      <c r="A98" s="28" t="s">
        <v>36</v>
      </c>
      <c r="J98" s="29">
        <v>8</v>
      </c>
      <c r="K98" s="30">
        <v>6</v>
      </c>
      <c r="L98" s="1"/>
      <c r="M98" s="1"/>
      <c r="O98" s="1"/>
      <c r="P98" s="24">
        <v>10</v>
      </c>
      <c r="Q98" s="25"/>
      <c r="R98" s="1"/>
    </row>
    <row r="99" spans="1:18" ht="12.75" customHeight="1">
      <c r="A99" s="28" t="s">
        <v>42</v>
      </c>
      <c r="J99" s="29">
        <v>1</v>
      </c>
      <c r="K99" s="30"/>
      <c r="L99" s="1"/>
      <c r="M99" s="1"/>
      <c r="O99" s="1"/>
      <c r="P99" s="24">
        <v>2</v>
      </c>
      <c r="Q99" s="25"/>
      <c r="R99" s="1"/>
    </row>
    <row r="100" spans="1:18" ht="12.75" customHeight="1">
      <c r="A100" s="28" t="s">
        <v>43</v>
      </c>
      <c r="J100" s="29">
        <v>1</v>
      </c>
      <c r="K100" s="30"/>
      <c r="L100" s="1"/>
      <c r="M100" s="1"/>
      <c r="O100" s="1"/>
      <c r="P100" s="24">
        <v>2</v>
      </c>
      <c r="Q100" s="25"/>
      <c r="R100" s="1"/>
    </row>
    <row r="101" spans="1:18" ht="12.75" customHeight="1">
      <c r="A101" s="28" t="s">
        <v>44</v>
      </c>
      <c r="J101" s="29">
        <v>1</v>
      </c>
      <c r="K101" s="30">
        <v>1</v>
      </c>
      <c r="L101" s="1"/>
      <c r="M101" s="1"/>
      <c r="O101" s="1"/>
      <c r="P101" s="24">
        <v>1</v>
      </c>
      <c r="Q101" s="25"/>
      <c r="R101" s="1"/>
    </row>
    <row r="102" spans="1:18" ht="12.75" customHeight="1">
      <c r="A102" s="28" t="s">
        <v>45</v>
      </c>
      <c r="K102" s="30"/>
      <c r="L102" s="1"/>
      <c r="M102" s="1"/>
      <c r="O102" s="1"/>
      <c r="P102" s="24"/>
      <c r="Q102" s="25"/>
      <c r="R102" s="1"/>
    </row>
    <row r="103" spans="1:18" ht="12.75" customHeight="1">
      <c r="A103" s="28" t="s">
        <v>46</v>
      </c>
      <c r="J103" s="29">
        <v>1</v>
      </c>
      <c r="K103" s="30">
        <v>1</v>
      </c>
      <c r="L103" s="1"/>
      <c r="M103" s="1"/>
      <c r="O103" s="1"/>
      <c r="P103" s="24">
        <v>1</v>
      </c>
      <c r="Q103" s="25"/>
      <c r="R103" s="1"/>
    </row>
    <row r="104" spans="1:18" ht="12.75" customHeight="1">
      <c r="K104" s="29">
        <f>SUM(K96:K103)</f>
        <v>22</v>
      </c>
      <c r="L104" s="1">
        <f>(K96+K97)/B89</f>
        <v>0.32558139534883723</v>
      </c>
      <c r="M104" s="1">
        <f>K104/B89</f>
        <v>0.51162790697674421</v>
      </c>
      <c r="N104" s="1">
        <f>M104-L104</f>
        <v>0.18604651162790697</v>
      </c>
      <c r="O104" s="1"/>
    </row>
    <row r="105" spans="1:18" ht="12.75" customHeight="1">
      <c r="A105" s="2" t="s">
        <v>49</v>
      </c>
      <c r="L105" s="1"/>
      <c r="M105" s="1"/>
      <c r="O105" s="1"/>
    </row>
    <row r="106" spans="1:18" ht="25.5" customHeight="1">
      <c r="B106" s="192" t="s">
        <v>1</v>
      </c>
      <c r="C106" s="193"/>
      <c r="D106" s="193"/>
      <c r="E106" s="193"/>
      <c r="F106" s="193"/>
      <c r="G106" s="193"/>
      <c r="H106" s="193"/>
      <c r="I106" s="193"/>
      <c r="J106" s="193"/>
      <c r="L106" s="4" t="s">
        <v>2</v>
      </c>
      <c r="M106" s="4" t="s">
        <v>3</v>
      </c>
      <c r="N106" s="5" t="s">
        <v>4</v>
      </c>
      <c r="O106" s="4" t="s">
        <v>5</v>
      </c>
      <c r="P106" s="6" t="s">
        <v>6</v>
      </c>
      <c r="Q106" s="6" t="s">
        <v>7</v>
      </c>
      <c r="R106" s="7" t="s">
        <v>8</v>
      </c>
    </row>
    <row r="107" spans="1:18" ht="12.75" customHeight="1">
      <c r="A107" s="9" t="s">
        <v>9</v>
      </c>
      <c r="B107" s="10">
        <v>1</v>
      </c>
      <c r="C107" s="10">
        <v>2</v>
      </c>
      <c r="D107" s="10">
        <v>3</v>
      </c>
      <c r="E107" s="10">
        <v>4</v>
      </c>
      <c r="F107" s="10">
        <v>5</v>
      </c>
      <c r="G107" s="10">
        <v>6</v>
      </c>
      <c r="H107" s="10">
        <v>7</v>
      </c>
      <c r="I107" s="10">
        <v>8</v>
      </c>
      <c r="J107" s="10">
        <v>9</v>
      </c>
      <c r="K107" s="11" t="s">
        <v>10</v>
      </c>
      <c r="L107" s="12"/>
      <c r="M107" s="12"/>
      <c r="N107" s="13"/>
      <c r="O107" s="14"/>
      <c r="P107" s="15"/>
      <c r="Q107" s="15"/>
      <c r="R107" s="1"/>
    </row>
    <row r="108" spans="1:18" ht="12.75" customHeight="1">
      <c r="A108" s="23" t="s">
        <v>18</v>
      </c>
      <c r="B108" s="17">
        <v>101</v>
      </c>
      <c r="C108" s="17"/>
      <c r="D108" s="17"/>
      <c r="E108" s="17"/>
      <c r="F108" s="17"/>
      <c r="G108" s="17"/>
      <c r="H108" s="17"/>
      <c r="I108" s="17"/>
      <c r="J108" s="17"/>
      <c r="K108" s="18"/>
      <c r="L108" s="12"/>
      <c r="M108" s="12"/>
      <c r="N108" s="13"/>
      <c r="O108" s="14"/>
      <c r="P108" s="19">
        <f>B108</f>
        <v>101</v>
      </c>
      <c r="Q108" s="15"/>
      <c r="R108" s="1"/>
    </row>
    <row r="109" spans="1:18" ht="12.75" customHeight="1">
      <c r="A109" s="28" t="s">
        <v>19</v>
      </c>
      <c r="B109" s="29"/>
      <c r="C109" s="29">
        <v>74</v>
      </c>
      <c r="D109" s="29"/>
      <c r="E109" s="29"/>
      <c r="F109" s="29"/>
      <c r="G109" s="29"/>
      <c r="H109" s="29"/>
      <c r="I109" s="29"/>
      <c r="J109" s="29"/>
      <c r="K109" s="30"/>
      <c r="L109" s="1"/>
      <c r="M109" s="1"/>
      <c r="N109" s="29"/>
      <c r="O109" s="14">
        <f>C109/B108</f>
        <v>0.73267326732673266</v>
      </c>
      <c r="P109" s="24">
        <v>74</v>
      </c>
      <c r="Q109" s="25">
        <f t="shared" ref="Q109:Q116" si="39">P109/P108</f>
        <v>0.73267326732673266</v>
      </c>
      <c r="R109" s="1">
        <f t="shared" ref="R109:R116" si="40">100%-Q109</f>
        <v>0.26732673267326734</v>
      </c>
    </row>
    <row r="110" spans="1:18" ht="12.75" customHeight="1">
      <c r="A110" s="28" t="s">
        <v>27</v>
      </c>
      <c r="B110" s="29"/>
      <c r="C110" s="29"/>
      <c r="D110" s="29">
        <v>69</v>
      </c>
      <c r="E110" s="29"/>
      <c r="F110" s="29"/>
      <c r="G110" s="29"/>
      <c r="H110" s="29"/>
      <c r="I110" s="29"/>
      <c r="J110" s="29"/>
      <c r="K110" s="30"/>
      <c r="L110" s="1"/>
      <c r="M110" s="1"/>
      <c r="N110" s="29"/>
      <c r="O110" s="14">
        <f>D110/C109</f>
        <v>0.93243243243243246</v>
      </c>
      <c r="P110" s="24">
        <v>74</v>
      </c>
      <c r="Q110" s="25">
        <f t="shared" si="39"/>
        <v>1</v>
      </c>
      <c r="R110" s="1">
        <f t="shared" si="40"/>
        <v>0</v>
      </c>
    </row>
    <row r="111" spans="1:18" ht="12.75" customHeight="1">
      <c r="A111" s="28" t="s">
        <v>29</v>
      </c>
      <c r="B111" s="29"/>
      <c r="C111" s="29"/>
      <c r="D111" s="29"/>
      <c r="E111" s="29">
        <v>57</v>
      </c>
      <c r="F111" s="29"/>
      <c r="G111" s="29"/>
      <c r="H111" s="29"/>
      <c r="I111" s="29"/>
      <c r="J111" s="29"/>
      <c r="K111" s="30"/>
      <c r="L111" s="1"/>
      <c r="M111" s="1"/>
      <c r="N111" s="29"/>
      <c r="O111" s="14">
        <f>E111/D110</f>
        <v>0.82608695652173914</v>
      </c>
      <c r="P111" s="24">
        <v>65</v>
      </c>
      <c r="Q111" s="25">
        <f t="shared" si="39"/>
        <v>0.8783783783783784</v>
      </c>
      <c r="R111" s="1">
        <f t="shared" si="40"/>
        <v>0.1216216216216216</v>
      </c>
    </row>
    <row r="112" spans="1:18" ht="12.75" customHeight="1">
      <c r="A112" s="28" t="s">
        <v>30</v>
      </c>
      <c r="B112" s="29"/>
      <c r="C112" s="29"/>
      <c r="D112" s="29"/>
      <c r="E112" s="29"/>
      <c r="F112" s="29">
        <v>53</v>
      </c>
      <c r="G112" s="29"/>
      <c r="H112" s="29"/>
      <c r="I112" s="29"/>
      <c r="J112" s="29"/>
      <c r="K112" s="30"/>
      <c r="L112" s="1"/>
      <c r="M112" s="1"/>
      <c r="N112" s="29"/>
      <c r="O112" s="14">
        <f>F112/E111</f>
        <v>0.92982456140350878</v>
      </c>
      <c r="P112" s="24">
        <v>61</v>
      </c>
      <c r="Q112" s="25">
        <f t="shared" si="39"/>
        <v>0.93846153846153846</v>
      </c>
      <c r="R112" s="1">
        <f t="shared" si="40"/>
        <v>6.1538461538461542E-2</v>
      </c>
    </row>
    <row r="113" spans="1:18" ht="12.75" customHeight="1">
      <c r="A113" s="28" t="s">
        <v>31</v>
      </c>
      <c r="B113" s="29"/>
      <c r="C113" s="29"/>
      <c r="D113" s="29"/>
      <c r="E113" s="29"/>
      <c r="F113" s="29"/>
      <c r="G113" s="29">
        <v>50</v>
      </c>
      <c r="H113" s="29"/>
      <c r="I113" s="29"/>
      <c r="J113" s="29"/>
      <c r="K113" s="30"/>
      <c r="L113" s="1"/>
      <c r="M113" s="1"/>
      <c r="N113" s="29"/>
      <c r="O113" s="14">
        <f>G113/F112</f>
        <v>0.94339622641509435</v>
      </c>
      <c r="P113" s="24">
        <v>55</v>
      </c>
      <c r="Q113" s="25">
        <f t="shared" si="39"/>
        <v>0.90163934426229508</v>
      </c>
      <c r="R113" s="1">
        <f t="shared" si="40"/>
        <v>9.8360655737704916E-2</v>
      </c>
    </row>
    <row r="114" spans="1:18" ht="12.75" customHeight="1">
      <c r="A114" s="28" t="s">
        <v>32</v>
      </c>
      <c r="H114" s="29">
        <v>44</v>
      </c>
      <c r="K114" s="30"/>
      <c r="L114" s="1"/>
      <c r="M114" s="1"/>
      <c r="O114" s="14">
        <f>H114/G113</f>
        <v>0.88</v>
      </c>
      <c r="P114" s="24">
        <v>49</v>
      </c>
      <c r="Q114" s="25">
        <f t="shared" si="39"/>
        <v>0.89090909090909087</v>
      </c>
      <c r="R114" s="1">
        <f t="shared" si="40"/>
        <v>0.10909090909090913</v>
      </c>
    </row>
    <row r="115" spans="1:18" ht="12.75" customHeight="1">
      <c r="A115" s="28" t="s">
        <v>35</v>
      </c>
      <c r="I115" s="29">
        <v>42</v>
      </c>
      <c r="K115" s="30">
        <v>1</v>
      </c>
      <c r="L115" s="1"/>
      <c r="M115" s="1"/>
      <c r="O115" s="1">
        <f>I115/H114</f>
        <v>0.95454545454545459</v>
      </c>
      <c r="P115" s="24">
        <v>50</v>
      </c>
      <c r="Q115" s="25">
        <f t="shared" si="39"/>
        <v>1.0204081632653061</v>
      </c>
      <c r="R115" s="1">
        <f t="shared" si="40"/>
        <v>-2.0408163265306145E-2</v>
      </c>
    </row>
    <row r="116" spans="1:18" ht="12.75" customHeight="1">
      <c r="A116" s="28" t="s">
        <v>36</v>
      </c>
      <c r="J116" s="29">
        <v>41</v>
      </c>
      <c r="K116" s="30">
        <v>38</v>
      </c>
      <c r="L116" s="1"/>
      <c r="M116" s="1"/>
      <c r="O116" s="1">
        <f>J116/I115</f>
        <v>0.97619047619047616</v>
      </c>
      <c r="P116" s="24">
        <v>46</v>
      </c>
      <c r="Q116" s="25">
        <f t="shared" si="39"/>
        <v>0.92</v>
      </c>
      <c r="R116" s="1">
        <f t="shared" si="40"/>
        <v>7.999999999999996E-2</v>
      </c>
    </row>
    <row r="117" spans="1:18" ht="12.75" customHeight="1">
      <c r="A117" s="28" t="s">
        <v>42</v>
      </c>
      <c r="J117" s="29">
        <v>2</v>
      </c>
      <c r="K117" s="30">
        <v>1</v>
      </c>
      <c r="L117" s="1"/>
      <c r="M117" s="1"/>
      <c r="O117" s="1"/>
      <c r="P117" s="24">
        <v>5</v>
      </c>
      <c r="Q117" s="25"/>
      <c r="R117" s="1"/>
    </row>
    <row r="118" spans="1:18" ht="12.75" customHeight="1">
      <c r="A118" s="28" t="s">
        <v>43</v>
      </c>
      <c r="J118" s="29">
        <v>2</v>
      </c>
      <c r="K118" s="30">
        <v>2</v>
      </c>
      <c r="L118" s="1"/>
      <c r="M118" s="1"/>
      <c r="O118" s="1"/>
      <c r="P118" s="24">
        <v>2</v>
      </c>
      <c r="Q118" s="25"/>
      <c r="R118" s="1"/>
    </row>
    <row r="119" spans="1:18" ht="12.75" customHeight="1">
      <c r="A119" s="28" t="s">
        <v>44</v>
      </c>
      <c r="G119" s="29">
        <v>1</v>
      </c>
      <c r="K119" s="30"/>
      <c r="L119" s="1"/>
      <c r="M119" s="1"/>
      <c r="O119" s="1"/>
      <c r="P119" s="24">
        <v>1</v>
      </c>
      <c r="Q119" s="25"/>
      <c r="R119" s="1"/>
    </row>
    <row r="120" spans="1:18" ht="12.75" customHeight="1">
      <c r="A120" s="28" t="s">
        <v>45</v>
      </c>
      <c r="K120" s="30"/>
      <c r="L120" s="1"/>
      <c r="M120" s="1"/>
      <c r="O120" s="1"/>
      <c r="P120" s="24"/>
      <c r="Q120" s="25"/>
      <c r="R120" s="1"/>
    </row>
    <row r="121" spans="1:18" ht="12.75" customHeight="1">
      <c r="A121" s="28" t="s">
        <v>46</v>
      </c>
      <c r="J121" s="29">
        <v>1</v>
      </c>
      <c r="K121" s="30"/>
      <c r="L121" s="1"/>
      <c r="M121" s="1"/>
      <c r="O121" s="1"/>
      <c r="P121" s="24">
        <v>1</v>
      </c>
      <c r="Q121" s="25"/>
      <c r="R121" s="1"/>
    </row>
    <row r="122" spans="1:18" ht="12.75" customHeight="1">
      <c r="A122" s="28"/>
      <c r="K122" s="29">
        <f>SUM(K115:K118)</f>
        <v>42</v>
      </c>
      <c r="L122" s="1">
        <f>SUM(K115:K116)/B108</f>
        <v>0.38613861386138615</v>
      </c>
      <c r="M122" s="1">
        <f>K122/B108</f>
        <v>0.41584158415841582</v>
      </c>
      <c r="N122" s="1">
        <f>M122-L122</f>
        <v>2.9702970297029674E-2</v>
      </c>
      <c r="O122" s="1"/>
    </row>
    <row r="123" spans="1:18" ht="12.75" customHeight="1">
      <c r="A123" s="2" t="s">
        <v>50</v>
      </c>
      <c r="L123" s="1"/>
      <c r="M123" s="1"/>
      <c r="O123" s="1"/>
    </row>
    <row r="124" spans="1:18" ht="25.5" customHeight="1">
      <c r="B124" s="192" t="s">
        <v>1</v>
      </c>
      <c r="C124" s="193"/>
      <c r="D124" s="193"/>
      <c r="E124" s="193"/>
      <c r="F124" s="193"/>
      <c r="G124" s="193"/>
      <c r="H124" s="193"/>
      <c r="I124" s="193"/>
      <c r="J124" s="193"/>
      <c r="L124" s="4" t="s">
        <v>2</v>
      </c>
      <c r="M124" s="4" t="s">
        <v>3</v>
      </c>
      <c r="N124" s="5" t="s">
        <v>4</v>
      </c>
      <c r="O124" s="4" t="s">
        <v>5</v>
      </c>
      <c r="P124" s="6" t="s">
        <v>6</v>
      </c>
      <c r="Q124" s="6" t="s">
        <v>7</v>
      </c>
      <c r="R124" s="7" t="s">
        <v>8</v>
      </c>
    </row>
    <row r="125" spans="1:18" ht="12.75" customHeight="1">
      <c r="A125" s="9" t="s">
        <v>9</v>
      </c>
      <c r="B125" s="10">
        <v>1</v>
      </c>
      <c r="C125" s="10">
        <v>2</v>
      </c>
      <c r="D125" s="10">
        <v>3</v>
      </c>
      <c r="E125" s="10">
        <v>4</v>
      </c>
      <c r="F125" s="10">
        <v>5</v>
      </c>
      <c r="G125" s="10">
        <v>6</v>
      </c>
      <c r="H125" s="10">
        <v>7</v>
      </c>
      <c r="I125" s="10">
        <v>8</v>
      </c>
      <c r="J125" s="10">
        <v>9</v>
      </c>
      <c r="K125" s="11" t="s">
        <v>10</v>
      </c>
      <c r="L125" s="12"/>
      <c r="M125" s="12"/>
      <c r="N125" s="13"/>
      <c r="O125" s="14"/>
      <c r="P125" s="15"/>
      <c r="Q125" s="15"/>
      <c r="R125" s="1"/>
    </row>
    <row r="126" spans="1:18" ht="12.75" customHeight="1">
      <c r="A126" s="28" t="s">
        <v>19</v>
      </c>
      <c r="B126" s="17">
        <v>47</v>
      </c>
      <c r="C126" s="17"/>
      <c r="D126" s="17"/>
      <c r="E126" s="17"/>
      <c r="F126" s="17"/>
      <c r="G126" s="17"/>
      <c r="H126" s="17"/>
      <c r="I126" s="17"/>
      <c r="J126" s="17"/>
      <c r="K126" s="30"/>
      <c r="L126" s="12"/>
      <c r="M126" s="12"/>
      <c r="N126" s="13"/>
      <c r="O126" s="14"/>
      <c r="P126" s="19">
        <f>B126</f>
        <v>47</v>
      </c>
      <c r="Q126" s="15"/>
      <c r="R126" s="1"/>
    </row>
    <row r="127" spans="1:18" ht="12.75" customHeight="1">
      <c r="A127" s="28" t="s">
        <v>27</v>
      </c>
      <c r="C127" s="29">
        <v>30</v>
      </c>
      <c r="K127" s="30"/>
      <c r="L127" s="1"/>
      <c r="M127" s="1"/>
      <c r="O127" s="14">
        <f>C127/B126</f>
        <v>0.63829787234042556</v>
      </c>
      <c r="P127" s="24">
        <v>32</v>
      </c>
      <c r="Q127" s="25">
        <f t="shared" ref="Q127:Q134" si="41">P127/P126</f>
        <v>0.68085106382978722</v>
      </c>
      <c r="R127" s="1">
        <f t="shared" ref="R127:R134" si="42">100%-Q127</f>
        <v>0.31914893617021278</v>
      </c>
    </row>
    <row r="128" spans="1:18" ht="12.75" customHeight="1">
      <c r="A128" s="28" t="s">
        <v>29</v>
      </c>
      <c r="D128" s="29">
        <v>20</v>
      </c>
      <c r="K128" s="30"/>
      <c r="L128" s="1"/>
      <c r="M128" s="1"/>
      <c r="O128" s="14">
        <f>D128/C127</f>
        <v>0.66666666666666663</v>
      </c>
      <c r="P128" s="24">
        <v>26</v>
      </c>
      <c r="Q128" s="25">
        <f t="shared" si="41"/>
        <v>0.8125</v>
      </c>
      <c r="R128" s="1">
        <f t="shared" si="42"/>
        <v>0.1875</v>
      </c>
    </row>
    <row r="129" spans="1:18" ht="12.75" customHeight="1">
      <c r="A129" s="28" t="s">
        <v>30</v>
      </c>
      <c r="E129" s="29">
        <v>17</v>
      </c>
      <c r="K129" s="30"/>
      <c r="L129" s="1"/>
      <c r="M129" s="1"/>
      <c r="O129" s="14">
        <f>E129/D128</f>
        <v>0.85</v>
      </c>
      <c r="P129" s="24">
        <v>23</v>
      </c>
      <c r="Q129" s="25">
        <f t="shared" si="41"/>
        <v>0.88461538461538458</v>
      </c>
      <c r="R129" s="1">
        <f t="shared" si="42"/>
        <v>0.11538461538461542</v>
      </c>
    </row>
    <row r="130" spans="1:18" ht="12.75" customHeight="1">
      <c r="A130" s="28" t="s">
        <v>31</v>
      </c>
      <c r="F130" s="29">
        <v>15</v>
      </c>
      <c r="K130" s="30"/>
      <c r="L130" s="1"/>
      <c r="M130" s="1"/>
      <c r="O130" s="14">
        <f>F130/E129</f>
        <v>0.88235294117647056</v>
      </c>
      <c r="P130" s="24">
        <v>24</v>
      </c>
      <c r="Q130" s="25">
        <f t="shared" si="41"/>
        <v>1.0434782608695652</v>
      </c>
      <c r="R130" s="1">
        <f t="shared" si="42"/>
        <v>-4.3478260869565188E-2</v>
      </c>
    </row>
    <row r="131" spans="1:18" ht="12.75" customHeight="1">
      <c r="A131" s="28" t="s">
        <v>32</v>
      </c>
      <c r="G131" s="29">
        <v>13</v>
      </c>
      <c r="K131" s="30"/>
      <c r="L131" s="1"/>
      <c r="M131" s="1"/>
      <c r="O131" s="14">
        <f>G131/F130</f>
        <v>0.8666666666666667</v>
      </c>
      <c r="P131" s="24">
        <v>21</v>
      </c>
      <c r="Q131" s="25">
        <f t="shared" si="41"/>
        <v>0.875</v>
      </c>
      <c r="R131" s="1">
        <f t="shared" si="42"/>
        <v>0.125</v>
      </c>
    </row>
    <row r="132" spans="1:18" ht="12.75" customHeight="1">
      <c r="A132" s="28" t="s">
        <v>35</v>
      </c>
      <c r="H132" s="29">
        <v>12</v>
      </c>
      <c r="K132" s="30"/>
      <c r="L132" s="1"/>
      <c r="M132" s="1"/>
      <c r="O132" s="1">
        <f>H132/G131</f>
        <v>0.92307692307692313</v>
      </c>
      <c r="P132" s="24">
        <v>21</v>
      </c>
      <c r="Q132" s="25">
        <f t="shared" si="41"/>
        <v>1</v>
      </c>
      <c r="R132" s="1">
        <f t="shared" si="42"/>
        <v>0</v>
      </c>
    </row>
    <row r="133" spans="1:18" ht="12.75" customHeight="1">
      <c r="A133" s="28" t="s">
        <v>36</v>
      </c>
      <c r="I133" s="29">
        <v>10</v>
      </c>
      <c r="K133" s="30">
        <v>1</v>
      </c>
      <c r="L133" s="1"/>
      <c r="M133" s="1"/>
      <c r="O133" s="1">
        <f>I133/H132</f>
        <v>0.83333333333333337</v>
      </c>
      <c r="P133" s="24">
        <v>19</v>
      </c>
      <c r="Q133" s="25">
        <f t="shared" si="41"/>
        <v>0.90476190476190477</v>
      </c>
      <c r="R133" s="1">
        <f t="shared" si="42"/>
        <v>9.5238095238095233E-2</v>
      </c>
    </row>
    <row r="134" spans="1:18" ht="12.75" customHeight="1">
      <c r="A134" s="28" t="s">
        <v>42</v>
      </c>
      <c r="J134" s="29">
        <v>10</v>
      </c>
      <c r="K134" s="30">
        <v>10</v>
      </c>
      <c r="L134" s="1"/>
      <c r="M134" s="1"/>
      <c r="O134" s="1">
        <f>J134/I133</f>
        <v>1</v>
      </c>
      <c r="P134" s="24">
        <v>17</v>
      </c>
      <c r="Q134" s="25">
        <f t="shared" si="41"/>
        <v>0.89473684210526316</v>
      </c>
      <c r="R134" s="1">
        <f t="shared" si="42"/>
        <v>0.10526315789473684</v>
      </c>
    </row>
    <row r="135" spans="1:18" ht="12.75" customHeight="1">
      <c r="A135" s="28" t="s">
        <v>43</v>
      </c>
      <c r="J135" s="29">
        <v>5</v>
      </c>
      <c r="K135" s="30">
        <v>3</v>
      </c>
      <c r="L135" s="1"/>
      <c r="M135" s="1"/>
      <c r="O135" s="1"/>
      <c r="P135" s="24">
        <v>6</v>
      </c>
      <c r="Q135" s="25"/>
      <c r="R135" s="1"/>
    </row>
    <row r="136" spans="1:18" ht="12.75" customHeight="1">
      <c r="A136" s="28" t="s">
        <v>44</v>
      </c>
      <c r="J136" s="29">
        <v>3</v>
      </c>
      <c r="K136" s="30">
        <v>3</v>
      </c>
      <c r="L136" s="1"/>
      <c r="M136" s="1"/>
      <c r="O136" s="1"/>
      <c r="P136" s="24">
        <v>3</v>
      </c>
      <c r="Q136" s="25"/>
      <c r="R136" s="1"/>
    </row>
    <row r="137" spans="1:18" ht="12.75" customHeight="1">
      <c r="A137" s="28"/>
      <c r="K137" s="30"/>
      <c r="L137" s="1"/>
      <c r="M137" s="1"/>
      <c r="O137" s="1"/>
      <c r="P137" s="24"/>
      <c r="Q137" s="25"/>
      <c r="R137" s="1"/>
    </row>
    <row r="138" spans="1:18" ht="12.75" customHeight="1">
      <c r="K138" s="29">
        <f>SUM(K133:K136)</f>
        <v>17</v>
      </c>
      <c r="L138" s="1">
        <f>SUM(K133:K134)/B126</f>
        <v>0.23404255319148937</v>
      </c>
      <c r="M138" s="1">
        <f>K138/B126</f>
        <v>0.36170212765957449</v>
      </c>
      <c r="N138" s="1">
        <f>M138-L138</f>
        <v>0.12765957446808512</v>
      </c>
      <c r="O138" s="1"/>
    </row>
    <row r="139" spans="1:18" ht="12.75" customHeight="1">
      <c r="A139" s="2" t="s">
        <v>51</v>
      </c>
      <c r="L139" s="1"/>
      <c r="M139" s="1"/>
      <c r="O139" s="1"/>
    </row>
    <row r="140" spans="1:18" ht="25.5" customHeight="1">
      <c r="B140" s="192" t="s">
        <v>1</v>
      </c>
      <c r="C140" s="193"/>
      <c r="D140" s="193"/>
      <c r="E140" s="193"/>
      <c r="F140" s="193"/>
      <c r="G140" s="193"/>
      <c r="H140" s="193"/>
      <c r="I140" s="193"/>
      <c r="J140" s="193"/>
      <c r="L140" s="4" t="s">
        <v>2</v>
      </c>
      <c r="M140" s="4" t="s">
        <v>3</v>
      </c>
      <c r="N140" s="5" t="s">
        <v>4</v>
      </c>
      <c r="O140" s="4" t="s">
        <v>5</v>
      </c>
      <c r="P140" s="6" t="s">
        <v>6</v>
      </c>
      <c r="Q140" s="6" t="s">
        <v>7</v>
      </c>
      <c r="R140" s="7" t="s">
        <v>8</v>
      </c>
    </row>
    <row r="141" spans="1:18" ht="12.75" customHeight="1">
      <c r="A141" s="9" t="s">
        <v>9</v>
      </c>
      <c r="B141" s="10">
        <v>1</v>
      </c>
      <c r="C141" s="10">
        <v>2</v>
      </c>
      <c r="D141" s="10">
        <v>3</v>
      </c>
      <c r="E141" s="10">
        <v>4</v>
      </c>
      <c r="F141" s="10">
        <v>5</v>
      </c>
      <c r="G141" s="10">
        <v>6</v>
      </c>
      <c r="H141" s="10">
        <v>7</v>
      </c>
      <c r="I141" s="10">
        <v>8</v>
      </c>
      <c r="J141" s="10">
        <v>9</v>
      </c>
      <c r="K141" s="11" t="s">
        <v>10</v>
      </c>
      <c r="L141" s="12"/>
      <c r="M141" s="12"/>
      <c r="N141" s="13"/>
      <c r="O141" s="14"/>
      <c r="P141" s="15"/>
      <c r="Q141" s="15"/>
      <c r="R141" s="1"/>
    </row>
    <row r="142" spans="1:18" ht="12.75" customHeight="1">
      <c r="A142" s="28" t="s">
        <v>27</v>
      </c>
      <c r="B142" s="17">
        <v>103</v>
      </c>
      <c r="C142" s="17"/>
      <c r="D142" s="17"/>
      <c r="E142" s="17"/>
      <c r="F142" s="17"/>
      <c r="G142" s="17"/>
      <c r="H142" s="17"/>
      <c r="I142" s="17"/>
      <c r="J142" s="17"/>
      <c r="K142" s="30"/>
      <c r="L142" s="12"/>
      <c r="M142" s="12"/>
      <c r="N142" s="13"/>
      <c r="O142" s="14"/>
      <c r="P142" s="19">
        <f>B142</f>
        <v>103</v>
      </c>
      <c r="Q142" s="15"/>
      <c r="R142" s="1"/>
    </row>
    <row r="143" spans="1:18" ht="12.75" customHeight="1">
      <c r="A143" s="28" t="s">
        <v>29</v>
      </c>
      <c r="C143" s="29">
        <v>73</v>
      </c>
      <c r="K143" s="30"/>
      <c r="L143" s="1"/>
      <c r="M143" s="1"/>
      <c r="O143" s="14">
        <f>C143/B142</f>
        <v>0.70873786407766992</v>
      </c>
      <c r="P143" s="24">
        <v>74</v>
      </c>
      <c r="Q143" s="25">
        <f t="shared" ref="Q143:Q150" si="43">P143/P142</f>
        <v>0.71844660194174759</v>
      </c>
      <c r="R143" s="1">
        <f t="shared" ref="R143:R150" si="44">100%-Q143</f>
        <v>0.28155339805825241</v>
      </c>
    </row>
    <row r="144" spans="1:18" ht="12.75" customHeight="1">
      <c r="A144" s="28" t="s">
        <v>30</v>
      </c>
      <c r="D144" s="29">
        <v>44</v>
      </c>
      <c r="K144" s="30"/>
      <c r="L144" s="1"/>
      <c r="M144" s="1"/>
      <c r="O144" s="14">
        <f>D144/C143</f>
        <v>0.60273972602739723</v>
      </c>
      <c r="P144" s="24">
        <v>50</v>
      </c>
      <c r="Q144" s="25">
        <f t="shared" si="43"/>
        <v>0.67567567567567566</v>
      </c>
      <c r="R144" s="1">
        <f t="shared" si="44"/>
        <v>0.32432432432432434</v>
      </c>
    </row>
    <row r="145" spans="1:18" ht="12.75" customHeight="1">
      <c r="A145" s="28" t="s">
        <v>31</v>
      </c>
      <c r="E145" s="29">
        <v>41</v>
      </c>
      <c r="K145" s="30"/>
      <c r="L145" s="1"/>
      <c r="M145" s="1"/>
      <c r="O145" s="1">
        <f>E145/D144</f>
        <v>0.93181818181818177</v>
      </c>
      <c r="P145" s="24">
        <v>47</v>
      </c>
      <c r="Q145" s="25">
        <f t="shared" si="43"/>
        <v>0.94</v>
      </c>
      <c r="R145" s="1">
        <f t="shared" si="44"/>
        <v>6.0000000000000053E-2</v>
      </c>
    </row>
    <row r="146" spans="1:18" ht="12.75" customHeight="1">
      <c r="A146" s="28" t="s">
        <v>32</v>
      </c>
      <c r="F146" s="29">
        <v>37</v>
      </c>
      <c r="K146" s="30"/>
      <c r="L146" s="1"/>
      <c r="M146" s="1"/>
      <c r="O146" s="1">
        <f>F146/E145</f>
        <v>0.90243902439024393</v>
      </c>
      <c r="P146" s="24">
        <v>43</v>
      </c>
      <c r="Q146" s="25">
        <f t="shared" si="43"/>
        <v>0.91489361702127658</v>
      </c>
      <c r="R146" s="1">
        <f t="shared" si="44"/>
        <v>8.5106382978723416E-2</v>
      </c>
    </row>
    <row r="147" spans="1:18" ht="12.75" customHeight="1">
      <c r="A147" s="28" t="s">
        <v>35</v>
      </c>
      <c r="G147" s="29">
        <v>35</v>
      </c>
      <c r="K147" s="30"/>
      <c r="L147" s="1"/>
      <c r="M147" s="1"/>
      <c r="O147" s="1">
        <f>G147/F146</f>
        <v>0.94594594594594594</v>
      </c>
      <c r="P147" s="24">
        <v>42</v>
      </c>
      <c r="Q147" s="25">
        <f t="shared" si="43"/>
        <v>0.97674418604651159</v>
      </c>
      <c r="R147" s="1">
        <f t="shared" si="44"/>
        <v>2.3255813953488413E-2</v>
      </c>
    </row>
    <row r="148" spans="1:18" ht="12.75" customHeight="1">
      <c r="A148" s="28" t="s">
        <v>36</v>
      </c>
      <c r="H148" s="29">
        <v>34</v>
      </c>
      <c r="K148" s="30"/>
      <c r="L148" s="1"/>
      <c r="M148" s="1"/>
      <c r="O148" s="1">
        <f>H148/G147</f>
        <v>0.97142857142857142</v>
      </c>
      <c r="P148" s="24">
        <v>41</v>
      </c>
      <c r="Q148" s="25">
        <f t="shared" si="43"/>
        <v>0.97619047619047616</v>
      </c>
      <c r="R148" s="1">
        <f t="shared" si="44"/>
        <v>2.3809523809523836E-2</v>
      </c>
    </row>
    <row r="149" spans="1:18" ht="12.75" customHeight="1">
      <c r="A149" s="28" t="s">
        <v>42</v>
      </c>
      <c r="I149" s="29">
        <v>31</v>
      </c>
      <c r="K149" s="30">
        <v>1</v>
      </c>
      <c r="L149" s="1"/>
      <c r="M149" s="1"/>
      <c r="O149" s="1">
        <f>I149/H148</f>
        <v>0.91176470588235292</v>
      </c>
      <c r="P149" s="24">
        <v>42</v>
      </c>
      <c r="Q149" s="25">
        <f t="shared" si="43"/>
        <v>1.024390243902439</v>
      </c>
      <c r="R149" s="1">
        <f t="shared" si="44"/>
        <v>-2.4390243902439046E-2</v>
      </c>
    </row>
    <row r="150" spans="1:18" ht="12.75" customHeight="1">
      <c r="A150" s="28" t="s">
        <v>43</v>
      </c>
      <c r="J150" s="29">
        <v>31</v>
      </c>
      <c r="K150" s="30">
        <v>31</v>
      </c>
      <c r="L150" s="1"/>
      <c r="M150" s="1"/>
      <c r="O150" s="1">
        <f>J150/I149</f>
        <v>1</v>
      </c>
      <c r="P150" s="24">
        <v>42</v>
      </c>
      <c r="Q150" s="25">
        <f t="shared" si="43"/>
        <v>1</v>
      </c>
      <c r="R150" s="1">
        <f t="shared" si="44"/>
        <v>0</v>
      </c>
    </row>
    <row r="151" spans="1:18" ht="12.75" customHeight="1">
      <c r="A151" s="28" t="s">
        <v>44</v>
      </c>
      <c r="J151" s="29">
        <v>4</v>
      </c>
      <c r="K151" s="30">
        <v>3</v>
      </c>
      <c r="L151" s="1"/>
      <c r="M151" s="1"/>
      <c r="O151" s="1"/>
      <c r="P151" s="24">
        <v>9</v>
      </c>
      <c r="Q151" s="25"/>
      <c r="R151" s="1"/>
    </row>
    <row r="152" spans="1:18" ht="12.75" customHeight="1">
      <c r="A152" s="28" t="s">
        <v>45</v>
      </c>
      <c r="J152" s="29">
        <v>5</v>
      </c>
      <c r="K152" s="30">
        <v>3</v>
      </c>
      <c r="L152" s="1"/>
      <c r="M152" s="1"/>
      <c r="O152" s="1"/>
      <c r="P152" s="24">
        <v>6</v>
      </c>
      <c r="Q152" s="25"/>
      <c r="R152" s="1"/>
    </row>
    <row r="153" spans="1:18" ht="12.75" customHeight="1">
      <c r="A153" s="28" t="s">
        <v>46</v>
      </c>
      <c r="J153" s="29">
        <v>2</v>
      </c>
      <c r="K153" s="30"/>
      <c r="L153" s="1"/>
      <c r="M153" s="1"/>
      <c r="O153" s="1"/>
      <c r="P153" s="24">
        <v>3</v>
      </c>
      <c r="Q153" s="25"/>
      <c r="R153" s="1"/>
    </row>
    <row r="154" spans="1:18" ht="12.75" customHeight="1">
      <c r="A154" s="28" t="s">
        <v>47</v>
      </c>
      <c r="J154" s="29">
        <v>1</v>
      </c>
      <c r="K154" s="30"/>
      <c r="L154" s="1"/>
      <c r="M154" s="1"/>
      <c r="O154" s="1"/>
      <c r="P154" s="24">
        <v>2</v>
      </c>
      <c r="Q154" s="25"/>
      <c r="R154" s="1"/>
    </row>
    <row r="155" spans="1:18" ht="12.75" customHeight="1">
      <c r="A155" s="28" t="s">
        <v>52</v>
      </c>
      <c r="J155" s="29">
        <v>2</v>
      </c>
      <c r="K155" s="30"/>
      <c r="L155" s="1"/>
      <c r="M155" s="1"/>
      <c r="O155" s="1"/>
      <c r="P155" s="24">
        <v>2</v>
      </c>
      <c r="Q155" s="25"/>
      <c r="R155" s="1"/>
    </row>
    <row r="156" spans="1:18" ht="12.75" customHeight="1">
      <c r="A156" s="28" t="s">
        <v>53</v>
      </c>
      <c r="J156" s="29">
        <v>1</v>
      </c>
      <c r="K156" s="30"/>
      <c r="L156" s="1"/>
      <c r="M156" s="1"/>
      <c r="O156" s="1"/>
      <c r="P156" s="24">
        <v>1</v>
      </c>
      <c r="Q156" s="25"/>
      <c r="R156" s="1"/>
    </row>
    <row r="157" spans="1:18" ht="12.75" customHeight="1">
      <c r="K157" s="29">
        <f>SUM(K149:K152)</f>
        <v>38</v>
      </c>
      <c r="L157" s="1">
        <f>SUM(K149:K150)/B142</f>
        <v>0.31067961165048541</v>
      </c>
      <c r="M157" s="1">
        <f>K157/B142</f>
        <v>0.36893203883495146</v>
      </c>
      <c r="N157" s="1">
        <f>M157-L157</f>
        <v>5.8252427184466049E-2</v>
      </c>
      <c r="O157" s="1"/>
    </row>
    <row r="158" spans="1:18" ht="12.75" customHeight="1">
      <c r="A158" s="2" t="s">
        <v>54</v>
      </c>
      <c r="L158" s="1"/>
      <c r="M158" s="1"/>
      <c r="O158" s="1"/>
    </row>
    <row r="159" spans="1:18" ht="25.5" customHeight="1">
      <c r="B159" s="192" t="s">
        <v>1</v>
      </c>
      <c r="C159" s="193"/>
      <c r="D159" s="193"/>
      <c r="E159" s="193"/>
      <c r="F159" s="193"/>
      <c r="G159" s="193"/>
      <c r="H159" s="193"/>
      <c r="I159" s="193"/>
      <c r="J159" s="193"/>
      <c r="L159" s="4" t="s">
        <v>2</v>
      </c>
      <c r="M159" s="4" t="s">
        <v>3</v>
      </c>
      <c r="N159" s="5" t="s">
        <v>4</v>
      </c>
      <c r="O159" s="4" t="s">
        <v>5</v>
      </c>
      <c r="P159" s="6" t="s">
        <v>6</v>
      </c>
      <c r="Q159" s="6" t="s">
        <v>7</v>
      </c>
      <c r="R159" s="7" t="s">
        <v>8</v>
      </c>
    </row>
    <row r="160" spans="1:18" ht="12.75" customHeight="1">
      <c r="A160" s="9" t="s">
        <v>9</v>
      </c>
      <c r="B160" s="10">
        <v>1</v>
      </c>
      <c r="C160" s="10">
        <v>2</v>
      </c>
      <c r="D160" s="10">
        <v>3</v>
      </c>
      <c r="E160" s="10">
        <v>4</v>
      </c>
      <c r="F160" s="10">
        <v>5</v>
      </c>
      <c r="G160" s="10">
        <v>6</v>
      </c>
      <c r="H160" s="10">
        <v>7</v>
      </c>
      <c r="I160" s="10">
        <v>8</v>
      </c>
      <c r="J160" s="10">
        <v>9</v>
      </c>
      <c r="K160" s="11" t="s">
        <v>10</v>
      </c>
      <c r="L160" s="12"/>
      <c r="M160" s="12"/>
      <c r="N160" s="13"/>
      <c r="O160" s="14"/>
      <c r="P160" s="15"/>
      <c r="Q160" s="15"/>
      <c r="R160" s="1"/>
    </row>
    <row r="161" spans="1:18" ht="12.75" customHeight="1">
      <c r="A161" s="28" t="s">
        <v>29</v>
      </c>
      <c r="B161" s="17">
        <v>38</v>
      </c>
      <c r="C161" s="17"/>
      <c r="D161" s="17"/>
      <c r="E161" s="17"/>
      <c r="F161" s="17"/>
      <c r="G161" s="17"/>
      <c r="H161" s="17"/>
      <c r="I161" s="17"/>
      <c r="J161" s="17"/>
      <c r="K161" s="30"/>
      <c r="L161" s="12"/>
      <c r="M161" s="12"/>
      <c r="N161" s="13"/>
      <c r="O161" s="14"/>
      <c r="P161" s="19">
        <f>B161</f>
        <v>38</v>
      </c>
      <c r="Q161" s="15"/>
      <c r="R161" s="1"/>
    </row>
    <row r="162" spans="1:18" ht="12.75" customHeight="1">
      <c r="A162" s="28" t="s">
        <v>30</v>
      </c>
      <c r="C162" s="29">
        <v>26</v>
      </c>
      <c r="K162" s="30"/>
      <c r="L162" s="1"/>
      <c r="M162" s="1"/>
      <c r="O162" s="14">
        <f>C162/B161</f>
        <v>0.68421052631578949</v>
      </c>
      <c r="P162" s="24">
        <v>28</v>
      </c>
      <c r="Q162" s="25">
        <f t="shared" ref="Q162:Q169" si="45">P162/P161</f>
        <v>0.73684210526315785</v>
      </c>
      <c r="R162" s="1">
        <f t="shared" ref="R162:R169" si="46">100%-Q162</f>
        <v>0.26315789473684215</v>
      </c>
    </row>
    <row r="163" spans="1:18" ht="12.75" customHeight="1">
      <c r="A163" s="28" t="s">
        <v>31</v>
      </c>
      <c r="D163" s="29">
        <v>18</v>
      </c>
      <c r="K163" s="30"/>
      <c r="L163" s="1"/>
      <c r="M163" s="1"/>
      <c r="O163" s="14">
        <f>D163/C162</f>
        <v>0.69230769230769229</v>
      </c>
      <c r="P163" s="24">
        <v>20</v>
      </c>
      <c r="Q163" s="25">
        <f t="shared" si="45"/>
        <v>0.7142857142857143</v>
      </c>
      <c r="R163" s="1">
        <f t="shared" si="46"/>
        <v>0.2857142857142857</v>
      </c>
    </row>
    <row r="164" spans="1:18" ht="12.75" customHeight="1">
      <c r="A164" s="28" t="s">
        <v>32</v>
      </c>
      <c r="E164" s="29">
        <v>17</v>
      </c>
      <c r="K164" s="30"/>
      <c r="L164" s="1"/>
      <c r="M164" s="1"/>
      <c r="O164" s="1">
        <f>E164/D163</f>
        <v>0.94444444444444442</v>
      </c>
      <c r="P164" s="19">
        <v>17</v>
      </c>
      <c r="Q164" s="25">
        <f t="shared" si="45"/>
        <v>0.85</v>
      </c>
      <c r="R164" s="1">
        <f t="shared" si="46"/>
        <v>0.15000000000000002</v>
      </c>
    </row>
    <row r="165" spans="1:18" ht="12.75" customHeight="1">
      <c r="A165" s="28" t="s">
        <v>35</v>
      </c>
      <c r="F165" s="29">
        <v>15</v>
      </c>
      <c r="K165" s="30"/>
      <c r="L165" s="1"/>
      <c r="M165" s="1"/>
      <c r="O165" s="1">
        <f>F165/E164</f>
        <v>0.88235294117647056</v>
      </c>
      <c r="P165" s="19">
        <v>17</v>
      </c>
      <c r="Q165" s="25">
        <f t="shared" si="45"/>
        <v>1</v>
      </c>
      <c r="R165" s="1">
        <f t="shared" si="46"/>
        <v>0</v>
      </c>
    </row>
    <row r="166" spans="1:18" ht="12.75" customHeight="1">
      <c r="A166" s="28" t="s">
        <v>36</v>
      </c>
      <c r="G166" s="29">
        <v>15</v>
      </c>
      <c r="K166" s="30"/>
      <c r="L166" s="1"/>
      <c r="M166" s="1"/>
      <c r="O166" s="1">
        <f>G166/F165</f>
        <v>1</v>
      </c>
      <c r="P166" s="19">
        <v>17</v>
      </c>
      <c r="Q166" s="25">
        <f t="shared" si="45"/>
        <v>1</v>
      </c>
      <c r="R166" s="1">
        <f t="shared" si="46"/>
        <v>0</v>
      </c>
    </row>
    <row r="167" spans="1:18" ht="12.75" customHeight="1">
      <c r="A167" s="28" t="s">
        <v>42</v>
      </c>
      <c r="H167" s="29">
        <v>15</v>
      </c>
      <c r="K167" s="30"/>
      <c r="L167" s="1"/>
      <c r="M167" s="1"/>
      <c r="O167" s="1">
        <f>H167/G166</f>
        <v>1</v>
      </c>
      <c r="P167" s="19">
        <v>17</v>
      </c>
      <c r="Q167" s="25">
        <f t="shared" si="45"/>
        <v>1</v>
      </c>
      <c r="R167" s="1">
        <f t="shared" si="46"/>
        <v>0</v>
      </c>
    </row>
    <row r="168" spans="1:18" ht="12.75" customHeight="1">
      <c r="A168" s="28" t="s">
        <v>43</v>
      </c>
      <c r="I168" s="29">
        <v>15</v>
      </c>
      <c r="K168" s="30"/>
      <c r="L168" s="1"/>
      <c r="M168" s="1"/>
      <c r="O168" s="1">
        <f>I168/H167</f>
        <v>1</v>
      </c>
      <c r="P168" s="19">
        <v>17</v>
      </c>
      <c r="Q168" s="25">
        <f t="shared" si="45"/>
        <v>1</v>
      </c>
      <c r="R168" s="1">
        <f t="shared" si="46"/>
        <v>0</v>
      </c>
    </row>
    <row r="169" spans="1:18" ht="12.75" customHeight="1">
      <c r="A169" s="28" t="s">
        <v>44</v>
      </c>
      <c r="J169" s="29">
        <v>15</v>
      </c>
      <c r="K169" s="30">
        <v>15</v>
      </c>
      <c r="L169" s="1"/>
      <c r="M169" s="1"/>
      <c r="O169" s="1">
        <f>J169/I168</f>
        <v>1</v>
      </c>
      <c r="P169" s="19">
        <v>15</v>
      </c>
      <c r="Q169" s="25">
        <f t="shared" si="45"/>
        <v>0.88235294117647056</v>
      </c>
      <c r="R169" s="1">
        <f t="shared" si="46"/>
        <v>0.11764705882352944</v>
      </c>
    </row>
    <row r="170" spans="1:18" ht="12.75" customHeight="1">
      <c r="A170" s="28" t="s">
        <v>45</v>
      </c>
      <c r="K170" s="30"/>
      <c r="L170" s="1"/>
      <c r="M170" s="1"/>
      <c r="O170" s="1"/>
      <c r="P170" s="19"/>
      <c r="Q170" s="25"/>
      <c r="R170" s="1"/>
    </row>
    <row r="171" spans="1:18" ht="12.75" customHeight="1">
      <c r="A171" s="28" t="s">
        <v>46</v>
      </c>
      <c r="J171" s="29">
        <v>1</v>
      </c>
      <c r="K171" s="30"/>
      <c r="L171" s="1"/>
      <c r="M171" s="1"/>
      <c r="O171" s="1"/>
      <c r="P171" s="19">
        <v>1</v>
      </c>
      <c r="Q171" s="25"/>
      <c r="R171" s="1"/>
    </row>
    <row r="172" spans="1:18" ht="12.75" customHeight="1">
      <c r="A172" s="28" t="s">
        <v>47</v>
      </c>
      <c r="J172" s="29">
        <v>1</v>
      </c>
      <c r="K172" s="30"/>
      <c r="L172" s="1"/>
      <c r="M172" s="1"/>
      <c r="O172" s="1"/>
      <c r="P172" s="19">
        <v>1</v>
      </c>
      <c r="Q172" s="25"/>
      <c r="R172" s="1"/>
    </row>
    <row r="173" spans="1:18" ht="12.75" customHeight="1">
      <c r="A173" s="28" t="s">
        <v>52</v>
      </c>
      <c r="J173" s="29">
        <v>1</v>
      </c>
      <c r="K173" s="30"/>
      <c r="L173" s="1"/>
      <c r="M173" s="1"/>
      <c r="O173" s="1"/>
      <c r="P173" s="19">
        <v>1</v>
      </c>
      <c r="Q173" s="25"/>
      <c r="R173" s="1"/>
    </row>
    <row r="174" spans="1:18" ht="12.75" customHeight="1">
      <c r="A174" s="28" t="s">
        <v>53</v>
      </c>
      <c r="J174" s="29">
        <v>1</v>
      </c>
      <c r="K174" s="30">
        <v>1</v>
      </c>
      <c r="L174" s="1"/>
      <c r="M174" s="1"/>
      <c r="O174" s="1"/>
      <c r="P174" s="19">
        <v>1</v>
      </c>
      <c r="Q174" s="25"/>
      <c r="R174" s="1"/>
    </row>
    <row r="175" spans="1:18" ht="12.75" customHeight="1">
      <c r="K175" s="29">
        <f>SUM(K169:K174)</f>
        <v>16</v>
      </c>
      <c r="L175" s="1">
        <f>K169/B161</f>
        <v>0.39473684210526316</v>
      </c>
      <c r="M175" s="1">
        <f>K175/B161</f>
        <v>0.42105263157894735</v>
      </c>
      <c r="N175" s="1">
        <f>M175-L175</f>
        <v>2.6315789473684181E-2</v>
      </c>
      <c r="O175" s="1"/>
    </row>
    <row r="176" spans="1:18" ht="12.75" customHeight="1">
      <c r="A176" s="2" t="s">
        <v>55</v>
      </c>
      <c r="L176" s="1"/>
      <c r="M176" s="1"/>
      <c r="O176" s="1"/>
    </row>
    <row r="177" spans="1:18" ht="25.5" customHeight="1">
      <c r="B177" s="192" t="s">
        <v>1</v>
      </c>
      <c r="C177" s="193"/>
      <c r="D177" s="193"/>
      <c r="E177" s="193"/>
      <c r="F177" s="193"/>
      <c r="G177" s="193"/>
      <c r="H177" s="193"/>
      <c r="I177" s="193"/>
      <c r="J177" s="193"/>
      <c r="L177" s="4" t="s">
        <v>2</v>
      </c>
      <c r="M177" s="4" t="s">
        <v>3</v>
      </c>
      <c r="N177" s="5" t="s">
        <v>4</v>
      </c>
      <c r="O177" s="4" t="s">
        <v>5</v>
      </c>
      <c r="P177" s="6" t="s">
        <v>6</v>
      </c>
      <c r="Q177" s="6" t="s">
        <v>7</v>
      </c>
      <c r="R177" s="7" t="s">
        <v>8</v>
      </c>
    </row>
    <row r="178" spans="1:18" ht="12.75" customHeight="1">
      <c r="A178" s="9" t="s">
        <v>9</v>
      </c>
      <c r="B178" s="10">
        <v>1</v>
      </c>
      <c r="C178" s="10">
        <v>2</v>
      </c>
      <c r="D178" s="10">
        <v>3</v>
      </c>
      <c r="E178" s="10">
        <v>4</v>
      </c>
      <c r="F178" s="10">
        <v>5</v>
      </c>
      <c r="G178" s="10">
        <v>6</v>
      </c>
      <c r="H178" s="10">
        <v>7</v>
      </c>
      <c r="I178" s="10">
        <v>8</v>
      </c>
      <c r="J178" s="10">
        <v>9</v>
      </c>
      <c r="K178" s="11" t="s">
        <v>10</v>
      </c>
      <c r="L178" s="12"/>
      <c r="M178" s="12"/>
      <c r="N178" s="13"/>
      <c r="O178" s="14"/>
      <c r="P178" s="15"/>
      <c r="Q178" s="15"/>
      <c r="R178" s="1"/>
    </row>
    <row r="179" spans="1:18" ht="12.75" customHeight="1">
      <c r="A179" s="28" t="s">
        <v>30</v>
      </c>
      <c r="B179" s="17">
        <v>74</v>
      </c>
      <c r="C179" s="17"/>
      <c r="D179" s="17"/>
      <c r="E179" s="17"/>
      <c r="F179" s="17"/>
      <c r="G179" s="17"/>
      <c r="H179" s="17"/>
      <c r="I179" s="17"/>
      <c r="J179" s="17"/>
      <c r="K179" s="30"/>
      <c r="L179" s="12"/>
      <c r="M179" s="12"/>
      <c r="N179" s="13"/>
      <c r="O179" s="14"/>
      <c r="P179" s="19">
        <f>B179</f>
        <v>74</v>
      </c>
      <c r="Q179" s="15"/>
      <c r="R179" s="1"/>
    </row>
    <row r="180" spans="1:18" ht="12.75" customHeight="1">
      <c r="A180" s="28" t="s">
        <v>31</v>
      </c>
      <c r="C180" s="29">
        <v>63</v>
      </c>
      <c r="K180" s="30"/>
      <c r="L180" s="1"/>
      <c r="M180" s="1"/>
      <c r="O180" s="14">
        <f>C180/B179</f>
        <v>0.85135135135135132</v>
      </c>
      <c r="P180" s="19">
        <v>64</v>
      </c>
      <c r="Q180" s="25">
        <f t="shared" ref="Q180:Q187" si="47">P180/P179</f>
        <v>0.86486486486486491</v>
      </c>
      <c r="R180" s="1">
        <f t="shared" ref="R180:R187" si="48">100%-Q180</f>
        <v>0.13513513513513509</v>
      </c>
    </row>
    <row r="181" spans="1:18" ht="12.75" customHeight="1">
      <c r="A181" s="28" t="s">
        <v>32</v>
      </c>
      <c r="D181" s="29">
        <v>49</v>
      </c>
      <c r="K181" s="30"/>
      <c r="L181" s="1"/>
      <c r="M181" s="1"/>
      <c r="O181" s="1">
        <f>D181/C180</f>
        <v>0.77777777777777779</v>
      </c>
      <c r="P181" s="19">
        <v>54</v>
      </c>
      <c r="Q181" s="25">
        <f t="shared" si="47"/>
        <v>0.84375</v>
      </c>
      <c r="R181" s="1">
        <f t="shared" si="48"/>
        <v>0.15625</v>
      </c>
    </row>
    <row r="182" spans="1:18" ht="12.75" customHeight="1">
      <c r="A182" s="28" t="s">
        <v>35</v>
      </c>
      <c r="E182" s="29">
        <v>43</v>
      </c>
      <c r="K182" s="30"/>
      <c r="L182" s="1"/>
      <c r="M182" s="1"/>
      <c r="O182" s="1">
        <f>E182/D181</f>
        <v>0.87755102040816324</v>
      </c>
      <c r="P182" s="19">
        <v>49</v>
      </c>
      <c r="Q182" s="25">
        <f t="shared" si="47"/>
        <v>0.90740740740740744</v>
      </c>
      <c r="R182" s="1">
        <f t="shared" si="48"/>
        <v>9.259259259259256E-2</v>
      </c>
    </row>
    <row r="183" spans="1:18" ht="12.75" customHeight="1">
      <c r="A183" s="28" t="s">
        <v>36</v>
      </c>
      <c r="F183" s="29">
        <v>40</v>
      </c>
      <c r="K183" s="30"/>
      <c r="L183" s="1"/>
      <c r="M183" s="1"/>
      <c r="O183" s="1">
        <f>F183/E182</f>
        <v>0.93023255813953487</v>
      </c>
      <c r="P183" s="19">
        <v>45</v>
      </c>
      <c r="Q183" s="25">
        <f t="shared" si="47"/>
        <v>0.91836734693877553</v>
      </c>
      <c r="R183" s="1">
        <f t="shared" si="48"/>
        <v>8.1632653061224469E-2</v>
      </c>
    </row>
    <row r="184" spans="1:18" ht="12.75" customHeight="1">
      <c r="A184" s="28" t="s">
        <v>42</v>
      </c>
      <c r="G184" s="29">
        <v>40</v>
      </c>
      <c r="K184" s="30"/>
      <c r="L184" s="1"/>
      <c r="M184" s="1"/>
      <c r="O184" s="1">
        <f>G184/F183</f>
        <v>1</v>
      </c>
      <c r="P184" s="19">
        <v>45</v>
      </c>
      <c r="Q184" s="25">
        <f t="shared" si="47"/>
        <v>1</v>
      </c>
      <c r="R184" s="1">
        <f t="shared" si="48"/>
        <v>0</v>
      </c>
    </row>
    <row r="185" spans="1:18" ht="12.75" customHeight="1">
      <c r="A185" s="28" t="s">
        <v>43</v>
      </c>
      <c r="H185" s="29">
        <v>38</v>
      </c>
      <c r="K185" s="30"/>
      <c r="L185" s="1"/>
      <c r="M185" s="1"/>
      <c r="O185" s="1">
        <f>H185/G184</f>
        <v>0.95</v>
      </c>
      <c r="P185" s="19">
        <v>45</v>
      </c>
      <c r="Q185" s="25">
        <f t="shared" si="47"/>
        <v>1</v>
      </c>
      <c r="R185" s="1">
        <f t="shared" si="48"/>
        <v>0</v>
      </c>
    </row>
    <row r="186" spans="1:18" ht="12.75" customHeight="1">
      <c r="A186" s="28" t="s">
        <v>44</v>
      </c>
      <c r="I186" s="29">
        <v>38</v>
      </c>
      <c r="K186" s="30"/>
      <c r="L186" s="1"/>
      <c r="M186" s="1"/>
      <c r="O186" s="1">
        <f>I186/H185</f>
        <v>1</v>
      </c>
      <c r="P186" s="19">
        <v>44</v>
      </c>
      <c r="Q186" s="25">
        <f t="shared" si="47"/>
        <v>0.97777777777777775</v>
      </c>
      <c r="R186" s="1">
        <f t="shared" si="48"/>
        <v>2.2222222222222254E-2</v>
      </c>
    </row>
    <row r="187" spans="1:18" ht="12.75" customHeight="1">
      <c r="A187" s="28" t="s">
        <v>45</v>
      </c>
      <c r="J187" s="29">
        <v>34</v>
      </c>
      <c r="K187" s="30">
        <v>33</v>
      </c>
      <c r="L187" s="1"/>
      <c r="M187" s="1"/>
      <c r="O187" s="1">
        <f>J187/I186</f>
        <v>0.89473684210526316</v>
      </c>
      <c r="P187" s="19">
        <v>40</v>
      </c>
      <c r="Q187" s="25">
        <f t="shared" si="47"/>
        <v>0.90909090909090906</v>
      </c>
      <c r="R187" s="1">
        <f t="shared" si="48"/>
        <v>9.0909090909090939E-2</v>
      </c>
    </row>
    <row r="188" spans="1:18" ht="12.75" customHeight="1">
      <c r="A188" s="28" t="s">
        <v>46</v>
      </c>
      <c r="J188" s="29">
        <v>6</v>
      </c>
      <c r="K188" s="30">
        <v>3</v>
      </c>
      <c r="L188" s="1"/>
      <c r="M188" s="1"/>
      <c r="O188" s="1"/>
      <c r="P188" s="19">
        <v>9</v>
      </c>
      <c r="Q188" s="25"/>
      <c r="R188" s="1"/>
    </row>
    <row r="189" spans="1:18" ht="12.75" customHeight="1">
      <c r="A189" s="28" t="s">
        <v>47</v>
      </c>
      <c r="J189" s="29">
        <v>4</v>
      </c>
      <c r="K189" s="30">
        <v>1</v>
      </c>
      <c r="L189" s="1"/>
      <c r="M189" s="1"/>
      <c r="O189" s="1"/>
      <c r="P189" s="19">
        <v>7</v>
      </c>
      <c r="Q189" s="25"/>
      <c r="R189" s="1"/>
    </row>
    <row r="190" spans="1:18" ht="12.75" customHeight="1">
      <c r="A190" s="28" t="s">
        <v>52</v>
      </c>
      <c r="J190" s="29">
        <v>3</v>
      </c>
      <c r="K190" s="30"/>
      <c r="L190" s="1"/>
      <c r="M190" s="1"/>
      <c r="O190" s="1"/>
      <c r="P190" s="19">
        <v>4</v>
      </c>
      <c r="Q190" s="25"/>
      <c r="R190" s="1"/>
    </row>
    <row r="191" spans="1:18" ht="12.75" customHeight="1">
      <c r="A191" s="28" t="s">
        <v>53</v>
      </c>
      <c r="J191" s="29">
        <v>2</v>
      </c>
      <c r="K191" s="30"/>
      <c r="L191" s="1"/>
      <c r="M191" s="1"/>
      <c r="O191" s="1"/>
      <c r="P191" s="19">
        <v>3</v>
      </c>
      <c r="Q191" s="25"/>
      <c r="R191" s="1"/>
    </row>
    <row r="192" spans="1:18" ht="12.75" customHeight="1">
      <c r="K192" s="29">
        <f>SUM(K187:K189)</f>
        <v>37</v>
      </c>
      <c r="L192" s="1">
        <f>K187/B179</f>
        <v>0.44594594594594594</v>
      </c>
      <c r="M192" s="1">
        <f>K192/B179</f>
        <v>0.5</v>
      </c>
      <c r="N192" s="1">
        <f>M192-L192</f>
        <v>5.4054054054054057E-2</v>
      </c>
      <c r="O192" s="1"/>
    </row>
    <row r="193" spans="1:18" ht="12.75" customHeight="1">
      <c r="A193" s="2" t="s">
        <v>56</v>
      </c>
      <c r="L193" s="1"/>
      <c r="M193" s="1"/>
      <c r="O193" s="1"/>
    </row>
    <row r="194" spans="1:18" ht="25.5" customHeight="1">
      <c r="B194" s="192" t="s">
        <v>1</v>
      </c>
      <c r="C194" s="193"/>
      <c r="D194" s="193"/>
      <c r="E194" s="193"/>
      <c r="F194" s="193"/>
      <c r="G194" s="193"/>
      <c r="H194" s="193"/>
      <c r="I194" s="193"/>
      <c r="J194" s="193"/>
      <c r="L194" s="4" t="s">
        <v>2</v>
      </c>
      <c r="M194" s="4" t="s">
        <v>3</v>
      </c>
      <c r="N194" s="5" t="s">
        <v>4</v>
      </c>
      <c r="O194" s="4" t="s">
        <v>5</v>
      </c>
      <c r="P194" s="6" t="s">
        <v>6</v>
      </c>
      <c r="Q194" s="6" t="s">
        <v>7</v>
      </c>
      <c r="R194" s="7" t="s">
        <v>8</v>
      </c>
    </row>
    <row r="195" spans="1:18" ht="12.75" customHeight="1">
      <c r="A195" s="9" t="s">
        <v>9</v>
      </c>
      <c r="B195" s="10">
        <v>1</v>
      </c>
      <c r="C195" s="10">
        <v>2</v>
      </c>
      <c r="D195" s="10">
        <v>3</v>
      </c>
      <c r="E195" s="10">
        <v>4</v>
      </c>
      <c r="F195" s="10">
        <v>5</v>
      </c>
      <c r="G195" s="10">
        <v>6</v>
      </c>
      <c r="H195" s="10">
        <v>7</v>
      </c>
      <c r="I195" s="10">
        <v>8</v>
      </c>
      <c r="J195" s="10">
        <v>9</v>
      </c>
      <c r="K195" s="11" t="s">
        <v>10</v>
      </c>
      <c r="L195" s="12"/>
      <c r="M195" s="12"/>
      <c r="N195" s="13"/>
      <c r="O195" s="14"/>
      <c r="P195" s="15"/>
      <c r="Q195" s="15"/>
      <c r="R195" s="1"/>
    </row>
    <row r="196" spans="1:18" ht="12.75" customHeight="1">
      <c r="A196" s="28" t="s">
        <v>31</v>
      </c>
      <c r="B196" s="17">
        <v>22</v>
      </c>
      <c r="C196" s="17"/>
      <c r="D196" s="17"/>
      <c r="E196" s="17"/>
      <c r="F196" s="17"/>
      <c r="G196" s="17"/>
      <c r="H196" s="17"/>
      <c r="I196" s="17"/>
      <c r="J196" s="17"/>
      <c r="K196" s="30"/>
      <c r="L196" s="12"/>
      <c r="M196" s="12"/>
      <c r="N196" s="13"/>
      <c r="O196" s="14"/>
      <c r="P196" s="19">
        <f>B196</f>
        <v>22</v>
      </c>
      <c r="Q196" s="15"/>
      <c r="R196" s="1"/>
    </row>
    <row r="197" spans="1:18" ht="12.75" customHeight="1">
      <c r="A197" s="28" t="s">
        <v>32</v>
      </c>
      <c r="C197" s="29">
        <v>14</v>
      </c>
      <c r="K197" s="30"/>
      <c r="L197" s="1"/>
      <c r="M197" s="1"/>
      <c r="O197" s="14">
        <f>C197/B196</f>
        <v>0.63636363636363635</v>
      </c>
      <c r="P197" s="24">
        <v>14</v>
      </c>
      <c r="Q197" s="25">
        <f t="shared" ref="Q197:Q204" si="49">P197/P196</f>
        <v>0.63636363636363635</v>
      </c>
      <c r="R197" s="1">
        <f t="shared" ref="R197:R204" si="50">100%-Q197</f>
        <v>0.36363636363636365</v>
      </c>
    </row>
    <row r="198" spans="1:18" ht="12.75" customHeight="1">
      <c r="A198" s="28" t="s">
        <v>35</v>
      </c>
      <c r="D198" s="29">
        <v>11</v>
      </c>
      <c r="K198" s="30"/>
      <c r="L198" s="1"/>
      <c r="M198" s="1"/>
      <c r="O198" s="1">
        <f>D198/C197</f>
        <v>0.7857142857142857</v>
      </c>
      <c r="P198" s="24">
        <v>14</v>
      </c>
      <c r="Q198" s="25">
        <f t="shared" si="49"/>
        <v>1</v>
      </c>
      <c r="R198" s="1">
        <f t="shared" si="50"/>
        <v>0</v>
      </c>
    </row>
    <row r="199" spans="1:18" ht="12.75" customHeight="1">
      <c r="A199" s="28" t="s">
        <v>36</v>
      </c>
      <c r="E199" s="29">
        <v>11</v>
      </c>
      <c r="K199" s="30"/>
      <c r="L199" s="1"/>
      <c r="M199" s="1"/>
      <c r="O199" s="1">
        <f>E199/D198</f>
        <v>1</v>
      </c>
      <c r="P199" s="24">
        <v>13</v>
      </c>
      <c r="Q199" s="25">
        <f t="shared" si="49"/>
        <v>0.9285714285714286</v>
      </c>
      <c r="R199" s="1">
        <f t="shared" si="50"/>
        <v>7.1428571428571397E-2</v>
      </c>
    </row>
    <row r="200" spans="1:18" ht="12.75" customHeight="1">
      <c r="A200" s="28" t="s">
        <v>42</v>
      </c>
      <c r="F200" s="29">
        <v>10</v>
      </c>
      <c r="K200" s="30"/>
      <c r="L200" s="1"/>
      <c r="M200" s="1"/>
      <c r="O200" s="1">
        <f>F200/E199</f>
        <v>0.90909090909090906</v>
      </c>
      <c r="P200" s="24">
        <v>15</v>
      </c>
      <c r="Q200" s="25">
        <f t="shared" si="49"/>
        <v>1.1538461538461537</v>
      </c>
      <c r="R200" s="1">
        <f t="shared" si="50"/>
        <v>-0.15384615384615374</v>
      </c>
    </row>
    <row r="201" spans="1:18" ht="12.75" customHeight="1">
      <c r="A201" s="28" t="s">
        <v>43</v>
      </c>
      <c r="G201" s="29">
        <v>10</v>
      </c>
      <c r="K201" s="30"/>
      <c r="L201" s="1"/>
      <c r="M201" s="1"/>
      <c r="O201" s="1">
        <f>G201/F200</f>
        <v>1</v>
      </c>
      <c r="P201" s="24">
        <v>14</v>
      </c>
      <c r="Q201" s="25">
        <f t="shared" si="49"/>
        <v>0.93333333333333335</v>
      </c>
      <c r="R201" s="1">
        <f t="shared" si="50"/>
        <v>6.6666666666666652E-2</v>
      </c>
    </row>
    <row r="202" spans="1:18" ht="12.75" customHeight="1">
      <c r="A202" s="28" t="s">
        <v>44</v>
      </c>
      <c r="H202" s="29">
        <v>10</v>
      </c>
      <c r="K202" s="30"/>
      <c r="L202" s="1"/>
      <c r="M202" s="1"/>
      <c r="O202" s="1">
        <f>H202/G201</f>
        <v>1</v>
      </c>
      <c r="P202" s="24">
        <v>11</v>
      </c>
      <c r="Q202" s="25">
        <f t="shared" si="49"/>
        <v>0.7857142857142857</v>
      </c>
      <c r="R202" s="1">
        <f t="shared" si="50"/>
        <v>0.2142857142857143</v>
      </c>
    </row>
    <row r="203" spans="1:18" ht="12.75" customHeight="1">
      <c r="A203" s="28" t="s">
        <v>45</v>
      </c>
      <c r="I203" s="29">
        <v>10</v>
      </c>
      <c r="K203" s="30"/>
      <c r="L203" s="1"/>
      <c r="M203" s="1"/>
      <c r="O203" s="1">
        <f>I203/H202</f>
        <v>1</v>
      </c>
      <c r="P203" s="24">
        <v>11</v>
      </c>
      <c r="Q203" s="25">
        <f t="shared" si="49"/>
        <v>1</v>
      </c>
      <c r="R203" s="1">
        <f t="shared" si="50"/>
        <v>0</v>
      </c>
    </row>
    <row r="204" spans="1:18" ht="12.75" customHeight="1">
      <c r="A204" s="28" t="s">
        <v>46</v>
      </c>
      <c r="J204" s="29">
        <v>10</v>
      </c>
      <c r="K204" s="30">
        <v>10</v>
      </c>
      <c r="L204" s="1"/>
      <c r="M204" s="1"/>
      <c r="O204" s="1">
        <f>J204/I203</f>
        <v>1</v>
      </c>
      <c r="P204" s="24">
        <v>11</v>
      </c>
      <c r="Q204" s="25">
        <f t="shared" si="49"/>
        <v>1</v>
      </c>
      <c r="R204" s="1">
        <f t="shared" si="50"/>
        <v>0</v>
      </c>
    </row>
    <row r="205" spans="1:18" ht="12.75" customHeight="1">
      <c r="A205" s="28" t="s">
        <v>47</v>
      </c>
      <c r="J205" s="29">
        <v>1</v>
      </c>
      <c r="K205" s="30"/>
      <c r="L205" s="1"/>
      <c r="M205" s="1"/>
      <c r="O205" s="1"/>
      <c r="P205" s="24">
        <v>1</v>
      </c>
      <c r="Q205" s="25"/>
      <c r="R205" s="1"/>
    </row>
    <row r="206" spans="1:18" ht="12.75" customHeight="1">
      <c r="A206" s="28"/>
      <c r="K206" s="30"/>
      <c r="L206" s="1"/>
      <c r="M206" s="1"/>
      <c r="O206" s="1"/>
      <c r="P206" s="24"/>
      <c r="Q206" s="25"/>
      <c r="R206" s="1"/>
    </row>
    <row r="207" spans="1:18" ht="12.75" customHeight="1">
      <c r="K207" s="29">
        <f>SUM(K204)</f>
        <v>10</v>
      </c>
      <c r="L207" s="1">
        <f>K204/B196</f>
        <v>0.45454545454545453</v>
      </c>
      <c r="M207" s="1">
        <f>K207/B196</f>
        <v>0.45454545454545453</v>
      </c>
      <c r="N207" s="1">
        <f>M207-L207</f>
        <v>0</v>
      </c>
      <c r="O207" s="1"/>
    </row>
    <row r="208" spans="1:18" ht="12.75" customHeight="1">
      <c r="A208" s="2" t="s">
        <v>57</v>
      </c>
      <c r="L208" s="1"/>
      <c r="M208" s="1"/>
      <c r="O208" s="1"/>
    </row>
    <row r="209" spans="1:18" ht="25.5" customHeight="1">
      <c r="B209" s="192" t="s">
        <v>1</v>
      </c>
      <c r="C209" s="193"/>
      <c r="D209" s="193"/>
      <c r="E209" s="193"/>
      <c r="F209" s="193"/>
      <c r="G209" s="193"/>
      <c r="H209" s="193"/>
      <c r="I209" s="193"/>
      <c r="J209" s="193"/>
      <c r="L209" s="4" t="s">
        <v>2</v>
      </c>
      <c r="M209" s="4" t="s">
        <v>3</v>
      </c>
      <c r="N209" s="5" t="s">
        <v>4</v>
      </c>
      <c r="O209" s="4" t="s">
        <v>5</v>
      </c>
      <c r="P209" s="6" t="s">
        <v>6</v>
      </c>
      <c r="Q209" s="6" t="s">
        <v>7</v>
      </c>
      <c r="R209" s="7" t="s">
        <v>8</v>
      </c>
    </row>
    <row r="210" spans="1:18" ht="12.75" customHeight="1">
      <c r="A210" s="9" t="s">
        <v>9</v>
      </c>
      <c r="B210" s="10">
        <v>1</v>
      </c>
      <c r="C210" s="10">
        <v>2</v>
      </c>
      <c r="D210" s="10">
        <v>3</v>
      </c>
      <c r="E210" s="10">
        <v>4</v>
      </c>
      <c r="F210" s="10">
        <v>5</v>
      </c>
      <c r="G210" s="10">
        <v>6</v>
      </c>
      <c r="H210" s="10">
        <v>7</v>
      </c>
      <c r="I210" s="10">
        <v>8</v>
      </c>
      <c r="J210" s="10">
        <v>9</v>
      </c>
      <c r="K210" s="11" t="s">
        <v>10</v>
      </c>
      <c r="L210" s="12"/>
      <c r="M210" s="12"/>
      <c r="N210" s="13"/>
      <c r="O210" s="14"/>
      <c r="P210" s="15"/>
      <c r="Q210" s="15"/>
      <c r="R210" s="1"/>
    </row>
    <row r="211" spans="1:18" ht="12.75" customHeight="1">
      <c r="A211" s="28" t="s">
        <v>32</v>
      </c>
      <c r="B211" s="17">
        <v>47</v>
      </c>
      <c r="C211" s="17"/>
      <c r="D211" s="17"/>
      <c r="E211" s="17"/>
      <c r="F211" s="17"/>
      <c r="G211" s="17"/>
      <c r="H211" s="17"/>
      <c r="I211" s="17"/>
      <c r="J211" s="17"/>
      <c r="K211" s="30"/>
      <c r="L211" s="12"/>
      <c r="M211" s="12"/>
      <c r="N211" s="13"/>
      <c r="O211" s="14"/>
      <c r="P211" s="19">
        <f>B211</f>
        <v>47</v>
      </c>
      <c r="Q211" s="15"/>
      <c r="R211" s="1"/>
    </row>
    <row r="212" spans="1:18" ht="12.75" customHeight="1">
      <c r="A212" s="28" t="s">
        <v>35</v>
      </c>
      <c r="C212" s="29">
        <v>37</v>
      </c>
      <c r="K212" s="30"/>
      <c r="L212" s="1"/>
      <c r="M212" s="1"/>
      <c r="O212" s="14">
        <f>C212/B211</f>
        <v>0.78723404255319152</v>
      </c>
      <c r="P212" s="24">
        <v>37</v>
      </c>
      <c r="Q212" s="25">
        <f t="shared" ref="Q212:Q219" si="51">P212/P211</f>
        <v>0.78723404255319152</v>
      </c>
      <c r="R212" s="1">
        <f t="shared" ref="R212:R219" si="52">100%-Q212</f>
        <v>0.21276595744680848</v>
      </c>
    </row>
    <row r="213" spans="1:18" ht="12.75" customHeight="1">
      <c r="A213" s="28" t="s">
        <v>36</v>
      </c>
      <c r="D213" s="29">
        <v>31</v>
      </c>
      <c r="K213" s="30"/>
      <c r="L213" s="1"/>
      <c r="M213" s="1"/>
      <c r="O213" s="1">
        <f>D213/C212</f>
        <v>0.83783783783783783</v>
      </c>
      <c r="P213" s="24">
        <v>35</v>
      </c>
      <c r="Q213" s="25">
        <f t="shared" si="51"/>
        <v>0.94594594594594594</v>
      </c>
      <c r="R213" s="1">
        <f t="shared" si="52"/>
        <v>5.4054054054054057E-2</v>
      </c>
    </row>
    <row r="214" spans="1:18" ht="12.75" customHeight="1">
      <c r="A214" s="28" t="s">
        <v>42</v>
      </c>
      <c r="E214" s="29">
        <v>31</v>
      </c>
      <c r="K214" s="30"/>
      <c r="L214" s="1"/>
      <c r="M214" s="1"/>
      <c r="O214" s="1">
        <f>E214/D213</f>
        <v>1</v>
      </c>
      <c r="P214" s="24">
        <v>35</v>
      </c>
      <c r="Q214" s="25">
        <f t="shared" si="51"/>
        <v>1</v>
      </c>
      <c r="R214" s="1">
        <f t="shared" si="52"/>
        <v>0</v>
      </c>
    </row>
    <row r="215" spans="1:18" ht="12.75" customHeight="1">
      <c r="A215" s="28" t="s">
        <v>43</v>
      </c>
      <c r="F215" s="29">
        <v>30</v>
      </c>
      <c r="K215" s="30"/>
      <c r="L215" s="1"/>
      <c r="M215" s="1"/>
      <c r="O215" s="1">
        <f>F215/E214</f>
        <v>0.967741935483871</v>
      </c>
      <c r="P215" s="24">
        <v>34</v>
      </c>
      <c r="Q215" s="25">
        <f t="shared" si="51"/>
        <v>0.97142857142857142</v>
      </c>
      <c r="R215" s="1">
        <f t="shared" si="52"/>
        <v>2.8571428571428581E-2</v>
      </c>
    </row>
    <row r="216" spans="1:18" ht="12.75" customHeight="1">
      <c r="A216" s="28" t="s">
        <v>44</v>
      </c>
      <c r="G216" s="29">
        <v>30</v>
      </c>
      <c r="K216" s="30"/>
      <c r="L216" s="1"/>
      <c r="M216" s="1"/>
      <c r="O216" s="1">
        <f>G216/F215</f>
        <v>1</v>
      </c>
      <c r="P216" s="24">
        <v>36</v>
      </c>
      <c r="Q216" s="25">
        <f t="shared" si="51"/>
        <v>1.0588235294117647</v>
      </c>
      <c r="R216" s="1">
        <f t="shared" si="52"/>
        <v>-5.8823529411764719E-2</v>
      </c>
    </row>
    <row r="217" spans="1:18" ht="12.75" customHeight="1">
      <c r="A217" s="28" t="s">
        <v>45</v>
      </c>
      <c r="H217" s="29">
        <v>30</v>
      </c>
      <c r="K217" s="30"/>
      <c r="L217" s="1"/>
      <c r="M217" s="1"/>
      <c r="O217" s="1">
        <f>H217/G216</f>
        <v>1</v>
      </c>
      <c r="P217" s="24">
        <v>33</v>
      </c>
      <c r="Q217" s="25">
        <f t="shared" si="51"/>
        <v>0.91666666666666663</v>
      </c>
      <c r="R217" s="1">
        <f t="shared" si="52"/>
        <v>8.333333333333337E-2</v>
      </c>
    </row>
    <row r="218" spans="1:18" ht="12.75" customHeight="1">
      <c r="A218" s="28" t="s">
        <v>46</v>
      </c>
      <c r="I218" s="29">
        <v>29</v>
      </c>
      <c r="K218" s="30"/>
      <c r="L218" s="1"/>
      <c r="M218" s="1"/>
      <c r="O218" s="1">
        <f>I218/H217</f>
        <v>0.96666666666666667</v>
      </c>
      <c r="P218" s="24">
        <v>34</v>
      </c>
      <c r="Q218" s="25">
        <f t="shared" si="51"/>
        <v>1.0303030303030303</v>
      </c>
      <c r="R218" s="1">
        <f t="shared" si="52"/>
        <v>-3.0303030303030276E-2</v>
      </c>
    </row>
    <row r="219" spans="1:18" ht="12.75" customHeight="1">
      <c r="A219" s="28" t="s">
        <v>47</v>
      </c>
      <c r="J219" s="29">
        <v>29</v>
      </c>
      <c r="K219" s="30">
        <v>22</v>
      </c>
      <c r="L219" s="1"/>
      <c r="M219" s="1"/>
      <c r="O219" s="1">
        <f>J219/I218</f>
        <v>1</v>
      </c>
      <c r="P219" s="24">
        <v>34</v>
      </c>
      <c r="Q219" s="25">
        <f t="shared" si="51"/>
        <v>1</v>
      </c>
      <c r="R219" s="1">
        <f t="shared" si="52"/>
        <v>0</v>
      </c>
    </row>
    <row r="220" spans="1:18" ht="12.75" customHeight="1">
      <c r="A220" s="28" t="s">
        <v>52</v>
      </c>
      <c r="J220" s="29">
        <v>3</v>
      </c>
      <c r="K220" s="30"/>
      <c r="L220" s="1"/>
      <c r="M220" s="1"/>
      <c r="O220" s="1"/>
      <c r="P220" s="24">
        <v>7</v>
      </c>
      <c r="Q220" s="25"/>
      <c r="R220" s="1"/>
    </row>
    <row r="221" spans="1:18" ht="12.75" customHeight="1">
      <c r="A221" s="28" t="s">
        <v>53</v>
      </c>
      <c r="J221" s="29">
        <v>3</v>
      </c>
      <c r="K221" s="30"/>
      <c r="L221" s="1"/>
      <c r="M221" s="1"/>
      <c r="O221" s="1"/>
      <c r="P221" s="24">
        <v>5</v>
      </c>
      <c r="Q221" s="25"/>
      <c r="R221" s="1"/>
    </row>
    <row r="222" spans="1:18" ht="12.75" customHeight="1">
      <c r="A222" s="28" t="s">
        <v>58</v>
      </c>
      <c r="J222" s="29">
        <v>3</v>
      </c>
      <c r="K222" s="30"/>
      <c r="L222" s="1"/>
      <c r="M222" s="1"/>
      <c r="O222" s="1"/>
      <c r="P222" s="24">
        <v>3</v>
      </c>
      <c r="Q222" s="25"/>
      <c r="R222" s="1"/>
    </row>
    <row r="223" spans="1:18" ht="12.75" customHeight="1">
      <c r="A223" s="28" t="s">
        <v>59</v>
      </c>
      <c r="J223" s="29">
        <v>2</v>
      </c>
      <c r="K223" s="30"/>
      <c r="L223" s="1"/>
      <c r="M223" s="1"/>
      <c r="O223" s="1"/>
      <c r="P223" s="24">
        <v>2</v>
      </c>
      <c r="Q223" s="25"/>
      <c r="R223" s="1"/>
    </row>
    <row r="224" spans="1:18" ht="12.75" customHeight="1">
      <c r="K224" s="29">
        <f>SUM(K219)</f>
        <v>22</v>
      </c>
      <c r="L224" s="1">
        <f>K219/B211</f>
        <v>0.46808510638297873</v>
      </c>
      <c r="M224" s="1">
        <f>K224/B211</f>
        <v>0.46808510638297873</v>
      </c>
      <c r="N224" s="1">
        <f>M224-L224</f>
        <v>0</v>
      </c>
      <c r="O224" s="1"/>
    </row>
    <row r="225" spans="1:18" ht="12.75" customHeight="1">
      <c r="A225" s="2" t="s">
        <v>60</v>
      </c>
      <c r="L225" s="1"/>
      <c r="M225" s="1"/>
      <c r="O225" s="1"/>
    </row>
    <row r="226" spans="1:18" ht="25.5" customHeight="1">
      <c r="B226" s="192" t="s">
        <v>1</v>
      </c>
      <c r="C226" s="193"/>
      <c r="D226" s="193"/>
      <c r="E226" s="193"/>
      <c r="F226" s="193"/>
      <c r="G226" s="193"/>
      <c r="H226" s="193"/>
      <c r="I226" s="193"/>
      <c r="J226" s="193"/>
      <c r="L226" s="4" t="s">
        <v>2</v>
      </c>
      <c r="M226" s="4" t="s">
        <v>3</v>
      </c>
      <c r="N226" s="5" t="s">
        <v>4</v>
      </c>
      <c r="O226" s="4" t="s">
        <v>5</v>
      </c>
      <c r="P226" s="6" t="s">
        <v>6</v>
      </c>
      <c r="Q226" s="6" t="s">
        <v>7</v>
      </c>
      <c r="R226" s="7" t="s">
        <v>8</v>
      </c>
    </row>
    <row r="227" spans="1:18" ht="12.75" customHeight="1">
      <c r="A227" s="9" t="s">
        <v>9</v>
      </c>
      <c r="B227" s="10">
        <v>1</v>
      </c>
      <c r="C227" s="10">
        <v>2</v>
      </c>
      <c r="D227" s="10">
        <v>3</v>
      </c>
      <c r="E227" s="10">
        <v>4</v>
      </c>
      <c r="F227" s="10">
        <v>5</v>
      </c>
      <c r="G227" s="10">
        <v>6</v>
      </c>
      <c r="H227" s="10">
        <v>7</v>
      </c>
      <c r="I227" s="10">
        <v>8</v>
      </c>
      <c r="J227" s="10">
        <v>9</v>
      </c>
      <c r="K227" s="11" t="s">
        <v>10</v>
      </c>
      <c r="L227" s="12"/>
      <c r="M227" s="12"/>
      <c r="N227" s="13"/>
      <c r="O227" s="14"/>
      <c r="P227" s="15"/>
      <c r="Q227" s="15"/>
      <c r="R227" s="1"/>
    </row>
    <row r="228" spans="1:18" ht="12.75" customHeight="1">
      <c r="A228" s="28" t="s">
        <v>35</v>
      </c>
      <c r="B228" s="17">
        <v>12</v>
      </c>
      <c r="C228" s="17"/>
      <c r="D228" s="17"/>
      <c r="E228" s="17"/>
      <c r="F228" s="17"/>
      <c r="G228" s="17"/>
      <c r="H228" s="17"/>
      <c r="I228" s="17"/>
      <c r="J228" s="17"/>
      <c r="K228" s="30"/>
      <c r="L228" s="12"/>
      <c r="M228" s="12"/>
      <c r="N228" s="13"/>
      <c r="O228" s="14"/>
      <c r="P228" s="19">
        <f>B228</f>
        <v>12</v>
      </c>
      <c r="Q228" s="15"/>
      <c r="R228" s="1"/>
    </row>
    <row r="229" spans="1:18" ht="12.75" customHeight="1">
      <c r="A229" s="28" t="s">
        <v>36</v>
      </c>
      <c r="C229" s="29">
        <v>11</v>
      </c>
      <c r="K229" s="30"/>
      <c r="L229" s="1"/>
      <c r="M229" s="1"/>
      <c r="O229" s="14">
        <f>C229/B228</f>
        <v>0.91666666666666663</v>
      </c>
      <c r="P229" s="24">
        <v>11</v>
      </c>
      <c r="Q229" s="25">
        <f t="shared" ref="Q229:Q236" si="53">P229/P228</f>
        <v>0.91666666666666663</v>
      </c>
      <c r="R229" s="1">
        <f t="shared" ref="R229:R236" si="54">100%-Q229</f>
        <v>8.333333333333337E-2</v>
      </c>
    </row>
    <row r="230" spans="1:18" ht="12.75" customHeight="1">
      <c r="A230" s="28" t="s">
        <v>42</v>
      </c>
      <c r="D230" s="29">
        <v>11</v>
      </c>
      <c r="K230" s="30"/>
      <c r="L230" s="1"/>
      <c r="M230" s="1"/>
      <c r="O230" s="1">
        <f>D230/C229</f>
        <v>1</v>
      </c>
      <c r="P230" s="24">
        <v>11</v>
      </c>
      <c r="Q230" s="25">
        <f t="shared" si="53"/>
        <v>1</v>
      </c>
      <c r="R230" s="1">
        <f t="shared" si="54"/>
        <v>0</v>
      </c>
    </row>
    <row r="231" spans="1:18" ht="12.75" customHeight="1">
      <c r="A231" s="28" t="s">
        <v>43</v>
      </c>
      <c r="E231" s="29">
        <v>11</v>
      </c>
      <c r="K231" s="30"/>
      <c r="L231" s="1"/>
      <c r="M231" s="1"/>
      <c r="O231" s="1">
        <f>E231/D230</f>
        <v>1</v>
      </c>
      <c r="P231" s="24">
        <v>11</v>
      </c>
      <c r="Q231" s="25">
        <f t="shared" si="53"/>
        <v>1</v>
      </c>
      <c r="R231" s="1">
        <f t="shared" si="54"/>
        <v>0</v>
      </c>
    </row>
    <row r="232" spans="1:18" ht="12.75" customHeight="1">
      <c r="A232" s="28" t="s">
        <v>44</v>
      </c>
      <c r="F232" s="29">
        <v>11</v>
      </c>
      <c r="K232" s="30"/>
      <c r="L232" s="1"/>
      <c r="M232" s="1"/>
      <c r="O232" s="1">
        <f>F232/E231</f>
        <v>1</v>
      </c>
      <c r="P232" s="24">
        <v>11</v>
      </c>
      <c r="Q232" s="25">
        <f t="shared" si="53"/>
        <v>1</v>
      </c>
      <c r="R232" s="1">
        <f t="shared" si="54"/>
        <v>0</v>
      </c>
    </row>
    <row r="233" spans="1:18" ht="12.75" customHeight="1">
      <c r="A233" s="28" t="s">
        <v>45</v>
      </c>
      <c r="G233" s="29">
        <v>11</v>
      </c>
      <c r="K233" s="30"/>
      <c r="L233" s="1"/>
      <c r="M233" s="1"/>
      <c r="O233" s="1">
        <f>G233/F232</f>
        <v>1</v>
      </c>
      <c r="P233" s="24">
        <v>11</v>
      </c>
      <c r="Q233" s="25">
        <f t="shared" si="53"/>
        <v>1</v>
      </c>
      <c r="R233" s="1">
        <f t="shared" si="54"/>
        <v>0</v>
      </c>
    </row>
    <row r="234" spans="1:18" ht="12.75" customHeight="1">
      <c r="A234" s="28" t="s">
        <v>46</v>
      </c>
      <c r="H234" s="29">
        <v>10</v>
      </c>
      <c r="K234" s="30"/>
      <c r="L234" s="1"/>
      <c r="M234" s="1"/>
      <c r="O234" s="1">
        <f>H234/G233</f>
        <v>0.90909090909090906</v>
      </c>
      <c r="P234" s="24">
        <v>10</v>
      </c>
      <c r="Q234" s="25">
        <f t="shared" si="53"/>
        <v>0.90909090909090906</v>
      </c>
      <c r="R234" s="1">
        <f t="shared" si="54"/>
        <v>9.0909090909090939E-2</v>
      </c>
    </row>
    <row r="235" spans="1:18" ht="12.75" customHeight="1">
      <c r="A235" s="28" t="s">
        <v>47</v>
      </c>
      <c r="I235" s="29">
        <v>10</v>
      </c>
      <c r="K235" s="30"/>
      <c r="L235" s="1"/>
      <c r="M235" s="1"/>
      <c r="O235" s="1">
        <f>I235/H234</f>
        <v>1</v>
      </c>
      <c r="P235" s="24">
        <v>10</v>
      </c>
      <c r="Q235" s="25">
        <f t="shared" si="53"/>
        <v>1</v>
      </c>
      <c r="R235" s="1">
        <f t="shared" si="54"/>
        <v>0</v>
      </c>
    </row>
    <row r="236" spans="1:18" ht="12.75" customHeight="1">
      <c r="A236" s="28" t="s">
        <v>52</v>
      </c>
      <c r="J236" s="29">
        <v>10</v>
      </c>
      <c r="K236" s="30">
        <v>10</v>
      </c>
      <c r="L236" s="1"/>
      <c r="M236" s="1"/>
      <c r="O236" s="1">
        <f>J236/I235</f>
        <v>1</v>
      </c>
      <c r="P236" s="24">
        <v>10</v>
      </c>
      <c r="Q236" s="25">
        <f t="shared" si="53"/>
        <v>1</v>
      </c>
      <c r="R236" s="1">
        <f t="shared" si="54"/>
        <v>0</v>
      </c>
    </row>
    <row r="237" spans="1:18" ht="12.75" customHeight="1">
      <c r="A237" s="28" t="s">
        <v>53</v>
      </c>
      <c r="J237" s="29">
        <v>3</v>
      </c>
      <c r="K237" s="30"/>
      <c r="L237" s="1"/>
      <c r="M237" s="1"/>
      <c r="O237" s="1"/>
      <c r="P237" s="24">
        <v>3</v>
      </c>
      <c r="Q237" s="25"/>
      <c r="R237" s="1"/>
    </row>
    <row r="238" spans="1:18" ht="12.75" customHeight="1">
      <c r="A238" s="28" t="s">
        <v>58</v>
      </c>
      <c r="K238" s="30"/>
      <c r="L238" s="1"/>
      <c r="M238" s="1"/>
      <c r="O238" s="1"/>
      <c r="P238" s="24"/>
      <c r="Q238" s="25"/>
      <c r="R238" s="1"/>
    </row>
    <row r="239" spans="1:18" ht="12.75" customHeight="1">
      <c r="A239" s="28" t="s">
        <v>59</v>
      </c>
      <c r="K239" s="30"/>
      <c r="L239" s="1"/>
      <c r="M239" s="1"/>
      <c r="O239" s="1"/>
      <c r="P239" s="24"/>
      <c r="Q239" s="25"/>
      <c r="R239" s="1"/>
    </row>
    <row r="240" spans="1:18" ht="12.75" customHeight="1">
      <c r="K240" s="29">
        <f>SUM(K236)</f>
        <v>10</v>
      </c>
      <c r="L240" s="1">
        <f>K236/B228</f>
        <v>0.83333333333333337</v>
      </c>
      <c r="M240" s="1">
        <f>K240/B228</f>
        <v>0.83333333333333337</v>
      </c>
      <c r="N240" s="1">
        <f>M240-L240</f>
        <v>0</v>
      </c>
      <c r="O240" s="1"/>
    </row>
    <row r="241" spans="1:18" ht="12.75" customHeight="1">
      <c r="A241" s="2" t="s">
        <v>61</v>
      </c>
      <c r="L241" s="1"/>
      <c r="M241" s="1"/>
      <c r="O241" s="1"/>
    </row>
    <row r="242" spans="1:18" ht="25.5" customHeight="1">
      <c r="B242" s="192" t="s">
        <v>1</v>
      </c>
      <c r="C242" s="193"/>
      <c r="D242" s="193"/>
      <c r="E242" s="193"/>
      <c r="F242" s="193"/>
      <c r="G242" s="193"/>
      <c r="H242" s="193"/>
      <c r="I242" s="193"/>
      <c r="J242" s="193"/>
      <c r="L242" s="4" t="s">
        <v>2</v>
      </c>
      <c r="M242" s="4" t="s">
        <v>3</v>
      </c>
      <c r="N242" s="5" t="s">
        <v>4</v>
      </c>
      <c r="O242" s="4" t="s">
        <v>5</v>
      </c>
      <c r="P242" s="6" t="s">
        <v>6</v>
      </c>
      <c r="Q242" s="6" t="s">
        <v>7</v>
      </c>
      <c r="R242" s="7" t="s">
        <v>8</v>
      </c>
    </row>
    <row r="243" spans="1:18" ht="12.75" customHeight="1">
      <c r="A243" s="9" t="s">
        <v>9</v>
      </c>
      <c r="B243" s="10">
        <v>1</v>
      </c>
      <c r="C243" s="10">
        <v>2</v>
      </c>
      <c r="D243" s="10">
        <v>3</v>
      </c>
      <c r="E243" s="10">
        <v>4</v>
      </c>
      <c r="F243" s="10">
        <v>5</v>
      </c>
      <c r="G243" s="10">
        <v>6</v>
      </c>
      <c r="H243" s="10">
        <v>7</v>
      </c>
      <c r="I243" s="10">
        <v>8</v>
      </c>
      <c r="J243" s="10">
        <v>9</v>
      </c>
      <c r="K243" s="11" t="s">
        <v>10</v>
      </c>
      <c r="L243" s="12"/>
      <c r="M243" s="12"/>
      <c r="N243" s="13"/>
      <c r="O243" s="14"/>
      <c r="P243" s="15"/>
      <c r="Q243" s="15"/>
      <c r="R243" s="1"/>
    </row>
    <row r="244" spans="1:18" ht="12.75" customHeight="1">
      <c r="A244" s="28" t="s">
        <v>36</v>
      </c>
      <c r="B244" s="17">
        <v>37</v>
      </c>
      <c r="C244" s="17"/>
      <c r="D244" s="17"/>
      <c r="E244" s="17"/>
      <c r="F244" s="17"/>
      <c r="G244" s="17"/>
      <c r="H244" s="17"/>
      <c r="I244" s="17"/>
      <c r="J244" s="17"/>
      <c r="K244" s="30"/>
      <c r="L244" s="12"/>
      <c r="M244" s="12"/>
      <c r="N244" s="13"/>
      <c r="O244" s="14"/>
      <c r="P244" s="19">
        <f>B244</f>
        <v>37</v>
      </c>
      <c r="Q244" s="15"/>
      <c r="R244" s="1"/>
    </row>
    <row r="245" spans="1:18" ht="12.75" customHeight="1">
      <c r="A245" s="28" t="s">
        <v>42</v>
      </c>
      <c r="C245" s="29">
        <v>27</v>
      </c>
      <c r="K245" s="30"/>
      <c r="L245" s="1"/>
      <c r="M245" s="1"/>
      <c r="O245" s="14">
        <f>C245/B244</f>
        <v>0.72972972972972971</v>
      </c>
      <c r="P245" s="24">
        <v>27</v>
      </c>
      <c r="Q245" s="25">
        <f t="shared" ref="Q245:Q252" si="55">P245/P244</f>
        <v>0.72972972972972971</v>
      </c>
      <c r="R245" s="1">
        <f t="shared" ref="R245:R252" si="56">100%-Q245</f>
        <v>0.27027027027027029</v>
      </c>
    </row>
    <row r="246" spans="1:18" ht="12.75" customHeight="1">
      <c r="A246" s="28" t="s">
        <v>43</v>
      </c>
      <c r="D246" s="29">
        <v>24</v>
      </c>
      <c r="K246" s="30"/>
      <c r="L246" s="1"/>
      <c r="M246" s="1"/>
      <c r="O246" s="1">
        <f>D246/C245</f>
        <v>0.88888888888888884</v>
      </c>
      <c r="P246" s="24">
        <v>24</v>
      </c>
      <c r="Q246" s="25">
        <f t="shared" si="55"/>
        <v>0.88888888888888884</v>
      </c>
      <c r="R246" s="1">
        <f t="shared" si="56"/>
        <v>0.11111111111111116</v>
      </c>
    </row>
    <row r="247" spans="1:18" ht="12.75" customHeight="1">
      <c r="A247" s="28" t="s">
        <v>44</v>
      </c>
      <c r="E247" s="29">
        <v>23</v>
      </c>
      <c r="K247" s="30"/>
      <c r="L247" s="1"/>
      <c r="M247" s="1"/>
      <c r="O247" s="1">
        <f>E247/D246</f>
        <v>0.95833333333333337</v>
      </c>
      <c r="P247" s="24">
        <v>24</v>
      </c>
      <c r="Q247" s="25">
        <f t="shared" si="55"/>
        <v>1</v>
      </c>
      <c r="R247" s="1">
        <f t="shared" si="56"/>
        <v>0</v>
      </c>
    </row>
    <row r="248" spans="1:18" ht="12.75" customHeight="1">
      <c r="A248" s="28" t="s">
        <v>45</v>
      </c>
      <c r="F248" s="29">
        <v>22</v>
      </c>
      <c r="K248" s="30"/>
      <c r="L248" s="1"/>
      <c r="M248" s="1"/>
      <c r="O248" s="1">
        <f>F248/E247</f>
        <v>0.95652173913043481</v>
      </c>
      <c r="P248" s="24">
        <v>24</v>
      </c>
      <c r="Q248" s="25">
        <f t="shared" si="55"/>
        <v>1</v>
      </c>
      <c r="R248" s="1">
        <f t="shared" si="56"/>
        <v>0</v>
      </c>
    </row>
    <row r="249" spans="1:18" ht="12.75" customHeight="1">
      <c r="A249" s="28" t="s">
        <v>46</v>
      </c>
      <c r="G249" s="29">
        <v>22</v>
      </c>
      <c r="K249" s="30"/>
      <c r="L249" s="1"/>
      <c r="M249" s="1"/>
      <c r="O249" s="1">
        <f>G249/F248</f>
        <v>1</v>
      </c>
      <c r="P249" s="24">
        <v>24</v>
      </c>
      <c r="Q249" s="25">
        <f t="shared" si="55"/>
        <v>1</v>
      </c>
      <c r="R249" s="1">
        <f t="shared" si="56"/>
        <v>0</v>
      </c>
    </row>
    <row r="250" spans="1:18" ht="12.75" customHeight="1">
      <c r="A250" s="28" t="s">
        <v>47</v>
      </c>
      <c r="H250" s="29">
        <v>22</v>
      </c>
      <c r="K250" s="30"/>
      <c r="L250" s="1"/>
      <c r="M250" s="1"/>
      <c r="O250" s="1">
        <f>H250/G249</f>
        <v>1</v>
      </c>
      <c r="P250" s="24">
        <v>24</v>
      </c>
      <c r="Q250" s="25">
        <f t="shared" si="55"/>
        <v>1</v>
      </c>
      <c r="R250" s="1">
        <f t="shared" si="56"/>
        <v>0</v>
      </c>
    </row>
    <row r="251" spans="1:18" ht="12.75" customHeight="1">
      <c r="A251" s="28" t="s">
        <v>52</v>
      </c>
      <c r="I251" s="29">
        <v>21</v>
      </c>
      <c r="K251" s="30"/>
      <c r="L251" s="1"/>
      <c r="M251" s="1"/>
      <c r="O251" s="1">
        <f>I251/H250</f>
        <v>0.95454545454545459</v>
      </c>
      <c r="P251" s="24">
        <v>24</v>
      </c>
      <c r="Q251" s="25">
        <f t="shared" si="55"/>
        <v>1</v>
      </c>
      <c r="R251" s="1">
        <f t="shared" si="56"/>
        <v>0</v>
      </c>
    </row>
    <row r="252" spans="1:18" ht="12.75" customHeight="1">
      <c r="A252" s="28" t="s">
        <v>53</v>
      </c>
      <c r="J252" s="29">
        <v>20</v>
      </c>
      <c r="K252" s="30">
        <v>19</v>
      </c>
      <c r="L252" s="1"/>
      <c r="M252" s="1"/>
      <c r="O252" s="1">
        <f>J252/I251</f>
        <v>0.95238095238095233</v>
      </c>
      <c r="P252" s="24">
        <v>23</v>
      </c>
      <c r="Q252" s="25">
        <f t="shared" si="55"/>
        <v>0.95833333333333337</v>
      </c>
      <c r="R252" s="1">
        <f t="shared" si="56"/>
        <v>4.166666666666663E-2</v>
      </c>
    </row>
    <row r="253" spans="1:18" ht="12.75" customHeight="1">
      <c r="A253" s="28" t="s">
        <v>58</v>
      </c>
      <c r="J253" s="29">
        <v>3</v>
      </c>
      <c r="K253" s="30">
        <v>3</v>
      </c>
      <c r="L253" s="1"/>
      <c r="M253" s="1"/>
      <c r="O253" s="1"/>
      <c r="P253" s="24">
        <v>4</v>
      </c>
      <c r="Q253" s="25"/>
      <c r="R253" s="1"/>
    </row>
    <row r="254" spans="1:18" ht="12.75" customHeight="1">
      <c r="A254" s="28" t="s">
        <v>59</v>
      </c>
      <c r="K254" s="30"/>
      <c r="L254" s="1"/>
      <c r="M254" s="1"/>
      <c r="O254" s="1"/>
      <c r="P254" s="24"/>
      <c r="Q254" s="25"/>
      <c r="R254" s="1"/>
    </row>
    <row r="255" spans="1:18" ht="12.75" customHeight="1">
      <c r="K255" s="29">
        <f>SUM(K252:K253)</f>
        <v>22</v>
      </c>
      <c r="L255" s="1">
        <f>K252/B244</f>
        <v>0.51351351351351349</v>
      </c>
      <c r="M255" s="1">
        <f>K255/B244</f>
        <v>0.59459459459459463</v>
      </c>
      <c r="N255" s="1">
        <f>M255-L255</f>
        <v>8.1081081081081141E-2</v>
      </c>
      <c r="O255" s="1"/>
    </row>
    <row r="256" spans="1:18" ht="12.75" customHeight="1">
      <c r="A256" s="2" t="s">
        <v>62</v>
      </c>
      <c r="L256" s="1"/>
      <c r="M256" s="1"/>
      <c r="O256" s="1"/>
    </row>
    <row r="257" spans="1:22" ht="25.5" customHeight="1">
      <c r="B257" s="192" t="s">
        <v>1</v>
      </c>
      <c r="C257" s="193"/>
      <c r="D257" s="193"/>
      <c r="E257" s="193"/>
      <c r="F257" s="193"/>
      <c r="G257" s="193"/>
      <c r="H257" s="193"/>
      <c r="I257" s="193"/>
      <c r="J257" s="193"/>
      <c r="L257" s="4" t="s">
        <v>2</v>
      </c>
      <c r="M257" s="4" t="s">
        <v>3</v>
      </c>
      <c r="N257" s="5" t="s">
        <v>4</v>
      </c>
      <c r="O257" s="4" t="s">
        <v>5</v>
      </c>
      <c r="P257" s="6" t="s">
        <v>6</v>
      </c>
      <c r="Q257" s="6" t="s">
        <v>7</v>
      </c>
      <c r="R257" s="7" t="s">
        <v>8</v>
      </c>
    </row>
    <row r="258" spans="1:22" ht="12.75" customHeight="1">
      <c r="A258" s="9" t="s">
        <v>9</v>
      </c>
      <c r="B258" s="10">
        <v>1</v>
      </c>
      <c r="C258" s="10">
        <v>2</v>
      </c>
      <c r="D258" s="10">
        <v>3</v>
      </c>
      <c r="E258" s="10">
        <v>4</v>
      </c>
      <c r="F258" s="10">
        <v>5</v>
      </c>
      <c r="G258" s="10">
        <v>6</v>
      </c>
      <c r="H258" s="10">
        <v>7</v>
      </c>
      <c r="I258" s="10">
        <v>8</v>
      </c>
      <c r="J258" s="10">
        <v>9</v>
      </c>
      <c r="K258" s="11" t="s">
        <v>10</v>
      </c>
      <c r="L258" s="12"/>
      <c r="M258" s="12"/>
      <c r="N258" s="13"/>
      <c r="O258" s="14"/>
      <c r="P258" s="15"/>
      <c r="Q258" s="15"/>
      <c r="R258" s="1"/>
    </row>
    <row r="259" spans="1:22" ht="12.75" customHeight="1">
      <c r="A259" s="28" t="s">
        <v>42</v>
      </c>
      <c r="B259" s="17">
        <v>15</v>
      </c>
      <c r="C259" s="17"/>
      <c r="D259" s="17"/>
      <c r="E259" s="17"/>
      <c r="F259" s="17"/>
      <c r="G259" s="17"/>
      <c r="H259" s="17"/>
      <c r="I259" s="17"/>
      <c r="J259" s="17"/>
      <c r="K259" s="30"/>
      <c r="L259" s="12"/>
      <c r="M259" s="12"/>
      <c r="N259" s="13"/>
      <c r="O259" s="14"/>
      <c r="P259" s="19">
        <f>B259</f>
        <v>15</v>
      </c>
      <c r="Q259" s="15"/>
      <c r="R259" s="1"/>
    </row>
    <row r="260" spans="1:22" ht="12.75" customHeight="1">
      <c r="A260" s="28" t="s">
        <v>43</v>
      </c>
      <c r="C260" s="29">
        <v>4</v>
      </c>
      <c r="K260" s="30"/>
      <c r="L260" s="1"/>
      <c r="M260" s="1"/>
      <c r="O260" s="14">
        <f>C260/B259</f>
        <v>0.26666666666666666</v>
      </c>
      <c r="P260" s="24">
        <v>4</v>
      </c>
      <c r="Q260" s="25">
        <f t="shared" ref="Q260:Q267" si="57">P260/P259</f>
        <v>0.26666666666666666</v>
      </c>
      <c r="R260" s="1">
        <f t="shared" ref="R260:R267" si="58">100%-Q260</f>
        <v>0.73333333333333339</v>
      </c>
    </row>
    <row r="261" spans="1:22" ht="12.75" customHeight="1">
      <c r="A261" s="28" t="s">
        <v>44</v>
      </c>
      <c r="D261" s="29">
        <v>4</v>
      </c>
      <c r="K261" s="30"/>
      <c r="L261" s="1"/>
      <c r="M261" s="1"/>
      <c r="O261" s="1">
        <f>D261/C260</f>
        <v>1</v>
      </c>
      <c r="P261" s="24">
        <v>4</v>
      </c>
      <c r="Q261" s="25">
        <f t="shared" si="57"/>
        <v>1</v>
      </c>
      <c r="R261" s="1">
        <f t="shared" si="58"/>
        <v>0</v>
      </c>
    </row>
    <row r="262" spans="1:22" ht="12.75" customHeight="1">
      <c r="A262" s="28" t="s">
        <v>45</v>
      </c>
      <c r="E262" s="29">
        <v>4</v>
      </c>
      <c r="K262" s="30"/>
      <c r="L262" s="1"/>
      <c r="M262" s="1"/>
      <c r="O262" s="1">
        <f>E262/D261</f>
        <v>1</v>
      </c>
      <c r="P262" s="24">
        <v>4</v>
      </c>
      <c r="Q262" s="25">
        <f t="shared" si="57"/>
        <v>1</v>
      </c>
      <c r="R262" s="1">
        <f t="shared" si="58"/>
        <v>0</v>
      </c>
    </row>
    <row r="263" spans="1:22" ht="12.75" customHeight="1">
      <c r="A263" s="28" t="s">
        <v>46</v>
      </c>
      <c r="F263" s="29">
        <v>4</v>
      </c>
      <c r="K263" s="30"/>
      <c r="L263" s="1"/>
      <c r="M263" s="1"/>
      <c r="O263" s="1">
        <f>F263/E262</f>
        <v>1</v>
      </c>
      <c r="P263" s="24">
        <v>4</v>
      </c>
      <c r="Q263" s="25">
        <f t="shared" si="57"/>
        <v>1</v>
      </c>
      <c r="R263" s="1">
        <f t="shared" si="58"/>
        <v>0</v>
      </c>
    </row>
    <row r="264" spans="1:22" ht="12.75" customHeight="1">
      <c r="A264" s="28" t="s">
        <v>47</v>
      </c>
      <c r="G264" s="29">
        <v>4</v>
      </c>
      <c r="K264" s="30"/>
      <c r="L264" s="1"/>
      <c r="M264" s="1"/>
      <c r="O264" s="1">
        <f>G264/F263</f>
        <v>1</v>
      </c>
      <c r="P264" s="24">
        <v>4</v>
      </c>
      <c r="Q264" s="25">
        <f t="shared" si="57"/>
        <v>1</v>
      </c>
      <c r="R264" s="1">
        <f t="shared" si="58"/>
        <v>0</v>
      </c>
    </row>
    <row r="265" spans="1:22" ht="12.75" customHeight="1">
      <c r="A265" s="28" t="s">
        <v>52</v>
      </c>
      <c r="H265" s="29">
        <v>4</v>
      </c>
      <c r="K265" s="30"/>
      <c r="L265" s="1"/>
      <c r="M265" s="1"/>
      <c r="O265" s="1">
        <f>H265/G264</f>
        <v>1</v>
      </c>
      <c r="P265" s="24">
        <v>4</v>
      </c>
      <c r="Q265" s="25">
        <f t="shared" si="57"/>
        <v>1</v>
      </c>
      <c r="R265" s="1">
        <f t="shared" si="58"/>
        <v>0</v>
      </c>
    </row>
    <row r="266" spans="1:22" ht="12.75" customHeight="1">
      <c r="A266" s="28" t="s">
        <v>53</v>
      </c>
      <c r="I266" s="29">
        <v>4</v>
      </c>
      <c r="K266" s="30"/>
      <c r="L266" s="1"/>
      <c r="M266" s="1"/>
      <c r="O266" s="1">
        <f>I266/H265</f>
        <v>1</v>
      </c>
      <c r="P266" s="24">
        <v>4</v>
      </c>
      <c r="Q266" s="25">
        <f t="shared" si="57"/>
        <v>1</v>
      </c>
      <c r="R266" s="1">
        <f t="shared" si="58"/>
        <v>0</v>
      </c>
    </row>
    <row r="267" spans="1:22" ht="12.75" customHeight="1">
      <c r="A267" s="28" t="s">
        <v>58</v>
      </c>
      <c r="J267" s="29">
        <v>4</v>
      </c>
      <c r="K267" s="30">
        <v>4</v>
      </c>
      <c r="L267" s="1"/>
      <c r="M267" s="1"/>
      <c r="O267" s="1">
        <f>J267/I266</f>
        <v>1</v>
      </c>
      <c r="P267" s="24">
        <v>4</v>
      </c>
      <c r="Q267" s="25">
        <f t="shared" si="57"/>
        <v>1</v>
      </c>
      <c r="R267" s="1">
        <f t="shared" si="58"/>
        <v>0</v>
      </c>
    </row>
    <row r="268" spans="1:22" ht="12.75" customHeight="1">
      <c r="A268" s="28" t="s">
        <v>59</v>
      </c>
      <c r="K268" s="30"/>
      <c r="L268" s="1"/>
      <c r="M268" s="1"/>
      <c r="O268" s="1"/>
      <c r="P268" s="24"/>
      <c r="Q268" s="25"/>
      <c r="R268" s="1"/>
    </row>
    <row r="269" spans="1:22" ht="12.75" customHeight="1">
      <c r="K269" s="29">
        <f>SUM(K267)</f>
        <v>4</v>
      </c>
      <c r="L269" s="1">
        <f>K267/B259</f>
        <v>0.26666666666666666</v>
      </c>
      <c r="M269" s="1">
        <f>K269/B259</f>
        <v>0.26666666666666666</v>
      </c>
      <c r="N269" s="1">
        <f>M269-L269</f>
        <v>0</v>
      </c>
      <c r="O269" s="1"/>
      <c r="S269" s="29" t="s">
        <v>63</v>
      </c>
      <c r="T269" s="29">
        <v>3</v>
      </c>
      <c r="U269" s="29">
        <f>SUM(K267:K268)</f>
        <v>4</v>
      </c>
      <c r="V269" s="29" t="s">
        <v>10</v>
      </c>
    </row>
    <row r="270" spans="1:22" ht="12.75" customHeight="1">
      <c r="L270" s="1"/>
      <c r="M270" s="1"/>
      <c r="O270" s="1"/>
      <c r="S270" s="29" t="s">
        <v>64</v>
      </c>
      <c r="T270" s="25">
        <f>T269/B259</f>
        <v>0.2</v>
      </c>
      <c r="U270" s="25">
        <f>T269/U269</f>
        <v>0.75</v>
      </c>
      <c r="V270" s="29" t="s">
        <v>65</v>
      </c>
    </row>
    <row r="271" spans="1:22" ht="12.75" customHeight="1">
      <c r="A271" s="2"/>
      <c r="L271" s="1"/>
      <c r="M271" s="1"/>
      <c r="O271" s="1"/>
      <c r="S271" s="29"/>
      <c r="T271" s="29"/>
      <c r="U271" s="29"/>
      <c r="V271" s="29"/>
    </row>
    <row r="272" spans="1:22" ht="12.75" customHeight="1">
      <c r="A272" s="2"/>
      <c r="L272" s="1"/>
      <c r="M272" s="1"/>
      <c r="O272" s="1"/>
    </row>
    <row r="273" spans="1:22" ht="12.75" customHeight="1">
      <c r="A273" s="2" t="s">
        <v>66</v>
      </c>
      <c r="L273" s="1"/>
      <c r="M273" s="1"/>
      <c r="O273" s="1"/>
    </row>
    <row r="274" spans="1:22" ht="25.5" customHeight="1">
      <c r="B274" s="192" t="s">
        <v>1</v>
      </c>
      <c r="C274" s="193"/>
      <c r="D274" s="193"/>
      <c r="E274" s="193"/>
      <c r="F274" s="193"/>
      <c r="G274" s="193"/>
      <c r="H274" s="193"/>
      <c r="I274" s="193"/>
      <c r="J274" s="193"/>
      <c r="L274" s="4" t="s">
        <v>2</v>
      </c>
      <c r="M274" s="4" t="s">
        <v>3</v>
      </c>
      <c r="N274" s="5" t="s">
        <v>4</v>
      </c>
      <c r="O274" s="4" t="s">
        <v>5</v>
      </c>
      <c r="P274" s="6" t="s">
        <v>6</v>
      </c>
      <c r="Q274" s="6" t="s">
        <v>7</v>
      </c>
      <c r="R274" s="7" t="s">
        <v>8</v>
      </c>
    </row>
    <row r="275" spans="1:22" ht="12.75" customHeight="1">
      <c r="A275" s="9" t="s">
        <v>9</v>
      </c>
      <c r="B275" s="10">
        <v>1</v>
      </c>
      <c r="C275" s="10">
        <v>2</v>
      </c>
      <c r="D275" s="10">
        <v>3</v>
      </c>
      <c r="E275" s="10">
        <v>4</v>
      </c>
      <c r="F275" s="10">
        <v>5</v>
      </c>
      <c r="G275" s="10">
        <v>6</v>
      </c>
      <c r="H275" s="10">
        <v>7</v>
      </c>
      <c r="I275" s="10">
        <v>8</v>
      </c>
      <c r="J275" s="10">
        <v>9</v>
      </c>
      <c r="K275" s="11" t="s">
        <v>10</v>
      </c>
      <c r="L275" s="12"/>
      <c r="M275" s="12"/>
      <c r="N275" s="13"/>
      <c r="O275" s="14"/>
      <c r="P275" s="15"/>
      <c r="Q275" s="15"/>
      <c r="R275" s="1"/>
    </row>
    <row r="276" spans="1:22" ht="12.75" customHeight="1">
      <c r="A276" s="28" t="s">
        <v>43</v>
      </c>
      <c r="B276" s="17">
        <v>36</v>
      </c>
      <c r="C276" s="17"/>
      <c r="D276" s="17"/>
      <c r="E276" s="17"/>
      <c r="F276" s="17"/>
      <c r="G276" s="17"/>
      <c r="H276" s="17"/>
      <c r="I276" s="17"/>
      <c r="J276" s="17"/>
      <c r="K276" s="30"/>
      <c r="L276" s="12"/>
      <c r="M276" s="12"/>
      <c r="N276" s="13"/>
      <c r="O276" s="14"/>
      <c r="P276" s="19">
        <f>B276</f>
        <v>36</v>
      </c>
      <c r="Q276" s="15"/>
      <c r="R276" s="1"/>
    </row>
    <row r="277" spans="1:22" ht="12.75" customHeight="1">
      <c r="A277" s="28" t="s">
        <v>44</v>
      </c>
      <c r="C277" s="29">
        <v>25</v>
      </c>
      <c r="K277" s="30"/>
      <c r="L277" s="1"/>
      <c r="M277" s="1"/>
      <c r="O277" s="14">
        <f>C277/B276</f>
        <v>0.69444444444444442</v>
      </c>
      <c r="P277" s="24">
        <v>25</v>
      </c>
      <c r="Q277" s="25">
        <f t="shared" ref="Q277:Q284" si="59">P277/P276</f>
        <v>0.69444444444444442</v>
      </c>
      <c r="R277" s="1">
        <f t="shared" ref="R277:R284" si="60">100%-Q277</f>
        <v>0.30555555555555558</v>
      </c>
    </row>
    <row r="278" spans="1:22" ht="12.75" customHeight="1">
      <c r="A278" s="28" t="s">
        <v>45</v>
      </c>
      <c r="D278" s="29">
        <v>20</v>
      </c>
      <c r="K278" s="30"/>
      <c r="L278" s="1"/>
      <c r="M278" s="1"/>
      <c r="O278" s="1">
        <f>D278/C277</f>
        <v>0.8</v>
      </c>
      <c r="P278" s="24">
        <v>22</v>
      </c>
      <c r="Q278" s="25">
        <f t="shared" si="59"/>
        <v>0.88</v>
      </c>
      <c r="R278" s="1">
        <f t="shared" si="60"/>
        <v>0.12</v>
      </c>
    </row>
    <row r="279" spans="1:22" ht="12.75" customHeight="1">
      <c r="A279" s="28" t="s">
        <v>46</v>
      </c>
      <c r="E279" s="29">
        <v>19</v>
      </c>
      <c r="K279" s="30"/>
      <c r="L279" s="1"/>
      <c r="M279" s="1"/>
      <c r="O279" s="1">
        <f>E279/D278</f>
        <v>0.95</v>
      </c>
      <c r="P279" s="24">
        <v>22</v>
      </c>
      <c r="Q279" s="25">
        <f t="shared" si="59"/>
        <v>1</v>
      </c>
      <c r="R279" s="1">
        <f t="shared" si="60"/>
        <v>0</v>
      </c>
    </row>
    <row r="280" spans="1:22" ht="12.75" customHeight="1">
      <c r="A280" s="28" t="s">
        <v>47</v>
      </c>
      <c r="F280" s="29">
        <v>18</v>
      </c>
      <c r="K280" s="30"/>
      <c r="L280" s="1"/>
      <c r="M280" s="1"/>
      <c r="O280" s="1">
        <f>F280/E279</f>
        <v>0.94736842105263153</v>
      </c>
      <c r="P280" s="24">
        <v>19</v>
      </c>
      <c r="Q280" s="25">
        <f t="shared" si="59"/>
        <v>0.86363636363636365</v>
      </c>
      <c r="R280" s="1">
        <f t="shared" si="60"/>
        <v>0.13636363636363635</v>
      </c>
    </row>
    <row r="281" spans="1:22" ht="12.75" customHeight="1">
      <c r="A281" s="28" t="s">
        <v>52</v>
      </c>
      <c r="G281" s="29">
        <v>18</v>
      </c>
      <c r="K281" s="30"/>
      <c r="L281" s="1"/>
      <c r="M281" s="1"/>
      <c r="O281" s="1">
        <f>G281/F280</f>
        <v>1</v>
      </c>
      <c r="P281" s="24">
        <v>21</v>
      </c>
      <c r="Q281" s="25">
        <f t="shared" si="59"/>
        <v>1.1052631578947369</v>
      </c>
      <c r="R281" s="1">
        <f t="shared" si="60"/>
        <v>-0.10526315789473695</v>
      </c>
    </row>
    <row r="282" spans="1:22" ht="12.75" customHeight="1">
      <c r="A282" s="28" t="s">
        <v>53</v>
      </c>
      <c r="H282" s="29">
        <v>17</v>
      </c>
      <c r="K282" s="30"/>
      <c r="L282" s="1"/>
      <c r="M282" s="1"/>
      <c r="O282" s="1">
        <f>H282/G281</f>
        <v>0.94444444444444442</v>
      </c>
      <c r="P282" s="24">
        <v>18</v>
      </c>
      <c r="Q282" s="25">
        <f t="shared" si="59"/>
        <v>0.8571428571428571</v>
      </c>
      <c r="R282" s="1">
        <f t="shared" si="60"/>
        <v>0.1428571428571429</v>
      </c>
    </row>
    <row r="283" spans="1:22" ht="12.75" customHeight="1">
      <c r="A283" s="28" t="s">
        <v>58</v>
      </c>
      <c r="I283" s="29">
        <v>17</v>
      </c>
      <c r="K283" s="30"/>
      <c r="L283" s="1"/>
      <c r="M283" s="1"/>
      <c r="O283" s="1">
        <f>I283/H282</f>
        <v>1</v>
      </c>
      <c r="P283" s="24">
        <v>18</v>
      </c>
      <c r="Q283" s="25">
        <f t="shared" si="59"/>
        <v>1</v>
      </c>
      <c r="R283" s="1">
        <f t="shared" si="60"/>
        <v>0</v>
      </c>
    </row>
    <row r="284" spans="1:22" ht="12.75" customHeight="1">
      <c r="A284" s="28" t="s">
        <v>59</v>
      </c>
      <c r="J284" s="29">
        <v>17</v>
      </c>
      <c r="K284" s="30">
        <v>17</v>
      </c>
      <c r="L284" s="1"/>
      <c r="M284" s="1"/>
      <c r="O284" s="1">
        <f>J284/I283</f>
        <v>1</v>
      </c>
      <c r="P284" s="24">
        <v>20</v>
      </c>
      <c r="Q284" s="25">
        <f t="shared" si="59"/>
        <v>1.1111111111111112</v>
      </c>
      <c r="R284" s="1">
        <f t="shared" si="60"/>
        <v>-0.11111111111111116</v>
      </c>
    </row>
    <row r="285" spans="1:22" ht="12.75" customHeight="1">
      <c r="A285" s="28" t="s">
        <v>67</v>
      </c>
      <c r="J285" s="29">
        <v>1</v>
      </c>
      <c r="K285" s="30"/>
      <c r="L285" s="1"/>
      <c r="M285" s="1"/>
      <c r="O285" s="1"/>
      <c r="P285" s="24">
        <v>3</v>
      </c>
      <c r="Q285" s="25"/>
      <c r="R285" s="1"/>
    </row>
    <row r="286" spans="1:22" ht="12.75" customHeight="1">
      <c r="A286" s="28" t="s">
        <v>68</v>
      </c>
      <c r="J286" s="29">
        <v>2</v>
      </c>
      <c r="K286" s="30"/>
      <c r="L286" s="1"/>
      <c r="M286" s="1"/>
      <c r="O286" s="1"/>
      <c r="P286" s="24">
        <v>2</v>
      </c>
      <c r="Q286" s="25"/>
      <c r="R286" s="1"/>
    </row>
    <row r="287" spans="1:22" ht="12.75" customHeight="1">
      <c r="A287" s="28" t="s">
        <v>69</v>
      </c>
      <c r="J287" s="29">
        <v>2</v>
      </c>
      <c r="K287" s="30"/>
      <c r="L287" s="1"/>
      <c r="M287" s="1"/>
      <c r="O287" s="1"/>
      <c r="P287" s="24">
        <v>2</v>
      </c>
      <c r="Q287" s="25"/>
      <c r="R287" s="1"/>
      <c r="S287" s="29" t="s">
        <v>63</v>
      </c>
      <c r="T287" s="29">
        <v>17</v>
      </c>
      <c r="U287" s="29">
        <f>SUM(K284:K286)</f>
        <v>17</v>
      </c>
      <c r="V287" s="29" t="s">
        <v>10</v>
      </c>
    </row>
    <row r="288" spans="1:22" ht="12.75" customHeight="1">
      <c r="A288" s="28" t="s">
        <v>70</v>
      </c>
      <c r="J288" s="29">
        <v>1</v>
      </c>
      <c r="K288" s="30"/>
      <c r="L288" s="1"/>
      <c r="M288" s="1"/>
      <c r="O288" s="1"/>
      <c r="P288" s="24">
        <v>1</v>
      </c>
      <c r="Q288" s="25"/>
      <c r="R288" s="1"/>
      <c r="S288" s="29" t="s">
        <v>64</v>
      </c>
      <c r="T288" s="25">
        <f>T287/B276</f>
        <v>0.47222222222222221</v>
      </c>
      <c r="U288" s="25">
        <f>T287/U287</f>
        <v>1</v>
      </c>
      <c r="V288" s="29" t="s">
        <v>65</v>
      </c>
    </row>
    <row r="289" spans="1:18" ht="12.75" customHeight="1">
      <c r="A289" s="28" t="s">
        <v>71</v>
      </c>
      <c r="J289" s="29">
        <v>2</v>
      </c>
      <c r="K289" s="30">
        <v>2</v>
      </c>
      <c r="L289" s="1"/>
      <c r="M289" s="1"/>
      <c r="O289" s="1"/>
      <c r="P289" s="24">
        <v>2</v>
      </c>
      <c r="Q289" s="25"/>
      <c r="R289" s="1"/>
    </row>
    <row r="290" spans="1:18" ht="12.75" customHeight="1">
      <c r="K290" s="29">
        <f>SUM(K284:K289)</f>
        <v>19</v>
      </c>
      <c r="L290" s="1">
        <f>K284/B276</f>
        <v>0.47222222222222221</v>
      </c>
      <c r="M290" s="1">
        <f>K290/B276</f>
        <v>0.52777777777777779</v>
      </c>
      <c r="N290" s="1">
        <f>M290-L290</f>
        <v>5.555555555555558E-2</v>
      </c>
      <c r="O290" s="1"/>
    </row>
    <row r="291" spans="1:18" ht="12.75" customHeight="1">
      <c r="L291" s="1"/>
      <c r="M291" s="1"/>
      <c r="N291" s="1"/>
      <c r="O291" s="1"/>
    </row>
    <row r="292" spans="1:18" ht="12.75" customHeight="1">
      <c r="L292" s="1"/>
      <c r="M292" s="1"/>
      <c r="N292" s="1"/>
      <c r="O292" s="1"/>
    </row>
    <row r="293" spans="1:18" ht="12.75" customHeight="1">
      <c r="L293" s="1"/>
      <c r="M293" s="1"/>
      <c r="N293" s="1"/>
      <c r="O293" s="1"/>
    </row>
    <row r="294" spans="1:18" ht="12.75" customHeight="1">
      <c r="A294" s="2" t="s">
        <v>72</v>
      </c>
      <c r="L294" s="1"/>
      <c r="M294" s="1"/>
      <c r="O294" s="1"/>
    </row>
    <row r="295" spans="1:18" ht="25.5" customHeight="1">
      <c r="B295" s="192" t="s">
        <v>1</v>
      </c>
      <c r="C295" s="193"/>
      <c r="D295" s="193"/>
      <c r="E295" s="193"/>
      <c r="F295" s="193"/>
      <c r="G295" s="193"/>
      <c r="H295" s="193"/>
      <c r="I295" s="193"/>
      <c r="J295" s="193"/>
      <c r="L295" s="4" t="s">
        <v>2</v>
      </c>
      <c r="M295" s="4" t="s">
        <v>3</v>
      </c>
      <c r="N295" s="5" t="s">
        <v>4</v>
      </c>
      <c r="O295" s="4" t="s">
        <v>5</v>
      </c>
      <c r="P295" s="6" t="s">
        <v>6</v>
      </c>
      <c r="Q295" s="6" t="s">
        <v>7</v>
      </c>
      <c r="R295" s="7" t="s">
        <v>8</v>
      </c>
    </row>
    <row r="296" spans="1:18" ht="12.75" customHeight="1">
      <c r="A296" s="9" t="s">
        <v>9</v>
      </c>
      <c r="B296" s="10">
        <v>1</v>
      </c>
      <c r="C296" s="10">
        <v>2</v>
      </c>
      <c r="D296" s="10">
        <v>3</v>
      </c>
      <c r="E296" s="10">
        <v>4</v>
      </c>
      <c r="F296" s="10">
        <v>5</v>
      </c>
      <c r="G296" s="10">
        <v>6</v>
      </c>
      <c r="H296" s="10">
        <v>7</v>
      </c>
      <c r="I296" s="10">
        <v>8</v>
      </c>
      <c r="J296" s="10">
        <v>9</v>
      </c>
      <c r="K296" s="11" t="s">
        <v>10</v>
      </c>
      <c r="L296" s="12"/>
      <c r="M296" s="12"/>
      <c r="N296" s="13"/>
      <c r="O296" s="14"/>
      <c r="P296" s="15"/>
      <c r="Q296" s="15"/>
      <c r="R296" s="1"/>
    </row>
    <row r="297" spans="1:18" ht="12.75" customHeight="1">
      <c r="A297" s="28" t="s">
        <v>44</v>
      </c>
      <c r="B297" s="17">
        <v>9</v>
      </c>
      <c r="C297" s="17"/>
      <c r="D297" s="17"/>
      <c r="E297" s="17"/>
      <c r="F297" s="17"/>
      <c r="G297" s="17"/>
      <c r="H297" s="17"/>
      <c r="I297" s="17"/>
      <c r="J297" s="17"/>
      <c r="K297" s="30"/>
      <c r="L297" s="12"/>
      <c r="M297" s="12"/>
      <c r="N297" s="13"/>
      <c r="O297" s="14"/>
      <c r="P297" s="19">
        <f>B297</f>
        <v>9</v>
      </c>
      <c r="Q297" s="15"/>
      <c r="R297" s="1"/>
    </row>
    <row r="298" spans="1:18" ht="12.75" customHeight="1">
      <c r="A298" s="28" t="s">
        <v>45</v>
      </c>
      <c r="C298" s="29">
        <v>7</v>
      </c>
      <c r="K298" s="30"/>
      <c r="L298" s="1"/>
      <c r="M298" s="1"/>
      <c r="O298" s="14">
        <f>C298/B297</f>
        <v>0.77777777777777779</v>
      </c>
      <c r="P298" s="24">
        <v>7</v>
      </c>
      <c r="Q298" s="25">
        <f t="shared" ref="Q298:Q305" si="61">P298/P297</f>
        <v>0.77777777777777779</v>
      </c>
      <c r="R298" s="1">
        <f t="shared" ref="R298:R305" si="62">100%-Q298</f>
        <v>0.22222222222222221</v>
      </c>
    </row>
    <row r="299" spans="1:18" ht="12.75" customHeight="1">
      <c r="A299" s="28" t="s">
        <v>46</v>
      </c>
      <c r="D299" s="29">
        <v>6</v>
      </c>
      <c r="K299" s="30"/>
      <c r="L299" s="1"/>
      <c r="M299" s="1"/>
      <c r="O299" s="1">
        <f>D299/C298</f>
        <v>0.8571428571428571</v>
      </c>
      <c r="P299" s="24">
        <v>7</v>
      </c>
      <c r="Q299" s="25">
        <f t="shared" si="61"/>
        <v>1</v>
      </c>
      <c r="R299" s="1">
        <f t="shared" si="62"/>
        <v>0</v>
      </c>
    </row>
    <row r="300" spans="1:18" ht="12.75" customHeight="1">
      <c r="A300" s="28" t="s">
        <v>47</v>
      </c>
      <c r="E300" s="29">
        <v>4</v>
      </c>
      <c r="K300" s="30"/>
      <c r="L300" s="1"/>
      <c r="M300" s="1"/>
      <c r="O300" s="1">
        <f>E300/D299</f>
        <v>0.66666666666666663</v>
      </c>
      <c r="P300" s="24">
        <v>7</v>
      </c>
      <c r="Q300" s="25">
        <f t="shared" si="61"/>
        <v>1</v>
      </c>
      <c r="R300" s="1">
        <f t="shared" si="62"/>
        <v>0</v>
      </c>
    </row>
    <row r="301" spans="1:18" ht="12.75" customHeight="1">
      <c r="A301" s="29">
        <v>1001</v>
      </c>
      <c r="F301" s="29">
        <v>4</v>
      </c>
      <c r="K301" s="30"/>
      <c r="L301" s="1"/>
      <c r="M301" s="1"/>
      <c r="O301" s="1">
        <f>F301/E300</f>
        <v>1</v>
      </c>
      <c r="P301" s="24">
        <v>7</v>
      </c>
      <c r="Q301" s="25">
        <f t="shared" si="61"/>
        <v>1</v>
      </c>
      <c r="R301" s="1">
        <f t="shared" si="62"/>
        <v>0</v>
      </c>
    </row>
    <row r="302" spans="1:18" ht="12.75" customHeight="1">
      <c r="A302" s="29">
        <v>1002</v>
      </c>
      <c r="G302" s="29">
        <v>4</v>
      </c>
      <c r="K302" s="30"/>
      <c r="L302" s="1"/>
      <c r="M302" s="1"/>
      <c r="O302" s="1">
        <f>G302/F301</f>
        <v>1</v>
      </c>
      <c r="P302" s="24">
        <v>7</v>
      </c>
      <c r="Q302" s="25">
        <f t="shared" si="61"/>
        <v>1</v>
      </c>
      <c r="R302" s="1">
        <f t="shared" si="62"/>
        <v>0</v>
      </c>
    </row>
    <row r="303" spans="1:18" ht="12.75" customHeight="1">
      <c r="A303" s="29">
        <v>1101</v>
      </c>
      <c r="H303" s="29">
        <v>3</v>
      </c>
      <c r="K303" s="30"/>
      <c r="L303" s="1"/>
      <c r="M303" s="1"/>
      <c r="O303" s="1">
        <f>H303/G302</f>
        <v>0.75</v>
      </c>
      <c r="P303" s="24">
        <v>6</v>
      </c>
      <c r="Q303" s="25">
        <f t="shared" si="61"/>
        <v>0.8571428571428571</v>
      </c>
      <c r="R303" s="1">
        <f t="shared" si="62"/>
        <v>0.1428571428571429</v>
      </c>
    </row>
    <row r="304" spans="1:18" ht="12.75" customHeight="1">
      <c r="A304" s="28" t="s">
        <v>59</v>
      </c>
      <c r="I304" s="29">
        <v>3</v>
      </c>
      <c r="K304" s="30"/>
      <c r="L304" s="1"/>
      <c r="M304" s="1"/>
      <c r="O304" s="1">
        <f>I304/H303</f>
        <v>1</v>
      </c>
      <c r="P304" s="24">
        <v>7</v>
      </c>
      <c r="Q304" s="25">
        <f t="shared" si="61"/>
        <v>1.1666666666666667</v>
      </c>
      <c r="R304" s="1">
        <f t="shared" si="62"/>
        <v>-0.16666666666666674</v>
      </c>
    </row>
    <row r="305" spans="1:22" ht="12.75" customHeight="1">
      <c r="A305" s="28" t="s">
        <v>67</v>
      </c>
      <c r="J305" s="29">
        <v>3</v>
      </c>
      <c r="K305" s="30">
        <v>3</v>
      </c>
      <c r="L305" s="1"/>
      <c r="M305" s="1"/>
      <c r="O305" s="1">
        <f>J305/I304</f>
        <v>1</v>
      </c>
      <c r="P305" s="24">
        <v>7</v>
      </c>
      <c r="Q305" s="25">
        <f t="shared" si="61"/>
        <v>1</v>
      </c>
      <c r="R305" s="1">
        <f t="shared" si="62"/>
        <v>0</v>
      </c>
    </row>
    <row r="306" spans="1:22" ht="12.75" customHeight="1">
      <c r="A306" s="28" t="s">
        <v>68</v>
      </c>
      <c r="J306" s="29">
        <v>1</v>
      </c>
      <c r="K306" s="30">
        <v>1</v>
      </c>
      <c r="L306" s="1"/>
      <c r="M306" s="1"/>
      <c r="O306" s="1"/>
      <c r="P306" s="24">
        <v>4</v>
      </c>
      <c r="Q306" s="25"/>
      <c r="R306" s="1"/>
    </row>
    <row r="307" spans="1:22" ht="12.75" customHeight="1">
      <c r="A307" s="28" t="s">
        <v>69</v>
      </c>
      <c r="J307" s="29">
        <v>2</v>
      </c>
      <c r="K307" s="30">
        <v>2</v>
      </c>
      <c r="L307" s="1"/>
      <c r="M307" s="1"/>
      <c r="O307" s="1"/>
      <c r="P307" s="24">
        <v>3</v>
      </c>
      <c r="Q307" s="25"/>
      <c r="R307" s="1"/>
    </row>
    <row r="308" spans="1:22" ht="12.75" customHeight="1">
      <c r="A308" s="28" t="s">
        <v>70</v>
      </c>
      <c r="J308" s="29">
        <v>1</v>
      </c>
      <c r="K308" s="30"/>
      <c r="L308" s="1"/>
      <c r="M308" s="1"/>
      <c r="O308" s="1"/>
      <c r="P308" s="24">
        <v>1</v>
      </c>
      <c r="Q308" s="25"/>
      <c r="R308" s="1"/>
      <c r="S308" s="42" t="s">
        <v>63</v>
      </c>
      <c r="T308" s="42">
        <v>6</v>
      </c>
      <c r="U308" s="42">
        <f>SUM(K305:K307)</f>
        <v>6</v>
      </c>
      <c r="V308" s="42" t="s">
        <v>10</v>
      </c>
    </row>
    <row r="309" spans="1:22" ht="12.75" customHeight="1">
      <c r="A309" s="28" t="s">
        <v>71</v>
      </c>
      <c r="J309" s="29">
        <v>1</v>
      </c>
      <c r="K309" s="30"/>
      <c r="L309" s="1"/>
      <c r="M309" s="1"/>
      <c r="O309" s="1"/>
      <c r="P309" s="24">
        <v>1</v>
      </c>
      <c r="Q309" s="25"/>
      <c r="R309" s="1"/>
      <c r="S309" s="42" t="s">
        <v>64</v>
      </c>
      <c r="T309" s="43">
        <f>T308/B297</f>
        <v>0.66666666666666663</v>
      </c>
      <c r="U309" s="43">
        <f>T308/U308</f>
        <v>1</v>
      </c>
      <c r="V309" s="42" t="s">
        <v>65</v>
      </c>
    </row>
    <row r="310" spans="1:22" ht="12.75" customHeight="1">
      <c r="K310" s="29">
        <f>SUM(K305:K307)</f>
        <v>6</v>
      </c>
      <c r="L310" s="1">
        <f>K305/B297</f>
        <v>0.33333333333333331</v>
      </c>
      <c r="M310" s="1">
        <f>K310/B297</f>
        <v>0.66666666666666663</v>
      </c>
      <c r="N310" s="1">
        <f>M310-L310</f>
        <v>0.33333333333333331</v>
      </c>
      <c r="O310" s="1"/>
    </row>
    <row r="311" spans="1:22" ht="12.75" customHeight="1">
      <c r="L311" s="1"/>
      <c r="M311" s="1"/>
      <c r="O311" s="1"/>
    </row>
    <row r="312" spans="1:22" ht="12.75" customHeight="1">
      <c r="A312" s="2"/>
      <c r="L312" s="1"/>
      <c r="M312" s="1"/>
      <c r="O312" s="1"/>
    </row>
    <row r="313" spans="1:22" ht="12.75" customHeight="1">
      <c r="A313" s="2"/>
      <c r="L313" s="1"/>
      <c r="M313" s="1"/>
      <c r="O313" s="1"/>
    </row>
    <row r="314" spans="1:22" ht="12.75" customHeight="1">
      <c r="A314" s="2" t="s">
        <v>73</v>
      </c>
      <c r="L314" s="1"/>
      <c r="M314" s="1"/>
      <c r="O314" s="1"/>
    </row>
    <row r="315" spans="1:22" ht="25.5" customHeight="1">
      <c r="B315" s="3" t="s">
        <v>1</v>
      </c>
      <c r="C315" s="3"/>
      <c r="D315" s="3"/>
      <c r="E315" s="3"/>
      <c r="F315" s="3"/>
      <c r="G315" s="3"/>
      <c r="H315" s="3"/>
      <c r="I315" s="3"/>
      <c r="J315" s="3"/>
      <c r="L315" s="4" t="s">
        <v>2</v>
      </c>
      <c r="M315" s="4" t="s">
        <v>3</v>
      </c>
      <c r="N315" s="5" t="s">
        <v>4</v>
      </c>
      <c r="O315" s="4" t="s">
        <v>5</v>
      </c>
      <c r="P315" s="6" t="s">
        <v>6</v>
      </c>
      <c r="Q315" s="6" t="s">
        <v>7</v>
      </c>
      <c r="R315" s="7" t="s">
        <v>8</v>
      </c>
    </row>
    <row r="316" spans="1:22" ht="12.75" customHeight="1">
      <c r="A316" s="9" t="s">
        <v>9</v>
      </c>
      <c r="B316" s="10">
        <v>1</v>
      </c>
      <c r="C316" s="10">
        <v>2</v>
      </c>
      <c r="D316" s="10">
        <v>3</v>
      </c>
      <c r="E316" s="10">
        <v>4</v>
      </c>
      <c r="F316" s="10">
        <v>5</v>
      </c>
      <c r="G316" s="10">
        <v>6</v>
      </c>
      <c r="H316" s="10">
        <v>7</v>
      </c>
      <c r="I316" s="10">
        <v>8</v>
      </c>
      <c r="J316" s="10">
        <v>9</v>
      </c>
      <c r="K316" s="11" t="s">
        <v>10</v>
      </c>
      <c r="L316" s="12"/>
      <c r="M316" s="12"/>
      <c r="N316" s="13"/>
      <c r="O316" s="14"/>
      <c r="P316" s="15"/>
      <c r="Q316" s="15"/>
      <c r="R316" s="1"/>
    </row>
    <row r="317" spans="1:22" ht="12.75" customHeight="1">
      <c r="A317" s="28" t="s">
        <v>45</v>
      </c>
      <c r="B317" s="17">
        <v>40</v>
      </c>
      <c r="C317" s="17"/>
      <c r="D317" s="17"/>
      <c r="E317" s="17"/>
      <c r="F317" s="17"/>
      <c r="G317" s="17"/>
      <c r="H317" s="17"/>
      <c r="I317" s="17"/>
      <c r="J317" s="17"/>
      <c r="K317" s="30"/>
      <c r="L317" s="12"/>
      <c r="M317" s="12"/>
      <c r="N317" s="13"/>
      <c r="O317" s="14"/>
      <c r="P317" s="19">
        <f>B317</f>
        <v>40</v>
      </c>
      <c r="Q317" s="15"/>
      <c r="R317" s="1"/>
    </row>
    <row r="318" spans="1:22" ht="12.75" customHeight="1">
      <c r="A318" s="28" t="s">
        <v>46</v>
      </c>
      <c r="C318" s="29">
        <v>33</v>
      </c>
      <c r="K318" s="30"/>
      <c r="L318" s="1"/>
      <c r="M318" s="1"/>
      <c r="O318" s="14">
        <f>C318/B317</f>
        <v>0.82499999999999996</v>
      </c>
      <c r="P318" s="24">
        <v>33</v>
      </c>
      <c r="Q318" s="25">
        <f t="shared" ref="Q318:Q325" si="63">P318/P317</f>
        <v>0.82499999999999996</v>
      </c>
      <c r="R318" s="1">
        <f t="shared" ref="R318:R325" si="64">100%-Q318</f>
        <v>0.17500000000000004</v>
      </c>
    </row>
    <row r="319" spans="1:22" ht="12.75" customHeight="1">
      <c r="A319" s="28" t="s">
        <v>47</v>
      </c>
      <c r="D319" s="29">
        <v>28</v>
      </c>
      <c r="K319" s="30"/>
      <c r="L319" s="1"/>
      <c r="M319" s="1"/>
      <c r="O319" s="1">
        <f>D319/C318</f>
        <v>0.84848484848484851</v>
      </c>
      <c r="P319" s="24">
        <v>30</v>
      </c>
      <c r="Q319" s="25">
        <f t="shared" si="63"/>
        <v>0.90909090909090906</v>
      </c>
      <c r="R319" s="1">
        <f t="shared" si="64"/>
        <v>9.0909090909090939E-2</v>
      </c>
    </row>
    <row r="320" spans="1:22" ht="12.75" customHeight="1">
      <c r="A320" s="29">
        <v>1001</v>
      </c>
      <c r="E320" s="29">
        <v>26</v>
      </c>
      <c r="K320" s="30"/>
      <c r="L320" s="1"/>
      <c r="M320" s="1"/>
      <c r="O320" s="1">
        <f>E320/D319</f>
        <v>0.9285714285714286</v>
      </c>
      <c r="P320" s="24">
        <v>29</v>
      </c>
      <c r="Q320" s="25">
        <f t="shared" si="63"/>
        <v>0.96666666666666667</v>
      </c>
      <c r="R320" s="1">
        <f t="shared" si="64"/>
        <v>3.3333333333333326E-2</v>
      </c>
    </row>
    <row r="321" spans="1:22" ht="12.75" customHeight="1">
      <c r="A321" s="29">
        <v>1002</v>
      </c>
      <c r="F321" s="29">
        <v>25</v>
      </c>
      <c r="K321" s="30"/>
      <c r="L321" s="1"/>
      <c r="M321" s="1"/>
      <c r="O321" s="1">
        <f>F321/E320</f>
        <v>0.96153846153846156</v>
      </c>
      <c r="P321" s="24">
        <v>28</v>
      </c>
      <c r="Q321" s="25">
        <f t="shared" si="63"/>
        <v>0.96551724137931039</v>
      </c>
      <c r="R321" s="1">
        <f t="shared" si="64"/>
        <v>3.4482758620689613E-2</v>
      </c>
    </row>
    <row r="322" spans="1:22" ht="12.75" customHeight="1">
      <c r="A322" s="29">
        <v>1101</v>
      </c>
      <c r="G322" s="29">
        <v>25</v>
      </c>
      <c r="K322" s="30"/>
      <c r="L322" s="1"/>
      <c r="M322" s="1"/>
      <c r="O322" s="1">
        <f>G322/F321</f>
        <v>1</v>
      </c>
      <c r="P322" s="24">
        <v>28</v>
      </c>
      <c r="Q322" s="25">
        <f t="shared" si="63"/>
        <v>1</v>
      </c>
      <c r="R322" s="1">
        <f t="shared" si="64"/>
        <v>0</v>
      </c>
    </row>
    <row r="323" spans="1:22" ht="12.75" customHeight="1">
      <c r="A323" s="28" t="s">
        <v>59</v>
      </c>
      <c r="H323" s="29">
        <v>25</v>
      </c>
      <c r="K323" s="30"/>
      <c r="L323" s="1"/>
      <c r="M323" s="1"/>
      <c r="O323" s="1">
        <f>H323/G322</f>
        <v>1</v>
      </c>
      <c r="P323" s="24">
        <v>27</v>
      </c>
      <c r="Q323" s="25">
        <f t="shared" si="63"/>
        <v>0.9642857142857143</v>
      </c>
      <c r="R323" s="1">
        <f t="shared" si="64"/>
        <v>3.5714285714285698E-2</v>
      </c>
    </row>
    <row r="324" spans="1:22" ht="12.75" customHeight="1">
      <c r="A324" s="28" t="s">
        <v>67</v>
      </c>
      <c r="I324" s="29">
        <v>25</v>
      </c>
      <c r="K324" s="30"/>
      <c r="L324" s="1"/>
      <c r="M324" s="1"/>
      <c r="O324" s="1">
        <f>I324/H323</f>
        <v>1</v>
      </c>
      <c r="P324" s="24">
        <v>28</v>
      </c>
      <c r="Q324" s="25">
        <f t="shared" si="63"/>
        <v>1.037037037037037</v>
      </c>
      <c r="R324" s="1">
        <f t="shared" si="64"/>
        <v>-3.7037037037036979E-2</v>
      </c>
    </row>
    <row r="325" spans="1:22" ht="12.75" customHeight="1">
      <c r="A325" s="28" t="s">
        <v>68</v>
      </c>
      <c r="J325" s="29">
        <v>23</v>
      </c>
      <c r="K325" s="30">
        <v>23</v>
      </c>
      <c r="L325" s="1"/>
      <c r="M325" s="1"/>
      <c r="O325" s="1">
        <f>J325/I324</f>
        <v>0.92</v>
      </c>
      <c r="P325" s="24">
        <v>28</v>
      </c>
      <c r="Q325" s="25">
        <f t="shared" si="63"/>
        <v>1</v>
      </c>
      <c r="R325" s="1">
        <f t="shared" si="64"/>
        <v>0</v>
      </c>
    </row>
    <row r="326" spans="1:22" ht="12.75" customHeight="1">
      <c r="A326" s="28" t="s">
        <v>69</v>
      </c>
      <c r="J326" s="29">
        <v>3</v>
      </c>
      <c r="K326" s="30">
        <v>2</v>
      </c>
      <c r="L326" s="1"/>
      <c r="M326" s="1"/>
      <c r="O326" s="1"/>
      <c r="P326" s="24">
        <v>5</v>
      </c>
      <c r="Q326" s="25"/>
      <c r="R326" s="1"/>
    </row>
    <row r="327" spans="1:22" ht="12.75" customHeight="1">
      <c r="A327" s="28" t="s">
        <v>70</v>
      </c>
      <c r="J327" s="29">
        <v>2</v>
      </c>
      <c r="K327" s="30">
        <v>2</v>
      </c>
      <c r="L327" s="1"/>
      <c r="M327" s="1"/>
      <c r="O327" s="1"/>
      <c r="P327" s="24">
        <v>2</v>
      </c>
      <c r="Q327" s="25"/>
      <c r="R327" s="1"/>
    </row>
    <row r="328" spans="1:22" ht="12.75" customHeight="1">
      <c r="A328" s="28" t="s">
        <v>71</v>
      </c>
      <c r="J328" s="29">
        <v>1</v>
      </c>
      <c r="K328" s="30">
        <v>1</v>
      </c>
      <c r="L328" s="1"/>
      <c r="M328" s="1"/>
      <c r="O328" s="1"/>
      <c r="P328" s="24">
        <v>1</v>
      </c>
      <c r="Q328" s="25"/>
      <c r="R328" s="1"/>
      <c r="S328" s="29" t="s">
        <v>63</v>
      </c>
      <c r="T328" s="29">
        <v>22</v>
      </c>
      <c r="U328" s="29">
        <f>K330</f>
        <v>28</v>
      </c>
      <c r="V328" s="29" t="s">
        <v>10</v>
      </c>
    </row>
    <row r="329" spans="1:22" ht="12.75" customHeight="1">
      <c r="A329" s="28"/>
      <c r="K329" s="30"/>
      <c r="L329" s="1"/>
      <c r="M329" s="1"/>
      <c r="O329" s="1"/>
      <c r="P329" s="24"/>
      <c r="Q329" s="25"/>
      <c r="R329" s="1"/>
      <c r="S329" s="29" t="s">
        <v>64</v>
      </c>
      <c r="T329" s="25">
        <f>T328/B317</f>
        <v>0.55000000000000004</v>
      </c>
      <c r="U329" s="25">
        <f>T328/U328</f>
        <v>0.7857142857142857</v>
      </c>
      <c r="V329" s="29" t="s">
        <v>65</v>
      </c>
    </row>
    <row r="330" spans="1:22" ht="12.75" customHeight="1">
      <c r="K330" s="29">
        <f>SUM(K325:K328)</f>
        <v>28</v>
      </c>
      <c r="L330" s="1">
        <f>K325/B317</f>
        <v>0.57499999999999996</v>
      </c>
      <c r="M330" s="1">
        <f>K330/B317</f>
        <v>0.7</v>
      </c>
      <c r="N330" s="1">
        <f>M330-L330</f>
        <v>0.125</v>
      </c>
      <c r="O330" s="1"/>
    </row>
    <row r="331" spans="1:22" ht="12.75" customHeight="1">
      <c r="L331" s="1"/>
      <c r="M331" s="1"/>
      <c r="N331" s="1"/>
      <c r="O331" s="1"/>
      <c r="S331" s="29"/>
      <c r="T331" s="25"/>
      <c r="U331" s="25"/>
      <c r="V331" s="29"/>
    </row>
    <row r="332" spans="1:22" ht="12.75" customHeight="1">
      <c r="L332" s="1"/>
      <c r="M332" s="1"/>
      <c r="N332" s="1"/>
      <c r="O332" s="1"/>
      <c r="S332" s="29"/>
      <c r="T332" s="25"/>
      <c r="U332" s="25"/>
      <c r="V332" s="29"/>
    </row>
    <row r="333" spans="1:22" ht="12.75" customHeight="1">
      <c r="A333" s="2" t="s">
        <v>74</v>
      </c>
      <c r="L333" s="1"/>
      <c r="M333" s="1"/>
      <c r="O333" s="1"/>
      <c r="S333" s="29"/>
      <c r="T333" s="29"/>
      <c r="U333" s="29"/>
      <c r="V333" s="29"/>
    </row>
    <row r="334" spans="1:22" ht="25.5" customHeight="1">
      <c r="B334" s="192" t="s">
        <v>1</v>
      </c>
      <c r="C334" s="193"/>
      <c r="D334" s="193"/>
      <c r="E334" s="193"/>
      <c r="F334" s="193"/>
      <c r="G334" s="193"/>
      <c r="H334" s="193"/>
      <c r="I334" s="193"/>
      <c r="J334" s="193"/>
      <c r="L334" s="4" t="s">
        <v>2</v>
      </c>
      <c r="M334" s="4" t="s">
        <v>3</v>
      </c>
      <c r="N334" s="5" t="s">
        <v>4</v>
      </c>
      <c r="O334" s="4" t="s">
        <v>5</v>
      </c>
      <c r="P334" s="6" t="s">
        <v>6</v>
      </c>
      <c r="Q334" s="6" t="s">
        <v>7</v>
      </c>
      <c r="R334" s="7" t="s">
        <v>8</v>
      </c>
      <c r="S334" s="29"/>
      <c r="T334" s="29"/>
      <c r="U334" s="29"/>
      <c r="V334" s="29"/>
    </row>
    <row r="335" spans="1:22" ht="12.75" customHeight="1">
      <c r="A335" s="9" t="s">
        <v>9</v>
      </c>
      <c r="B335" s="10">
        <v>1</v>
      </c>
      <c r="C335" s="10">
        <v>2</v>
      </c>
      <c r="D335" s="10">
        <v>3</v>
      </c>
      <c r="E335" s="10">
        <v>4</v>
      </c>
      <c r="F335" s="10">
        <v>5</v>
      </c>
      <c r="G335" s="10">
        <v>6</v>
      </c>
      <c r="H335" s="10">
        <v>7</v>
      </c>
      <c r="I335" s="10">
        <v>8</v>
      </c>
      <c r="J335" s="10">
        <v>9</v>
      </c>
      <c r="K335" s="11" t="s">
        <v>10</v>
      </c>
      <c r="L335" s="12"/>
      <c r="M335" s="12"/>
      <c r="N335" s="13"/>
      <c r="O335" s="14"/>
      <c r="P335" s="15"/>
      <c r="Q335" s="15"/>
      <c r="R335" s="1"/>
      <c r="S335" s="29"/>
      <c r="T335" s="29"/>
      <c r="U335" s="29"/>
      <c r="V335" s="29"/>
    </row>
    <row r="336" spans="1:22" ht="12.75" customHeight="1">
      <c r="A336" s="28" t="s">
        <v>46</v>
      </c>
      <c r="B336" s="17">
        <v>9</v>
      </c>
      <c r="C336" s="17"/>
      <c r="D336" s="17"/>
      <c r="E336" s="17"/>
      <c r="F336" s="17"/>
      <c r="G336" s="17"/>
      <c r="H336" s="17"/>
      <c r="I336" s="17"/>
      <c r="J336" s="17"/>
      <c r="K336" s="30"/>
      <c r="L336" s="12"/>
      <c r="M336" s="12"/>
      <c r="N336" s="13"/>
      <c r="O336" s="14"/>
      <c r="P336" s="19">
        <f>B336</f>
        <v>9</v>
      </c>
      <c r="Q336" s="15"/>
      <c r="R336" s="1"/>
      <c r="S336" s="29"/>
      <c r="T336" s="29"/>
      <c r="U336" s="29"/>
      <c r="V336" s="29"/>
    </row>
    <row r="337" spans="1:30" ht="12.75" customHeight="1">
      <c r="A337" s="28" t="s">
        <v>47</v>
      </c>
      <c r="C337" s="29">
        <v>9</v>
      </c>
      <c r="K337" s="30"/>
      <c r="L337" s="1"/>
      <c r="M337" s="1"/>
      <c r="O337" s="14">
        <f>C337/B336</f>
        <v>1</v>
      </c>
      <c r="P337" s="24">
        <v>9</v>
      </c>
      <c r="Q337" s="25">
        <f t="shared" ref="Q337:Q344" si="65">P337/P336</f>
        <v>1</v>
      </c>
      <c r="R337" s="1">
        <f t="shared" ref="R337:R344" si="66">100%-Q337</f>
        <v>0</v>
      </c>
      <c r="S337" s="29"/>
      <c r="T337" s="29"/>
      <c r="U337" s="29"/>
      <c r="V337" s="29"/>
    </row>
    <row r="338" spans="1:30" ht="12.75" customHeight="1">
      <c r="A338" s="29">
        <v>1001</v>
      </c>
      <c r="D338" s="29">
        <v>9</v>
      </c>
      <c r="K338" s="30"/>
      <c r="L338" s="1"/>
      <c r="M338" s="1"/>
      <c r="O338" s="1">
        <f>D338/C337</f>
        <v>1</v>
      </c>
      <c r="P338" s="24">
        <v>9</v>
      </c>
      <c r="Q338" s="25">
        <f t="shared" si="65"/>
        <v>1</v>
      </c>
      <c r="R338" s="1">
        <f t="shared" si="66"/>
        <v>0</v>
      </c>
      <c r="S338" s="29"/>
      <c r="T338" s="29"/>
      <c r="U338" s="29"/>
      <c r="V338" s="29"/>
    </row>
    <row r="339" spans="1:30" ht="12.75" customHeight="1">
      <c r="A339" s="29">
        <v>1002</v>
      </c>
      <c r="E339" s="29">
        <v>9</v>
      </c>
      <c r="K339" s="30"/>
      <c r="L339" s="1"/>
      <c r="M339" s="1"/>
      <c r="O339" s="1">
        <f>E339/D338</f>
        <v>1</v>
      </c>
      <c r="P339" s="24">
        <v>9</v>
      </c>
      <c r="Q339" s="25">
        <f t="shared" si="65"/>
        <v>1</v>
      </c>
      <c r="R339" s="1">
        <f t="shared" si="66"/>
        <v>0</v>
      </c>
      <c r="S339" s="29"/>
      <c r="T339" s="29"/>
      <c r="U339" s="29"/>
      <c r="V339" s="29"/>
    </row>
    <row r="340" spans="1:30" ht="12.75" customHeight="1">
      <c r="A340" s="29">
        <v>1101</v>
      </c>
      <c r="F340" s="29">
        <v>9</v>
      </c>
      <c r="K340" s="30"/>
      <c r="L340" s="1"/>
      <c r="M340" s="1"/>
      <c r="O340" s="1">
        <f>F340/E339</f>
        <v>1</v>
      </c>
      <c r="P340" s="24">
        <v>9</v>
      </c>
      <c r="Q340" s="25">
        <f t="shared" si="65"/>
        <v>1</v>
      </c>
      <c r="R340" s="1">
        <f t="shared" si="66"/>
        <v>0</v>
      </c>
      <c r="S340" s="29"/>
      <c r="T340" s="29"/>
      <c r="U340" s="29"/>
      <c r="V340" s="29"/>
    </row>
    <row r="341" spans="1:30" ht="12.75" customHeight="1">
      <c r="A341" s="28" t="s">
        <v>59</v>
      </c>
      <c r="G341" s="29">
        <v>9</v>
      </c>
      <c r="K341" s="30"/>
      <c r="L341" s="1"/>
      <c r="M341" s="1"/>
      <c r="O341" s="1">
        <f>G341/F340</f>
        <v>1</v>
      </c>
      <c r="P341" s="24">
        <v>9</v>
      </c>
      <c r="Q341" s="25">
        <f t="shared" si="65"/>
        <v>1</v>
      </c>
      <c r="R341" s="1">
        <f t="shared" si="66"/>
        <v>0</v>
      </c>
      <c r="S341" s="29"/>
      <c r="T341" s="29"/>
      <c r="U341" s="29"/>
      <c r="V341" s="29"/>
    </row>
    <row r="342" spans="1:30" ht="12.75" customHeight="1">
      <c r="A342" s="28" t="s">
        <v>67</v>
      </c>
      <c r="H342" s="29">
        <v>9</v>
      </c>
      <c r="K342" s="30"/>
      <c r="L342" s="1"/>
      <c r="M342" s="1"/>
      <c r="O342" s="1">
        <f>H342/G341</f>
        <v>1</v>
      </c>
      <c r="P342" s="24">
        <v>9</v>
      </c>
      <c r="Q342" s="25">
        <f t="shared" si="65"/>
        <v>1</v>
      </c>
      <c r="R342" s="1">
        <f t="shared" si="66"/>
        <v>0</v>
      </c>
      <c r="S342" s="29"/>
      <c r="T342" s="29"/>
      <c r="U342" s="29"/>
      <c r="V342" s="29"/>
    </row>
    <row r="343" spans="1:30" ht="12.75" customHeight="1">
      <c r="A343" s="28" t="s">
        <v>68</v>
      </c>
      <c r="I343" s="29">
        <v>9</v>
      </c>
      <c r="K343" s="30"/>
      <c r="L343" s="1"/>
      <c r="M343" s="1"/>
      <c r="O343" s="1">
        <f>I343/H342</f>
        <v>1</v>
      </c>
      <c r="P343" s="24">
        <v>9</v>
      </c>
      <c r="Q343" s="25">
        <f t="shared" si="65"/>
        <v>1</v>
      </c>
      <c r="R343" s="1">
        <f t="shared" si="66"/>
        <v>0</v>
      </c>
      <c r="S343" s="29"/>
      <c r="T343" s="29"/>
      <c r="U343" s="29"/>
      <c r="V343" s="29"/>
    </row>
    <row r="344" spans="1:30" ht="12.75" customHeight="1">
      <c r="A344" s="28" t="s">
        <v>69</v>
      </c>
      <c r="J344" s="29">
        <v>9</v>
      </c>
      <c r="K344" s="30">
        <v>9</v>
      </c>
      <c r="L344" s="1"/>
      <c r="M344" s="1"/>
      <c r="O344" s="1">
        <f>J344/I343</f>
        <v>1</v>
      </c>
      <c r="P344" s="24">
        <v>9</v>
      </c>
      <c r="Q344" s="25">
        <f t="shared" si="65"/>
        <v>1</v>
      </c>
      <c r="R344" s="1">
        <f t="shared" si="66"/>
        <v>0</v>
      </c>
      <c r="S344" s="29"/>
      <c r="T344" s="29"/>
      <c r="U344" s="29"/>
      <c r="V344" s="29"/>
    </row>
    <row r="345" spans="1:30" ht="12.75" customHeight="1">
      <c r="A345" s="28"/>
      <c r="K345" s="30"/>
      <c r="L345" s="1"/>
      <c r="M345" s="1"/>
      <c r="O345" s="1"/>
      <c r="P345" s="24"/>
      <c r="Q345" s="25"/>
      <c r="R345" s="1"/>
      <c r="S345" s="29"/>
      <c r="T345" s="29"/>
      <c r="U345" s="29"/>
      <c r="V345" s="29"/>
    </row>
    <row r="346" spans="1:30" ht="12.75" customHeight="1">
      <c r="K346" s="29">
        <f>SUM(K344)</f>
        <v>9</v>
      </c>
      <c r="L346" s="1">
        <f>K344/B336</f>
        <v>1</v>
      </c>
      <c r="M346" s="1">
        <f>K346/B336</f>
        <v>1</v>
      </c>
      <c r="N346" s="1">
        <f>M346-L346</f>
        <v>0</v>
      </c>
      <c r="O346" s="1"/>
      <c r="S346" s="29"/>
      <c r="T346" s="29"/>
      <c r="U346" s="29"/>
      <c r="V346" s="29"/>
    </row>
    <row r="347" spans="1:30" ht="12.75" customHeight="1">
      <c r="L347" s="1"/>
      <c r="M347" s="1"/>
      <c r="N347" s="1"/>
      <c r="O347" s="1"/>
      <c r="S347" s="42" t="s">
        <v>63</v>
      </c>
      <c r="T347" s="42">
        <v>6</v>
      </c>
      <c r="U347" s="42">
        <f>SUM(K342:K344)</f>
        <v>9</v>
      </c>
      <c r="V347" s="42" t="s">
        <v>10</v>
      </c>
    </row>
    <row r="348" spans="1:30" ht="12.75" customHeight="1">
      <c r="L348" s="1"/>
      <c r="M348" s="1"/>
      <c r="N348" s="1"/>
      <c r="O348" s="1"/>
      <c r="S348" s="42" t="s">
        <v>64</v>
      </c>
      <c r="T348" s="43">
        <f>T347/B336</f>
        <v>0.66666666666666663</v>
      </c>
      <c r="U348" s="43">
        <f>T347/U347</f>
        <v>0.66666666666666663</v>
      </c>
      <c r="V348" s="42" t="s">
        <v>65</v>
      </c>
    </row>
    <row r="349" spans="1:30" ht="12.75" customHeight="1">
      <c r="L349" s="1"/>
      <c r="M349" s="1"/>
      <c r="N349" s="1"/>
      <c r="O349" s="1"/>
      <c r="S349" s="29"/>
      <c r="T349" s="29"/>
      <c r="U349" s="29"/>
      <c r="V349" s="29"/>
    </row>
    <row r="350" spans="1:30" ht="12.75" customHeight="1">
      <c r="A350" s="2" t="s">
        <v>75</v>
      </c>
      <c r="L350" s="1"/>
      <c r="M350" s="1"/>
      <c r="O350" s="1"/>
      <c r="S350" s="29"/>
      <c r="T350" s="29"/>
      <c r="U350" s="29"/>
      <c r="V350" s="29"/>
    </row>
    <row r="351" spans="1:30" ht="25.5" customHeight="1">
      <c r="B351" s="192" t="s">
        <v>1</v>
      </c>
      <c r="C351" s="193"/>
      <c r="D351" s="193"/>
      <c r="E351" s="193"/>
      <c r="F351" s="193"/>
      <c r="G351" s="193"/>
      <c r="H351" s="193"/>
      <c r="I351" s="193"/>
      <c r="J351" s="193"/>
      <c r="L351" s="4" t="s">
        <v>2</v>
      </c>
      <c r="M351" s="4" t="s">
        <v>3</v>
      </c>
      <c r="N351" s="5" t="s">
        <v>4</v>
      </c>
      <c r="O351" s="4" t="s">
        <v>5</v>
      </c>
      <c r="P351" s="6" t="s">
        <v>6</v>
      </c>
      <c r="Q351" s="6" t="s">
        <v>7</v>
      </c>
      <c r="R351" s="7" t="s">
        <v>8</v>
      </c>
      <c r="S351" s="29"/>
      <c r="T351" s="29"/>
      <c r="U351" s="29"/>
      <c r="V351" s="29"/>
    </row>
    <row r="352" spans="1:30" ht="12.75" customHeight="1">
      <c r="A352" s="9" t="s">
        <v>9</v>
      </c>
      <c r="B352" s="10">
        <v>1</v>
      </c>
      <c r="C352" s="10">
        <v>2</v>
      </c>
      <c r="D352" s="10">
        <v>3</v>
      </c>
      <c r="E352" s="10">
        <v>4</v>
      </c>
      <c r="F352" s="10">
        <v>5</v>
      </c>
      <c r="G352" s="10">
        <v>6</v>
      </c>
      <c r="H352" s="10">
        <v>7</v>
      </c>
      <c r="I352" s="10">
        <v>8</v>
      </c>
      <c r="J352" s="10">
        <v>9</v>
      </c>
      <c r="K352" s="11" t="s">
        <v>10</v>
      </c>
      <c r="L352" s="12"/>
      <c r="M352" s="12"/>
      <c r="N352" s="13"/>
      <c r="O352" s="14"/>
      <c r="P352" s="15"/>
      <c r="Q352" s="15"/>
      <c r="R352" s="1"/>
      <c r="S352" s="29"/>
      <c r="T352" s="29"/>
      <c r="U352" s="29"/>
      <c r="V352" s="29"/>
      <c r="AC352" s="44" t="s">
        <v>45</v>
      </c>
      <c r="AD352" s="29">
        <v>21</v>
      </c>
    </row>
    <row r="353" spans="1:30" ht="12.75" customHeight="1">
      <c r="A353" s="28" t="s">
        <v>47</v>
      </c>
      <c r="B353" s="17">
        <v>33</v>
      </c>
      <c r="C353" s="17"/>
      <c r="D353" s="17"/>
      <c r="E353" s="17"/>
      <c r="F353" s="17"/>
      <c r="G353" s="17"/>
      <c r="H353" s="17"/>
      <c r="I353" s="17"/>
      <c r="J353" s="17"/>
      <c r="K353" s="30"/>
      <c r="L353" s="12"/>
      <c r="M353" s="12"/>
      <c r="N353" s="13"/>
      <c r="O353" s="14"/>
      <c r="P353" s="19">
        <f>B353</f>
        <v>33</v>
      </c>
      <c r="Q353" s="15"/>
      <c r="R353" s="1"/>
      <c r="S353" s="29"/>
      <c r="T353" s="29"/>
      <c r="U353" s="29"/>
      <c r="V353" s="29"/>
      <c r="AA353" s="45" t="s">
        <v>76</v>
      </c>
      <c r="AB353" s="45">
        <v>1302</v>
      </c>
      <c r="AC353" s="44" t="s">
        <v>47</v>
      </c>
      <c r="AD353" s="29">
        <v>16</v>
      </c>
    </row>
    <row r="354" spans="1:30" ht="12.75" customHeight="1">
      <c r="A354" s="28" t="s">
        <v>52</v>
      </c>
      <c r="C354" s="29">
        <v>29</v>
      </c>
      <c r="K354" s="30"/>
      <c r="L354" s="1"/>
      <c r="M354" s="1"/>
      <c r="O354" s="14">
        <f>C354/B353</f>
        <v>0.87878787878787878</v>
      </c>
      <c r="P354" s="46">
        <v>29</v>
      </c>
      <c r="Q354" s="25">
        <f t="shared" ref="Q354:Q361" si="67">P354/P353</f>
        <v>0.87878787878787878</v>
      </c>
      <c r="R354" s="1">
        <f t="shared" ref="R354:R361" si="68">100%-Q354</f>
        <v>0.12121212121212122</v>
      </c>
      <c r="S354" s="29"/>
      <c r="T354" s="29"/>
      <c r="U354" s="29"/>
      <c r="V354" s="29"/>
    </row>
    <row r="355" spans="1:30" ht="12.75" customHeight="1">
      <c r="A355" s="29">
        <v>1002</v>
      </c>
      <c r="D355" s="29">
        <v>23</v>
      </c>
      <c r="K355" s="30"/>
      <c r="L355" s="1"/>
      <c r="M355" s="1"/>
      <c r="O355" s="1">
        <f>D355/C354</f>
        <v>0.7931034482758621</v>
      </c>
      <c r="P355" s="46">
        <v>28</v>
      </c>
      <c r="Q355" s="25">
        <f t="shared" si="67"/>
        <v>0.96551724137931039</v>
      </c>
      <c r="R355" s="1">
        <f t="shared" si="68"/>
        <v>3.4482758620689613E-2</v>
      </c>
      <c r="S355" s="29"/>
      <c r="T355" s="29"/>
      <c r="U355" s="29"/>
      <c r="V355" s="29"/>
    </row>
    <row r="356" spans="1:30" ht="12.75" customHeight="1">
      <c r="A356" s="28" t="s">
        <v>58</v>
      </c>
      <c r="E356" s="29">
        <v>20</v>
      </c>
      <c r="K356" s="30"/>
      <c r="L356" s="1"/>
      <c r="M356" s="1"/>
      <c r="O356" s="1">
        <f>E356/D355</f>
        <v>0.86956521739130432</v>
      </c>
      <c r="P356" s="46">
        <v>25</v>
      </c>
      <c r="Q356" s="25">
        <f t="shared" si="67"/>
        <v>0.8928571428571429</v>
      </c>
      <c r="R356" s="1">
        <f t="shared" si="68"/>
        <v>0.1071428571428571</v>
      </c>
      <c r="S356" s="29"/>
      <c r="T356" s="29"/>
      <c r="U356" s="29"/>
      <c r="V356" s="29"/>
    </row>
    <row r="357" spans="1:30" ht="12.75" customHeight="1">
      <c r="A357" s="28" t="s">
        <v>59</v>
      </c>
      <c r="F357" s="29">
        <v>20</v>
      </c>
      <c r="K357" s="30"/>
      <c r="L357" s="1"/>
      <c r="M357" s="1"/>
      <c r="O357" s="1">
        <f>F357/E356</f>
        <v>1</v>
      </c>
      <c r="P357" s="46">
        <v>26</v>
      </c>
      <c r="Q357" s="25">
        <f t="shared" si="67"/>
        <v>1.04</v>
      </c>
      <c r="R357" s="1">
        <f t="shared" si="68"/>
        <v>-4.0000000000000036E-2</v>
      </c>
      <c r="S357" s="29"/>
      <c r="T357" s="29"/>
      <c r="U357" s="29"/>
      <c r="V357" s="29"/>
    </row>
    <row r="358" spans="1:30" ht="12.75" customHeight="1">
      <c r="A358" s="28" t="s">
        <v>67</v>
      </c>
      <c r="G358" s="29">
        <v>20</v>
      </c>
      <c r="K358" s="30"/>
      <c r="L358" s="1"/>
      <c r="M358" s="1"/>
      <c r="O358" s="1">
        <f>G358/F357</f>
        <v>1</v>
      </c>
      <c r="P358" s="46">
        <v>26</v>
      </c>
      <c r="Q358" s="25">
        <f t="shared" si="67"/>
        <v>1</v>
      </c>
      <c r="R358" s="1">
        <f t="shared" si="68"/>
        <v>0</v>
      </c>
      <c r="S358" s="29"/>
      <c r="T358" s="29"/>
      <c r="U358" s="29"/>
      <c r="V358" s="29"/>
    </row>
    <row r="359" spans="1:30" ht="12.75" customHeight="1">
      <c r="A359" s="28" t="s">
        <v>68</v>
      </c>
      <c r="H359" s="29">
        <v>20</v>
      </c>
      <c r="K359" s="30"/>
      <c r="L359" s="1"/>
      <c r="M359" s="1"/>
      <c r="O359" s="1">
        <f>H359/G358</f>
        <v>1</v>
      </c>
      <c r="P359" s="46">
        <v>25</v>
      </c>
      <c r="Q359" s="25">
        <f t="shared" si="67"/>
        <v>0.96153846153846156</v>
      </c>
      <c r="R359" s="1">
        <f t="shared" si="68"/>
        <v>3.8461538461538436E-2</v>
      </c>
      <c r="S359" s="29"/>
      <c r="T359" s="29"/>
      <c r="U359" s="29"/>
      <c r="V359" s="29"/>
    </row>
    <row r="360" spans="1:30" ht="12.75" customHeight="1">
      <c r="A360" s="28" t="s">
        <v>69</v>
      </c>
      <c r="I360" s="29">
        <v>20</v>
      </c>
      <c r="K360" s="30"/>
      <c r="L360" s="1"/>
      <c r="M360" s="1"/>
      <c r="O360" s="1">
        <f>I360/H359</f>
        <v>1</v>
      </c>
      <c r="P360" s="46">
        <v>25</v>
      </c>
      <c r="Q360" s="25">
        <f t="shared" si="67"/>
        <v>1</v>
      </c>
      <c r="R360" s="1">
        <f t="shared" si="68"/>
        <v>0</v>
      </c>
      <c r="S360" s="29"/>
      <c r="T360" s="29"/>
      <c r="U360" s="29"/>
      <c r="V360" s="29"/>
    </row>
    <row r="361" spans="1:30" ht="12.75" customHeight="1">
      <c r="A361" s="28" t="s">
        <v>70</v>
      </c>
      <c r="J361" s="29">
        <v>20</v>
      </c>
      <c r="K361" s="30">
        <v>19</v>
      </c>
      <c r="L361" s="1"/>
      <c r="M361" s="1"/>
      <c r="O361" s="1">
        <f>J361/I360</f>
        <v>1</v>
      </c>
      <c r="P361" s="46">
        <v>25</v>
      </c>
      <c r="Q361" s="25">
        <f t="shared" si="67"/>
        <v>1</v>
      </c>
      <c r="R361" s="1">
        <f t="shared" si="68"/>
        <v>0</v>
      </c>
      <c r="S361" s="29"/>
      <c r="T361" s="29"/>
      <c r="U361" s="29"/>
      <c r="V361" s="29"/>
    </row>
    <row r="362" spans="1:30" ht="12.75" customHeight="1">
      <c r="A362" s="28" t="s">
        <v>71</v>
      </c>
      <c r="J362" s="29">
        <v>4</v>
      </c>
      <c r="K362" s="30"/>
      <c r="L362" s="1"/>
      <c r="M362" s="1"/>
      <c r="O362" s="1"/>
      <c r="P362" s="46">
        <v>5</v>
      </c>
      <c r="Q362" s="25"/>
      <c r="R362" s="1"/>
      <c r="S362" s="29"/>
      <c r="T362" s="29"/>
      <c r="U362" s="29"/>
      <c r="V362" s="29"/>
    </row>
    <row r="363" spans="1:30" ht="12.75" customHeight="1">
      <c r="A363" s="28" t="s">
        <v>77</v>
      </c>
      <c r="J363" s="29">
        <v>4</v>
      </c>
      <c r="K363" s="30">
        <v>2</v>
      </c>
      <c r="L363" s="1"/>
      <c r="M363" s="1"/>
      <c r="O363" s="1"/>
      <c r="P363" s="46">
        <v>5</v>
      </c>
      <c r="Q363" s="25"/>
      <c r="R363" s="1"/>
      <c r="S363" s="29" t="s">
        <v>63</v>
      </c>
      <c r="T363" s="29">
        <v>23</v>
      </c>
      <c r="U363" s="29">
        <f>K367</f>
        <v>23</v>
      </c>
      <c r="V363" s="29" t="s">
        <v>10</v>
      </c>
    </row>
    <row r="364" spans="1:30" ht="12.75" customHeight="1">
      <c r="A364" s="28" t="s">
        <v>78</v>
      </c>
      <c r="J364" s="29">
        <v>1</v>
      </c>
      <c r="K364" s="30">
        <v>1</v>
      </c>
      <c r="L364" s="1"/>
      <c r="M364" s="1"/>
      <c r="O364" s="1"/>
      <c r="P364" s="46">
        <v>1</v>
      </c>
      <c r="Q364" s="25"/>
      <c r="R364" s="1"/>
      <c r="S364" s="29" t="s">
        <v>64</v>
      </c>
      <c r="T364" s="25">
        <f>T363/B353</f>
        <v>0.69696969696969702</v>
      </c>
      <c r="U364" s="25">
        <f>T363/U363</f>
        <v>1</v>
      </c>
      <c r="V364" s="29" t="s">
        <v>65</v>
      </c>
    </row>
    <row r="365" spans="1:30" ht="12.75" customHeight="1">
      <c r="A365" s="28" t="s">
        <v>79</v>
      </c>
      <c r="J365" s="29">
        <v>1</v>
      </c>
      <c r="K365" s="30">
        <v>1</v>
      </c>
      <c r="L365" s="1"/>
      <c r="M365" s="1"/>
      <c r="O365" s="1"/>
      <c r="P365" s="46">
        <v>1</v>
      </c>
    </row>
    <row r="366" spans="1:30" ht="12.75" customHeight="1">
      <c r="A366" s="28"/>
      <c r="K366" s="30"/>
      <c r="L366" s="1"/>
      <c r="M366" s="1"/>
      <c r="O366" s="1"/>
      <c r="P366" s="46"/>
    </row>
    <row r="367" spans="1:30" ht="12.75" customHeight="1">
      <c r="A367" s="28"/>
      <c r="K367" s="29">
        <f>SUM(K361:K365)</f>
        <v>23</v>
      </c>
      <c r="L367" s="1">
        <f>K361/B353</f>
        <v>0.5757575757575758</v>
      </c>
      <c r="M367" s="1">
        <f>K367/B353</f>
        <v>0.69696969696969702</v>
      </c>
      <c r="N367" s="1">
        <f>M367-L367</f>
        <v>0.12121212121212122</v>
      </c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30" ht="12.75" customHeight="1">
      <c r="A368" s="2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0" ht="12.75" customHeight="1">
      <c r="L369" s="1"/>
      <c r="M369" s="1"/>
      <c r="O369" s="1"/>
    </row>
    <row r="370" spans="1:20" ht="12.75" customHeight="1">
      <c r="L370" s="1"/>
      <c r="M370" s="1"/>
      <c r="N370" s="1"/>
      <c r="O370" s="1"/>
      <c r="T370" s="35"/>
    </row>
    <row r="371" spans="1:20" ht="12.75" customHeight="1">
      <c r="L371" s="1"/>
      <c r="M371" s="1"/>
      <c r="N371" s="1"/>
      <c r="O371" s="1"/>
      <c r="T371" s="35"/>
    </row>
    <row r="372" spans="1:20" ht="26.25" customHeight="1">
      <c r="A372" s="33"/>
      <c r="B372" s="200" t="s">
        <v>11</v>
      </c>
      <c r="C372" s="195"/>
      <c r="D372" s="195"/>
      <c r="E372" s="195"/>
      <c r="F372" s="195"/>
      <c r="G372" s="195"/>
      <c r="K372" s="48" t="s">
        <v>52</v>
      </c>
      <c r="L372" s="48"/>
      <c r="M372" s="48"/>
      <c r="N372" s="29"/>
      <c r="O372" s="1"/>
      <c r="P372" s="29"/>
      <c r="Q372" s="29"/>
      <c r="R372" s="29"/>
      <c r="T372" s="35"/>
    </row>
    <row r="373" spans="1:20" ht="20.25" customHeight="1">
      <c r="A373" s="206" t="s">
        <v>9</v>
      </c>
      <c r="B373" s="207" t="s">
        <v>80</v>
      </c>
      <c r="C373" s="202"/>
      <c r="D373" s="202"/>
      <c r="E373" s="202"/>
      <c r="F373" s="202"/>
      <c r="G373" s="202"/>
      <c r="H373" s="202"/>
      <c r="I373" s="202"/>
      <c r="J373" s="203"/>
      <c r="K373" s="208" t="s">
        <v>10</v>
      </c>
      <c r="L373" s="196" t="s">
        <v>2</v>
      </c>
      <c r="M373" s="196" t="s">
        <v>3</v>
      </c>
      <c r="N373" s="198" t="s">
        <v>4</v>
      </c>
      <c r="O373" s="196" t="s">
        <v>5</v>
      </c>
      <c r="P373" s="199" t="s">
        <v>6</v>
      </c>
      <c r="Q373" s="199" t="s">
        <v>7</v>
      </c>
      <c r="R373" s="196" t="s">
        <v>8</v>
      </c>
      <c r="T373" s="35"/>
    </row>
    <row r="374" spans="1:20" ht="15.75" customHeight="1">
      <c r="A374" s="197"/>
      <c r="B374" s="52" t="s">
        <v>81</v>
      </c>
      <c r="C374" s="52" t="s">
        <v>82</v>
      </c>
      <c r="D374" s="52" t="s">
        <v>83</v>
      </c>
      <c r="E374" s="52" t="s">
        <v>84</v>
      </c>
      <c r="F374" s="52" t="s">
        <v>85</v>
      </c>
      <c r="G374" s="52" t="s">
        <v>86</v>
      </c>
      <c r="H374" s="52" t="s">
        <v>87</v>
      </c>
      <c r="I374" s="52" t="s">
        <v>88</v>
      </c>
      <c r="J374" s="52" t="s">
        <v>89</v>
      </c>
      <c r="K374" s="197"/>
      <c r="L374" s="197"/>
      <c r="M374" s="197"/>
      <c r="N374" s="197"/>
      <c r="O374" s="197"/>
      <c r="P374" s="197"/>
      <c r="Q374" s="197"/>
      <c r="R374" s="197"/>
      <c r="T374" s="35"/>
    </row>
    <row r="375" spans="1:20" ht="15.75" customHeight="1">
      <c r="A375" s="52">
        <v>1001</v>
      </c>
      <c r="B375" s="53">
        <v>11</v>
      </c>
      <c r="C375" s="53"/>
      <c r="D375" s="53"/>
      <c r="E375" s="53"/>
      <c r="F375" s="53"/>
      <c r="G375" s="53"/>
      <c r="H375" s="53"/>
      <c r="I375" s="53"/>
      <c r="J375" s="53"/>
      <c r="K375" s="54"/>
      <c r="L375" s="55"/>
      <c r="M375" s="56"/>
      <c r="N375" s="57"/>
      <c r="O375" s="58"/>
      <c r="P375" s="59">
        <f>B375</f>
        <v>11</v>
      </c>
      <c r="Q375" s="60"/>
      <c r="R375" s="58"/>
      <c r="T375" s="35"/>
    </row>
    <row r="376" spans="1:20" ht="15.75" customHeight="1">
      <c r="A376" s="52">
        <v>1002</v>
      </c>
      <c r="B376" s="53"/>
      <c r="C376" s="53">
        <v>5</v>
      </c>
      <c r="D376" s="53"/>
      <c r="E376" s="53"/>
      <c r="F376" s="53"/>
      <c r="G376" s="53"/>
      <c r="H376" s="53"/>
      <c r="I376" s="53"/>
      <c r="J376" s="53"/>
      <c r="K376" s="54"/>
      <c r="L376" s="61"/>
      <c r="M376" s="1"/>
      <c r="N376" s="62"/>
      <c r="O376" s="63">
        <f>IF(C376=0,"",C376/B375)</f>
        <v>0.45454545454545453</v>
      </c>
      <c r="P376" s="64">
        <v>5</v>
      </c>
      <c r="Q376" s="65">
        <f t="shared" ref="Q376:Q383" si="69">IF(P376=0,"",P376/P375)</f>
        <v>0.45454545454545453</v>
      </c>
      <c r="R376" s="65">
        <f t="shared" ref="R376:R383" si="70">IF(P376=0,"",100%-Q376)</f>
        <v>0.54545454545454541</v>
      </c>
      <c r="T376" s="35"/>
    </row>
    <row r="377" spans="1:20" ht="15.75" customHeight="1">
      <c r="A377" s="52">
        <v>1101</v>
      </c>
      <c r="B377" s="53"/>
      <c r="C377" s="53"/>
      <c r="D377" s="53">
        <v>3</v>
      </c>
      <c r="E377" s="53"/>
      <c r="F377" s="53"/>
      <c r="G377" s="53"/>
      <c r="H377" s="53"/>
      <c r="I377" s="53"/>
      <c r="J377" s="53"/>
      <c r="K377" s="54"/>
      <c r="L377" s="61"/>
      <c r="M377" s="1"/>
      <c r="N377" s="62"/>
      <c r="O377" s="63">
        <f>IF(D377=0,"",D377/C376)</f>
        <v>0.6</v>
      </c>
      <c r="P377" s="64">
        <v>4</v>
      </c>
      <c r="Q377" s="65">
        <f t="shared" si="69"/>
        <v>0.8</v>
      </c>
      <c r="R377" s="65">
        <f t="shared" si="70"/>
        <v>0.19999999999999996</v>
      </c>
      <c r="S377" s="35">
        <f>P377/P375</f>
        <v>0.36363636363636365</v>
      </c>
      <c r="T377" s="35"/>
    </row>
    <row r="378" spans="1:20" ht="15.75" customHeight="1">
      <c r="A378" s="52">
        <v>1102</v>
      </c>
      <c r="B378" s="53"/>
      <c r="C378" s="53"/>
      <c r="D378" s="53"/>
      <c r="E378" s="53">
        <v>3</v>
      </c>
      <c r="F378" s="53"/>
      <c r="G378" s="53"/>
      <c r="H378" s="53"/>
      <c r="I378" s="53"/>
      <c r="J378" s="53"/>
      <c r="K378" s="54"/>
      <c r="L378" s="61"/>
      <c r="M378" s="1"/>
      <c r="N378" s="62"/>
      <c r="O378" s="63">
        <f>IF(E378=0,"",E378/D377)</f>
        <v>1</v>
      </c>
      <c r="P378" s="64">
        <v>4</v>
      </c>
      <c r="Q378" s="65">
        <f t="shared" si="69"/>
        <v>1</v>
      </c>
      <c r="R378" s="65">
        <f t="shared" si="70"/>
        <v>0</v>
      </c>
      <c r="T378" s="35"/>
    </row>
    <row r="379" spans="1:20" ht="15.75" customHeight="1">
      <c r="A379" s="52">
        <v>1201</v>
      </c>
      <c r="B379" s="53"/>
      <c r="C379" s="53"/>
      <c r="D379" s="53"/>
      <c r="E379" s="53"/>
      <c r="F379" s="53">
        <v>3</v>
      </c>
      <c r="G379" s="53"/>
      <c r="H379" s="53"/>
      <c r="I379" s="53"/>
      <c r="J379" s="53"/>
      <c r="K379" s="54"/>
      <c r="L379" s="61"/>
      <c r="M379" s="1"/>
      <c r="N379" s="62"/>
      <c r="O379" s="63">
        <f>IF(F379=0,"",F379/E378)</f>
        <v>1</v>
      </c>
      <c r="P379" s="64">
        <v>4</v>
      </c>
      <c r="Q379" s="65">
        <f t="shared" si="69"/>
        <v>1</v>
      </c>
      <c r="R379" s="65">
        <f t="shared" si="70"/>
        <v>0</v>
      </c>
      <c r="T379" s="35"/>
    </row>
    <row r="380" spans="1:20" ht="15.75" customHeight="1">
      <c r="A380" s="52">
        <v>1202</v>
      </c>
      <c r="B380" s="53"/>
      <c r="C380" s="53"/>
      <c r="D380" s="53"/>
      <c r="E380" s="53"/>
      <c r="F380" s="53"/>
      <c r="G380" s="53">
        <v>2</v>
      </c>
      <c r="H380" s="53"/>
      <c r="I380" s="53"/>
      <c r="J380" s="53"/>
      <c r="K380" s="54"/>
      <c r="L380" s="61"/>
      <c r="M380" s="1"/>
      <c r="N380" s="62"/>
      <c r="O380" s="63">
        <f>IF(G380=0,"",G380/F379)</f>
        <v>0.66666666666666663</v>
      </c>
      <c r="P380" s="64">
        <v>4</v>
      </c>
      <c r="Q380" s="65">
        <f t="shared" si="69"/>
        <v>1</v>
      </c>
      <c r="R380" s="65">
        <f t="shared" si="70"/>
        <v>0</v>
      </c>
      <c r="T380" s="35"/>
    </row>
    <row r="381" spans="1:20" ht="15.75" customHeight="1">
      <c r="A381" s="52">
        <v>1301</v>
      </c>
      <c r="B381" s="53"/>
      <c r="C381" s="53"/>
      <c r="D381" s="53"/>
      <c r="E381" s="53"/>
      <c r="F381" s="53"/>
      <c r="G381" s="53"/>
      <c r="H381" s="53">
        <v>2</v>
      </c>
      <c r="I381" s="53"/>
      <c r="J381" s="53"/>
      <c r="K381" s="54"/>
      <c r="L381" s="61"/>
      <c r="M381" s="1"/>
      <c r="N381" s="62"/>
      <c r="O381" s="63">
        <f>IF(H381=0,"",H381/G380)</f>
        <v>1</v>
      </c>
      <c r="P381" s="64">
        <v>4</v>
      </c>
      <c r="Q381" s="65">
        <f t="shared" si="69"/>
        <v>1</v>
      </c>
      <c r="R381" s="65">
        <f t="shared" si="70"/>
        <v>0</v>
      </c>
      <c r="T381" s="35"/>
    </row>
    <row r="382" spans="1:20" ht="15.75" customHeight="1">
      <c r="A382" s="52">
        <v>1302</v>
      </c>
      <c r="B382" s="53"/>
      <c r="C382" s="53"/>
      <c r="D382" s="53"/>
      <c r="E382" s="53"/>
      <c r="F382" s="53"/>
      <c r="G382" s="53"/>
      <c r="H382" s="53"/>
      <c r="I382" s="53">
        <v>2</v>
      </c>
      <c r="J382" s="53"/>
      <c r="K382" s="54"/>
      <c r="L382" s="61"/>
      <c r="M382" s="1"/>
      <c r="N382" s="62"/>
      <c r="O382" s="63">
        <f>IF(I382=0,"",I382/H381)</f>
        <v>1</v>
      </c>
      <c r="P382" s="64">
        <v>4</v>
      </c>
      <c r="Q382" s="65">
        <f t="shared" si="69"/>
        <v>1</v>
      </c>
      <c r="R382" s="65">
        <f t="shared" si="70"/>
        <v>0</v>
      </c>
      <c r="T382" s="35"/>
    </row>
    <row r="383" spans="1:20" ht="15.75" customHeight="1">
      <c r="A383" s="52">
        <v>1401</v>
      </c>
      <c r="B383" s="53"/>
      <c r="C383" s="53"/>
      <c r="D383" s="53"/>
      <c r="E383" s="53"/>
      <c r="F383" s="53"/>
      <c r="G383" s="53"/>
      <c r="H383" s="53"/>
      <c r="I383" s="53"/>
      <c r="J383" s="53">
        <v>2</v>
      </c>
      <c r="K383" s="54">
        <v>2</v>
      </c>
      <c r="L383" s="61"/>
      <c r="M383" s="1"/>
      <c r="N383" s="62"/>
      <c r="O383" s="66">
        <f>IF(J383=0,"",J383/I382)</f>
        <v>1</v>
      </c>
      <c r="P383" s="64">
        <v>4</v>
      </c>
      <c r="Q383" s="67">
        <f t="shared" si="69"/>
        <v>1</v>
      </c>
      <c r="R383" s="67">
        <f t="shared" si="70"/>
        <v>0</v>
      </c>
      <c r="T383" s="35"/>
    </row>
    <row r="384" spans="1:20" ht="15.75" customHeight="1">
      <c r="A384" s="52">
        <v>1402</v>
      </c>
      <c r="B384" s="53"/>
      <c r="C384" s="53"/>
      <c r="D384" s="53"/>
      <c r="E384" s="53"/>
      <c r="F384" s="53"/>
      <c r="G384" s="53"/>
      <c r="H384" s="53"/>
      <c r="I384" s="53"/>
      <c r="J384" s="53">
        <v>4</v>
      </c>
      <c r="K384" s="54"/>
      <c r="L384" s="61"/>
      <c r="M384" s="1"/>
      <c r="N384" s="29"/>
      <c r="O384" s="68"/>
      <c r="P384" s="64">
        <v>4</v>
      </c>
      <c r="Q384" s="69"/>
      <c r="R384" s="70"/>
      <c r="T384" s="35"/>
    </row>
    <row r="385" spans="1:20" ht="15.75" customHeight="1">
      <c r="A385" s="52">
        <v>1501</v>
      </c>
      <c r="B385" s="53"/>
      <c r="C385" s="53"/>
      <c r="D385" s="53"/>
      <c r="E385" s="53"/>
      <c r="F385" s="53"/>
      <c r="G385" s="53"/>
      <c r="H385" s="53"/>
      <c r="I385" s="53"/>
      <c r="J385" s="53">
        <v>1</v>
      </c>
      <c r="K385" s="54">
        <v>1</v>
      </c>
      <c r="L385" s="61"/>
      <c r="M385" s="1"/>
      <c r="N385" s="29"/>
      <c r="O385" s="71"/>
      <c r="P385" s="72">
        <v>1</v>
      </c>
      <c r="Q385" s="73"/>
      <c r="R385" s="71"/>
      <c r="T385" s="35"/>
    </row>
    <row r="386" spans="1:20" ht="15.75" customHeight="1">
      <c r="A386" s="52">
        <v>1502</v>
      </c>
      <c r="B386" s="53"/>
      <c r="C386" s="53"/>
      <c r="D386" s="53"/>
      <c r="E386" s="53"/>
      <c r="F386" s="53"/>
      <c r="G386" s="53"/>
      <c r="H386" s="53"/>
      <c r="I386" s="53"/>
      <c r="J386" s="53"/>
      <c r="K386" s="54"/>
      <c r="L386" s="61"/>
      <c r="M386" s="1"/>
      <c r="N386" s="29"/>
      <c r="O386" s="71"/>
      <c r="P386" s="72"/>
      <c r="Q386" s="73"/>
      <c r="R386" s="71"/>
      <c r="T386" s="35"/>
    </row>
    <row r="387" spans="1:20" ht="15.75" customHeight="1">
      <c r="A387" s="52">
        <v>1601</v>
      </c>
      <c r="B387" s="53"/>
      <c r="C387" s="53"/>
      <c r="D387" s="53"/>
      <c r="E387" s="53"/>
      <c r="F387" s="53"/>
      <c r="G387" s="53"/>
      <c r="H387" s="53"/>
      <c r="I387" s="53"/>
      <c r="J387" s="53"/>
      <c r="K387" s="54"/>
      <c r="L387" s="61"/>
      <c r="M387" s="1"/>
      <c r="N387" s="29"/>
      <c r="O387" s="71"/>
      <c r="P387" s="72"/>
      <c r="Q387" s="73"/>
      <c r="R387" s="71"/>
      <c r="T387" s="35"/>
    </row>
    <row r="388" spans="1:20" ht="15.75" customHeight="1">
      <c r="A388" s="52">
        <v>1602</v>
      </c>
      <c r="B388" s="53"/>
      <c r="C388" s="53"/>
      <c r="D388" s="53"/>
      <c r="E388" s="53"/>
      <c r="F388" s="53"/>
      <c r="G388" s="53"/>
      <c r="H388" s="53"/>
      <c r="I388" s="53"/>
      <c r="J388" s="53"/>
      <c r="K388" s="54"/>
      <c r="L388" s="61"/>
      <c r="M388" s="1"/>
      <c r="N388" s="29"/>
      <c r="O388" s="74"/>
      <c r="P388" s="75"/>
      <c r="Q388" s="76"/>
      <c r="R388" s="71"/>
      <c r="T388" s="35"/>
    </row>
    <row r="389" spans="1:20" ht="15.75" customHeight="1">
      <c r="A389" s="52">
        <v>1701</v>
      </c>
      <c r="B389" s="53"/>
      <c r="C389" s="53"/>
      <c r="D389" s="53"/>
      <c r="E389" s="53"/>
      <c r="F389" s="53"/>
      <c r="G389" s="53"/>
      <c r="H389" s="53"/>
      <c r="I389" s="53"/>
      <c r="J389" s="53"/>
      <c r="K389" s="54"/>
      <c r="L389" s="61"/>
      <c r="M389" s="1"/>
      <c r="N389" s="29"/>
      <c r="O389" s="77" t="s">
        <v>63</v>
      </c>
      <c r="P389" s="78">
        <v>3</v>
      </c>
      <c r="Q389" s="79">
        <f>SUM(K377:K385)</f>
        <v>3</v>
      </c>
      <c r="R389" s="80" t="s">
        <v>10</v>
      </c>
      <c r="T389" s="35"/>
    </row>
    <row r="390" spans="1:20" ht="15.75" customHeight="1">
      <c r="A390" s="52">
        <v>1702</v>
      </c>
      <c r="B390" s="53"/>
      <c r="C390" s="53"/>
      <c r="D390" s="53"/>
      <c r="E390" s="53"/>
      <c r="F390" s="53"/>
      <c r="G390" s="53"/>
      <c r="H390" s="53"/>
      <c r="I390" s="53"/>
      <c r="J390" s="53"/>
      <c r="K390" s="54"/>
      <c r="L390" s="61"/>
      <c r="M390" s="1"/>
      <c r="N390" s="29"/>
      <c r="O390" s="81" t="s">
        <v>64</v>
      </c>
      <c r="P390" s="82">
        <f>IF(P389/B375=0,"",P389/B375)</f>
        <v>0.27272727272727271</v>
      </c>
      <c r="Q390" s="83">
        <f>IF(P389/Q389=0,"",P389/Q389)</f>
        <v>1</v>
      </c>
      <c r="R390" s="84" t="s">
        <v>65</v>
      </c>
      <c r="T390" s="35"/>
    </row>
    <row r="391" spans="1:20" ht="15.75" customHeight="1">
      <c r="A391" s="52">
        <v>1801</v>
      </c>
      <c r="B391" s="53"/>
      <c r="C391" s="53"/>
      <c r="D391" s="53"/>
      <c r="E391" s="53"/>
      <c r="F391" s="53"/>
      <c r="G391" s="53"/>
      <c r="H391" s="53"/>
      <c r="I391" s="53"/>
      <c r="J391" s="53"/>
      <c r="K391" s="54"/>
      <c r="L391" s="85"/>
      <c r="M391" s="86"/>
      <c r="N391" s="87"/>
      <c r="O391" s="86"/>
      <c r="P391" s="87"/>
      <c r="Q391" s="87"/>
      <c r="R391" s="88"/>
      <c r="T391" s="35"/>
    </row>
    <row r="392" spans="1:20" ht="18" customHeight="1">
      <c r="A392" s="28"/>
      <c r="B392" s="29"/>
      <c r="C392" s="29"/>
      <c r="D392" s="201" t="s">
        <v>90</v>
      </c>
      <c r="E392" s="202"/>
      <c r="F392" s="202"/>
      <c r="G392" s="202"/>
      <c r="H392" s="202"/>
      <c r="I392" s="202"/>
      <c r="J392" s="203"/>
      <c r="K392" s="89">
        <f>SUM(K375:K388)</f>
        <v>3</v>
      </c>
      <c r="L392" s="90">
        <f>IF(K383=0,"0%",K383/B375)</f>
        <v>0.18181818181818182</v>
      </c>
      <c r="M392" s="90">
        <f>IF(K392=0,"0%",K392/B375)</f>
        <v>0.27272727272727271</v>
      </c>
      <c r="N392" s="90">
        <f>M392-L392</f>
        <v>9.0909090909090884E-2</v>
      </c>
      <c r="O392" s="1"/>
      <c r="P392" s="29"/>
      <c r="Q392" s="25"/>
      <c r="R392" s="1"/>
      <c r="T392" s="35"/>
    </row>
    <row r="393" spans="1:20" ht="12.75" customHeight="1">
      <c r="L393" s="1"/>
      <c r="M393" s="1"/>
      <c r="N393" s="1"/>
      <c r="O393" s="1"/>
      <c r="T393" s="35"/>
    </row>
    <row r="394" spans="1:20" ht="12.75" customHeight="1">
      <c r="L394" s="1"/>
      <c r="M394" s="1"/>
      <c r="N394" s="1"/>
      <c r="O394" s="1"/>
      <c r="T394" s="35"/>
    </row>
    <row r="395" spans="1:20" ht="26.25" customHeight="1">
      <c r="A395" s="33"/>
      <c r="B395" s="200" t="s">
        <v>11</v>
      </c>
      <c r="C395" s="195"/>
      <c r="D395" s="195"/>
      <c r="E395" s="195"/>
      <c r="F395" s="195"/>
      <c r="G395" s="195"/>
      <c r="K395" s="48" t="s">
        <v>53</v>
      </c>
      <c r="L395" s="48"/>
      <c r="M395" s="48"/>
      <c r="N395" s="29"/>
      <c r="O395" s="1"/>
      <c r="P395" s="29"/>
      <c r="Q395" s="29"/>
      <c r="R395" s="29"/>
      <c r="T395" s="35"/>
    </row>
    <row r="396" spans="1:20" ht="20.25" customHeight="1">
      <c r="A396" s="206" t="s">
        <v>9</v>
      </c>
      <c r="B396" s="207" t="s">
        <v>80</v>
      </c>
      <c r="C396" s="202"/>
      <c r="D396" s="202"/>
      <c r="E396" s="202"/>
      <c r="F396" s="202"/>
      <c r="G396" s="202"/>
      <c r="H396" s="202"/>
      <c r="I396" s="202"/>
      <c r="J396" s="203"/>
      <c r="K396" s="208" t="s">
        <v>10</v>
      </c>
      <c r="L396" s="196" t="s">
        <v>2</v>
      </c>
      <c r="M396" s="196" t="s">
        <v>3</v>
      </c>
      <c r="N396" s="198" t="s">
        <v>4</v>
      </c>
      <c r="O396" s="196" t="s">
        <v>5</v>
      </c>
      <c r="P396" s="199" t="s">
        <v>6</v>
      </c>
      <c r="Q396" s="199" t="s">
        <v>7</v>
      </c>
      <c r="R396" s="196" t="s">
        <v>8</v>
      </c>
      <c r="T396" s="35"/>
    </row>
    <row r="397" spans="1:20" ht="15.75" customHeight="1">
      <c r="A397" s="197"/>
      <c r="B397" s="52" t="s">
        <v>81</v>
      </c>
      <c r="C397" s="52" t="s">
        <v>82</v>
      </c>
      <c r="D397" s="52" t="s">
        <v>83</v>
      </c>
      <c r="E397" s="52" t="s">
        <v>84</v>
      </c>
      <c r="F397" s="52" t="s">
        <v>85</v>
      </c>
      <c r="G397" s="52" t="s">
        <v>86</v>
      </c>
      <c r="H397" s="52" t="s">
        <v>87</v>
      </c>
      <c r="I397" s="52" t="s">
        <v>88</v>
      </c>
      <c r="J397" s="52" t="s">
        <v>89</v>
      </c>
      <c r="K397" s="197"/>
      <c r="L397" s="197"/>
      <c r="M397" s="197"/>
      <c r="N397" s="197"/>
      <c r="O397" s="197"/>
      <c r="P397" s="197"/>
      <c r="Q397" s="197"/>
      <c r="R397" s="197"/>
      <c r="T397" s="35"/>
    </row>
    <row r="398" spans="1:20" ht="15.75" customHeight="1">
      <c r="A398" s="52">
        <v>1002</v>
      </c>
      <c r="B398" s="53">
        <v>23</v>
      </c>
      <c r="C398" s="53"/>
      <c r="D398" s="53"/>
      <c r="E398" s="53"/>
      <c r="F398" s="53"/>
      <c r="G398" s="53"/>
      <c r="H398" s="53"/>
      <c r="I398" s="53"/>
      <c r="J398" s="53"/>
      <c r="K398" s="54"/>
      <c r="L398" s="55"/>
      <c r="M398" s="56"/>
      <c r="N398" s="57"/>
      <c r="O398" s="58"/>
      <c r="P398" s="59">
        <f>B398</f>
        <v>23</v>
      </c>
      <c r="Q398" s="60"/>
      <c r="R398" s="58"/>
      <c r="T398" s="35"/>
    </row>
    <row r="399" spans="1:20" ht="15.75" customHeight="1">
      <c r="A399" s="52">
        <v>1101</v>
      </c>
      <c r="B399" s="53"/>
      <c r="C399" s="53">
        <v>20</v>
      </c>
      <c r="D399" s="53"/>
      <c r="E399" s="53"/>
      <c r="F399" s="53"/>
      <c r="G399" s="53"/>
      <c r="H399" s="53"/>
      <c r="I399" s="53"/>
      <c r="J399" s="53"/>
      <c r="K399" s="54"/>
      <c r="L399" s="61"/>
      <c r="M399" s="1"/>
      <c r="N399" s="62"/>
      <c r="O399" s="63">
        <f>IF(C399=0,"",C399/B398)</f>
        <v>0.86956521739130432</v>
      </c>
      <c r="P399" s="64">
        <v>21</v>
      </c>
      <c r="Q399" s="65">
        <f t="shared" ref="Q399:Q406" si="71">IF(P399=0,"",P399/P398)</f>
        <v>0.91304347826086951</v>
      </c>
      <c r="R399" s="65">
        <f t="shared" ref="R399:R406" si="72">IF(P399=0,"",100%-Q399)</f>
        <v>8.6956521739130488E-2</v>
      </c>
      <c r="T399" s="35"/>
    </row>
    <row r="400" spans="1:20" ht="15.75" customHeight="1">
      <c r="A400" s="52">
        <v>1102</v>
      </c>
      <c r="B400" s="53"/>
      <c r="C400" s="53"/>
      <c r="D400" s="53">
        <v>16</v>
      </c>
      <c r="E400" s="53"/>
      <c r="F400" s="53"/>
      <c r="G400" s="53"/>
      <c r="H400" s="53"/>
      <c r="I400" s="53"/>
      <c r="J400" s="53"/>
      <c r="K400" s="54"/>
      <c r="L400" s="61"/>
      <c r="M400" s="1"/>
      <c r="N400" s="62"/>
      <c r="O400" s="63">
        <f>IF(D400=0,"",D400/C399)</f>
        <v>0.8</v>
      </c>
      <c r="P400" s="64">
        <v>20</v>
      </c>
      <c r="Q400" s="65">
        <f t="shared" si="71"/>
        <v>0.95238095238095233</v>
      </c>
      <c r="R400" s="65">
        <f t="shared" si="72"/>
        <v>4.7619047619047672E-2</v>
      </c>
      <c r="S400" s="35">
        <f>P400/P398</f>
        <v>0.86956521739130432</v>
      </c>
      <c r="T400" s="35"/>
    </row>
    <row r="401" spans="1:20" ht="15.75" customHeight="1">
      <c r="A401" s="52">
        <v>1201</v>
      </c>
      <c r="B401" s="53"/>
      <c r="C401" s="53"/>
      <c r="D401" s="53"/>
      <c r="E401" s="53">
        <v>14</v>
      </c>
      <c r="F401" s="53"/>
      <c r="G401" s="53"/>
      <c r="H401" s="53"/>
      <c r="I401" s="53"/>
      <c r="J401" s="53"/>
      <c r="K401" s="54"/>
      <c r="L401" s="61"/>
      <c r="M401" s="1"/>
      <c r="N401" s="62"/>
      <c r="O401" s="63">
        <f>IF(E401=0,"",E401/D400)</f>
        <v>0.875</v>
      </c>
      <c r="P401" s="64">
        <v>18</v>
      </c>
      <c r="Q401" s="65">
        <f t="shared" si="71"/>
        <v>0.9</v>
      </c>
      <c r="R401" s="65">
        <f t="shared" si="72"/>
        <v>9.9999999999999978E-2</v>
      </c>
      <c r="T401" s="35"/>
    </row>
    <row r="402" spans="1:20" ht="15.75" customHeight="1">
      <c r="A402" s="52">
        <v>1202</v>
      </c>
      <c r="B402" s="53"/>
      <c r="C402" s="53"/>
      <c r="D402" s="53"/>
      <c r="E402" s="53"/>
      <c r="F402" s="53">
        <v>13</v>
      </c>
      <c r="G402" s="53"/>
      <c r="H402" s="53"/>
      <c r="I402" s="53"/>
      <c r="J402" s="53"/>
      <c r="K402" s="54"/>
      <c r="L402" s="61"/>
      <c r="M402" s="1"/>
      <c r="N402" s="62"/>
      <c r="O402" s="63">
        <f>IF(F402=0,"",F402/E401)</f>
        <v>0.9285714285714286</v>
      </c>
      <c r="P402" s="64">
        <v>18</v>
      </c>
      <c r="Q402" s="65">
        <f t="shared" si="71"/>
        <v>1</v>
      </c>
      <c r="R402" s="65">
        <f t="shared" si="72"/>
        <v>0</v>
      </c>
      <c r="T402" s="35"/>
    </row>
    <row r="403" spans="1:20" ht="15.75" customHeight="1">
      <c r="A403" s="52">
        <v>1301</v>
      </c>
      <c r="B403" s="53"/>
      <c r="C403" s="53"/>
      <c r="D403" s="53"/>
      <c r="E403" s="53"/>
      <c r="F403" s="53"/>
      <c r="G403" s="53">
        <v>11</v>
      </c>
      <c r="H403" s="53"/>
      <c r="I403" s="53"/>
      <c r="J403" s="53"/>
      <c r="K403" s="54"/>
      <c r="L403" s="61"/>
      <c r="M403" s="1"/>
      <c r="N403" s="62"/>
      <c r="O403" s="63">
        <f>IF(G403=0,"",G403/F402)</f>
        <v>0.84615384615384615</v>
      </c>
      <c r="P403" s="64">
        <v>16</v>
      </c>
      <c r="Q403" s="65">
        <f t="shared" si="71"/>
        <v>0.88888888888888884</v>
      </c>
      <c r="R403" s="65">
        <f t="shared" si="72"/>
        <v>0.11111111111111116</v>
      </c>
      <c r="T403" s="35"/>
    </row>
    <row r="404" spans="1:20" ht="15.75" customHeight="1">
      <c r="A404" s="52">
        <v>1302</v>
      </c>
      <c r="B404" s="53"/>
      <c r="C404" s="53"/>
      <c r="D404" s="53"/>
      <c r="E404" s="53"/>
      <c r="F404" s="53"/>
      <c r="G404" s="53"/>
      <c r="H404" s="53">
        <v>11</v>
      </c>
      <c r="I404" s="53"/>
      <c r="J404" s="53"/>
      <c r="K404" s="54"/>
      <c r="L404" s="61"/>
      <c r="M404" s="1"/>
      <c r="N404" s="62"/>
      <c r="O404" s="63">
        <f>IF(H404=0,"",H404/G403)</f>
        <v>1</v>
      </c>
      <c r="P404" s="64">
        <v>16</v>
      </c>
      <c r="Q404" s="65">
        <f t="shared" si="71"/>
        <v>1</v>
      </c>
      <c r="R404" s="65">
        <f t="shared" si="72"/>
        <v>0</v>
      </c>
      <c r="T404" s="35"/>
    </row>
    <row r="405" spans="1:20" ht="15.75" customHeight="1">
      <c r="A405" s="52">
        <v>1401</v>
      </c>
      <c r="B405" s="53"/>
      <c r="C405" s="53"/>
      <c r="D405" s="53"/>
      <c r="E405" s="53"/>
      <c r="F405" s="53"/>
      <c r="G405" s="53"/>
      <c r="H405" s="53"/>
      <c r="I405" s="53">
        <v>11</v>
      </c>
      <c r="J405" s="53"/>
      <c r="K405" s="54"/>
      <c r="L405" s="61"/>
      <c r="M405" s="1"/>
      <c r="N405" s="62"/>
      <c r="O405" s="63">
        <f>IF(I405=0,"",I405/H404)</f>
        <v>1</v>
      </c>
      <c r="P405" s="64">
        <v>15</v>
      </c>
      <c r="Q405" s="65">
        <f t="shared" si="71"/>
        <v>0.9375</v>
      </c>
      <c r="R405" s="65">
        <f t="shared" si="72"/>
        <v>6.25E-2</v>
      </c>
      <c r="T405" s="35"/>
    </row>
    <row r="406" spans="1:20" ht="15.75" customHeight="1">
      <c r="A406" s="52">
        <v>1402</v>
      </c>
      <c r="B406" s="53"/>
      <c r="C406" s="53"/>
      <c r="D406" s="53"/>
      <c r="E406" s="53"/>
      <c r="F406" s="53"/>
      <c r="G406" s="53"/>
      <c r="H406" s="53"/>
      <c r="I406" s="53"/>
      <c r="J406" s="53">
        <v>11</v>
      </c>
      <c r="K406" s="54">
        <v>10</v>
      </c>
      <c r="L406" s="61"/>
      <c r="M406" s="1"/>
      <c r="N406" s="62"/>
      <c r="O406" s="66">
        <f>IF(J406=0,"",J406/I405)</f>
        <v>1</v>
      </c>
      <c r="P406" s="64">
        <v>15</v>
      </c>
      <c r="Q406" s="67">
        <f t="shared" si="71"/>
        <v>1</v>
      </c>
      <c r="R406" s="67">
        <f t="shared" si="72"/>
        <v>0</v>
      </c>
      <c r="T406" s="35"/>
    </row>
    <row r="407" spans="1:20" ht="15.75" customHeight="1">
      <c r="A407" s="52">
        <v>1501</v>
      </c>
      <c r="B407" s="53"/>
      <c r="C407" s="53"/>
      <c r="D407" s="53"/>
      <c r="E407" s="53"/>
      <c r="F407" s="53"/>
      <c r="G407" s="53"/>
      <c r="H407" s="53"/>
      <c r="I407" s="53"/>
      <c r="J407" s="53">
        <v>3</v>
      </c>
      <c r="K407" s="54">
        <v>2</v>
      </c>
      <c r="L407" s="61"/>
      <c r="M407" s="1"/>
      <c r="N407" s="29"/>
      <c r="O407" s="68"/>
      <c r="P407" s="64">
        <v>5</v>
      </c>
      <c r="Q407" s="69"/>
      <c r="R407" s="70"/>
      <c r="T407" s="35"/>
    </row>
    <row r="408" spans="1:20" ht="15.75" customHeight="1">
      <c r="A408" s="52">
        <v>1502</v>
      </c>
      <c r="B408" s="53"/>
      <c r="C408" s="53"/>
      <c r="D408" s="53"/>
      <c r="E408" s="53"/>
      <c r="F408" s="53"/>
      <c r="G408" s="53"/>
      <c r="H408" s="53"/>
      <c r="I408" s="53"/>
      <c r="J408" s="53">
        <v>3</v>
      </c>
      <c r="K408" s="54"/>
      <c r="L408" s="61"/>
      <c r="M408" s="1"/>
      <c r="N408" s="29"/>
      <c r="O408" s="71"/>
      <c r="P408" s="72">
        <v>3</v>
      </c>
      <c r="Q408" s="73"/>
      <c r="R408" s="71"/>
      <c r="T408" s="35"/>
    </row>
    <row r="409" spans="1:20" ht="15.75" customHeight="1">
      <c r="A409" s="52">
        <v>1601</v>
      </c>
      <c r="B409" s="53"/>
      <c r="C409" s="53"/>
      <c r="D409" s="53"/>
      <c r="E409" s="53"/>
      <c r="F409" s="53"/>
      <c r="G409" s="53"/>
      <c r="H409" s="53"/>
      <c r="I409" s="53"/>
      <c r="J409" s="53">
        <v>1</v>
      </c>
      <c r="K409" s="54">
        <v>2</v>
      </c>
      <c r="L409" s="61"/>
      <c r="M409" s="1"/>
      <c r="N409" s="29"/>
      <c r="O409" s="71"/>
      <c r="P409" s="72"/>
      <c r="Q409" s="73"/>
      <c r="R409" s="71"/>
      <c r="T409" s="35"/>
    </row>
    <row r="410" spans="1:20" ht="15.75" customHeight="1">
      <c r="A410" s="52">
        <v>1602</v>
      </c>
      <c r="B410" s="53"/>
      <c r="C410" s="53"/>
      <c r="D410" s="53"/>
      <c r="E410" s="53"/>
      <c r="F410" s="53"/>
      <c r="G410" s="53"/>
      <c r="H410" s="53"/>
      <c r="I410" s="53"/>
      <c r="J410" s="53">
        <v>1</v>
      </c>
      <c r="K410" s="54"/>
      <c r="L410" s="61"/>
      <c r="M410" s="1"/>
      <c r="N410" s="29"/>
      <c r="O410" s="71"/>
      <c r="P410" s="72">
        <v>1</v>
      </c>
      <c r="Q410" s="73"/>
      <c r="R410" s="71"/>
      <c r="T410" s="35"/>
    </row>
    <row r="411" spans="1:20" ht="15.75" customHeight="1">
      <c r="A411" s="52">
        <v>1701</v>
      </c>
      <c r="B411" s="53"/>
      <c r="C411" s="53"/>
      <c r="D411" s="53"/>
      <c r="E411" s="53"/>
      <c r="F411" s="53"/>
      <c r="G411" s="53"/>
      <c r="H411" s="53"/>
      <c r="I411" s="53"/>
      <c r="J411" s="53"/>
      <c r="K411" s="54"/>
      <c r="L411" s="61"/>
      <c r="M411" s="1"/>
      <c r="N411" s="29"/>
      <c r="O411" s="74"/>
      <c r="P411" s="75"/>
      <c r="Q411" s="76"/>
      <c r="R411" s="71"/>
      <c r="T411" s="35"/>
    </row>
    <row r="412" spans="1:20" ht="15.75" customHeight="1">
      <c r="A412" s="52">
        <v>1702</v>
      </c>
      <c r="B412" s="53"/>
      <c r="C412" s="53"/>
      <c r="D412" s="53"/>
      <c r="E412" s="53"/>
      <c r="F412" s="53"/>
      <c r="G412" s="53"/>
      <c r="H412" s="53"/>
      <c r="I412" s="53"/>
      <c r="J412" s="53"/>
      <c r="K412" s="54"/>
      <c r="L412" s="61"/>
      <c r="M412" s="1"/>
      <c r="N412" s="29"/>
      <c r="O412" s="77" t="s">
        <v>63</v>
      </c>
      <c r="P412" s="78">
        <v>12</v>
      </c>
      <c r="Q412" s="79">
        <f>K415</f>
        <v>14</v>
      </c>
      <c r="R412" s="80" t="s">
        <v>10</v>
      </c>
      <c r="T412" s="35"/>
    </row>
    <row r="413" spans="1:20" ht="15.75" customHeight="1">
      <c r="A413" s="52">
        <v>1801</v>
      </c>
      <c r="B413" s="53"/>
      <c r="C413" s="53"/>
      <c r="D413" s="53"/>
      <c r="E413" s="53"/>
      <c r="F413" s="53"/>
      <c r="G413" s="53"/>
      <c r="H413" s="53"/>
      <c r="I413" s="53"/>
      <c r="J413" s="53"/>
      <c r="K413" s="54"/>
      <c r="L413" s="61"/>
      <c r="M413" s="1"/>
      <c r="N413" s="29"/>
      <c r="O413" s="81" t="s">
        <v>64</v>
      </c>
      <c r="P413" s="82">
        <f>IF(P412/B398=0,"",P412/B398)</f>
        <v>0.52173913043478259</v>
      </c>
      <c r="Q413" s="83">
        <f>IF(P412/Q412=0,"",P412/Q412)</f>
        <v>0.8571428571428571</v>
      </c>
      <c r="R413" s="84" t="s">
        <v>65</v>
      </c>
      <c r="T413" s="35"/>
    </row>
    <row r="414" spans="1:20" ht="15.75" customHeight="1">
      <c r="A414" s="52">
        <v>1802</v>
      </c>
      <c r="B414" s="53"/>
      <c r="C414" s="53"/>
      <c r="D414" s="53"/>
      <c r="E414" s="53"/>
      <c r="F414" s="53"/>
      <c r="G414" s="53"/>
      <c r="H414" s="53"/>
      <c r="I414" s="53"/>
      <c r="J414" s="53"/>
      <c r="K414" s="54"/>
      <c r="L414" s="85"/>
      <c r="M414" s="86"/>
      <c r="N414" s="87"/>
      <c r="O414" s="86"/>
      <c r="P414" s="87"/>
      <c r="Q414" s="87"/>
      <c r="R414" s="88"/>
      <c r="T414" s="35"/>
    </row>
    <row r="415" spans="1:20" ht="18" customHeight="1">
      <c r="A415" s="28"/>
      <c r="B415" s="29"/>
      <c r="C415" s="29"/>
      <c r="D415" s="201" t="s">
        <v>90</v>
      </c>
      <c r="E415" s="202"/>
      <c r="F415" s="202"/>
      <c r="G415" s="202"/>
      <c r="H415" s="202"/>
      <c r="I415" s="202"/>
      <c r="J415" s="203"/>
      <c r="K415" s="89">
        <f>SUM(K398:K411)</f>
        <v>14</v>
      </c>
      <c r="L415" s="90">
        <f>IF(K406=0,"0%",K406/B398)</f>
        <v>0.43478260869565216</v>
      </c>
      <c r="M415" s="90">
        <f>IF(K415=0,"0%",K415/B398)</f>
        <v>0.60869565217391308</v>
      </c>
      <c r="N415" s="90">
        <f>M415-L415</f>
        <v>0.17391304347826092</v>
      </c>
      <c r="O415" s="1"/>
      <c r="P415" s="29"/>
      <c r="Q415" s="25"/>
      <c r="R415" s="1"/>
      <c r="T415" s="35"/>
    </row>
    <row r="416" spans="1:20" ht="12.75" customHeight="1">
      <c r="L416" s="1"/>
      <c r="M416" s="1"/>
      <c r="N416" s="1"/>
      <c r="O416" s="1"/>
      <c r="T416" s="35"/>
    </row>
    <row r="417" spans="1:19" ht="12.75" customHeight="1">
      <c r="L417" s="1"/>
      <c r="M417" s="1"/>
      <c r="N417" s="1"/>
      <c r="O417" s="1"/>
    </row>
    <row r="418" spans="1:19" ht="26.25" customHeight="1">
      <c r="A418" s="33"/>
      <c r="B418" s="200" t="s">
        <v>11</v>
      </c>
      <c r="C418" s="195"/>
      <c r="D418" s="195"/>
      <c r="E418" s="195"/>
      <c r="F418" s="195"/>
      <c r="G418" s="195"/>
      <c r="K418" s="48" t="s">
        <v>58</v>
      </c>
      <c r="L418" s="48"/>
      <c r="M418" s="48"/>
      <c r="N418" s="29"/>
      <c r="O418" s="1"/>
      <c r="P418" s="29"/>
      <c r="Q418" s="29"/>
      <c r="R418" s="29"/>
    </row>
    <row r="419" spans="1:19" ht="20.25" customHeight="1">
      <c r="A419" s="206" t="s">
        <v>9</v>
      </c>
      <c r="B419" s="207" t="s">
        <v>80</v>
      </c>
      <c r="C419" s="202"/>
      <c r="D419" s="202"/>
      <c r="E419" s="202"/>
      <c r="F419" s="202"/>
      <c r="G419" s="202"/>
      <c r="H419" s="202"/>
      <c r="I419" s="202"/>
      <c r="J419" s="203"/>
      <c r="K419" s="208" t="s">
        <v>10</v>
      </c>
      <c r="L419" s="196" t="s">
        <v>2</v>
      </c>
      <c r="M419" s="196" t="s">
        <v>3</v>
      </c>
      <c r="N419" s="198" t="s">
        <v>4</v>
      </c>
      <c r="O419" s="196" t="s">
        <v>5</v>
      </c>
      <c r="P419" s="199" t="s">
        <v>6</v>
      </c>
      <c r="Q419" s="199" t="s">
        <v>7</v>
      </c>
      <c r="R419" s="196" t="s">
        <v>8</v>
      </c>
    </row>
    <row r="420" spans="1:19" ht="15.75" customHeight="1">
      <c r="A420" s="197"/>
      <c r="B420" s="52" t="s">
        <v>81</v>
      </c>
      <c r="C420" s="52" t="s">
        <v>82</v>
      </c>
      <c r="D420" s="52" t="s">
        <v>83</v>
      </c>
      <c r="E420" s="52" t="s">
        <v>84</v>
      </c>
      <c r="F420" s="52" t="s">
        <v>85</v>
      </c>
      <c r="G420" s="52" t="s">
        <v>86</v>
      </c>
      <c r="H420" s="52" t="s">
        <v>87</v>
      </c>
      <c r="I420" s="52" t="s">
        <v>88</v>
      </c>
      <c r="J420" s="52" t="s">
        <v>89</v>
      </c>
      <c r="K420" s="197"/>
      <c r="L420" s="197"/>
      <c r="M420" s="197"/>
      <c r="N420" s="197"/>
      <c r="O420" s="197"/>
      <c r="P420" s="197"/>
      <c r="Q420" s="197"/>
      <c r="R420" s="197"/>
    </row>
    <row r="421" spans="1:19" ht="15.75" customHeight="1">
      <c r="A421" s="52">
        <v>1101</v>
      </c>
      <c r="B421" s="53">
        <v>13</v>
      </c>
      <c r="C421" s="53"/>
      <c r="D421" s="53"/>
      <c r="E421" s="53"/>
      <c r="F421" s="53"/>
      <c r="G421" s="53"/>
      <c r="H421" s="53"/>
      <c r="I421" s="53"/>
      <c r="J421" s="53"/>
      <c r="K421" s="54"/>
      <c r="L421" s="55"/>
      <c r="M421" s="56"/>
      <c r="N421" s="57"/>
      <c r="O421" s="58"/>
      <c r="P421" s="59">
        <f>B421</f>
        <v>13</v>
      </c>
      <c r="Q421" s="60"/>
      <c r="R421" s="58"/>
    </row>
    <row r="422" spans="1:19" ht="15.75" customHeight="1">
      <c r="A422" s="52">
        <v>1102</v>
      </c>
      <c r="B422" s="53"/>
      <c r="C422" s="53">
        <v>10</v>
      </c>
      <c r="D422" s="53"/>
      <c r="E422" s="53"/>
      <c r="F422" s="53"/>
      <c r="G422" s="53"/>
      <c r="H422" s="53"/>
      <c r="I422" s="53"/>
      <c r="J422" s="53"/>
      <c r="K422" s="54"/>
      <c r="L422" s="61"/>
      <c r="M422" s="1"/>
      <c r="N422" s="62"/>
      <c r="O422" s="63">
        <f>IF(C422=0,"",C422/B421)</f>
        <v>0.76923076923076927</v>
      </c>
      <c r="P422" s="64">
        <v>10</v>
      </c>
      <c r="Q422" s="65">
        <f t="shared" ref="Q422:Q429" si="73">IF(P422=0,"",P422/P421)</f>
        <v>0.76923076923076927</v>
      </c>
      <c r="R422" s="65">
        <f t="shared" ref="R422:R429" si="74">IF(P422=0,"",100%-Q422)</f>
        <v>0.23076923076923073</v>
      </c>
    </row>
    <row r="423" spans="1:19" ht="15.75" customHeight="1">
      <c r="A423" s="52">
        <v>1201</v>
      </c>
      <c r="B423" s="53"/>
      <c r="C423" s="53"/>
      <c r="D423" s="53">
        <v>10</v>
      </c>
      <c r="E423" s="53"/>
      <c r="F423" s="53"/>
      <c r="G423" s="53"/>
      <c r="H423" s="53"/>
      <c r="I423" s="53"/>
      <c r="J423" s="53"/>
      <c r="K423" s="54"/>
      <c r="L423" s="61"/>
      <c r="M423" s="1"/>
      <c r="N423" s="62"/>
      <c r="O423" s="63">
        <f>IF(D423=0,"",D423/C422)</f>
        <v>1</v>
      </c>
      <c r="P423" s="64">
        <v>10</v>
      </c>
      <c r="Q423" s="65">
        <f t="shared" si="73"/>
        <v>1</v>
      </c>
      <c r="R423" s="65">
        <f t="shared" si="74"/>
        <v>0</v>
      </c>
      <c r="S423" s="35">
        <f>P423/P421</f>
        <v>0.76923076923076927</v>
      </c>
    </row>
    <row r="424" spans="1:19" ht="15.75" customHeight="1">
      <c r="A424" s="52">
        <v>1202</v>
      </c>
      <c r="B424" s="53"/>
      <c r="C424" s="53"/>
      <c r="D424" s="53"/>
      <c r="E424" s="53">
        <v>10</v>
      </c>
      <c r="F424" s="53"/>
      <c r="G424" s="53"/>
      <c r="H424" s="53"/>
      <c r="I424" s="53"/>
      <c r="J424" s="53"/>
      <c r="K424" s="54"/>
      <c r="L424" s="61"/>
      <c r="M424" s="1"/>
      <c r="N424" s="62"/>
      <c r="O424" s="63">
        <f>IF(E424=0,"",E424/D423)</f>
        <v>1</v>
      </c>
      <c r="P424" s="64">
        <v>10</v>
      </c>
      <c r="Q424" s="65">
        <f t="shared" si="73"/>
        <v>1</v>
      </c>
      <c r="R424" s="65">
        <f t="shared" si="74"/>
        <v>0</v>
      </c>
    </row>
    <row r="425" spans="1:19" ht="15.75" customHeight="1">
      <c r="A425" s="52">
        <v>1301</v>
      </c>
      <c r="B425" s="53"/>
      <c r="C425" s="53"/>
      <c r="D425" s="53"/>
      <c r="E425" s="53"/>
      <c r="F425" s="53">
        <v>10</v>
      </c>
      <c r="G425" s="53"/>
      <c r="H425" s="53"/>
      <c r="I425" s="53"/>
      <c r="J425" s="53"/>
      <c r="K425" s="54"/>
      <c r="L425" s="61"/>
      <c r="M425" s="1"/>
      <c r="N425" s="62"/>
      <c r="O425" s="63">
        <f>IF(F425=0,"",F425/E424)</f>
        <v>1</v>
      </c>
      <c r="P425" s="64">
        <v>10</v>
      </c>
      <c r="Q425" s="65">
        <f t="shared" si="73"/>
        <v>1</v>
      </c>
      <c r="R425" s="65">
        <f t="shared" si="74"/>
        <v>0</v>
      </c>
    </row>
    <row r="426" spans="1:19" ht="15.75" customHeight="1">
      <c r="A426" s="52">
        <f>1702-400</f>
        <v>1302</v>
      </c>
      <c r="B426" s="53"/>
      <c r="C426" s="53"/>
      <c r="D426" s="53"/>
      <c r="E426" s="53"/>
      <c r="F426" s="53"/>
      <c r="G426" s="53">
        <v>9</v>
      </c>
      <c r="H426" s="53"/>
      <c r="I426" s="53"/>
      <c r="J426" s="53"/>
      <c r="K426" s="54"/>
      <c r="L426" s="61"/>
      <c r="M426" s="1"/>
      <c r="N426" s="62"/>
      <c r="O426" s="63">
        <f>IF(G426=0,"",G426/F425)</f>
        <v>0.9</v>
      </c>
      <c r="P426" s="64">
        <v>9</v>
      </c>
      <c r="Q426" s="65">
        <f t="shared" si="73"/>
        <v>0.9</v>
      </c>
      <c r="R426" s="65">
        <f t="shared" si="74"/>
        <v>9.9999999999999978E-2</v>
      </c>
    </row>
    <row r="427" spans="1:19" ht="15.75" customHeight="1">
      <c r="A427" s="52">
        <v>1401</v>
      </c>
      <c r="B427" s="53"/>
      <c r="C427" s="53"/>
      <c r="D427" s="53"/>
      <c r="E427" s="53"/>
      <c r="F427" s="53"/>
      <c r="G427" s="53"/>
      <c r="H427" s="53">
        <v>9</v>
      </c>
      <c r="I427" s="53"/>
      <c r="J427" s="53"/>
      <c r="K427" s="54"/>
      <c r="L427" s="61"/>
      <c r="M427" s="1"/>
      <c r="N427" s="62"/>
      <c r="O427" s="63">
        <f>IF(H427=0,"",H427/G426)</f>
        <v>1</v>
      </c>
      <c r="P427" s="64">
        <v>9</v>
      </c>
      <c r="Q427" s="65">
        <f t="shared" si="73"/>
        <v>1</v>
      </c>
      <c r="R427" s="65">
        <f t="shared" si="74"/>
        <v>0</v>
      </c>
    </row>
    <row r="428" spans="1:19" ht="15.75" customHeight="1">
      <c r="A428" s="52">
        <f t="shared" ref="A428:A437" si="75">A426+100</f>
        <v>1402</v>
      </c>
      <c r="B428" s="53"/>
      <c r="C428" s="53"/>
      <c r="D428" s="53"/>
      <c r="E428" s="53"/>
      <c r="F428" s="53"/>
      <c r="G428" s="53"/>
      <c r="H428" s="53"/>
      <c r="I428" s="53">
        <v>9</v>
      </c>
      <c r="J428" s="53"/>
      <c r="K428" s="54"/>
      <c r="L428" s="61"/>
      <c r="M428" s="1"/>
      <c r="N428" s="62"/>
      <c r="O428" s="63">
        <f>IF(I428=0,"",I428/H427)</f>
        <v>1</v>
      </c>
      <c r="P428" s="64">
        <v>9</v>
      </c>
      <c r="Q428" s="65">
        <f t="shared" si="73"/>
        <v>1</v>
      </c>
      <c r="R428" s="65">
        <f t="shared" si="74"/>
        <v>0</v>
      </c>
    </row>
    <row r="429" spans="1:19" ht="15.75" customHeight="1">
      <c r="A429" s="52">
        <f t="shared" si="75"/>
        <v>1501</v>
      </c>
      <c r="B429" s="53"/>
      <c r="C429" s="53"/>
      <c r="D429" s="53"/>
      <c r="E429" s="53"/>
      <c r="F429" s="53"/>
      <c r="G429" s="53"/>
      <c r="H429" s="53"/>
      <c r="I429" s="53"/>
      <c r="J429" s="53">
        <v>9</v>
      </c>
      <c r="K429" s="54">
        <v>9</v>
      </c>
      <c r="L429" s="61"/>
      <c r="M429" s="1"/>
      <c r="N429" s="62"/>
      <c r="O429" s="66">
        <f>IF(J429=0,"",J429/I428)</f>
        <v>1</v>
      </c>
      <c r="P429" s="64">
        <v>9</v>
      </c>
      <c r="Q429" s="67">
        <f t="shared" si="73"/>
        <v>1</v>
      </c>
      <c r="R429" s="67">
        <f t="shared" si="74"/>
        <v>0</v>
      </c>
    </row>
    <row r="430" spans="1:19" ht="15.75" customHeight="1">
      <c r="A430" s="52">
        <f t="shared" si="75"/>
        <v>1502</v>
      </c>
      <c r="B430" s="53"/>
      <c r="C430" s="53"/>
      <c r="D430" s="53"/>
      <c r="E430" s="53"/>
      <c r="F430" s="53"/>
      <c r="G430" s="53"/>
      <c r="H430" s="53"/>
      <c r="I430" s="53"/>
      <c r="J430" s="53"/>
      <c r="K430" s="54"/>
      <c r="L430" s="61"/>
      <c r="M430" s="1"/>
      <c r="N430" s="29"/>
      <c r="O430" s="68"/>
      <c r="P430" s="64"/>
      <c r="Q430" s="69"/>
      <c r="R430" s="70"/>
    </row>
    <row r="431" spans="1:19" ht="15.75" customHeight="1">
      <c r="A431" s="52">
        <f t="shared" si="75"/>
        <v>1601</v>
      </c>
      <c r="B431" s="53"/>
      <c r="C431" s="53"/>
      <c r="D431" s="53"/>
      <c r="E431" s="53"/>
      <c r="F431" s="53"/>
      <c r="G431" s="53"/>
      <c r="H431" s="53"/>
      <c r="I431" s="53"/>
      <c r="J431" s="53"/>
      <c r="K431" s="54"/>
      <c r="L431" s="61"/>
      <c r="M431" s="1"/>
      <c r="N431" s="29"/>
      <c r="O431" s="71"/>
      <c r="P431" s="72"/>
      <c r="Q431" s="73"/>
      <c r="R431" s="71"/>
    </row>
    <row r="432" spans="1:19" ht="15.75" customHeight="1">
      <c r="A432" s="52">
        <f t="shared" si="75"/>
        <v>1602</v>
      </c>
      <c r="B432" s="53"/>
      <c r="C432" s="53"/>
      <c r="D432" s="53"/>
      <c r="E432" s="53"/>
      <c r="F432" s="53"/>
      <c r="G432" s="53"/>
      <c r="H432" s="53"/>
      <c r="I432" s="53"/>
      <c r="J432" s="53"/>
      <c r="K432" s="54"/>
      <c r="L432" s="61"/>
      <c r="M432" s="1"/>
      <c r="N432" s="29"/>
      <c r="O432" s="71"/>
      <c r="P432" s="72"/>
      <c r="Q432" s="73"/>
      <c r="R432" s="71"/>
    </row>
    <row r="433" spans="1:19" ht="15.75" customHeight="1">
      <c r="A433" s="52">
        <f t="shared" si="75"/>
        <v>1701</v>
      </c>
      <c r="B433" s="53"/>
      <c r="C433" s="53"/>
      <c r="D433" s="53"/>
      <c r="E433" s="53"/>
      <c r="F433" s="53"/>
      <c r="G433" s="53"/>
      <c r="H433" s="53"/>
      <c r="I433" s="53"/>
      <c r="J433" s="53"/>
      <c r="K433" s="54"/>
      <c r="L433" s="61"/>
      <c r="M433" s="1"/>
      <c r="N433" s="29"/>
      <c r="O433" s="71"/>
      <c r="P433" s="72"/>
      <c r="Q433" s="73"/>
      <c r="R433" s="71"/>
    </row>
    <row r="434" spans="1:19" ht="15.75" customHeight="1">
      <c r="A434" s="52">
        <f t="shared" si="75"/>
        <v>1702</v>
      </c>
      <c r="B434" s="53"/>
      <c r="C434" s="53"/>
      <c r="D434" s="53"/>
      <c r="E434" s="53"/>
      <c r="F434" s="53"/>
      <c r="G434" s="53"/>
      <c r="H434" s="53"/>
      <c r="I434" s="53"/>
      <c r="J434" s="53"/>
      <c r="K434" s="54"/>
      <c r="L434" s="61"/>
      <c r="M434" s="1"/>
      <c r="N434" s="29"/>
      <c r="O434" s="74"/>
      <c r="P434" s="75"/>
      <c r="Q434" s="76"/>
      <c r="R434" s="71"/>
    </row>
    <row r="435" spans="1:19" ht="15.75" customHeight="1">
      <c r="A435" s="52">
        <f t="shared" si="75"/>
        <v>1801</v>
      </c>
      <c r="B435" s="53"/>
      <c r="C435" s="53"/>
      <c r="D435" s="53"/>
      <c r="E435" s="53"/>
      <c r="F435" s="53"/>
      <c r="G435" s="53"/>
      <c r="H435" s="53"/>
      <c r="I435" s="53"/>
      <c r="J435" s="53"/>
      <c r="K435" s="54"/>
      <c r="L435" s="61"/>
      <c r="M435" s="1"/>
      <c r="N435" s="29"/>
      <c r="O435" s="77" t="s">
        <v>63</v>
      </c>
      <c r="P435" s="78">
        <v>9</v>
      </c>
      <c r="Q435" s="79">
        <f>SUM(K423:K431)</f>
        <v>9</v>
      </c>
      <c r="R435" s="80" t="s">
        <v>10</v>
      </c>
    </row>
    <row r="436" spans="1:19" ht="15.75" customHeight="1">
      <c r="A436" s="52">
        <f t="shared" si="75"/>
        <v>1802</v>
      </c>
      <c r="B436" s="53"/>
      <c r="C436" s="53"/>
      <c r="D436" s="53"/>
      <c r="E436" s="53"/>
      <c r="F436" s="53"/>
      <c r="G436" s="53"/>
      <c r="H436" s="53"/>
      <c r="I436" s="53"/>
      <c r="J436" s="53"/>
      <c r="K436" s="54"/>
      <c r="L436" s="61"/>
      <c r="M436" s="1"/>
      <c r="N436" s="29"/>
      <c r="O436" s="81" t="s">
        <v>64</v>
      </c>
      <c r="P436" s="82">
        <f>IF(P435/B421=0,"",P435/B421)</f>
        <v>0.69230769230769229</v>
      </c>
      <c r="Q436" s="83">
        <f>IF(P435/Q435=0,"",P435/Q435)</f>
        <v>1</v>
      </c>
      <c r="R436" s="84" t="s">
        <v>65</v>
      </c>
    </row>
    <row r="437" spans="1:19" ht="15.75" customHeight="1">
      <c r="A437" s="52">
        <f t="shared" si="75"/>
        <v>1901</v>
      </c>
      <c r="B437" s="53"/>
      <c r="C437" s="53"/>
      <c r="D437" s="53"/>
      <c r="E437" s="53"/>
      <c r="F437" s="53"/>
      <c r="G437" s="53"/>
      <c r="H437" s="53"/>
      <c r="I437" s="53"/>
      <c r="J437" s="53"/>
      <c r="K437" s="54"/>
      <c r="L437" s="85"/>
      <c r="M437" s="86"/>
      <c r="N437" s="87"/>
      <c r="O437" s="86"/>
      <c r="P437" s="87"/>
      <c r="Q437" s="87"/>
      <c r="R437" s="88"/>
    </row>
    <row r="438" spans="1:19" ht="18" customHeight="1">
      <c r="A438" s="28"/>
      <c r="B438" s="29"/>
      <c r="C438" s="29"/>
      <c r="D438" s="201" t="s">
        <v>90</v>
      </c>
      <c r="E438" s="202"/>
      <c r="F438" s="202"/>
      <c r="G438" s="202"/>
      <c r="H438" s="202"/>
      <c r="I438" s="202"/>
      <c r="J438" s="203"/>
      <c r="K438" s="89">
        <f>SUM(K421:K434)</f>
        <v>9</v>
      </c>
      <c r="L438" s="90">
        <f>IF(K429=0,"0%",K429/B421)</f>
        <v>0.69230769230769229</v>
      </c>
      <c r="M438" s="90">
        <f>IF(K438=0,"0%",K438/B421)</f>
        <v>0.69230769230769229</v>
      </c>
      <c r="N438" s="90">
        <f>M438-L438</f>
        <v>0</v>
      </c>
      <c r="O438" s="1"/>
      <c r="P438" s="29"/>
      <c r="Q438" s="25"/>
      <c r="R438" s="1"/>
    </row>
    <row r="439" spans="1:19" ht="12.75" customHeight="1">
      <c r="L439" s="1"/>
      <c r="M439" s="1"/>
      <c r="N439" s="1"/>
      <c r="O439" s="1"/>
    </row>
    <row r="440" spans="1:19" ht="12.75" customHeight="1">
      <c r="L440" s="1"/>
      <c r="M440" s="1"/>
      <c r="N440" s="1"/>
      <c r="O440" s="1"/>
      <c r="P440" s="1"/>
      <c r="Q440" s="1"/>
      <c r="R440" s="1"/>
    </row>
    <row r="441" spans="1:19" ht="26.25" customHeight="1">
      <c r="A441" s="33"/>
      <c r="B441" s="200" t="s">
        <v>11</v>
      </c>
      <c r="C441" s="195"/>
      <c r="D441" s="195"/>
      <c r="E441" s="195"/>
      <c r="F441" s="195"/>
      <c r="G441" s="195"/>
      <c r="K441" s="48" t="s">
        <v>59</v>
      </c>
      <c r="L441" s="48"/>
      <c r="M441" s="48"/>
      <c r="N441" s="29"/>
      <c r="O441" s="1"/>
      <c r="P441" s="29"/>
      <c r="Q441" s="29"/>
      <c r="R441" s="29"/>
    </row>
    <row r="442" spans="1:19" ht="20.25" customHeight="1">
      <c r="A442" s="206" t="s">
        <v>9</v>
      </c>
      <c r="B442" s="207" t="s">
        <v>80</v>
      </c>
      <c r="C442" s="202"/>
      <c r="D442" s="202"/>
      <c r="E442" s="202"/>
      <c r="F442" s="202"/>
      <c r="G442" s="202"/>
      <c r="H442" s="202"/>
      <c r="I442" s="202"/>
      <c r="J442" s="203"/>
      <c r="K442" s="208" t="s">
        <v>10</v>
      </c>
      <c r="L442" s="196" t="s">
        <v>2</v>
      </c>
      <c r="M442" s="196" t="s">
        <v>3</v>
      </c>
      <c r="N442" s="198" t="s">
        <v>4</v>
      </c>
      <c r="O442" s="196" t="s">
        <v>5</v>
      </c>
      <c r="P442" s="199" t="s">
        <v>6</v>
      </c>
      <c r="Q442" s="199" t="s">
        <v>7</v>
      </c>
      <c r="R442" s="196" t="s">
        <v>8</v>
      </c>
    </row>
    <row r="443" spans="1:19" ht="15.75" customHeight="1">
      <c r="A443" s="197"/>
      <c r="B443" s="52" t="s">
        <v>81</v>
      </c>
      <c r="C443" s="52" t="s">
        <v>82</v>
      </c>
      <c r="D443" s="52" t="s">
        <v>83</v>
      </c>
      <c r="E443" s="52" t="s">
        <v>84</v>
      </c>
      <c r="F443" s="52" t="s">
        <v>85</v>
      </c>
      <c r="G443" s="52" t="s">
        <v>86</v>
      </c>
      <c r="H443" s="52" t="s">
        <v>87</v>
      </c>
      <c r="I443" s="52" t="s">
        <v>88</v>
      </c>
      <c r="J443" s="52" t="s">
        <v>89</v>
      </c>
      <c r="K443" s="197"/>
      <c r="L443" s="197"/>
      <c r="M443" s="197"/>
      <c r="N443" s="197"/>
      <c r="O443" s="197"/>
      <c r="P443" s="197"/>
      <c r="Q443" s="197"/>
      <c r="R443" s="197"/>
    </row>
    <row r="444" spans="1:19" ht="15.75" customHeight="1">
      <c r="A444" s="52">
        <v>1102</v>
      </c>
      <c r="B444" s="53">
        <v>22</v>
      </c>
      <c r="C444" s="53"/>
      <c r="D444" s="53"/>
      <c r="E444" s="53"/>
      <c r="F444" s="53"/>
      <c r="G444" s="53"/>
      <c r="H444" s="53"/>
      <c r="I444" s="53"/>
      <c r="J444" s="53"/>
      <c r="K444" s="54"/>
      <c r="L444" s="55"/>
      <c r="M444" s="56"/>
      <c r="N444" s="57"/>
      <c r="O444" s="58"/>
      <c r="P444" s="59">
        <f>B444</f>
        <v>22</v>
      </c>
      <c r="Q444" s="60"/>
      <c r="R444" s="58"/>
    </row>
    <row r="445" spans="1:19" ht="15.75" customHeight="1">
      <c r="A445" s="52">
        <v>1201</v>
      </c>
      <c r="B445" s="53"/>
      <c r="C445" s="53">
        <v>21</v>
      </c>
      <c r="D445" s="53"/>
      <c r="E445" s="53"/>
      <c r="F445" s="53"/>
      <c r="G445" s="53"/>
      <c r="H445" s="53"/>
      <c r="I445" s="53"/>
      <c r="J445" s="53"/>
      <c r="K445" s="54"/>
      <c r="L445" s="61"/>
      <c r="M445" s="1"/>
      <c r="N445" s="62"/>
      <c r="O445" s="63">
        <f>IF(C445=0,"",C445/B444)</f>
        <v>0.95454545454545459</v>
      </c>
      <c r="P445" s="64">
        <v>21</v>
      </c>
      <c r="Q445" s="65">
        <f t="shared" ref="Q445:Q452" si="76">IF(P445=0,"",P445/P444)</f>
        <v>0.95454545454545459</v>
      </c>
      <c r="R445" s="65">
        <f t="shared" ref="R445:R452" si="77">IF(P445=0,"",100%-Q445)</f>
        <v>4.5454545454545414E-2</v>
      </c>
    </row>
    <row r="446" spans="1:19" ht="15.75" customHeight="1">
      <c r="A446" s="52">
        <v>1202</v>
      </c>
      <c r="B446" s="53"/>
      <c r="C446" s="53"/>
      <c r="D446" s="53">
        <v>19</v>
      </c>
      <c r="E446" s="53"/>
      <c r="F446" s="53"/>
      <c r="G446" s="53"/>
      <c r="H446" s="53"/>
      <c r="I446" s="53"/>
      <c r="J446" s="53"/>
      <c r="K446" s="54"/>
      <c r="L446" s="61"/>
      <c r="M446" s="1"/>
      <c r="N446" s="62"/>
      <c r="O446" s="63">
        <f>IF(D446=0,"",D446/C445)</f>
        <v>0.90476190476190477</v>
      </c>
      <c r="P446" s="64">
        <v>21</v>
      </c>
      <c r="Q446" s="65">
        <f t="shared" si="76"/>
        <v>1</v>
      </c>
      <c r="R446" s="65">
        <f t="shared" si="77"/>
        <v>0</v>
      </c>
      <c r="S446" s="35">
        <f>P446/P444</f>
        <v>0.95454545454545459</v>
      </c>
    </row>
    <row r="447" spans="1:19" ht="15.75" customHeight="1">
      <c r="A447" s="52">
        <v>1301</v>
      </c>
      <c r="B447" s="53"/>
      <c r="C447" s="53"/>
      <c r="D447" s="53"/>
      <c r="E447" s="53">
        <v>16</v>
      </c>
      <c r="F447" s="53"/>
      <c r="G447" s="53"/>
      <c r="H447" s="53"/>
      <c r="I447" s="53"/>
      <c r="J447" s="53"/>
      <c r="K447" s="54"/>
      <c r="L447" s="61"/>
      <c r="M447" s="1"/>
      <c r="N447" s="62"/>
      <c r="O447" s="63">
        <f>IF(E447=0,"",E447/D446)</f>
        <v>0.84210526315789469</v>
      </c>
      <c r="P447" s="64">
        <v>19</v>
      </c>
      <c r="Q447" s="65">
        <f t="shared" si="76"/>
        <v>0.90476190476190477</v>
      </c>
      <c r="R447" s="65">
        <f t="shared" si="77"/>
        <v>9.5238095238095233E-2</v>
      </c>
    </row>
    <row r="448" spans="1:19" ht="15.75" customHeight="1">
      <c r="A448" s="52">
        <f>1702-400</f>
        <v>1302</v>
      </c>
      <c r="B448" s="53"/>
      <c r="C448" s="53"/>
      <c r="D448" s="53"/>
      <c r="E448" s="53"/>
      <c r="F448" s="53">
        <v>15</v>
      </c>
      <c r="G448" s="53"/>
      <c r="H448" s="53"/>
      <c r="I448" s="53"/>
      <c r="J448" s="53"/>
      <c r="K448" s="54"/>
      <c r="L448" s="61"/>
      <c r="M448" s="1"/>
      <c r="N448" s="62"/>
      <c r="O448" s="63">
        <f>IF(F448=0,"",F448/E447)</f>
        <v>0.9375</v>
      </c>
      <c r="P448" s="64">
        <v>19</v>
      </c>
      <c r="Q448" s="65">
        <f t="shared" si="76"/>
        <v>1</v>
      </c>
      <c r="R448" s="65">
        <f t="shared" si="77"/>
        <v>0</v>
      </c>
    </row>
    <row r="449" spans="1:18" ht="15.75" customHeight="1">
      <c r="A449" s="52">
        <v>1401</v>
      </c>
      <c r="B449" s="53"/>
      <c r="C449" s="53"/>
      <c r="D449" s="53"/>
      <c r="E449" s="53"/>
      <c r="F449" s="53"/>
      <c r="G449" s="53">
        <v>14</v>
      </c>
      <c r="H449" s="53"/>
      <c r="I449" s="53"/>
      <c r="J449" s="53"/>
      <c r="K449" s="54"/>
      <c r="L449" s="61"/>
      <c r="M449" s="1"/>
      <c r="N449" s="62"/>
      <c r="O449" s="63">
        <f>IF(G449=0,"",G449/F448)</f>
        <v>0.93333333333333335</v>
      </c>
      <c r="P449" s="64">
        <v>20</v>
      </c>
      <c r="Q449" s="65">
        <f t="shared" si="76"/>
        <v>1.0526315789473684</v>
      </c>
      <c r="R449" s="65">
        <f t="shared" si="77"/>
        <v>-5.2631578947368363E-2</v>
      </c>
    </row>
    <row r="450" spans="1:18" ht="15.75" customHeight="1">
      <c r="A450" s="52">
        <f t="shared" ref="A450:A460" si="78">A448+100</f>
        <v>1402</v>
      </c>
      <c r="B450" s="53"/>
      <c r="C450" s="53"/>
      <c r="D450" s="53"/>
      <c r="E450" s="53"/>
      <c r="F450" s="53"/>
      <c r="G450" s="53"/>
      <c r="H450" s="53">
        <v>14</v>
      </c>
      <c r="I450" s="53"/>
      <c r="J450" s="53"/>
      <c r="K450" s="54"/>
      <c r="L450" s="61"/>
      <c r="M450" s="1"/>
      <c r="N450" s="62"/>
      <c r="O450" s="63">
        <f>IF(H450=0,"",H450/G449)</f>
        <v>1</v>
      </c>
      <c r="P450" s="64">
        <v>19</v>
      </c>
      <c r="Q450" s="65">
        <f t="shared" si="76"/>
        <v>0.95</v>
      </c>
      <c r="R450" s="65">
        <f t="shared" si="77"/>
        <v>5.0000000000000044E-2</v>
      </c>
    </row>
    <row r="451" spans="1:18" ht="15.75" customHeight="1">
      <c r="A451" s="52">
        <f t="shared" si="78"/>
        <v>1501</v>
      </c>
      <c r="B451" s="53"/>
      <c r="C451" s="53"/>
      <c r="D451" s="53"/>
      <c r="E451" s="53"/>
      <c r="F451" s="53"/>
      <c r="G451" s="53"/>
      <c r="H451" s="53"/>
      <c r="I451" s="53">
        <v>14</v>
      </c>
      <c r="J451" s="53"/>
      <c r="K451" s="54"/>
      <c r="L451" s="61"/>
      <c r="M451" s="1"/>
      <c r="N451" s="62"/>
      <c r="O451" s="63">
        <f>IF(I451=0,"",I451/H450)</f>
        <v>1</v>
      </c>
      <c r="P451" s="64">
        <v>18</v>
      </c>
      <c r="Q451" s="65">
        <f t="shared" si="76"/>
        <v>0.94736842105263153</v>
      </c>
      <c r="R451" s="65">
        <f t="shared" si="77"/>
        <v>5.2631578947368474E-2</v>
      </c>
    </row>
    <row r="452" spans="1:18" ht="15.75" customHeight="1">
      <c r="A452" s="52">
        <f t="shared" si="78"/>
        <v>1502</v>
      </c>
      <c r="B452" s="53"/>
      <c r="C452" s="53"/>
      <c r="D452" s="53"/>
      <c r="E452" s="53"/>
      <c r="F452" s="53"/>
      <c r="G452" s="53"/>
      <c r="H452" s="53"/>
      <c r="I452" s="53"/>
      <c r="J452" s="53">
        <v>14</v>
      </c>
      <c r="K452" s="54">
        <v>9</v>
      </c>
      <c r="L452" s="61"/>
      <c r="M452" s="1"/>
      <c r="N452" s="62"/>
      <c r="O452" s="66">
        <f>IF(J452=0,"",J452/I451)</f>
        <v>1</v>
      </c>
      <c r="P452" s="64">
        <v>17</v>
      </c>
      <c r="Q452" s="67">
        <f t="shared" si="76"/>
        <v>0.94444444444444442</v>
      </c>
      <c r="R452" s="67">
        <f t="shared" si="77"/>
        <v>5.555555555555558E-2</v>
      </c>
    </row>
    <row r="453" spans="1:18" ht="15.75" customHeight="1">
      <c r="A453" s="52">
        <f t="shared" si="78"/>
        <v>1601</v>
      </c>
      <c r="B453" s="53"/>
      <c r="C453" s="53"/>
      <c r="D453" s="53"/>
      <c r="E453" s="53"/>
      <c r="F453" s="53"/>
      <c r="G453" s="53"/>
      <c r="H453" s="53"/>
      <c r="I453" s="53"/>
      <c r="J453" s="53">
        <v>2</v>
      </c>
      <c r="K453" s="54">
        <v>2</v>
      </c>
      <c r="L453" s="61"/>
      <c r="M453" s="1"/>
      <c r="N453" s="29"/>
      <c r="O453" s="68"/>
      <c r="P453" s="64">
        <v>5</v>
      </c>
      <c r="Q453" s="69"/>
      <c r="R453" s="70"/>
    </row>
    <row r="454" spans="1:18" ht="15.75" customHeight="1">
      <c r="A454" s="52">
        <f t="shared" si="78"/>
        <v>1602</v>
      </c>
      <c r="B454" s="53"/>
      <c r="C454" s="53"/>
      <c r="D454" s="53"/>
      <c r="E454" s="53"/>
      <c r="F454" s="53"/>
      <c r="G454" s="53"/>
      <c r="H454" s="53"/>
      <c r="I454" s="53"/>
      <c r="J454" s="53">
        <v>1</v>
      </c>
      <c r="K454" s="54"/>
      <c r="L454" s="61"/>
      <c r="M454" s="1"/>
      <c r="N454" s="29"/>
      <c r="O454" s="71"/>
      <c r="P454" s="72">
        <v>4</v>
      </c>
      <c r="Q454" s="73"/>
      <c r="R454" s="71"/>
    </row>
    <row r="455" spans="1:18" ht="15.75" customHeight="1">
      <c r="A455" s="52">
        <f t="shared" si="78"/>
        <v>1701</v>
      </c>
      <c r="B455" s="53"/>
      <c r="C455" s="53"/>
      <c r="D455" s="53"/>
      <c r="E455" s="53"/>
      <c r="F455" s="53"/>
      <c r="G455" s="53"/>
      <c r="H455" s="53"/>
      <c r="I455" s="53"/>
      <c r="J455" s="53">
        <v>1</v>
      </c>
      <c r="K455" s="54">
        <v>1</v>
      </c>
      <c r="L455" s="61"/>
      <c r="M455" s="1"/>
      <c r="N455" s="29"/>
      <c r="O455" s="71"/>
      <c r="P455" s="72">
        <v>2</v>
      </c>
      <c r="Q455" s="73"/>
      <c r="R455" s="71"/>
    </row>
    <row r="456" spans="1:18" ht="15.75" customHeight="1">
      <c r="A456" s="52">
        <f t="shared" si="78"/>
        <v>1702</v>
      </c>
      <c r="B456" s="53"/>
      <c r="C456" s="53"/>
      <c r="D456" s="53"/>
      <c r="E456" s="53"/>
      <c r="F456" s="53"/>
      <c r="G456" s="53"/>
      <c r="H456" s="53"/>
      <c r="I456" s="53"/>
      <c r="J456" s="53"/>
      <c r="K456" s="54"/>
      <c r="L456" s="61"/>
      <c r="M456" s="1"/>
      <c r="N456" s="29"/>
      <c r="O456" s="71"/>
      <c r="P456" s="72"/>
      <c r="Q456" s="73"/>
      <c r="R456" s="71"/>
    </row>
    <row r="457" spans="1:18" ht="15.75" customHeight="1">
      <c r="A457" s="52">
        <f t="shared" si="78"/>
        <v>1801</v>
      </c>
      <c r="B457" s="53"/>
      <c r="C457" s="53"/>
      <c r="D457" s="53"/>
      <c r="E457" s="53"/>
      <c r="F457" s="53"/>
      <c r="G457" s="53"/>
      <c r="H457" s="53"/>
      <c r="I457" s="53"/>
      <c r="J457" s="53"/>
      <c r="K457" s="54"/>
      <c r="L457" s="61"/>
      <c r="M457" s="1"/>
      <c r="N457" s="29"/>
      <c r="O457" s="74"/>
      <c r="P457" s="75"/>
      <c r="Q457" s="76"/>
      <c r="R457" s="71"/>
    </row>
    <row r="458" spans="1:18" ht="15.75" customHeight="1">
      <c r="A458" s="52">
        <f t="shared" si="78"/>
        <v>1802</v>
      </c>
      <c r="B458" s="53"/>
      <c r="C458" s="53"/>
      <c r="D458" s="53"/>
      <c r="E458" s="53"/>
      <c r="F458" s="53"/>
      <c r="G458" s="53"/>
      <c r="H458" s="53"/>
      <c r="I458" s="53"/>
      <c r="J458" s="53"/>
      <c r="K458" s="54"/>
      <c r="L458" s="61"/>
      <c r="M458" s="1"/>
      <c r="N458" s="29"/>
      <c r="O458" s="77" t="s">
        <v>63</v>
      </c>
      <c r="P458" s="78">
        <v>10</v>
      </c>
      <c r="Q458" s="79">
        <f>K461</f>
        <v>12</v>
      </c>
      <c r="R458" s="80" t="s">
        <v>10</v>
      </c>
    </row>
    <row r="459" spans="1:18" ht="15.75" customHeight="1">
      <c r="A459" s="52">
        <f t="shared" si="78"/>
        <v>1901</v>
      </c>
      <c r="B459" s="53"/>
      <c r="C459" s="53"/>
      <c r="D459" s="53"/>
      <c r="E459" s="53"/>
      <c r="F459" s="53"/>
      <c r="G459" s="53"/>
      <c r="H459" s="53"/>
      <c r="I459" s="53"/>
      <c r="J459" s="53"/>
      <c r="K459" s="54"/>
      <c r="L459" s="61"/>
      <c r="M459" s="1"/>
      <c r="N459" s="29"/>
      <c r="O459" s="81" t="s">
        <v>64</v>
      </c>
      <c r="P459" s="82">
        <f>IF(P458/B444=0,"",P458/B444)</f>
        <v>0.45454545454545453</v>
      </c>
      <c r="Q459" s="83">
        <f>IF(P458/Q458=0,"",P458/Q458)</f>
        <v>0.83333333333333337</v>
      </c>
      <c r="R459" s="84" t="s">
        <v>65</v>
      </c>
    </row>
    <row r="460" spans="1:18" ht="15.75" customHeight="1">
      <c r="A460" s="52">
        <f t="shared" si="78"/>
        <v>1902</v>
      </c>
      <c r="B460" s="53"/>
      <c r="C460" s="53"/>
      <c r="D460" s="53"/>
      <c r="E460" s="53"/>
      <c r="F460" s="53"/>
      <c r="G460" s="53"/>
      <c r="H460" s="53"/>
      <c r="I460" s="53"/>
      <c r="J460" s="53"/>
      <c r="K460" s="54"/>
      <c r="L460" s="85"/>
      <c r="M460" s="86"/>
      <c r="N460" s="87"/>
      <c r="O460" s="86"/>
      <c r="P460" s="87"/>
      <c r="Q460" s="87"/>
      <c r="R460" s="88"/>
    </row>
    <row r="461" spans="1:18" ht="18" customHeight="1">
      <c r="A461" s="28"/>
      <c r="B461" s="29"/>
      <c r="C461" s="29"/>
      <c r="D461" s="201" t="s">
        <v>90</v>
      </c>
      <c r="E461" s="202"/>
      <c r="F461" s="202"/>
      <c r="G461" s="202"/>
      <c r="H461" s="202"/>
      <c r="I461" s="202"/>
      <c r="J461" s="203"/>
      <c r="K461" s="89">
        <f>SUM(K444:K457)</f>
        <v>12</v>
      </c>
      <c r="L461" s="90">
        <f>IF(K452=0,"0%",K452/B444)</f>
        <v>0.40909090909090912</v>
      </c>
      <c r="M461" s="90">
        <f>IF(K461=0,"0%",K461/B444)</f>
        <v>0.54545454545454541</v>
      </c>
      <c r="N461" s="90">
        <f>M461-L461</f>
        <v>0.1363636363636363</v>
      </c>
      <c r="O461" s="1"/>
      <c r="P461" s="29"/>
      <c r="Q461" s="25"/>
      <c r="R461" s="1"/>
    </row>
    <row r="462" spans="1:18" ht="12.75" customHeight="1">
      <c r="L462" s="1"/>
      <c r="M462" s="1"/>
      <c r="N462" s="1"/>
      <c r="O462" s="1"/>
      <c r="P462" s="1"/>
      <c r="Q462" s="1"/>
      <c r="R462" s="1"/>
    </row>
    <row r="463" spans="1:18" ht="12.75" customHeight="1">
      <c r="L463" s="1"/>
      <c r="M463" s="1"/>
      <c r="O463" s="1"/>
    </row>
    <row r="464" spans="1:18" ht="26.25" customHeight="1">
      <c r="A464" s="33"/>
      <c r="B464" s="200" t="s">
        <v>11</v>
      </c>
      <c r="C464" s="195"/>
      <c r="D464" s="195"/>
      <c r="E464" s="195"/>
      <c r="F464" s="195"/>
      <c r="G464" s="195"/>
      <c r="K464" s="48" t="s">
        <v>67</v>
      </c>
      <c r="L464" s="48"/>
      <c r="M464" s="48"/>
      <c r="N464" s="29"/>
      <c r="O464" s="1"/>
      <c r="P464" s="29"/>
      <c r="Q464" s="29"/>
      <c r="R464" s="29"/>
    </row>
    <row r="465" spans="1:19" ht="20.25" customHeight="1">
      <c r="A465" s="206" t="s">
        <v>9</v>
      </c>
      <c r="B465" s="207" t="s">
        <v>80</v>
      </c>
      <c r="C465" s="202"/>
      <c r="D465" s="202"/>
      <c r="E465" s="202"/>
      <c r="F465" s="202"/>
      <c r="G465" s="202"/>
      <c r="H465" s="202"/>
      <c r="I465" s="202"/>
      <c r="J465" s="203"/>
      <c r="K465" s="208" t="s">
        <v>10</v>
      </c>
      <c r="L465" s="196" t="s">
        <v>2</v>
      </c>
      <c r="M465" s="196" t="s">
        <v>3</v>
      </c>
      <c r="N465" s="198" t="s">
        <v>4</v>
      </c>
      <c r="O465" s="196" t="s">
        <v>5</v>
      </c>
      <c r="P465" s="199" t="s">
        <v>6</v>
      </c>
      <c r="Q465" s="199" t="s">
        <v>7</v>
      </c>
      <c r="R465" s="196" t="s">
        <v>8</v>
      </c>
    </row>
    <row r="466" spans="1:19" ht="15.75" customHeight="1">
      <c r="A466" s="197"/>
      <c r="B466" s="52" t="s">
        <v>81</v>
      </c>
      <c r="C466" s="52" t="s">
        <v>82</v>
      </c>
      <c r="D466" s="52" t="s">
        <v>83</v>
      </c>
      <c r="E466" s="52" t="s">
        <v>84</v>
      </c>
      <c r="F466" s="52" t="s">
        <v>85</v>
      </c>
      <c r="G466" s="52" t="s">
        <v>86</v>
      </c>
      <c r="H466" s="52" t="s">
        <v>87</v>
      </c>
      <c r="I466" s="52" t="s">
        <v>88</v>
      </c>
      <c r="J466" s="52" t="s">
        <v>89</v>
      </c>
      <c r="K466" s="197"/>
      <c r="L466" s="197"/>
      <c r="M466" s="197"/>
      <c r="N466" s="197"/>
      <c r="O466" s="197"/>
      <c r="P466" s="197"/>
      <c r="Q466" s="197"/>
      <c r="R466" s="197"/>
    </row>
    <row r="467" spans="1:19" ht="15.75" customHeight="1">
      <c r="A467" s="52">
        <v>1201</v>
      </c>
      <c r="B467" s="53">
        <v>12</v>
      </c>
      <c r="C467" s="53"/>
      <c r="D467" s="53"/>
      <c r="E467" s="53"/>
      <c r="F467" s="53"/>
      <c r="G467" s="53"/>
      <c r="H467" s="53"/>
      <c r="I467" s="53"/>
      <c r="J467" s="53"/>
      <c r="K467" s="54"/>
      <c r="L467" s="55"/>
      <c r="M467" s="56"/>
      <c r="N467" s="57"/>
      <c r="O467" s="58"/>
      <c r="P467" s="59">
        <f>B467</f>
        <v>12</v>
      </c>
      <c r="Q467" s="60"/>
      <c r="R467" s="58"/>
    </row>
    <row r="468" spans="1:19" ht="15.75" customHeight="1">
      <c r="A468" s="52">
        <v>1202</v>
      </c>
      <c r="B468" s="53"/>
      <c r="C468" s="53">
        <v>10</v>
      </c>
      <c r="D468" s="53"/>
      <c r="E468" s="53"/>
      <c r="F468" s="53"/>
      <c r="G468" s="53"/>
      <c r="H468" s="53"/>
      <c r="I468" s="53"/>
      <c r="J468" s="53"/>
      <c r="K468" s="54"/>
      <c r="L468" s="61"/>
      <c r="M468" s="1"/>
      <c r="N468" s="62"/>
      <c r="O468" s="63">
        <f>IF(C468=0,"",C468/B467)</f>
        <v>0.83333333333333337</v>
      </c>
      <c r="P468" s="64">
        <v>10</v>
      </c>
      <c r="Q468" s="65">
        <f t="shared" ref="Q468:Q475" si="79">IF(P468=0,"",P468/P467)</f>
        <v>0.83333333333333337</v>
      </c>
      <c r="R468" s="65">
        <f t="shared" ref="R468:R475" si="80">IF(P468=0,"",100%-Q468)</f>
        <v>0.16666666666666663</v>
      </c>
    </row>
    <row r="469" spans="1:19" ht="15.75" customHeight="1">
      <c r="A469" s="52">
        <v>1301</v>
      </c>
      <c r="B469" s="53"/>
      <c r="C469" s="53"/>
      <c r="D469" s="53">
        <v>10</v>
      </c>
      <c r="E469" s="53"/>
      <c r="F469" s="53"/>
      <c r="G469" s="53"/>
      <c r="H469" s="53"/>
      <c r="I469" s="53"/>
      <c r="J469" s="53"/>
      <c r="K469" s="54"/>
      <c r="L469" s="61"/>
      <c r="M469" s="1"/>
      <c r="N469" s="62"/>
      <c r="O469" s="63">
        <f>IF(D469=0,"",D469/C468)</f>
        <v>1</v>
      </c>
      <c r="P469" s="64">
        <v>12</v>
      </c>
      <c r="Q469" s="65">
        <f t="shared" si="79"/>
        <v>1.2</v>
      </c>
      <c r="R469" s="65">
        <f t="shared" si="80"/>
        <v>-0.19999999999999996</v>
      </c>
      <c r="S469" s="35">
        <f>P469/P467</f>
        <v>1</v>
      </c>
    </row>
    <row r="470" spans="1:19" ht="15.75" customHeight="1">
      <c r="A470" s="52">
        <f>1702-400</f>
        <v>1302</v>
      </c>
      <c r="B470" s="53"/>
      <c r="C470" s="53"/>
      <c r="D470" s="53"/>
      <c r="E470" s="53">
        <v>7</v>
      </c>
      <c r="F470" s="53"/>
      <c r="G470" s="53"/>
      <c r="H470" s="53"/>
      <c r="I470" s="53"/>
      <c r="J470" s="53"/>
      <c r="K470" s="54"/>
      <c r="L470" s="61"/>
      <c r="M470" s="1"/>
      <c r="N470" s="62"/>
      <c r="O470" s="63">
        <f>IF(E470=0,"",E470/D469)</f>
        <v>0.7</v>
      </c>
      <c r="P470" s="64">
        <v>10</v>
      </c>
      <c r="Q470" s="65">
        <f t="shared" si="79"/>
        <v>0.83333333333333337</v>
      </c>
      <c r="R470" s="65">
        <f t="shared" si="80"/>
        <v>0.16666666666666663</v>
      </c>
    </row>
    <row r="471" spans="1:19" ht="15.75" customHeight="1">
      <c r="A471" s="52">
        <v>1401</v>
      </c>
      <c r="B471" s="53"/>
      <c r="C471" s="53"/>
      <c r="D471" s="53"/>
      <c r="E471" s="53"/>
      <c r="F471" s="53">
        <v>7</v>
      </c>
      <c r="G471" s="53"/>
      <c r="H471" s="53"/>
      <c r="I471" s="53"/>
      <c r="J471" s="53"/>
      <c r="K471" s="54"/>
      <c r="L471" s="61"/>
      <c r="M471" s="1"/>
      <c r="N471" s="62"/>
      <c r="O471" s="63">
        <f>IF(F471=0,"",F471/E470)</f>
        <v>1</v>
      </c>
      <c r="P471" s="64">
        <v>9</v>
      </c>
      <c r="Q471" s="65">
        <f t="shared" si="79"/>
        <v>0.9</v>
      </c>
      <c r="R471" s="65">
        <f t="shared" si="80"/>
        <v>9.9999999999999978E-2</v>
      </c>
    </row>
    <row r="472" spans="1:19" ht="15.75" customHeight="1">
      <c r="A472" s="52">
        <f t="shared" ref="A472:A483" si="81">A470+100</f>
        <v>1402</v>
      </c>
      <c r="B472" s="53"/>
      <c r="C472" s="53"/>
      <c r="D472" s="53"/>
      <c r="E472" s="53"/>
      <c r="F472" s="53"/>
      <c r="G472" s="53">
        <v>7</v>
      </c>
      <c r="H472" s="53"/>
      <c r="I472" s="53"/>
      <c r="J472" s="53"/>
      <c r="K472" s="54"/>
      <c r="L472" s="61"/>
      <c r="M472" s="1"/>
      <c r="N472" s="62"/>
      <c r="O472" s="63">
        <f>IF(G472=0,"",G472/F471)</f>
        <v>1</v>
      </c>
      <c r="P472" s="64">
        <v>9</v>
      </c>
      <c r="Q472" s="65">
        <f t="shared" si="79"/>
        <v>1</v>
      </c>
      <c r="R472" s="65">
        <f t="shared" si="80"/>
        <v>0</v>
      </c>
    </row>
    <row r="473" spans="1:19" ht="15.75" customHeight="1">
      <c r="A473" s="52">
        <f t="shared" si="81"/>
        <v>1501</v>
      </c>
      <c r="B473" s="53"/>
      <c r="C473" s="53"/>
      <c r="D473" s="53"/>
      <c r="E473" s="53"/>
      <c r="F473" s="53"/>
      <c r="G473" s="53"/>
      <c r="H473" s="53">
        <v>7</v>
      </c>
      <c r="I473" s="53"/>
      <c r="J473" s="53"/>
      <c r="K473" s="54"/>
      <c r="L473" s="61"/>
      <c r="M473" s="1"/>
      <c r="N473" s="62"/>
      <c r="O473" s="63">
        <f>IF(H473=0,"",H473/G472)</f>
        <v>1</v>
      </c>
      <c r="P473" s="64">
        <v>9</v>
      </c>
      <c r="Q473" s="65">
        <f t="shared" si="79"/>
        <v>1</v>
      </c>
      <c r="R473" s="65">
        <f t="shared" si="80"/>
        <v>0</v>
      </c>
    </row>
    <row r="474" spans="1:19" ht="15.75" customHeight="1">
      <c r="A474" s="52">
        <f t="shared" si="81"/>
        <v>1502</v>
      </c>
      <c r="B474" s="53"/>
      <c r="C474" s="53"/>
      <c r="D474" s="53"/>
      <c r="E474" s="53"/>
      <c r="F474" s="53"/>
      <c r="G474" s="53"/>
      <c r="H474" s="53"/>
      <c r="I474" s="53">
        <v>7</v>
      </c>
      <c r="J474" s="53"/>
      <c r="K474" s="54"/>
      <c r="L474" s="61"/>
      <c r="M474" s="1"/>
      <c r="N474" s="62"/>
      <c r="O474" s="63">
        <f>IF(I474=0,"",I474/H473)</f>
        <v>1</v>
      </c>
      <c r="P474" s="64">
        <v>9</v>
      </c>
      <c r="Q474" s="65">
        <f t="shared" si="79"/>
        <v>1</v>
      </c>
      <c r="R474" s="65">
        <f t="shared" si="80"/>
        <v>0</v>
      </c>
    </row>
    <row r="475" spans="1:19" ht="15.75" customHeight="1">
      <c r="A475" s="52">
        <f t="shared" si="81"/>
        <v>1601</v>
      </c>
      <c r="B475" s="53"/>
      <c r="C475" s="53"/>
      <c r="D475" s="53"/>
      <c r="E475" s="53"/>
      <c r="F475" s="53"/>
      <c r="G475" s="53"/>
      <c r="H475" s="53"/>
      <c r="I475" s="53"/>
      <c r="J475" s="53">
        <v>6</v>
      </c>
      <c r="K475" s="54">
        <v>6</v>
      </c>
      <c r="L475" s="61"/>
      <c r="M475" s="1"/>
      <c r="N475" s="62"/>
      <c r="O475" s="66">
        <f>IF(J475=0,"",J475/I474)</f>
        <v>0.8571428571428571</v>
      </c>
      <c r="P475" s="64">
        <v>8</v>
      </c>
      <c r="Q475" s="67">
        <f t="shared" si="79"/>
        <v>0.88888888888888884</v>
      </c>
      <c r="R475" s="67">
        <f t="shared" si="80"/>
        <v>0.11111111111111116</v>
      </c>
    </row>
    <row r="476" spans="1:19" ht="15.75" customHeight="1">
      <c r="A476" s="52">
        <f t="shared" si="81"/>
        <v>1602</v>
      </c>
      <c r="B476" s="53"/>
      <c r="C476" s="53"/>
      <c r="D476" s="53"/>
      <c r="E476" s="53"/>
      <c r="F476" s="53"/>
      <c r="G476" s="53"/>
      <c r="H476" s="53"/>
      <c r="I476" s="53"/>
      <c r="J476" s="53">
        <v>1</v>
      </c>
      <c r="K476" s="54"/>
      <c r="L476" s="61"/>
      <c r="M476" s="1"/>
      <c r="N476" s="29"/>
      <c r="O476" s="68"/>
      <c r="P476" s="64">
        <v>2</v>
      </c>
      <c r="Q476" s="69"/>
      <c r="R476" s="70"/>
    </row>
    <row r="477" spans="1:19" ht="15.75" customHeight="1">
      <c r="A477" s="52">
        <f t="shared" si="81"/>
        <v>1701</v>
      </c>
      <c r="B477" s="53"/>
      <c r="C477" s="53"/>
      <c r="D477" s="53"/>
      <c r="E477" s="53"/>
      <c r="F477" s="53"/>
      <c r="G477" s="53"/>
      <c r="H477" s="53"/>
      <c r="I477" s="53"/>
      <c r="J477" s="53">
        <v>1</v>
      </c>
      <c r="K477" s="54">
        <v>1</v>
      </c>
      <c r="L477" s="61"/>
      <c r="M477" s="1"/>
      <c r="N477" s="29"/>
      <c r="O477" s="71"/>
      <c r="P477" s="72">
        <v>2</v>
      </c>
      <c r="Q477" s="73"/>
      <c r="R477" s="71"/>
    </row>
    <row r="478" spans="1:19" ht="15.75" customHeight="1">
      <c r="A478" s="52">
        <f t="shared" si="81"/>
        <v>1702</v>
      </c>
      <c r="B478" s="53"/>
      <c r="C478" s="53"/>
      <c r="D478" s="53"/>
      <c r="E478" s="53"/>
      <c r="F478" s="53"/>
      <c r="G478" s="53"/>
      <c r="H478" s="53"/>
      <c r="I478" s="53"/>
      <c r="J478" s="53"/>
      <c r="K478" s="54"/>
      <c r="L478" s="61"/>
      <c r="M478" s="1"/>
      <c r="N478" s="29"/>
      <c r="O478" s="71"/>
      <c r="P478" s="72"/>
      <c r="Q478" s="73"/>
      <c r="R478" s="71"/>
    </row>
    <row r="479" spans="1:19" ht="15.75" customHeight="1">
      <c r="A479" s="52">
        <f t="shared" si="81"/>
        <v>1801</v>
      </c>
      <c r="B479" s="53"/>
      <c r="C479" s="53"/>
      <c r="D479" s="53"/>
      <c r="E479" s="53"/>
      <c r="F479" s="53"/>
      <c r="G479" s="53"/>
      <c r="H479" s="53"/>
      <c r="I479" s="53"/>
      <c r="J479" s="53"/>
      <c r="K479" s="54"/>
      <c r="L479" s="61"/>
      <c r="M479" s="1"/>
      <c r="N479" s="29"/>
      <c r="O479" s="71"/>
      <c r="P479" s="72"/>
      <c r="Q479" s="73"/>
      <c r="R479" s="71"/>
    </row>
    <row r="480" spans="1:19" ht="15.75" customHeight="1">
      <c r="A480" s="52">
        <f t="shared" si="81"/>
        <v>1802</v>
      </c>
      <c r="B480" s="53"/>
      <c r="C480" s="53"/>
      <c r="D480" s="53"/>
      <c r="E480" s="53"/>
      <c r="F480" s="53"/>
      <c r="G480" s="53"/>
      <c r="H480" s="53"/>
      <c r="I480" s="53"/>
      <c r="J480" s="53"/>
      <c r="K480" s="54"/>
      <c r="L480" s="61"/>
      <c r="M480" s="1"/>
      <c r="N480" s="29"/>
      <c r="O480" s="74"/>
      <c r="P480" s="75"/>
      <c r="Q480" s="76"/>
      <c r="R480" s="71"/>
    </row>
    <row r="481" spans="1:45" ht="15.75" customHeight="1">
      <c r="A481" s="52">
        <f t="shared" si="81"/>
        <v>1901</v>
      </c>
      <c r="B481" s="53"/>
      <c r="C481" s="53"/>
      <c r="D481" s="53"/>
      <c r="E481" s="53"/>
      <c r="F481" s="53"/>
      <c r="G481" s="53"/>
      <c r="H481" s="53"/>
      <c r="I481" s="53"/>
      <c r="J481" s="53"/>
      <c r="K481" s="54"/>
      <c r="L481" s="61"/>
      <c r="M481" s="1"/>
      <c r="N481" s="29"/>
      <c r="O481" s="77" t="s">
        <v>63</v>
      </c>
      <c r="P481" s="78">
        <v>7</v>
      </c>
      <c r="Q481" s="79">
        <f>SUM(K469:K477)</f>
        <v>7</v>
      </c>
      <c r="R481" s="80" t="s">
        <v>10</v>
      </c>
    </row>
    <row r="482" spans="1:45" ht="15.75" customHeight="1">
      <c r="A482" s="52">
        <f t="shared" si="81"/>
        <v>1902</v>
      </c>
      <c r="B482" s="53"/>
      <c r="C482" s="53"/>
      <c r="D482" s="53"/>
      <c r="E482" s="53"/>
      <c r="F482" s="53"/>
      <c r="G482" s="53"/>
      <c r="H482" s="53"/>
      <c r="I482" s="53"/>
      <c r="J482" s="53"/>
      <c r="K482" s="54"/>
      <c r="L482" s="61"/>
      <c r="M482" s="1"/>
      <c r="N482" s="29"/>
      <c r="O482" s="81" t="s">
        <v>64</v>
      </c>
      <c r="P482" s="82">
        <f>IF(P481/B467=0,"",P481/B467)</f>
        <v>0.58333333333333337</v>
      </c>
      <c r="Q482" s="83">
        <f>IF(P481/Q481=0,"",P481/Q481)</f>
        <v>1</v>
      </c>
      <c r="R482" s="84" t="s">
        <v>65</v>
      </c>
    </row>
    <row r="483" spans="1:45" ht="15.75" customHeight="1">
      <c r="A483" s="52">
        <f t="shared" si="81"/>
        <v>2001</v>
      </c>
      <c r="B483" s="53"/>
      <c r="C483" s="53"/>
      <c r="D483" s="53"/>
      <c r="E483" s="53"/>
      <c r="F483" s="53"/>
      <c r="G483" s="53"/>
      <c r="H483" s="53"/>
      <c r="I483" s="53"/>
      <c r="J483" s="53"/>
      <c r="K483" s="54"/>
      <c r="L483" s="85"/>
      <c r="M483" s="86"/>
      <c r="N483" s="87"/>
      <c r="O483" s="86"/>
      <c r="P483" s="87"/>
      <c r="Q483" s="87"/>
      <c r="R483" s="88"/>
    </row>
    <row r="484" spans="1:45" ht="18" customHeight="1">
      <c r="A484" s="28"/>
      <c r="B484" s="29"/>
      <c r="C484" s="29"/>
      <c r="D484" s="201" t="s">
        <v>90</v>
      </c>
      <c r="E484" s="202"/>
      <c r="F484" s="202"/>
      <c r="G484" s="202"/>
      <c r="H484" s="202"/>
      <c r="I484" s="202"/>
      <c r="J484" s="203"/>
      <c r="K484" s="89">
        <f>SUM(K467:K480)</f>
        <v>7</v>
      </c>
      <c r="L484" s="90">
        <f>IF(K475=0,"0%",K475/B467)</f>
        <v>0.5</v>
      </c>
      <c r="M484" s="90">
        <f>IF(K484=0,"0%",K484/B467)</f>
        <v>0.58333333333333337</v>
      </c>
      <c r="N484" s="90">
        <f>M484-L484</f>
        <v>8.333333333333337E-2</v>
      </c>
      <c r="O484" s="1"/>
      <c r="P484" s="29"/>
      <c r="Q484" s="25"/>
      <c r="R484" s="1"/>
    </row>
    <row r="485" spans="1:45" ht="12.75" customHeight="1">
      <c r="L485" s="1"/>
      <c r="M485" s="1"/>
      <c r="N485" s="1"/>
      <c r="O485" s="1"/>
      <c r="P485" s="1"/>
      <c r="Q485" s="1"/>
      <c r="R485" s="1"/>
    </row>
    <row r="486" spans="1:45" ht="12.75" customHeight="1">
      <c r="L486" s="1"/>
      <c r="M486" s="1"/>
      <c r="N486" s="1"/>
      <c r="O486" s="1"/>
      <c r="P486" s="1"/>
      <c r="Q486" s="1"/>
      <c r="R486" s="1"/>
    </row>
    <row r="487" spans="1:45" ht="26.25" customHeight="1">
      <c r="A487" s="33"/>
      <c r="B487" s="200" t="s">
        <v>11</v>
      </c>
      <c r="C487" s="195"/>
      <c r="D487" s="195"/>
      <c r="E487" s="195"/>
      <c r="F487" s="195"/>
      <c r="G487" s="195"/>
      <c r="H487" s="204" t="s">
        <v>68</v>
      </c>
      <c r="I487" s="205"/>
      <c r="J487" s="205"/>
      <c r="K487" s="29"/>
      <c r="L487" s="1"/>
      <c r="M487" s="1"/>
      <c r="N487" s="29"/>
      <c r="O487" s="1"/>
      <c r="P487" s="29"/>
      <c r="Q487" s="29"/>
      <c r="R487" s="29"/>
    </row>
    <row r="488" spans="1:45" ht="20.25" customHeight="1">
      <c r="A488" s="206" t="s">
        <v>9</v>
      </c>
      <c r="B488" s="207" t="s">
        <v>80</v>
      </c>
      <c r="C488" s="202"/>
      <c r="D488" s="202"/>
      <c r="E488" s="202"/>
      <c r="F488" s="202"/>
      <c r="G488" s="202"/>
      <c r="H488" s="202"/>
      <c r="I488" s="202"/>
      <c r="J488" s="203"/>
      <c r="K488" s="208" t="s">
        <v>10</v>
      </c>
      <c r="L488" s="196" t="s">
        <v>2</v>
      </c>
      <c r="M488" s="196" t="s">
        <v>3</v>
      </c>
      <c r="N488" s="198" t="s">
        <v>4</v>
      </c>
      <c r="O488" s="196" t="s">
        <v>5</v>
      </c>
      <c r="P488" s="199" t="s">
        <v>6</v>
      </c>
      <c r="Q488" s="199" t="s">
        <v>7</v>
      </c>
      <c r="R488" s="196" t="s">
        <v>8</v>
      </c>
    </row>
    <row r="489" spans="1:45" ht="15.75" customHeight="1">
      <c r="A489" s="197"/>
      <c r="B489" s="52" t="s">
        <v>81</v>
      </c>
      <c r="C489" s="52" t="s">
        <v>82</v>
      </c>
      <c r="D489" s="52" t="s">
        <v>83</v>
      </c>
      <c r="E489" s="52" t="s">
        <v>84</v>
      </c>
      <c r="F489" s="52" t="s">
        <v>85</v>
      </c>
      <c r="G489" s="52" t="s">
        <v>86</v>
      </c>
      <c r="H489" s="52" t="s">
        <v>87</v>
      </c>
      <c r="I489" s="52" t="s">
        <v>88</v>
      </c>
      <c r="J489" s="52" t="s">
        <v>89</v>
      </c>
      <c r="K489" s="197"/>
      <c r="L489" s="197"/>
      <c r="M489" s="197"/>
      <c r="N489" s="197"/>
      <c r="O489" s="197"/>
      <c r="P489" s="197"/>
      <c r="Q489" s="197"/>
      <c r="R489" s="197"/>
    </row>
    <row r="490" spans="1:45" ht="15.75" customHeight="1">
      <c r="A490" s="52">
        <v>1202</v>
      </c>
      <c r="B490" s="53">
        <v>28</v>
      </c>
      <c r="C490" s="53"/>
      <c r="D490" s="53"/>
      <c r="E490" s="53"/>
      <c r="F490" s="53"/>
      <c r="G490" s="53"/>
      <c r="H490" s="53"/>
      <c r="I490" s="53"/>
      <c r="J490" s="53"/>
      <c r="K490" s="54"/>
      <c r="L490" s="55"/>
      <c r="M490" s="56"/>
      <c r="N490" s="57"/>
      <c r="O490" s="58"/>
      <c r="P490" s="59">
        <f>B490</f>
        <v>28</v>
      </c>
      <c r="Q490" s="60"/>
      <c r="R490" s="58"/>
    </row>
    <row r="491" spans="1:45" ht="15.75" customHeight="1">
      <c r="A491" s="52">
        <v>1301</v>
      </c>
      <c r="B491" s="53"/>
      <c r="C491" s="53">
        <v>26</v>
      </c>
      <c r="D491" s="53"/>
      <c r="E491" s="53"/>
      <c r="F491" s="53"/>
      <c r="G491" s="53"/>
      <c r="H491" s="53"/>
      <c r="I491" s="53"/>
      <c r="J491" s="53"/>
      <c r="K491" s="54"/>
      <c r="L491" s="61"/>
      <c r="M491" s="1"/>
      <c r="N491" s="62"/>
      <c r="O491" s="63">
        <f>IF(C491=0,"",C491/B490)</f>
        <v>0.9285714285714286</v>
      </c>
      <c r="P491" s="64">
        <v>26</v>
      </c>
      <c r="Q491" s="65">
        <f t="shared" ref="Q491:Q498" si="82">IF(P491=0,"",P491/P490)</f>
        <v>0.9285714285714286</v>
      </c>
      <c r="R491" s="65">
        <f t="shared" ref="R491:R498" si="83">IF(P491=0,"",100%-Q491)</f>
        <v>7.1428571428571397E-2</v>
      </c>
    </row>
    <row r="492" spans="1:45" ht="15.75" customHeight="1">
      <c r="A492" s="52">
        <f>1702-400</f>
        <v>1302</v>
      </c>
      <c r="B492" s="53"/>
      <c r="C492" s="53"/>
      <c r="D492" s="53">
        <v>23</v>
      </c>
      <c r="E492" s="53"/>
      <c r="F492" s="53"/>
      <c r="G492" s="53"/>
      <c r="H492" s="53"/>
      <c r="I492" s="53"/>
      <c r="J492" s="53"/>
      <c r="K492" s="54"/>
      <c r="L492" s="61"/>
      <c r="M492" s="1"/>
      <c r="N492" s="62"/>
      <c r="O492" s="63">
        <f>IF(D492=0,"",D492/C491)</f>
        <v>0.88461538461538458</v>
      </c>
      <c r="P492" s="64">
        <v>25</v>
      </c>
      <c r="Q492" s="65">
        <f t="shared" si="82"/>
        <v>0.96153846153846156</v>
      </c>
      <c r="R492" s="65">
        <f t="shared" si="83"/>
        <v>3.8461538461538436E-2</v>
      </c>
      <c r="S492" s="35">
        <f>P492/P490</f>
        <v>0.8928571428571429</v>
      </c>
    </row>
    <row r="493" spans="1:45" ht="15.75" customHeight="1">
      <c r="A493" s="52">
        <v>1401</v>
      </c>
      <c r="B493" s="53"/>
      <c r="C493" s="53"/>
      <c r="D493" s="53"/>
      <c r="E493" s="53">
        <v>23</v>
      </c>
      <c r="F493" s="53"/>
      <c r="G493" s="53"/>
      <c r="H493" s="53"/>
      <c r="I493" s="53"/>
      <c r="J493" s="53"/>
      <c r="K493" s="54"/>
      <c r="L493" s="61"/>
      <c r="M493" s="1"/>
      <c r="N493" s="62"/>
      <c r="O493" s="63">
        <f>IF(E493=0,"",E493/D492)</f>
        <v>1</v>
      </c>
      <c r="P493" s="64">
        <v>25</v>
      </c>
      <c r="Q493" s="65">
        <f t="shared" si="82"/>
        <v>1</v>
      </c>
      <c r="R493" s="65">
        <f t="shared" si="83"/>
        <v>0</v>
      </c>
    </row>
    <row r="494" spans="1:45" ht="15.75" customHeight="1">
      <c r="A494" s="52">
        <f t="shared" ref="A494:A506" si="84">A492+100</f>
        <v>1402</v>
      </c>
      <c r="B494" s="53"/>
      <c r="C494" s="53"/>
      <c r="D494" s="53"/>
      <c r="E494" s="53"/>
      <c r="F494" s="53">
        <v>22</v>
      </c>
      <c r="G494" s="53"/>
      <c r="H494" s="53"/>
      <c r="I494" s="53"/>
      <c r="J494" s="53"/>
      <c r="K494" s="54"/>
      <c r="L494" s="61"/>
      <c r="M494" s="1"/>
      <c r="N494" s="62"/>
      <c r="O494" s="63">
        <f>IF(F494=0,"",F494/E493)</f>
        <v>0.95652173913043481</v>
      </c>
      <c r="P494" s="64">
        <v>25</v>
      </c>
      <c r="Q494" s="65">
        <f t="shared" si="82"/>
        <v>1</v>
      </c>
      <c r="R494" s="65">
        <f t="shared" si="83"/>
        <v>0</v>
      </c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</row>
    <row r="495" spans="1:45" ht="15.75" customHeight="1">
      <c r="A495" s="52">
        <f t="shared" si="84"/>
        <v>1501</v>
      </c>
      <c r="B495" s="53"/>
      <c r="C495" s="53"/>
      <c r="D495" s="53"/>
      <c r="E495" s="53"/>
      <c r="F495" s="53"/>
      <c r="G495" s="53">
        <v>22</v>
      </c>
      <c r="H495" s="53"/>
      <c r="I495" s="53"/>
      <c r="J495" s="53"/>
      <c r="K495" s="54"/>
      <c r="L495" s="61"/>
      <c r="M495" s="1"/>
      <c r="N495" s="62"/>
      <c r="O495" s="63">
        <f>IF(G495=0,"",G495/F494)</f>
        <v>1</v>
      </c>
      <c r="P495" s="64">
        <v>25</v>
      </c>
      <c r="Q495" s="65">
        <f t="shared" si="82"/>
        <v>1</v>
      </c>
      <c r="R495" s="65">
        <f t="shared" si="83"/>
        <v>0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</row>
    <row r="496" spans="1:45" ht="15.75" customHeight="1">
      <c r="A496" s="52">
        <f t="shared" si="84"/>
        <v>1502</v>
      </c>
      <c r="B496" s="53"/>
      <c r="C496" s="53"/>
      <c r="D496" s="53"/>
      <c r="E496" s="53"/>
      <c r="F496" s="53"/>
      <c r="G496" s="53"/>
      <c r="H496" s="53">
        <v>22</v>
      </c>
      <c r="I496" s="53"/>
      <c r="J496" s="53"/>
      <c r="K496" s="54"/>
      <c r="L496" s="61"/>
      <c r="M496" s="1"/>
      <c r="N496" s="62"/>
      <c r="O496" s="63">
        <f>IF(H496=0,"",H496/G495)</f>
        <v>1</v>
      </c>
      <c r="P496" s="64">
        <v>25</v>
      </c>
      <c r="Q496" s="65">
        <f t="shared" si="82"/>
        <v>1</v>
      </c>
      <c r="R496" s="65">
        <f t="shared" si="83"/>
        <v>0</v>
      </c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</row>
    <row r="497" spans="1:45" ht="15.75" customHeight="1">
      <c r="A497" s="52">
        <f t="shared" si="84"/>
        <v>1601</v>
      </c>
      <c r="B497" s="53"/>
      <c r="C497" s="53"/>
      <c r="D497" s="53"/>
      <c r="E497" s="53"/>
      <c r="F497" s="53"/>
      <c r="G497" s="53"/>
      <c r="H497" s="53"/>
      <c r="I497" s="53">
        <v>22</v>
      </c>
      <c r="J497" s="53"/>
      <c r="K497" s="54"/>
      <c r="L497" s="61"/>
      <c r="M497" s="1"/>
      <c r="N497" s="62"/>
      <c r="O497" s="63">
        <f>IF(I497=0,"",I497/H496)</f>
        <v>1</v>
      </c>
      <c r="P497" s="64">
        <v>25</v>
      </c>
      <c r="Q497" s="65">
        <f t="shared" si="82"/>
        <v>1</v>
      </c>
      <c r="R497" s="65">
        <f t="shared" si="83"/>
        <v>0</v>
      </c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</row>
    <row r="498" spans="1:45" ht="15.75" customHeight="1">
      <c r="A498" s="52">
        <f t="shared" si="84"/>
        <v>1602</v>
      </c>
      <c r="B498" s="53"/>
      <c r="C498" s="53"/>
      <c r="D498" s="53"/>
      <c r="E498" s="53"/>
      <c r="F498" s="53"/>
      <c r="G498" s="53"/>
      <c r="H498" s="53"/>
      <c r="I498" s="53"/>
      <c r="J498" s="53">
        <v>20</v>
      </c>
      <c r="K498" s="54">
        <v>15</v>
      </c>
      <c r="L498" s="61"/>
      <c r="M498" s="1"/>
      <c r="N498" s="62"/>
      <c r="O498" s="66">
        <f>IF(J498=0,"",J498/I497)</f>
        <v>0.90909090909090906</v>
      </c>
      <c r="P498" s="64">
        <v>24</v>
      </c>
      <c r="Q498" s="67">
        <f t="shared" si="82"/>
        <v>0.96</v>
      </c>
      <c r="R498" s="67">
        <f t="shared" si="83"/>
        <v>4.0000000000000036E-2</v>
      </c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</row>
    <row r="499" spans="1:45" ht="15.75" customHeight="1">
      <c r="A499" s="52">
        <f t="shared" si="84"/>
        <v>1701</v>
      </c>
      <c r="B499" s="53"/>
      <c r="C499" s="53"/>
      <c r="D499" s="53"/>
      <c r="E499" s="53"/>
      <c r="F499" s="53"/>
      <c r="G499" s="53"/>
      <c r="H499" s="53"/>
      <c r="I499" s="53"/>
      <c r="J499" s="53">
        <v>4</v>
      </c>
      <c r="K499" s="54">
        <v>4</v>
      </c>
      <c r="L499" s="61"/>
      <c r="M499" s="1"/>
      <c r="N499" s="29"/>
      <c r="O499" s="68"/>
      <c r="P499" s="64">
        <v>5</v>
      </c>
      <c r="Q499" s="69"/>
      <c r="R499" s="70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</row>
    <row r="500" spans="1:45" ht="15.75" customHeight="1">
      <c r="A500" s="52">
        <f t="shared" si="84"/>
        <v>1702</v>
      </c>
      <c r="B500" s="53"/>
      <c r="C500" s="53"/>
      <c r="D500" s="53"/>
      <c r="E500" s="53"/>
      <c r="F500" s="53"/>
      <c r="G500" s="53"/>
      <c r="H500" s="53"/>
      <c r="I500" s="53"/>
      <c r="J500" s="53"/>
      <c r="K500" s="54"/>
      <c r="L500" s="61"/>
      <c r="M500" s="1"/>
      <c r="N500" s="29"/>
      <c r="O500" s="71"/>
      <c r="P500" s="72"/>
      <c r="Q500" s="73"/>
      <c r="R500" s="71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</row>
    <row r="501" spans="1:45" ht="15.75" customHeight="1">
      <c r="A501" s="52">
        <f t="shared" si="84"/>
        <v>1801</v>
      </c>
      <c r="B501" s="53"/>
      <c r="C501" s="53"/>
      <c r="D501" s="53"/>
      <c r="E501" s="53"/>
      <c r="F501" s="53"/>
      <c r="G501" s="53"/>
      <c r="H501" s="53"/>
      <c r="I501" s="53"/>
      <c r="J501" s="53"/>
      <c r="K501" s="54"/>
      <c r="L501" s="61"/>
      <c r="M501" s="1"/>
      <c r="N501" s="29"/>
      <c r="O501" s="71"/>
      <c r="P501" s="72"/>
      <c r="Q501" s="73"/>
      <c r="R501" s="71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</row>
    <row r="502" spans="1:45" ht="15.75" customHeight="1">
      <c r="A502" s="52">
        <f t="shared" si="84"/>
        <v>1802</v>
      </c>
      <c r="B502" s="53"/>
      <c r="C502" s="53"/>
      <c r="D502" s="53"/>
      <c r="E502" s="53"/>
      <c r="F502" s="53"/>
      <c r="G502" s="53"/>
      <c r="H502" s="53"/>
      <c r="I502" s="53"/>
      <c r="J502" s="53"/>
      <c r="K502" s="54"/>
      <c r="L502" s="61"/>
      <c r="M502" s="1"/>
      <c r="N502" s="29"/>
      <c r="O502" s="71"/>
      <c r="P502" s="72"/>
      <c r="Q502" s="73"/>
      <c r="R502" s="71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</row>
    <row r="503" spans="1:45" ht="15.75" customHeight="1">
      <c r="A503" s="52">
        <f t="shared" si="84"/>
        <v>1901</v>
      </c>
      <c r="B503" s="53"/>
      <c r="C503" s="53"/>
      <c r="D503" s="53"/>
      <c r="E503" s="53"/>
      <c r="F503" s="53"/>
      <c r="G503" s="53"/>
      <c r="H503" s="53"/>
      <c r="I503" s="53"/>
      <c r="J503" s="53"/>
      <c r="K503" s="54"/>
      <c r="L503" s="61"/>
      <c r="M503" s="1"/>
      <c r="N503" s="29"/>
      <c r="O503" s="74"/>
      <c r="P503" s="75"/>
      <c r="Q503" s="76"/>
      <c r="R503" s="71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</row>
    <row r="504" spans="1:45" ht="15.75" customHeight="1">
      <c r="A504" s="52">
        <f t="shared" si="84"/>
        <v>1902</v>
      </c>
      <c r="B504" s="53"/>
      <c r="C504" s="53"/>
      <c r="D504" s="53"/>
      <c r="E504" s="53"/>
      <c r="F504" s="53"/>
      <c r="G504" s="53"/>
      <c r="H504" s="53"/>
      <c r="I504" s="53"/>
      <c r="J504" s="53"/>
      <c r="K504" s="54"/>
      <c r="L504" s="61"/>
      <c r="M504" s="1"/>
      <c r="N504" s="29"/>
      <c r="O504" s="77" t="s">
        <v>63</v>
      </c>
      <c r="P504" s="78">
        <v>19</v>
      </c>
      <c r="Q504" s="79">
        <f>SUM(K492:K500)</f>
        <v>19</v>
      </c>
      <c r="R504" s="80" t="s">
        <v>10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</row>
    <row r="505" spans="1:45" ht="15.75" customHeight="1">
      <c r="A505" s="52">
        <f t="shared" si="84"/>
        <v>2001</v>
      </c>
      <c r="B505" s="53"/>
      <c r="C505" s="53"/>
      <c r="D505" s="53"/>
      <c r="E505" s="53"/>
      <c r="F505" s="53"/>
      <c r="G505" s="53"/>
      <c r="H505" s="53"/>
      <c r="I505" s="53"/>
      <c r="J505" s="53"/>
      <c r="K505" s="54"/>
      <c r="L505" s="61"/>
      <c r="M505" s="1"/>
      <c r="N505" s="29"/>
      <c r="O505" s="81" t="s">
        <v>64</v>
      </c>
      <c r="P505" s="82">
        <f>IF(P504/B490=0,"",P504/B490)</f>
        <v>0.6785714285714286</v>
      </c>
      <c r="Q505" s="83">
        <f>IF(P504/Q504=0,"",P504/Q504)</f>
        <v>1</v>
      </c>
      <c r="R505" s="84" t="s">
        <v>65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</row>
    <row r="506" spans="1:45" ht="15.75" customHeight="1">
      <c r="A506" s="52">
        <f t="shared" si="84"/>
        <v>2002</v>
      </c>
      <c r="B506" s="53"/>
      <c r="C506" s="53"/>
      <c r="D506" s="53"/>
      <c r="E506" s="53"/>
      <c r="F506" s="53"/>
      <c r="G506" s="53"/>
      <c r="H506" s="53"/>
      <c r="I506" s="53"/>
      <c r="J506" s="53"/>
      <c r="K506" s="54"/>
      <c r="L506" s="85"/>
      <c r="M506" s="86"/>
      <c r="N506" s="87"/>
      <c r="O506" s="86"/>
      <c r="P506" s="87"/>
      <c r="Q506" s="87"/>
      <c r="R506" s="88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</row>
    <row r="507" spans="1:45" ht="18" customHeight="1">
      <c r="A507" s="28"/>
      <c r="B507" s="29"/>
      <c r="C507" s="29"/>
      <c r="D507" s="209" t="s">
        <v>90</v>
      </c>
      <c r="E507" s="210"/>
      <c r="F507" s="210"/>
      <c r="G507" s="210"/>
      <c r="H507" s="210"/>
      <c r="I507" s="210"/>
      <c r="J507" s="211"/>
      <c r="K507" s="89">
        <f>SUM(K490:K503)</f>
        <v>19</v>
      </c>
      <c r="L507" s="90">
        <f>IF(K498=0,"0%",K498/B490)</f>
        <v>0.5357142857142857</v>
      </c>
      <c r="M507" s="90">
        <f>IF(K507=0,"0%",K507/B490)</f>
        <v>0.6785714285714286</v>
      </c>
      <c r="N507" s="90">
        <f>M507-L507</f>
        <v>0.1428571428571429</v>
      </c>
      <c r="O507" s="1"/>
      <c r="P507" s="29"/>
      <c r="Q507" s="25"/>
      <c r="R507" s="1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</row>
    <row r="508" spans="1:45" ht="12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1"/>
      <c r="M508" s="1"/>
      <c r="N508" s="29"/>
      <c r="O508" s="1"/>
      <c r="P508" s="33"/>
      <c r="Q508" s="25"/>
      <c r="R508" s="1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</row>
    <row r="509" spans="1:45" ht="12.75" customHeight="1">
      <c r="L509" s="1"/>
      <c r="M509" s="1"/>
      <c r="O509" s="1"/>
      <c r="P509" s="1"/>
      <c r="Q509" s="1"/>
      <c r="R509" s="1"/>
    </row>
    <row r="510" spans="1:45" ht="26.25" customHeight="1">
      <c r="A510" s="33"/>
      <c r="B510" s="200" t="s">
        <v>11</v>
      </c>
      <c r="C510" s="195"/>
      <c r="D510" s="195"/>
      <c r="E510" s="195"/>
      <c r="F510" s="195"/>
      <c r="G510" s="195"/>
      <c r="H510" s="204" t="s">
        <v>69</v>
      </c>
      <c r="I510" s="205"/>
      <c r="J510" s="205"/>
      <c r="K510" s="29"/>
      <c r="L510" s="1"/>
      <c r="M510" s="1"/>
      <c r="N510" s="29"/>
      <c r="O510" s="1"/>
      <c r="P510" s="29"/>
      <c r="Q510" s="29"/>
      <c r="R510" s="29"/>
    </row>
    <row r="511" spans="1:45" ht="20.25" customHeight="1">
      <c r="A511" s="206" t="s">
        <v>9</v>
      </c>
      <c r="B511" s="207" t="s">
        <v>80</v>
      </c>
      <c r="C511" s="202"/>
      <c r="D511" s="202"/>
      <c r="E511" s="202"/>
      <c r="F511" s="202"/>
      <c r="G511" s="202"/>
      <c r="H511" s="202"/>
      <c r="I511" s="202"/>
      <c r="J511" s="203"/>
      <c r="K511" s="208" t="s">
        <v>10</v>
      </c>
      <c r="L511" s="196" t="s">
        <v>2</v>
      </c>
      <c r="M511" s="196" t="s">
        <v>3</v>
      </c>
      <c r="N511" s="198" t="s">
        <v>4</v>
      </c>
      <c r="O511" s="196" t="s">
        <v>5</v>
      </c>
      <c r="P511" s="199" t="s">
        <v>6</v>
      </c>
      <c r="Q511" s="199" t="s">
        <v>7</v>
      </c>
      <c r="R511" s="196" t="s">
        <v>8</v>
      </c>
    </row>
    <row r="512" spans="1:45" ht="15.75" customHeight="1">
      <c r="A512" s="197"/>
      <c r="B512" s="52" t="s">
        <v>81</v>
      </c>
      <c r="C512" s="52" t="s">
        <v>82</v>
      </c>
      <c r="D512" s="52" t="s">
        <v>83</v>
      </c>
      <c r="E512" s="52" t="s">
        <v>84</v>
      </c>
      <c r="F512" s="52" t="s">
        <v>85</v>
      </c>
      <c r="G512" s="52" t="s">
        <v>86</v>
      </c>
      <c r="H512" s="52" t="s">
        <v>87</v>
      </c>
      <c r="I512" s="52" t="s">
        <v>88</v>
      </c>
      <c r="J512" s="52" t="s">
        <v>89</v>
      </c>
      <c r="K512" s="197"/>
      <c r="L512" s="197"/>
      <c r="M512" s="197"/>
      <c r="N512" s="197"/>
      <c r="O512" s="197"/>
      <c r="P512" s="197"/>
      <c r="Q512" s="197"/>
      <c r="R512" s="197"/>
    </row>
    <row r="513" spans="1:20" ht="15.75" customHeight="1">
      <c r="A513" s="52">
        <v>1301</v>
      </c>
      <c r="B513" s="53">
        <v>16</v>
      </c>
      <c r="C513" s="53"/>
      <c r="D513" s="53"/>
      <c r="E513" s="53"/>
      <c r="F513" s="53"/>
      <c r="G513" s="53"/>
      <c r="H513" s="53"/>
      <c r="I513" s="53"/>
      <c r="J513" s="53"/>
      <c r="K513" s="54"/>
      <c r="L513" s="55"/>
      <c r="M513" s="56"/>
      <c r="N513" s="57"/>
      <c r="O513" s="58"/>
      <c r="P513" s="59">
        <f>B513</f>
        <v>16</v>
      </c>
      <c r="Q513" s="60"/>
      <c r="R513" s="58"/>
    </row>
    <row r="514" spans="1:20" ht="15.75" customHeight="1">
      <c r="A514" s="52">
        <f>1702-400</f>
        <v>1302</v>
      </c>
      <c r="B514" s="53"/>
      <c r="C514" s="53">
        <v>13</v>
      </c>
      <c r="D514" s="53"/>
      <c r="E514" s="53"/>
      <c r="F514" s="53"/>
      <c r="G514" s="53"/>
      <c r="H514" s="53"/>
      <c r="I514" s="53"/>
      <c r="J514" s="53"/>
      <c r="K514" s="54"/>
      <c r="L514" s="61"/>
      <c r="M514" s="1"/>
      <c r="N514" s="62"/>
      <c r="O514" s="63">
        <f>IF(C514=0,"",C514/B513)</f>
        <v>0.8125</v>
      </c>
      <c r="P514" s="64">
        <v>13</v>
      </c>
      <c r="Q514" s="65">
        <f t="shared" ref="Q514:Q521" si="85">IF(P514=0,"",P514/P513)</f>
        <v>0.8125</v>
      </c>
      <c r="R514" s="65">
        <f t="shared" ref="R514:R521" si="86">IF(P514=0,"",100%-Q514)</f>
        <v>0.1875</v>
      </c>
    </row>
    <row r="515" spans="1:20" ht="15.75" customHeight="1">
      <c r="A515" s="52">
        <v>1401</v>
      </c>
      <c r="B515" s="53"/>
      <c r="C515" s="53"/>
      <c r="D515" s="53">
        <v>9</v>
      </c>
      <c r="E515" s="53"/>
      <c r="F515" s="53"/>
      <c r="G515" s="53"/>
      <c r="H515" s="53"/>
      <c r="I515" s="53"/>
      <c r="J515" s="53"/>
      <c r="K515" s="54"/>
      <c r="L515" s="61"/>
      <c r="M515" s="1"/>
      <c r="N515" s="62"/>
      <c r="O515" s="63">
        <f>IF(D515=0,"",D515/C514)</f>
        <v>0.69230769230769229</v>
      </c>
      <c r="P515" s="64">
        <v>10</v>
      </c>
      <c r="Q515" s="65">
        <f t="shared" si="85"/>
        <v>0.76923076923076927</v>
      </c>
      <c r="R515" s="65">
        <f t="shared" si="86"/>
        <v>0.23076923076923073</v>
      </c>
      <c r="T515" s="35">
        <f>P515/P513</f>
        <v>0.625</v>
      </c>
    </row>
    <row r="516" spans="1:20" ht="15.75" customHeight="1">
      <c r="A516" s="52">
        <f t="shared" ref="A516:A529" si="87">A514+100</f>
        <v>1402</v>
      </c>
      <c r="B516" s="53"/>
      <c r="C516" s="53"/>
      <c r="D516" s="53"/>
      <c r="E516" s="53">
        <v>8</v>
      </c>
      <c r="F516" s="53"/>
      <c r="G516" s="53"/>
      <c r="H516" s="53"/>
      <c r="I516" s="53"/>
      <c r="J516" s="53"/>
      <c r="K516" s="54"/>
      <c r="L516" s="61"/>
      <c r="M516" s="1"/>
      <c r="N516" s="62"/>
      <c r="O516" s="63">
        <f>IF(E516=0,"",E516/D515)</f>
        <v>0.88888888888888884</v>
      </c>
      <c r="P516" s="64">
        <v>9</v>
      </c>
      <c r="Q516" s="65">
        <f t="shared" si="85"/>
        <v>0.9</v>
      </c>
      <c r="R516" s="65">
        <f t="shared" si="86"/>
        <v>9.9999999999999978E-2</v>
      </c>
    </row>
    <row r="517" spans="1:20" ht="15.75" customHeight="1">
      <c r="A517" s="52">
        <f t="shared" si="87"/>
        <v>1501</v>
      </c>
      <c r="B517" s="53"/>
      <c r="C517" s="53"/>
      <c r="D517" s="53"/>
      <c r="E517" s="53"/>
      <c r="F517" s="53">
        <v>7</v>
      </c>
      <c r="G517" s="53"/>
      <c r="H517" s="53"/>
      <c r="I517" s="53"/>
      <c r="J517" s="53"/>
      <c r="K517" s="54"/>
      <c r="L517" s="61"/>
      <c r="M517" s="1"/>
      <c r="N517" s="62"/>
      <c r="O517" s="63">
        <f>IF(F517=0,"",F517/E516)</f>
        <v>0.875</v>
      </c>
      <c r="P517" s="64">
        <v>9</v>
      </c>
      <c r="Q517" s="65">
        <f t="shared" si="85"/>
        <v>1</v>
      </c>
      <c r="R517" s="65">
        <f t="shared" si="86"/>
        <v>0</v>
      </c>
    </row>
    <row r="518" spans="1:20" ht="15.75" customHeight="1">
      <c r="A518" s="52">
        <f t="shared" si="87"/>
        <v>1502</v>
      </c>
      <c r="B518" s="53"/>
      <c r="C518" s="53"/>
      <c r="D518" s="53"/>
      <c r="E518" s="53"/>
      <c r="F518" s="53"/>
      <c r="G518" s="53">
        <v>7</v>
      </c>
      <c r="H518" s="53"/>
      <c r="I518" s="53"/>
      <c r="J518" s="53"/>
      <c r="K518" s="54"/>
      <c r="L518" s="61"/>
      <c r="M518" s="1"/>
      <c r="N518" s="62"/>
      <c r="O518" s="63">
        <f>IF(G518=0,"",G518/F517)</f>
        <v>1</v>
      </c>
      <c r="P518" s="64">
        <v>9</v>
      </c>
      <c r="Q518" s="65">
        <f t="shared" si="85"/>
        <v>1</v>
      </c>
      <c r="R518" s="65">
        <f t="shared" si="86"/>
        <v>0</v>
      </c>
    </row>
    <row r="519" spans="1:20" ht="15.75" customHeight="1">
      <c r="A519" s="52">
        <f t="shared" si="87"/>
        <v>1601</v>
      </c>
      <c r="B519" s="53"/>
      <c r="C519" s="53"/>
      <c r="D519" s="53"/>
      <c r="E519" s="53"/>
      <c r="F519" s="53"/>
      <c r="G519" s="53"/>
      <c r="H519" s="53">
        <v>6</v>
      </c>
      <c r="I519" s="53"/>
      <c r="J519" s="53"/>
      <c r="K519" s="54"/>
      <c r="L519" s="61"/>
      <c r="M519" s="1"/>
      <c r="N519" s="62"/>
      <c r="O519" s="63">
        <f>IF(H519=0,"",H519/G518)</f>
        <v>0.8571428571428571</v>
      </c>
      <c r="P519" s="64">
        <v>9</v>
      </c>
      <c r="Q519" s="65">
        <f t="shared" si="85"/>
        <v>1</v>
      </c>
      <c r="R519" s="65">
        <f t="shared" si="86"/>
        <v>0</v>
      </c>
    </row>
    <row r="520" spans="1:20" ht="15.75" customHeight="1">
      <c r="A520" s="52">
        <f t="shared" si="87"/>
        <v>1602</v>
      </c>
      <c r="B520" s="53"/>
      <c r="C520" s="53"/>
      <c r="D520" s="53"/>
      <c r="E520" s="53"/>
      <c r="F520" s="53"/>
      <c r="G520" s="53"/>
      <c r="H520" s="53"/>
      <c r="I520" s="53">
        <v>6</v>
      </c>
      <c r="J520" s="53"/>
      <c r="K520" s="54"/>
      <c r="L520" s="61"/>
      <c r="M520" s="1"/>
      <c r="N520" s="62"/>
      <c r="O520" s="63">
        <f>IF(I520=0,"",I520/H519)</f>
        <v>1</v>
      </c>
      <c r="P520" s="64">
        <v>9</v>
      </c>
      <c r="Q520" s="65">
        <f t="shared" si="85"/>
        <v>1</v>
      </c>
      <c r="R520" s="65">
        <f t="shared" si="86"/>
        <v>0</v>
      </c>
    </row>
    <row r="521" spans="1:20" ht="15.75" customHeight="1">
      <c r="A521" s="52">
        <f t="shared" si="87"/>
        <v>1701</v>
      </c>
      <c r="B521" s="53"/>
      <c r="C521" s="53"/>
      <c r="D521" s="53"/>
      <c r="E521" s="53"/>
      <c r="F521" s="53"/>
      <c r="G521" s="53"/>
      <c r="H521" s="53"/>
      <c r="I521" s="53"/>
      <c r="J521" s="53">
        <v>6</v>
      </c>
      <c r="K521" s="54">
        <v>6</v>
      </c>
      <c r="L521" s="61"/>
      <c r="M521" s="1"/>
      <c r="N521" s="62"/>
      <c r="O521" s="66">
        <f>IF(J521=0,"",J521/I520)</f>
        <v>1</v>
      </c>
      <c r="P521" s="64">
        <v>8</v>
      </c>
      <c r="Q521" s="67">
        <f t="shared" si="85"/>
        <v>0.88888888888888884</v>
      </c>
      <c r="R521" s="67">
        <f t="shared" si="86"/>
        <v>0.11111111111111116</v>
      </c>
    </row>
    <row r="522" spans="1:20" ht="15.75" customHeight="1">
      <c r="A522" s="52">
        <f t="shared" si="87"/>
        <v>1702</v>
      </c>
      <c r="B522" s="53"/>
      <c r="C522" s="53"/>
      <c r="D522" s="53"/>
      <c r="E522" s="53"/>
      <c r="F522" s="53"/>
      <c r="G522" s="53"/>
      <c r="H522" s="53"/>
      <c r="I522" s="53"/>
      <c r="J522" s="53">
        <v>2</v>
      </c>
      <c r="K522" s="54">
        <v>2</v>
      </c>
      <c r="L522" s="61"/>
      <c r="M522" s="1"/>
      <c r="N522" s="29"/>
      <c r="O522" s="68"/>
      <c r="P522" s="64">
        <v>2</v>
      </c>
      <c r="Q522" s="69"/>
      <c r="R522" s="70"/>
    </row>
    <row r="523" spans="1:20" ht="15.75" customHeight="1">
      <c r="A523" s="52">
        <f t="shared" si="87"/>
        <v>1801</v>
      </c>
      <c r="B523" s="53"/>
      <c r="C523" s="53"/>
      <c r="D523" s="53"/>
      <c r="E523" s="53"/>
      <c r="F523" s="53"/>
      <c r="G523" s="53"/>
      <c r="H523" s="53"/>
      <c r="I523" s="53"/>
      <c r="J523" s="53">
        <v>1</v>
      </c>
      <c r="K523" s="54">
        <v>1</v>
      </c>
      <c r="L523" s="61"/>
      <c r="M523" s="1"/>
      <c r="N523" s="29"/>
      <c r="O523" s="71"/>
      <c r="P523" s="72"/>
      <c r="Q523" s="73"/>
      <c r="R523" s="71"/>
    </row>
    <row r="524" spans="1:20" ht="15.75" customHeight="1">
      <c r="A524" s="52">
        <f t="shared" si="87"/>
        <v>1802</v>
      </c>
      <c r="B524" s="53"/>
      <c r="C524" s="53"/>
      <c r="D524" s="53"/>
      <c r="E524" s="53"/>
      <c r="F524" s="53"/>
      <c r="G524" s="53"/>
      <c r="H524" s="53"/>
      <c r="I524" s="53"/>
      <c r="J524" s="53"/>
      <c r="K524" s="54"/>
      <c r="L524" s="61"/>
      <c r="M524" s="1"/>
      <c r="N524" s="29"/>
      <c r="O524" s="71"/>
      <c r="P524" s="72"/>
      <c r="Q524" s="73"/>
      <c r="R524" s="71"/>
    </row>
    <row r="525" spans="1:20" ht="15.75" customHeight="1">
      <c r="A525" s="52">
        <f t="shared" si="87"/>
        <v>1901</v>
      </c>
      <c r="B525" s="53"/>
      <c r="C525" s="53"/>
      <c r="D525" s="53"/>
      <c r="E525" s="53"/>
      <c r="F525" s="53"/>
      <c r="G525" s="53"/>
      <c r="H525" s="53"/>
      <c r="I525" s="53"/>
      <c r="J525" s="53"/>
      <c r="K525" s="54"/>
      <c r="L525" s="61"/>
      <c r="M525" s="1"/>
      <c r="N525" s="29"/>
      <c r="O525" s="71"/>
      <c r="P525" s="72"/>
      <c r="Q525" s="73"/>
      <c r="R525" s="71"/>
    </row>
    <row r="526" spans="1:20" ht="15.75" customHeight="1">
      <c r="A526" s="52">
        <f t="shared" si="87"/>
        <v>1902</v>
      </c>
      <c r="B526" s="53"/>
      <c r="C526" s="53"/>
      <c r="D526" s="53"/>
      <c r="E526" s="53"/>
      <c r="F526" s="53"/>
      <c r="G526" s="53"/>
      <c r="H526" s="53"/>
      <c r="I526" s="53"/>
      <c r="J526" s="53"/>
      <c r="K526" s="54"/>
      <c r="L526" s="61"/>
      <c r="M526" s="1"/>
      <c r="N526" s="29"/>
      <c r="O526" s="74"/>
      <c r="P526" s="75"/>
      <c r="Q526" s="76"/>
      <c r="R526" s="71"/>
    </row>
    <row r="527" spans="1:20" ht="15.75" customHeight="1">
      <c r="A527" s="52">
        <f t="shared" si="87"/>
        <v>2001</v>
      </c>
      <c r="B527" s="53"/>
      <c r="C527" s="53"/>
      <c r="D527" s="53"/>
      <c r="E527" s="53"/>
      <c r="F527" s="53"/>
      <c r="G527" s="53"/>
      <c r="H527" s="53"/>
      <c r="I527" s="53"/>
      <c r="J527" s="53"/>
      <c r="K527" s="54"/>
      <c r="L527" s="61"/>
      <c r="M527" s="1"/>
      <c r="N527" s="29"/>
      <c r="O527" s="77" t="s">
        <v>63</v>
      </c>
      <c r="P527" s="78">
        <v>7</v>
      </c>
      <c r="Q527" s="79">
        <f>SUM(K515:K523)</f>
        <v>9</v>
      </c>
      <c r="R527" s="80" t="s">
        <v>10</v>
      </c>
    </row>
    <row r="528" spans="1:20" ht="15.75" customHeight="1">
      <c r="A528" s="52">
        <f t="shared" si="87"/>
        <v>2002</v>
      </c>
      <c r="B528" s="53"/>
      <c r="C528" s="53"/>
      <c r="D528" s="53"/>
      <c r="E528" s="53"/>
      <c r="F528" s="53"/>
      <c r="G528" s="53"/>
      <c r="H528" s="53"/>
      <c r="I528" s="53"/>
      <c r="J528" s="53"/>
      <c r="K528" s="54"/>
      <c r="L528" s="61"/>
      <c r="M528" s="1"/>
      <c r="N528" s="29"/>
      <c r="O528" s="81" t="s">
        <v>64</v>
      </c>
      <c r="P528" s="82">
        <f>IF(P527/B513=0,"",P527/B513)</f>
        <v>0.4375</v>
      </c>
      <c r="Q528" s="83">
        <f>IF(P527/Q527=0,"",P527/Q527)</f>
        <v>0.77777777777777779</v>
      </c>
      <c r="R528" s="84" t="s">
        <v>65</v>
      </c>
    </row>
    <row r="529" spans="1:20" ht="15.75" customHeight="1">
      <c r="A529" s="52">
        <f t="shared" si="87"/>
        <v>2101</v>
      </c>
      <c r="B529" s="53"/>
      <c r="C529" s="53"/>
      <c r="D529" s="53"/>
      <c r="E529" s="53"/>
      <c r="F529" s="53"/>
      <c r="G529" s="53"/>
      <c r="H529" s="53"/>
      <c r="I529" s="53"/>
      <c r="J529" s="53"/>
      <c r="K529" s="54"/>
      <c r="L529" s="85"/>
      <c r="M529" s="86"/>
      <c r="N529" s="87"/>
      <c r="O529" s="86"/>
      <c r="P529" s="87"/>
      <c r="Q529" s="87"/>
      <c r="R529" s="88"/>
    </row>
    <row r="530" spans="1:20" ht="18" customHeight="1">
      <c r="A530" s="28"/>
      <c r="B530" s="29"/>
      <c r="C530" s="29"/>
      <c r="D530" s="209" t="s">
        <v>90</v>
      </c>
      <c r="E530" s="210"/>
      <c r="F530" s="210"/>
      <c r="G530" s="210"/>
      <c r="H530" s="210"/>
      <c r="I530" s="210"/>
      <c r="J530" s="211"/>
      <c r="K530" s="89">
        <f>SUM(K513:K526)</f>
        <v>9</v>
      </c>
      <c r="L530" s="90">
        <f>IF(K521=0,"0%",K521/B513)</f>
        <v>0.375</v>
      </c>
      <c r="M530" s="90">
        <f>IF(K530=0,"0%",K530/B513)</f>
        <v>0.5625</v>
      </c>
      <c r="N530" s="90">
        <f>M530-L530</f>
        <v>0.1875</v>
      </c>
      <c r="O530" s="1"/>
      <c r="P530" s="29"/>
      <c r="Q530" s="25"/>
      <c r="R530" s="1"/>
    </row>
    <row r="531" spans="1:20" ht="12.75" customHeight="1">
      <c r="L531" s="1"/>
      <c r="M531" s="1"/>
      <c r="O531" s="1"/>
    </row>
    <row r="532" spans="1:20" ht="12.75" customHeight="1">
      <c r="L532" s="1"/>
      <c r="M532" s="1"/>
      <c r="O532" s="1"/>
    </row>
    <row r="533" spans="1:20" ht="26.25" customHeight="1">
      <c r="A533" s="33"/>
      <c r="B533" s="200" t="s">
        <v>11</v>
      </c>
      <c r="C533" s="195"/>
      <c r="D533" s="195"/>
      <c r="E533" s="195"/>
      <c r="F533" s="195"/>
      <c r="G533" s="195"/>
      <c r="H533" s="204" t="s">
        <v>70</v>
      </c>
      <c r="I533" s="205"/>
      <c r="J533" s="205"/>
      <c r="K533" s="29"/>
      <c r="L533" s="1"/>
      <c r="M533" s="1"/>
      <c r="N533" s="29"/>
      <c r="O533" s="1"/>
      <c r="P533" s="29"/>
      <c r="Q533" s="29"/>
      <c r="R533" s="29"/>
    </row>
    <row r="534" spans="1:20" ht="20.25" customHeight="1">
      <c r="A534" s="206" t="s">
        <v>9</v>
      </c>
      <c r="B534" s="207" t="s">
        <v>80</v>
      </c>
      <c r="C534" s="202"/>
      <c r="D534" s="202"/>
      <c r="E534" s="202"/>
      <c r="F534" s="202"/>
      <c r="G534" s="202"/>
      <c r="H534" s="202"/>
      <c r="I534" s="202"/>
      <c r="J534" s="203"/>
      <c r="K534" s="208" t="s">
        <v>10</v>
      </c>
      <c r="L534" s="196" t="s">
        <v>2</v>
      </c>
      <c r="M534" s="196" t="s">
        <v>3</v>
      </c>
      <c r="N534" s="198" t="s">
        <v>4</v>
      </c>
      <c r="O534" s="196" t="s">
        <v>5</v>
      </c>
      <c r="P534" s="199" t="s">
        <v>6</v>
      </c>
      <c r="Q534" s="199" t="s">
        <v>7</v>
      </c>
      <c r="R534" s="196" t="s">
        <v>8</v>
      </c>
    </row>
    <row r="535" spans="1:20" ht="15.75" customHeight="1">
      <c r="A535" s="197"/>
      <c r="B535" s="52" t="s">
        <v>81</v>
      </c>
      <c r="C535" s="52" t="s">
        <v>82</v>
      </c>
      <c r="D535" s="52" t="s">
        <v>83</v>
      </c>
      <c r="E535" s="52" t="s">
        <v>84</v>
      </c>
      <c r="F535" s="52" t="s">
        <v>85</v>
      </c>
      <c r="G535" s="52" t="s">
        <v>86</v>
      </c>
      <c r="H535" s="52" t="s">
        <v>87</v>
      </c>
      <c r="I535" s="52" t="s">
        <v>88</v>
      </c>
      <c r="J535" s="52" t="s">
        <v>89</v>
      </c>
      <c r="K535" s="197"/>
      <c r="L535" s="197"/>
      <c r="M535" s="197"/>
      <c r="N535" s="197"/>
      <c r="O535" s="197"/>
      <c r="P535" s="197"/>
      <c r="Q535" s="197"/>
      <c r="R535" s="197"/>
    </row>
    <row r="536" spans="1:20" ht="15.75" customHeight="1">
      <c r="A536" s="52">
        <f>1702-400</f>
        <v>1302</v>
      </c>
      <c r="B536" s="53">
        <v>33</v>
      </c>
      <c r="C536" s="53"/>
      <c r="D536" s="53"/>
      <c r="E536" s="53"/>
      <c r="F536" s="53"/>
      <c r="G536" s="53"/>
      <c r="H536" s="53"/>
      <c r="I536" s="53"/>
      <c r="J536" s="53"/>
      <c r="K536" s="54"/>
      <c r="L536" s="55"/>
      <c r="M536" s="56"/>
      <c r="N536" s="57"/>
      <c r="O536" s="58"/>
      <c r="P536" s="59">
        <f>B536</f>
        <v>33</v>
      </c>
      <c r="Q536" s="60"/>
      <c r="R536" s="58"/>
    </row>
    <row r="537" spans="1:20" ht="15.75" customHeight="1">
      <c r="A537" s="52">
        <v>1401</v>
      </c>
      <c r="B537" s="53"/>
      <c r="C537" s="53">
        <v>31</v>
      </c>
      <c r="D537" s="53"/>
      <c r="E537" s="53"/>
      <c r="F537" s="53"/>
      <c r="G537" s="53"/>
      <c r="H537" s="53"/>
      <c r="I537" s="53"/>
      <c r="J537" s="53"/>
      <c r="K537" s="54"/>
      <c r="L537" s="61"/>
      <c r="M537" s="1"/>
      <c r="N537" s="62"/>
      <c r="O537" s="63">
        <f>IF(C537=0,"",C537/B536)</f>
        <v>0.93939393939393945</v>
      </c>
      <c r="P537" s="64">
        <v>31</v>
      </c>
      <c r="Q537" s="65">
        <f t="shared" ref="Q537:Q544" si="88">IF(P537=0,"",P537/P536)</f>
        <v>0.93939393939393945</v>
      </c>
      <c r="R537" s="65">
        <f t="shared" ref="R537:R544" si="89">IF(P537=0,"",100%-Q537)</f>
        <v>6.0606060606060552E-2</v>
      </c>
    </row>
    <row r="538" spans="1:20" ht="15.75" customHeight="1">
      <c r="A538" s="52">
        <f t="shared" ref="A538:A552" si="90">A536+100</f>
        <v>1402</v>
      </c>
      <c r="B538" s="53"/>
      <c r="C538" s="53"/>
      <c r="D538" s="53">
        <v>26</v>
      </c>
      <c r="E538" s="53"/>
      <c r="F538" s="53"/>
      <c r="G538" s="53"/>
      <c r="H538" s="53"/>
      <c r="I538" s="53"/>
      <c r="J538" s="53"/>
      <c r="K538" s="54"/>
      <c r="L538" s="61"/>
      <c r="M538" s="1"/>
      <c r="N538" s="62"/>
      <c r="O538" s="63">
        <f>IF(D538=0,"",D538/C537)</f>
        <v>0.83870967741935487</v>
      </c>
      <c r="P538" s="64">
        <v>26</v>
      </c>
      <c r="Q538" s="65">
        <f t="shared" si="88"/>
        <v>0.83870967741935487</v>
      </c>
      <c r="R538" s="65">
        <f t="shared" si="89"/>
        <v>0.16129032258064513</v>
      </c>
      <c r="T538" s="35">
        <f>P538/P536</f>
        <v>0.78787878787878785</v>
      </c>
    </row>
    <row r="539" spans="1:20" ht="15.75" customHeight="1">
      <c r="A539" s="52">
        <f t="shared" si="90"/>
        <v>1501</v>
      </c>
      <c r="B539" s="53"/>
      <c r="C539" s="53"/>
      <c r="D539" s="53"/>
      <c r="E539" s="53">
        <v>26</v>
      </c>
      <c r="F539" s="53"/>
      <c r="G539" s="53"/>
      <c r="H539" s="53"/>
      <c r="I539" s="53"/>
      <c r="J539" s="53"/>
      <c r="K539" s="54"/>
      <c r="L539" s="61"/>
      <c r="M539" s="1"/>
      <c r="N539" s="62"/>
      <c r="O539" s="63">
        <f>IF(E539=0,"",E539/D538)</f>
        <v>1</v>
      </c>
      <c r="P539" s="64">
        <v>26</v>
      </c>
      <c r="Q539" s="65">
        <f t="shared" si="88"/>
        <v>1</v>
      </c>
      <c r="R539" s="65">
        <f t="shared" si="89"/>
        <v>0</v>
      </c>
    </row>
    <row r="540" spans="1:20" ht="15.75" customHeight="1">
      <c r="A540" s="52">
        <f t="shared" si="90"/>
        <v>1502</v>
      </c>
      <c r="B540" s="53"/>
      <c r="C540" s="53"/>
      <c r="D540" s="53"/>
      <c r="E540" s="53"/>
      <c r="F540" s="53">
        <v>26</v>
      </c>
      <c r="G540" s="53"/>
      <c r="H540" s="53"/>
      <c r="I540" s="53"/>
      <c r="J540" s="53"/>
      <c r="K540" s="54"/>
      <c r="L540" s="61"/>
      <c r="M540" s="1"/>
      <c r="N540" s="62"/>
      <c r="O540" s="63">
        <f>IF(F540=0,"",F540/E539)</f>
        <v>1</v>
      </c>
      <c r="P540" s="64">
        <v>26</v>
      </c>
      <c r="Q540" s="65">
        <f t="shared" si="88"/>
        <v>1</v>
      </c>
      <c r="R540" s="65">
        <f t="shared" si="89"/>
        <v>0</v>
      </c>
    </row>
    <row r="541" spans="1:20" ht="15.75" customHeight="1">
      <c r="A541" s="52">
        <f t="shared" si="90"/>
        <v>1601</v>
      </c>
      <c r="B541" s="53"/>
      <c r="C541" s="53"/>
      <c r="D541" s="53"/>
      <c r="E541" s="53"/>
      <c r="F541" s="53"/>
      <c r="G541" s="53">
        <v>25</v>
      </c>
      <c r="H541" s="53"/>
      <c r="I541" s="53"/>
      <c r="J541" s="53"/>
      <c r="K541" s="54"/>
      <c r="L541" s="61"/>
      <c r="M541" s="1"/>
      <c r="N541" s="62"/>
      <c r="O541" s="63">
        <f>IF(G541=0,"",G541/F540)</f>
        <v>0.96153846153846156</v>
      </c>
      <c r="P541" s="64">
        <v>25</v>
      </c>
      <c r="Q541" s="65">
        <f t="shared" si="88"/>
        <v>0.96153846153846156</v>
      </c>
      <c r="R541" s="65">
        <f t="shared" si="89"/>
        <v>3.8461538461538436E-2</v>
      </c>
    </row>
    <row r="542" spans="1:20" ht="15.75" customHeight="1">
      <c r="A542" s="52">
        <f t="shared" si="90"/>
        <v>1602</v>
      </c>
      <c r="B542" s="53"/>
      <c r="C542" s="53"/>
      <c r="D542" s="53"/>
      <c r="E542" s="53"/>
      <c r="F542" s="53"/>
      <c r="G542" s="53"/>
      <c r="H542" s="53">
        <v>25</v>
      </c>
      <c r="I542" s="53"/>
      <c r="J542" s="53"/>
      <c r="K542" s="54"/>
      <c r="L542" s="61"/>
      <c r="M542" s="1"/>
      <c r="N542" s="62"/>
      <c r="O542" s="63">
        <f>IF(H542=0,"",H542/G541)</f>
        <v>1</v>
      </c>
      <c r="P542" s="64">
        <v>25</v>
      </c>
      <c r="Q542" s="65">
        <f t="shared" si="88"/>
        <v>1</v>
      </c>
      <c r="R542" s="65">
        <f t="shared" si="89"/>
        <v>0</v>
      </c>
    </row>
    <row r="543" spans="1:20" ht="15.75" customHeight="1">
      <c r="A543" s="52">
        <f t="shared" si="90"/>
        <v>1701</v>
      </c>
      <c r="B543" s="53"/>
      <c r="C543" s="53"/>
      <c r="D543" s="53"/>
      <c r="E543" s="53"/>
      <c r="F543" s="53"/>
      <c r="G543" s="53"/>
      <c r="H543" s="53"/>
      <c r="I543" s="53">
        <v>23</v>
      </c>
      <c r="J543" s="53"/>
      <c r="K543" s="54">
        <v>1</v>
      </c>
      <c r="L543" s="61"/>
      <c r="M543" s="1"/>
      <c r="N543" s="62"/>
      <c r="O543" s="63">
        <f>IF(I543=0,"",I543/H542)</f>
        <v>0.92</v>
      </c>
      <c r="P543" s="64">
        <v>25</v>
      </c>
      <c r="Q543" s="65">
        <f t="shared" si="88"/>
        <v>1</v>
      </c>
      <c r="R543" s="65">
        <f t="shared" si="89"/>
        <v>0</v>
      </c>
    </row>
    <row r="544" spans="1:20" ht="15.75" customHeight="1">
      <c r="A544" s="52">
        <f t="shared" si="90"/>
        <v>1702</v>
      </c>
      <c r="B544" s="53"/>
      <c r="C544" s="53"/>
      <c r="D544" s="53"/>
      <c r="E544" s="53"/>
      <c r="F544" s="53"/>
      <c r="G544" s="53"/>
      <c r="H544" s="53"/>
      <c r="I544" s="53"/>
      <c r="J544" s="53">
        <v>22</v>
      </c>
      <c r="K544" s="54">
        <v>21</v>
      </c>
      <c r="L544" s="61"/>
      <c r="M544" s="1"/>
      <c r="N544" s="62"/>
      <c r="O544" s="66">
        <f>IF(J544=0,"",J544/I543)</f>
        <v>0.95652173913043481</v>
      </c>
      <c r="P544" s="64">
        <v>23</v>
      </c>
      <c r="Q544" s="67">
        <f t="shared" si="88"/>
        <v>0.92</v>
      </c>
      <c r="R544" s="67">
        <f t="shared" si="89"/>
        <v>7.999999999999996E-2</v>
      </c>
    </row>
    <row r="545" spans="1:18" ht="15.75" customHeight="1">
      <c r="A545" s="52">
        <f t="shared" si="90"/>
        <v>1801</v>
      </c>
      <c r="B545" s="53"/>
      <c r="C545" s="53"/>
      <c r="D545" s="53"/>
      <c r="E545" s="53"/>
      <c r="F545" s="53"/>
      <c r="G545" s="53"/>
      <c r="H545" s="53"/>
      <c r="I545" s="53"/>
      <c r="J545" s="53">
        <v>1</v>
      </c>
      <c r="K545" s="54">
        <v>1</v>
      </c>
      <c r="L545" s="61"/>
      <c r="M545" s="1"/>
      <c r="N545" s="29"/>
      <c r="O545" s="68"/>
      <c r="P545" s="64">
        <v>2</v>
      </c>
      <c r="Q545" s="69"/>
      <c r="R545" s="70"/>
    </row>
    <row r="546" spans="1:18" ht="15.75" customHeight="1">
      <c r="A546" s="52">
        <f t="shared" si="90"/>
        <v>1802</v>
      </c>
      <c r="B546" s="53"/>
      <c r="C546" s="53"/>
      <c r="D546" s="53"/>
      <c r="E546" s="53"/>
      <c r="F546" s="53"/>
      <c r="G546" s="53"/>
      <c r="H546" s="53"/>
      <c r="I546" s="53"/>
      <c r="J546" s="53">
        <v>1</v>
      </c>
      <c r="K546" s="54"/>
      <c r="L546" s="61"/>
      <c r="M546" s="1"/>
      <c r="N546" s="29"/>
      <c r="O546" s="71"/>
      <c r="P546" s="72">
        <v>1</v>
      </c>
      <c r="Q546" s="73"/>
      <c r="R546" s="71"/>
    </row>
    <row r="547" spans="1:18" ht="15.75" customHeight="1">
      <c r="A547" s="52">
        <f t="shared" si="90"/>
        <v>1901</v>
      </c>
      <c r="B547" s="53"/>
      <c r="C547" s="53"/>
      <c r="D547" s="53"/>
      <c r="E547" s="53"/>
      <c r="F547" s="53"/>
      <c r="G547" s="53"/>
      <c r="H547" s="53"/>
      <c r="I547" s="53"/>
      <c r="J547" s="53">
        <v>1</v>
      </c>
      <c r="K547" s="54">
        <v>1</v>
      </c>
      <c r="L547" s="61"/>
      <c r="M547" s="1"/>
      <c r="N547" s="29"/>
      <c r="O547" s="71"/>
      <c r="P547" s="72">
        <v>1</v>
      </c>
      <c r="Q547" s="73"/>
      <c r="R547" s="71"/>
    </row>
    <row r="548" spans="1:18" ht="15.75" customHeight="1">
      <c r="A548" s="52">
        <f t="shared" si="90"/>
        <v>1902</v>
      </c>
      <c r="B548" s="53"/>
      <c r="C548" s="53"/>
      <c r="D548" s="53"/>
      <c r="E548" s="53"/>
      <c r="F548" s="53"/>
      <c r="G548" s="53"/>
      <c r="H548" s="53"/>
      <c r="I548" s="53"/>
      <c r="J548" s="53"/>
      <c r="K548" s="54"/>
      <c r="L548" s="61"/>
      <c r="M548" s="1"/>
      <c r="N548" s="29"/>
      <c r="O548" s="71"/>
      <c r="P548" s="72"/>
      <c r="Q548" s="73"/>
      <c r="R548" s="71"/>
    </row>
    <row r="549" spans="1:18" ht="15.75" customHeight="1">
      <c r="A549" s="52">
        <f t="shared" si="90"/>
        <v>2001</v>
      </c>
      <c r="B549" s="53"/>
      <c r="C549" s="53"/>
      <c r="D549" s="53"/>
      <c r="E549" s="53"/>
      <c r="F549" s="53"/>
      <c r="G549" s="53"/>
      <c r="H549" s="53"/>
      <c r="I549" s="53"/>
      <c r="J549" s="53"/>
      <c r="K549" s="54"/>
      <c r="L549" s="61"/>
      <c r="M549" s="1"/>
      <c r="N549" s="29"/>
      <c r="O549" s="74"/>
      <c r="P549" s="75"/>
      <c r="Q549" s="76"/>
      <c r="R549" s="71"/>
    </row>
    <row r="550" spans="1:18" ht="15.75" customHeight="1">
      <c r="A550" s="52">
        <f t="shared" si="90"/>
        <v>2002</v>
      </c>
      <c r="B550" s="53"/>
      <c r="C550" s="53"/>
      <c r="D550" s="53"/>
      <c r="E550" s="53"/>
      <c r="F550" s="53"/>
      <c r="G550" s="53"/>
      <c r="H550" s="53"/>
      <c r="I550" s="53"/>
      <c r="J550" s="53"/>
      <c r="K550" s="54"/>
      <c r="L550" s="61"/>
      <c r="M550" s="1"/>
      <c r="N550" s="29"/>
      <c r="O550" s="77" t="s">
        <v>63</v>
      </c>
      <c r="P550" s="78">
        <v>7</v>
      </c>
      <c r="Q550" s="79">
        <f>K553</f>
        <v>24</v>
      </c>
      <c r="R550" s="80" t="s">
        <v>10</v>
      </c>
    </row>
    <row r="551" spans="1:18" ht="15.75" customHeight="1">
      <c r="A551" s="52">
        <f t="shared" si="90"/>
        <v>2101</v>
      </c>
      <c r="B551" s="53"/>
      <c r="C551" s="53"/>
      <c r="D551" s="53"/>
      <c r="E551" s="53"/>
      <c r="F551" s="53"/>
      <c r="G551" s="53"/>
      <c r="H551" s="53"/>
      <c r="I551" s="53"/>
      <c r="J551" s="53"/>
      <c r="K551" s="54"/>
      <c r="L551" s="61"/>
      <c r="M551" s="1"/>
      <c r="N551" s="29"/>
      <c r="O551" s="81" t="s">
        <v>64</v>
      </c>
      <c r="P551" s="82">
        <f>IF(P550/B536=0,"",P550/B536)</f>
        <v>0.21212121212121213</v>
      </c>
      <c r="Q551" s="83">
        <f>IF(P550/Q550=0,"",P550/Q550)</f>
        <v>0.29166666666666669</v>
      </c>
      <c r="R551" s="84" t="s">
        <v>65</v>
      </c>
    </row>
    <row r="552" spans="1:18" ht="15.75" customHeight="1">
      <c r="A552" s="52">
        <f t="shared" si="90"/>
        <v>2102</v>
      </c>
      <c r="B552" s="53"/>
      <c r="C552" s="53"/>
      <c r="D552" s="53"/>
      <c r="E552" s="53"/>
      <c r="F552" s="53"/>
      <c r="G552" s="53"/>
      <c r="H552" s="53"/>
      <c r="I552" s="53"/>
      <c r="J552" s="53"/>
      <c r="K552" s="54"/>
      <c r="L552" s="85"/>
      <c r="M552" s="86"/>
      <c r="N552" s="87"/>
      <c r="O552" s="86"/>
      <c r="P552" s="87"/>
      <c r="Q552" s="87"/>
      <c r="R552" s="88"/>
    </row>
    <row r="553" spans="1:18" ht="18" customHeight="1">
      <c r="A553" s="28"/>
      <c r="B553" s="29"/>
      <c r="C553" s="29"/>
      <c r="D553" s="209" t="s">
        <v>90</v>
      </c>
      <c r="E553" s="210"/>
      <c r="F553" s="210"/>
      <c r="G553" s="210"/>
      <c r="H553" s="210"/>
      <c r="I553" s="210"/>
      <c r="J553" s="211"/>
      <c r="K553" s="89">
        <f>SUM(K536:K549)</f>
        <v>24</v>
      </c>
      <c r="L553" s="90">
        <f>IF(K544=0,"0%",K544/B536)</f>
        <v>0.63636363636363635</v>
      </c>
      <c r="M553" s="90">
        <f>IF(K553=0,"",K553/B536)</f>
        <v>0.72727272727272729</v>
      </c>
      <c r="N553" s="90">
        <f>M553-L553</f>
        <v>9.0909090909090939E-2</v>
      </c>
      <c r="O553" s="1"/>
      <c r="P553" s="29"/>
      <c r="Q553" s="25"/>
      <c r="R553" s="1"/>
    </row>
    <row r="554" spans="1:18" ht="12.75" customHeight="1">
      <c r="L554" s="1"/>
      <c r="M554" s="1"/>
      <c r="O554" s="1"/>
    </row>
    <row r="555" spans="1:18" ht="12.75" customHeight="1">
      <c r="L555" s="1"/>
      <c r="M555" s="1"/>
      <c r="O555" s="1"/>
    </row>
    <row r="556" spans="1:18" ht="12.75" customHeight="1">
      <c r="L556" s="1"/>
      <c r="M556" s="1"/>
      <c r="O556" s="1"/>
    </row>
    <row r="557" spans="1:18" ht="12.75" customHeight="1">
      <c r="L557" s="1"/>
      <c r="M557" s="1"/>
      <c r="O557" s="1"/>
    </row>
    <row r="558" spans="1:18" ht="12.75" customHeight="1">
      <c r="L558" s="1"/>
      <c r="M558" s="1"/>
      <c r="O558" s="1"/>
    </row>
    <row r="559" spans="1:18" ht="12.75" customHeight="1">
      <c r="L559" s="1"/>
      <c r="M559" s="1"/>
      <c r="O559" s="1"/>
    </row>
    <row r="560" spans="1:18" ht="12.75" customHeight="1">
      <c r="L560" s="1"/>
      <c r="M560" s="1"/>
      <c r="O560" s="1"/>
    </row>
    <row r="561" spans="12:15" ht="12.75" customHeight="1">
      <c r="L561" s="1"/>
      <c r="M561" s="1"/>
      <c r="O561" s="1"/>
    </row>
    <row r="562" spans="12:15" ht="12.75" customHeight="1">
      <c r="L562" s="1"/>
      <c r="M562" s="1"/>
      <c r="O562" s="1"/>
    </row>
    <row r="563" spans="12:15" ht="12.75" customHeight="1">
      <c r="L563" s="1"/>
      <c r="M563" s="1"/>
      <c r="O563" s="1"/>
    </row>
    <row r="564" spans="12:15" ht="12.75" customHeight="1">
      <c r="L564" s="1"/>
      <c r="M564" s="1"/>
      <c r="O564" s="1"/>
    </row>
    <row r="565" spans="12:15" ht="12.75" customHeight="1">
      <c r="L565" s="1"/>
      <c r="M565" s="1"/>
      <c r="O565" s="1"/>
    </row>
    <row r="566" spans="12:15" ht="12.75" customHeight="1">
      <c r="L566" s="1"/>
      <c r="M566" s="1"/>
      <c r="O566" s="1"/>
    </row>
    <row r="567" spans="12:15" ht="12.75" customHeight="1">
      <c r="L567" s="1"/>
      <c r="M567" s="1"/>
      <c r="O567" s="1"/>
    </row>
    <row r="568" spans="12:15" ht="12.75" customHeight="1">
      <c r="L568" s="1"/>
      <c r="M568" s="1"/>
      <c r="O568" s="1"/>
    </row>
    <row r="569" spans="12:15" ht="12.75" customHeight="1">
      <c r="L569" s="1"/>
      <c r="M569" s="1"/>
      <c r="O569" s="1"/>
    </row>
    <row r="570" spans="12:15" ht="12.75" customHeight="1">
      <c r="L570" s="1"/>
      <c r="M570" s="1"/>
      <c r="O570" s="1"/>
    </row>
    <row r="571" spans="12:15" ht="12.75" customHeight="1">
      <c r="L571" s="1"/>
      <c r="M571" s="1"/>
      <c r="O571" s="1"/>
    </row>
    <row r="572" spans="12:15" ht="12.75" customHeight="1">
      <c r="L572" s="1"/>
      <c r="M572" s="1"/>
      <c r="O572" s="1"/>
    </row>
    <row r="573" spans="12:15" ht="12.75" customHeight="1">
      <c r="L573" s="1"/>
      <c r="M573" s="1"/>
      <c r="O573" s="1"/>
    </row>
    <row r="574" spans="12:15" ht="12.75" customHeight="1">
      <c r="L574" s="1"/>
      <c r="M574" s="1"/>
      <c r="O574" s="1"/>
    </row>
    <row r="575" spans="12:15" ht="12.75" customHeight="1">
      <c r="L575" s="1"/>
      <c r="M575" s="1"/>
      <c r="O575" s="1"/>
    </row>
    <row r="576" spans="12:15" ht="12.75" customHeight="1">
      <c r="L576" s="1"/>
      <c r="M576" s="1"/>
      <c r="O576" s="1"/>
    </row>
    <row r="577" spans="12:15" ht="12.75" customHeight="1">
      <c r="L577" s="1"/>
      <c r="M577" s="1"/>
      <c r="O577" s="1"/>
    </row>
    <row r="578" spans="12:15" ht="12.75" customHeight="1">
      <c r="L578" s="1"/>
      <c r="M578" s="1"/>
      <c r="O578" s="1"/>
    </row>
    <row r="579" spans="12:15" ht="12.75" customHeight="1">
      <c r="L579" s="1"/>
      <c r="M579" s="1"/>
      <c r="O579" s="1"/>
    </row>
    <row r="580" spans="12:15" ht="12.75" customHeight="1">
      <c r="L580" s="1"/>
      <c r="M580" s="1"/>
      <c r="O580" s="1"/>
    </row>
    <row r="581" spans="12:15" ht="12.75" customHeight="1">
      <c r="L581" s="1"/>
      <c r="M581" s="1"/>
      <c r="O581" s="1"/>
    </row>
    <row r="582" spans="12:15" ht="12.75" customHeight="1">
      <c r="L582" s="1"/>
      <c r="M582" s="1"/>
      <c r="O582" s="1"/>
    </row>
    <row r="583" spans="12:15" ht="12.75" customHeight="1">
      <c r="L583" s="1"/>
      <c r="M583" s="1"/>
      <c r="O583" s="1"/>
    </row>
    <row r="584" spans="12:15" ht="12.75" customHeight="1">
      <c r="L584" s="1"/>
      <c r="M584" s="1"/>
      <c r="O584" s="1"/>
    </row>
    <row r="585" spans="12:15" ht="12.75" customHeight="1">
      <c r="L585" s="1"/>
      <c r="M585" s="1"/>
      <c r="O585" s="1"/>
    </row>
    <row r="586" spans="12:15" ht="12.75" customHeight="1">
      <c r="L586" s="1"/>
      <c r="M586" s="1"/>
      <c r="O586" s="1"/>
    </row>
    <row r="587" spans="12:15" ht="12.75" customHeight="1">
      <c r="L587" s="1"/>
      <c r="M587" s="1"/>
      <c r="O587" s="1"/>
    </row>
    <row r="588" spans="12:15" ht="12.75" customHeight="1">
      <c r="L588" s="1"/>
      <c r="M588" s="1"/>
      <c r="O588" s="1"/>
    </row>
    <row r="589" spans="12:15" ht="12.75" customHeight="1">
      <c r="L589" s="1"/>
      <c r="M589" s="1"/>
      <c r="O589" s="1"/>
    </row>
    <row r="590" spans="12:15" ht="12.75" customHeight="1">
      <c r="L590" s="1"/>
      <c r="M590" s="1"/>
      <c r="O590" s="1"/>
    </row>
    <row r="591" spans="12:15" ht="12.75" customHeight="1">
      <c r="L591" s="1"/>
      <c r="M591" s="1"/>
      <c r="O591" s="1"/>
    </row>
    <row r="592" spans="12:15" ht="12.75" customHeight="1">
      <c r="L592" s="1"/>
      <c r="M592" s="1"/>
      <c r="O592" s="1"/>
    </row>
    <row r="593" spans="12:15" ht="12.75" customHeight="1">
      <c r="L593" s="1"/>
      <c r="M593" s="1"/>
      <c r="O593" s="1"/>
    </row>
    <row r="594" spans="12:15" ht="12.75" customHeight="1">
      <c r="L594" s="1"/>
      <c r="M594" s="1"/>
      <c r="O594" s="1"/>
    </row>
    <row r="595" spans="12:15" ht="12.75" customHeight="1">
      <c r="L595" s="1"/>
      <c r="M595" s="1"/>
      <c r="O595" s="1"/>
    </row>
    <row r="596" spans="12:15" ht="12.75" customHeight="1">
      <c r="L596" s="1"/>
      <c r="M596" s="1"/>
      <c r="O596" s="1"/>
    </row>
    <row r="597" spans="12:15" ht="12.75" customHeight="1">
      <c r="L597" s="1"/>
      <c r="M597" s="1"/>
      <c r="O597" s="1"/>
    </row>
    <row r="598" spans="12:15" ht="12.75" customHeight="1">
      <c r="L598" s="1"/>
      <c r="M598" s="1"/>
      <c r="O598" s="1"/>
    </row>
    <row r="599" spans="12:15" ht="12.75" customHeight="1">
      <c r="L599" s="1"/>
      <c r="M599" s="1"/>
      <c r="O599" s="1"/>
    </row>
    <row r="600" spans="12:15" ht="12.75" customHeight="1">
      <c r="L600" s="1"/>
      <c r="M600" s="1"/>
      <c r="O600" s="1"/>
    </row>
    <row r="601" spans="12:15" ht="12.75" customHeight="1">
      <c r="L601" s="1"/>
      <c r="M601" s="1"/>
      <c r="O601" s="1"/>
    </row>
    <row r="602" spans="12:15" ht="12.75" customHeight="1">
      <c r="L602" s="1"/>
      <c r="M602" s="1"/>
      <c r="O602" s="1"/>
    </row>
    <row r="603" spans="12:15" ht="12.75" customHeight="1">
      <c r="L603" s="1"/>
      <c r="M603" s="1"/>
      <c r="O603" s="1"/>
    </row>
    <row r="604" spans="12:15" ht="12.75" customHeight="1">
      <c r="L604" s="1"/>
      <c r="M604" s="1"/>
      <c r="O604" s="1"/>
    </row>
    <row r="605" spans="12:15" ht="12.75" customHeight="1">
      <c r="L605" s="1"/>
      <c r="M605" s="1"/>
      <c r="O605" s="1"/>
    </row>
    <row r="606" spans="12:15" ht="12.75" customHeight="1">
      <c r="L606" s="1"/>
      <c r="M606" s="1"/>
      <c r="O606" s="1"/>
    </row>
    <row r="607" spans="12:15" ht="12.75" customHeight="1">
      <c r="L607" s="1"/>
      <c r="M607" s="1"/>
      <c r="O607" s="1"/>
    </row>
    <row r="608" spans="12:15" ht="12.75" customHeight="1">
      <c r="L608" s="1"/>
      <c r="M608" s="1"/>
      <c r="O608" s="1"/>
    </row>
    <row r="609" spans="12:15" ht="12.75" customHeight="1">
      <c r="L609" s="1"/>
      <c r="M609" s="1"/>
      <c r="O609" s="1"/>
    </row>
    <row r="610" spans="12:15" ht="12.75" customHeight="1">
      <c r="L610" s="1"/>
      <c r="M610" s="1"/>
      <c r="O610" s="1"/>
    </row>
    <row r="611" spans="12:15" ht="12.75" customHeight="1">
      <c r="L611" s="1"/>
      <c r="M611" s="1"/>
      <c r="O611" s="1"/>
    </row>
    <row r="612" spans="12:15" ht="12.75" customHeight="1">
      <c r="L612" s="1"/>
      <c r="M612" s="1"/>
      <c r="O612" s="1"/>
    </row>
    <row r="613" spans="12:15" ht="12.75" customHeight="1">
      <c r="L613" s="1"/>
      <c r="M613" s="1"/>
      <c r="O613" s="1"/>
    </row>
    <row r="614" spans="12:15" ht="12.75" customHeight="1">
      <c r="L614" s="1"/>
      <c r="M614" s="1"/>
      <c r="O614" s="1"/>
    </row>
    <row r="615" spans="12:15" ht="12.75" customHeight="1">
      <c r="L615" s="1"/>
      <c r="M615" s="1"/>
      <c r="O615" s="1"/>
    </row>
    <row r="616" spans="12:15" ht="12.75" customHeight="1">
      <c r="L616" s="1"/>
      <c r="M616" s="1"/>
      <c r="O616" s="1"/>
    </row>
    <row r="617" spans="12:15" ht="12.75" customHeight="1">
      <c r="L617" s="1"/>
      <c r="M617" s="1"/>
      <c r="O617" s="1"/>
    </row>
    <row r="618" spans="12:15" ht="12.75" customHeight="1">
      <c r="L618" s="1"/>
      <c r="M618" s="1"/>
      <c r="O618" s="1"/>
    </row>
    <row r="619" spans="12:15" ht="12.75" customHeight="1">
      <c r="L619" s="1"/>
      <c r="M619" s="1"/>
      <c r="O619" s="1"/>
    </row>
    <row r="620" spans="12:15" ht="12.75" customHeight="1">
      <c r="L620" s="1"/>
      <c r="M620" s="1"/>
      <c r="O620" s="1"/>
    </row>
    <row r="621" spans="12:15" ht="12.75" customHeight="1">
      <c r="L621" s="1"/>
      <c r="M621" s="1"/>
      <c r="O621" s="1"/>
    </row>
    <row r="622" spans="12:15" ht="12.75" customHeight="1">
      <c r="L622" s="1"/>
      <c r="M622" s="1"/>
      <c r="O622" s="1"/>
    </row>
    <row r="623" spans="12:15" ht="12.75" customHeight="1">
      <c r="L623" s="1"/>
      <c r="M623" s="1"/>
      <c r="O623" s="1"/>
    </row>
    <row r="624" spans="12:15" ht="12.75" customHeight="1">
      <c r="L624" s="1"/>
      <c r="M624" s="1"/>
      <c r="O624" s="1"/>
    </row>
    <row r="625" spans="12:15" ht="12.75" customHeight="1">
      <c r="L625" s="1"/>
      <c r="M625" s="1"/>
      <c r="O625" s="1"/>
    </row>
    <row r="626" spans="12:15" ht="12.75" customHeight="1">
      <c r="L626" s="1"/>
      <c r="M626" s="1"/>
      <c r="O626" s="1"/>
    </row>
    <row r="627" spans="12:15" ht="12.75" customHeight="1">
      <c r="L627" s="1"/>
      <c r="M627" s="1"/>
      <c r="O627" s="1"/>
    </row>
    <row r="628" spans="12:15" ht="12.75" customHeight="1">
      <c r="L628" s="1"/>
      <c r="M628" s="1"/>
      <c r="O628" s="1"/>
    </row>
    <row r="629" spans="12:15" ht="12.75" customHeight="1">
      <c r="L629" s="1"/>
      <c r="M629" s="1"/>
      <c r="O629" s="1"/>
    </row>
    <row r="630" spans="12:15" ht="12.75" customHeight="1">
      <c r="L630" s="1"/>
      <c r="M630" s="1"/>
      <c r="O630" s="1"/>
    </row>
    <row r="631" spans="12:15" ht="12.75" customHeight="1">
      <c r="L631" s="1"/>
      <c r="M631" s="1"/>
      <c r="O631" s="1"/>
    </row>
    <row r="632" spans="12:15" ht="12.75" customHeight="1">
      <c r="L632" s="1"/>
      <c r="M632" s="1"/>
      <c r="O632" s="1"/>
    </row>
    <row r="633" spans="12:15" ht="12.75" customHeight="1">
      <c r="L633" s="1"/>
      <c r="M633" s="1"/>
      <c r="O633" s="1"/>
    </row>
    <row r="634" spans="12:15" ht="12.75" customHeight="1">
      <c r="L634" s="1"/>
      <c r="M634" s="1"/>
      <c r="O634" s="1"/>
    </row>
    <row r="635" spans="12:15" ht="12.75" customHeight="1">
      <c r="L635" s="1"/>
      <c r="M635" s="1"/>
      <c r="O635" s="1"/>
    </row>
    <row r="636" spans="12:15" ht="12.75" customHeight="1">
      <c r="L636" s="1"/>
      <c r="M636" s="1"/>
      <c r="O636" s="1"/>
    </row>
    <row r="637" spans="12:15" ht="12.75" customHeight="1">
      <c r="L637" s="1"/>
      <c r="M637" s="1"/>
      <c r="O637" s="1"/>
    </row>
    <row r="638" spans="12:15" ht="12.75" customHeight="1">
      <c r="L638" s="1"/>
      <c r="M638" s="1"/>
      <c r="O638" s="1"/>
    </row>
    <row r="639" spans="12:15" ht="12.75" customHeight="1">
      <c r="L639" s="1"/>
      <c r="M639" s="1"/>
      <c r="O639" s="1"/>
    </row>
    <row r="640" spans="12:15" ht="12.75" customHeight="1">
      <c r="L640" s="1"/>
      <c r="M640" s="1"/>
      <c r="O640" s="1"/>
    </row>
    <row r="641" spans="12:15" ht="12.75" customHeight="1">
      <c r="L641" s="1"/>
      <c r="M641" s="1"/>
      <c r="O641" s="1"/>
    </row>
    <row r="642" spans="12:15" ht="12.75" customHeight="1">
      <c r="L642" s="1"/>
      <c r="M642" s="1"/>
      <c r="O642" s="1"/>
    </row>
    <row r="643" spans="12:15" ht="12.75" customHeight="1">
      <c r="L643" s="1"/>
      <c r="M643" s="1"/>
      <c r="O643" s="1"/>
    </row>
    <row r="644" spans="12:15" ht="12.75" customHeight="1">
      <c r="L644" s="1"/>
      <c r="M644" s="1"/>
      <c r="O644" s="1"/>
    </row>
    <row r="645" spans="12:15" ht="12.75" customHeight="1">
      <c r="L645" s="1"/>
      <c r="M645" s="1"/>
      <c r="O645" s="1"/>
    </row>
    <row r="646" spans="12:15" ht="12.75" customHeight="1">
      <c r="L646" s="1"/>
      <c r="M646" s="1"/>
      <c r="O646" s="1"/>
    </row>
    <row r="647" spans="12:15" ht="12.75" customHeight="1">
      <c r="L647" s="1"/>
      <c r="M647" s="1"/>
      <c r="O647" s="1"/>
    </row>
    <row r="648" spans="12:15" ht="12.75" customHeight="1">
      <c r="L648" s="1"/>
      <c r="M648" s="1"/>
      <c r="O648" s="1"/>
    </row>
    <row r="649" spans="12:15" ht="12.75" customHeight="1">
      <c r="L649" s="1"/>
      <c r="M649" s="1"/>
      <c r="O649" s="1"/>
    </row>
    <row r="650" spans="12:15" ht="12.75" customHeight="1">
      <c r="L650" s="1"/>
      <c r="M650" s="1"/>
      <c r="O650" s="1"/>
    </row>
    <row r="651" spans="12:15" ht="12.75" customHeight="1">
      <c r="L651" s="1"/>
      <c r="M651" s="1"/>
      <c r="O651" s="1"/>
    </row>
    <row r="652" spans="12:15" ht="12.75" customHeight="1">
      <c r="L652" s="1"/>
      <c r="M652" s="1"/>
      <c r="O652" s="1"/>
    </row>
    <row r="653" spans="12:15" ht="12.75" customHeight="1">
      <c r="L653" s="1"/>
      <c r="M653" s="1"/>
      <c r="O653" s="1"/>
    </row>
    <row r="654" spans="12:15" ht="12.75" customHeight="1">
      <c r="L654" s="1"/>
      <c r="M654" s="1"/>
      <c r="O654" s="1"/>
    </row>
    <row r="655" spans="12:15" ht="12.75" customHeight="1">
      <c r="L655" s="1"/>
      <c r="M655" s="1"/>
      <c r="O655" s="1"/>
    </row>
    <row r="656" spans="12:15" ht="12.75" customHeight="1">
      <c r="L656" s="1"/>
      <c r="M656" s="1"/>
      <c r="O656" s="1"/>
    </row>
    <row r="657" spans="12:15" ht="12.75" customHeight="1">
      <c r="L657" s="1"/>
      <c r="M657" s="1"/>
      <c r="O657" s="1"/>
    </row>
    <row r="658" spans="12:15" ht="12.75" customHeight="1">
      <c r="L658" s="1"/>
      <c r="M658" s="1"/>
      <c r="O658" s="1"/>
    </row>
    <row r="659" spans="12:15" ht="12.75" customHeight="1">
      <c r="L659" s="1"/>
      <c r="M659" s="1"/>
      <c r="O659" s="1"/>
    </row>
    <row r="660" spans="12:15" ht="12.75" customHeight="1">
      <c r="L660" s="1"/>
      <c r="M660" s="1"/>
      <c r="O660" s="1"/>
    </row>
    <row r="661" spans="12:15" ht="12.75" customHeight="1">
      <c r="L661" s="1"/>
      <c r="M661" s="1"/>
      <c r="O661" s="1"/>
    </row>
    <row r="662" spans="12:15" ht="12.75" customHeight="1">
      <c r="L662" s="1"/>
      <c r="M662" s="1"/>
      <c r="O662" s="1"/>
    </row>
    <row r="663" spans="12:15" ht="12.75" customHeight="1">
      <c r="L663" s="1"/>
      <c r="M663" s="1"/>
      <c r="O663" s="1"/>
    </row>
    <row r="664" spans="12:15" ht="12.75" customHeight="1">
      <c r="L664" s="1"/>
      <c r="M664" s="1"/>
      <c r="O664" s="1"/>
    </row>
    <row r="665" spans="12:15" ht="12.75" customHeight="1">
      <c r="L665" s="1"/>
      <c r="M665" s="1"/>
      <c r="O665" s="1"/>
    </row>
    <row r="666" spans="12:15" ht="12.75" customHeight="1">
      <c r="L666" s="1"/>
      <c r="M666" s="1"/>
      <c r="O666" s="1"/>
    </row>
    <row r="667" spans="12:15" ht="12.75" customHeight="1">
      <c r="L667" s="1"/>
      <c r="M667" s="1"/>
      <c r="O667" s="1"/>
    </row>
    <row r="668" spans="12:15" ht="12.75" customHeight="1">
      <c r="L668" s="1"/>
      <c r="M668" s="1"/>
      <c r="O668" s="1"/>
    </row>
    <row r="669" spans="12:15" ht="12.75" customHeight="1">
      <c r="L669" s="1"/>
      <c r="M669" s="1"/>
      <c r="O669" s="1"/>
    </row>
    <row r="670" spans="12:15" ht="12.75" customHeight="1">
      <c r="L670" s="1"/>
      <c r="M670" s="1"/>
      <c r="O670" s="1"/>
    </row>
    <row r="671" spans="12:15" ht="12.75" customHeight="1">
      <c r="L671" s="1"/>
      <c r="M671" s="1"/>
      <c r="O671" s="1"/>
    </row>
    <row r="672" spans="12:15" ht="12.75" customHeight="1">
      <c r="L672" s="1"/>
      <c r="M672" s="1"/>
      <c r="O672" s="1"/>
    </row>
    <row r="673" spans="12:15" ht="12.75" customHeight="1">
      <c r="L673" s="1"/>
      <c r="M673" s="1"/>
      <c r="O673" s="1"/>
    </row>
    <row r="674" spans="12:15" ht="12.75" customHeight="1">
      <c r="L674" s="1"/>
      <c r="M674" s="1"/>
      <c r="O674" s="1"/>
    </row>
    <row r="675" spans="12:15" ht="12.75" customHeight="1">
      <c r="L675" s="1"/>
      <c r="M675" s="1"/>
      <c r="O675" s="1"/>
    </row>
    <row r="676" spans="12:15" ht="12.75" customHeight="1">
      <c r="L676" s="1"/>
      <c r="M676" s="1"/>
      <c r="O676" s="1"/>
    </row>
    <row r="677" spans="12:15" ht="12.75" customHeight="1">
      <c r="L677" s="1"/>
      <c r="M677" s="1"/>
      <c r="O677" s="1"/>
    </row>
    <row r="678" spans="12:15" ht="12.75" customHeight="1">
      <c r="L678" s="1"/>
      <c r="M678" s="1"/>
      <c r="O678" s="1"/>
    </row>
    <row r="679" spans="12:15" ht="12.75" customHeight="1">
      <c r="L679" s="1"/>
      <c r="M679" s="1"/>
      <c r="O679" s="1"/>
    </row>
    <row r="680" spans="12:15" ht="12.75" customHeight="1">
      <c r="L680" s="1"/>
      <c r="M680" s="1"/>
      <c r="O680" s="1"/>
    </row>
    <row r="681" spans="12:15" ht="12.75" customHeight="1">
      <c r="L681" s="1"/>
      <c r="M681" s="1"/>
      <c r="O681" s="1"/>
    </row>
    <row r="682" spans="12:15" ht="12.75" customHeight="1">
      <c r="L682" s="1"/>
      <c r="M682" s="1"/>
      <c r="O682" s="1"/>
    </row>
    <row r="683" spans="12:15" ht="12.75" customHeight="1">
      <c r="L683" s="1"/>
      <c r="M683" s="1"/>
      <c r="O683" s="1"/>
    </row>
    <row r="684" spans="12:15" ht="12.75" customHeight="1">
      <c r="L684" s="1"/>
      <c r="M684" s="1"/>
      <c r="O684" s="1"/>
    </row>
    <row r="685" spans="12:15" ht="12.75" customHeight="1">
      <c r="L685" s="1"/>
      <c r="M685" s="1"/>
      <c r="O685" s="1"/>
    </row>
    <row r="686" spans="12:15" ht="12.75" customHeight="1">
      <c r="L686" s="1"/>
      <c r="M686" s="1"/>
      <c r="O686" s="1"/>
    </row>
    <row r="687" spans="12:15" ht="12.75" customHeight="1">
      <c r="L687" s="1"/>
      <c r="M687" s="1"/>
      <c r="O687" s="1"/>
    </row>
    <row r="688" spans="12:15" ht="12.75" customHeight="1">
      <c r="L688" s="1"/>
      <c r="M688" s="1"/>
      <c r="O688" s="1"/>
    </row>
    <row r="689" spans="12:15" ht="12.75" customHeight="1">
      <c r="L689" s="1"/>
      <c r="M689" s="1"/>
      <c r="O689" s="1"/>
    </row>
    <row r="690" spans="12:15" ht="12.75" customHeight="1">
      <c r="L690" s="1"/>
      <c r="M690" s="1"/>
      <c r="O690" s="1"/>
    </row>
    <row r="691" spans="12:15" ht="12.75" customHeight="1">
      <c r="L691" s="1"/>
      <c r="M691" s="1"/>
      <c r="O691" s="1"/>
    </row>
    <row r="692" spans="12:15" ht="12.75" customHeight="1">
      <c r="L692" s="1"/>
      <c r="M692" s="1"/>
      <c r="O692" s="1"/>
    </row>
    <row r="693" spans="12:15" ht="12.75" customHeight="1">
      <c r="L693" s="1"/>
      <c r="M693" s="1"/>
      <c r="O693" s="1"/>
    </row>
    <row r="694" spans="12:15" ht="12.75" customHeight="1">
      <c r="L694" s="1"/>
      <c r="M694" s="1"/>
      <c r="O694" s="1"/>
    </row>
    <row r="695" spans="12:15" ht="12.75" customHeight="1">
      <c r="L695" s="1"/>
      <c r="M695" s="1"/>
      <c r="O695" s="1"/>
    </row>
    <row r="696" spans="12:15" ht="12.75" customHeight="1">
      <c r="L696" s="1"/>
      <c r="M696" s="1"/>
      <c r="O696" s="1"/>
    </row>
    <row r="697" spans="12:15" ht="12.75" customHeight="1">
      <c r="L697" s="1"/>
      <c r="M697" s="1"/>
      <c r="O697" s="1"/>
    </row>
    <row r="698" spans="12:15" ht="12.75" customHeight="1">
      <c r="L698" s="1"/>
      <c r="M698" s="1"/>
      <c r="O698" s="1"/>
    </row>
    <row r="699" spans="12:15" ht="12.75" customHeight="1">
      <c r="L699" s="1"/>
      <c r="M699" s="1"/>
      <c r="O699" s="1"/>
    </row>
    <row r="700" spans="12:15" ht="12.75" customHeight="1">
      <c r="L700" s="1"/>
      <c r="M700" s="1"/>
      <c r="O700" s="1"/>
    </row>
    <row r="701" spans="12:15" ht="12.75" customHeight="1">
      <c r="L701" s="1"/>
      <c r="M701" s="1"/>
      <c r="O701" s="1"/>
    </row>
    <row r="702" spans="12:15" ht="12.75" customHeight="1">
      <c r="L702" s="1"/>
      <c r="M702" s="1"/>
      <c r="O702" s="1"/>
    </row>
    <row r="703" spans="12:15" ht="12.75" customHeight="1">
      <c r="L703" s="1"/>
      <c r="M703" s="1"/>
      <c r="O703" s="1"/>
    </row>
    <row r="704" spans="12:15" ht="12.75" customHeight="1">
      <c r="L704" s="1"/>
      <c r="M704" s="1"/>
      <c r="O704" s="1"/>
    </row>
    <row r="705" spans="12:15" ht="12.75" customHeight="1">
      <c r="L705" s="1"/>
      <c r="M705" s="1"/>
      <c r="O705" s="1"/>
    </row>
    <row r="706" spans="12:15" ht="12.75" customHeight="1">
      <c r="L706" s="1"/>
      <c r="M706" s="1"/>
      <c r="O706" s="1"/>
    </row>
    <row r="707" spans="12:15" ht="12.75" customHeight="1">
      <c r="L707" s="1"/>
      <c r="M707" s="1"/>
      <c r="O707" s="1"/>
    </row>
    <row r="708" spans="12:15" ht="12.75" customHeight="1">
      <c r="L708" s="1"/>
      <c r="M708" s="1"/>
      <c r="O708" s="1"/>
    </row>
    <row r="709" spans="12:15" ht="12.75" customHeight="1">
      <c r="L709" s="1"/>
      <c r="M709" s="1"/>
      <c r="O709" s="1"/>
    </row>
    <row r="710" spans="12:15" ht="12.75" customHeight="1">
      <c r="L710" s="1"/>
      <c r="M710" s="1"/>
      <c r="O710" s="1"/>
    </row>
    <row r="711" spans="12:15" ht="12.75" customHeight="1">
      <c r="L711" s="1"/>
      <c r="M711" s="1"/>
      <c r="O711" s="1"/>
    </row>
    <row r="712" spans="12:15" ht="12.75" customHeight="1">
      <c r="L712" s="1"/>
      <c r="M712" s="1"/>
      <c r="O712" s="1"/>
    </row>
    <row r="713" spans="12:15" ht="12.75" customHeight="1">
      <c r="L713" s="1"/>
      <c r="M713" s="1"/>
      <c r="O713" s="1"/>
    </row>
    <row r="714" spans="12:15" ht="12.75" customHeight="1">
      <c r="L714" s="1"/>
      <c r="M714" s="1"/>
      <c r="O714" s="1"/>
    </row>
    <row r="715" spans="12:15" ht="12.75" customHeight="1">
      <c r="L715" s="1"/>
      <c r="M715" s="1"/>
      <c r="O715" s="1"/>
    </row>
    <row r="716" spans="12:15" ht="12.75" customHeight="1">
      <c r="L716" s="1"/>
      <c r="M716" s="1"/>
      <c r="O716" s="1"/>
    </row>
    <row r="717" spans="12:15" ht="12.75" customHeight="1">
      <c r="L717" s="1"/>
      <c r="M717" s="1"/>
      <c r="O717" s="1"/>
    </row>
    <row r="718" spans="12:15" ht="12.75" customHeight="1">
      <c r="L718" s="1"/>
      <c r="M718" s="1"/>
      <c r="O718" s="1"/>
    </row>
    <row r="719" spans="12:15" ht="12.75" customHeight="1">
      <c r="L719" s="1"/>
      <c r="M719" s="1"/>
      <c r="O719" s="1"/>
    </row>
    <row r="720" spans="12:15" ht="12.75" customHeight="1">
      <c r="L720" s="1"/>
      <c r="M720" s="1"/>
      <c r="O720" s="1"/>
    </row>
    <row r="721" spans="12:15" ht="12.75" customHeight="1">
      <c r="L721" s="1"/>
      <c r="M721" s="1"/>
      <c r="O721" s="1"/>
    </row>
    <row r="722" spans="12:15" ht="12.75" customHeight="1">
      <c r="L722" s="1"/>
      <c r="M722" s="1"/>
      <c r="O722" s="1"/>
    </row>
    <row r="723" spans="12:15" ht="12.75" customHeight="1">
      <c r="L723" s="1"/>
      <c r="M723" s="1"/>
      <c r="O723" s="1"/>
    </row>
    <row r="724" spans="12:15" ht="12.75" customHeight="1">
      <c r="L724" s="1"/>
      <c r="M724" s="1"/>
      <c r="O724" s="1"/>
    </row>
    <row r="725" spans="12:15" ht="12.75" customHeight="1">
      <c r="L725" s="1"/>
      <c r="M725" s="1"/>
      <c r="O725" s="1"/>
    </row>
    <row r="726" spans="12:15" ht="12.75" customHeight="1">
      <c r="L726" s="1"/>
      <c r="M726" s="1"/>
      <c r="O726" s="1"/>
    </row>
    <row r="727" spans="12:15" ht="12.75" customHeight="1">
      <c r="L727" s="1"/>
      <c r="M727" s="1"/>
      <c r="O727" s="1"/>
    </row>
    <row r="728" spans="12:15" ht="12.75" customHeight="1">
      <c r="L728" s="1"/>
      <c r="M728" s="1"/>
      <c r="O728" s="1"/>
    </row>
    <row r="729" spans="12:15" ht="12.75" customHeight="1">
      <c r="L729" s="1"/>
      <c r="M729" s="1"/>
      <c r="O729" s="1"/>
    </row>
    <row r="730" spans="12:15" ht="12.75" customHeight="1">
      <c r="L730" s="1"/>
      <c r="M730" s="1"/>
      <c r="O730" s="1"/>
    </row>
    <row r="731" spans="12:15" ht="12.75" customHeight="1">
      <c r="L731" s="1"/>
      <c r="M731" s="1"/>
      <c r="O731" s="1"/>
    </row>
    <row r="732" spans="12:15" ht="12.75" customHeight="1">
      <c r="L732" s="1"/>
      <c r="M732" s="1"/>
      <c r="O732" s="1"/>
    </row>
    <row r="733" spans="12:15" ht="12.75" customHeight="1">
      <c r="L733" s="1"/>
      <c r="M733" s="1"/>
      <c r="O733" s="1"/>
    </row>
    <row r="734" spans="12:15" ht="12.75" customHeight="1">
      <c r="L734" s="1"/>
      <c r="M734" s="1"/>
      <c r="O734" s="1"/>
    </row>
    <row r="735" spans="12:15" ht="12.75" customHeight="1">
      <c r="L735" s="1"/>
      <c r="M735" s="1"/>
      <c r="O735" s="1"/>
    </row>
    <row r="736" spans="12:15" ht="12.75" customHeight="1">
      <c r="L736" s="1"/>
      <c r="M736" s="1"/>
      <c r="O736" s="1"/>
    </row>
    <row r="737" spans="12:15" ht="12.75" customHeight="1">
      <c r="L737" s="1"/>
      <c r="M737" s="1"/>
      <c r="O737" s="1"/>
    </row>
    <row r="738" spans="12:15" ht="12.75" customHeight="1">
      <c r="L738" s="1"/>
      <c r="M738" s="1"/>
      <c r="O738" s="1"/>
    </row>
    <row r="739" spans="12:15" ht="12.75" customHeight="1">
      <c r="L739" s="1"/>
      <c r="M739" s="1"/>
      <c r="O739" s="1"/>
    </row>
    <row r="740" spans="12:15" ht="12.75" customHeight="1">
      <c r="L740" s="1"/>
      <c r="M740" s="1"/>
      <c r="O740" s="1"/>
    </row>
    <row r="741" spans="12:15" ht="12.75" customHeight="1">
      <c r="L741" s="1"/>
      <c r="M741" s="1"/>
      <c r="O741" s="1"/>
    </row>
    <row r="742" spans="12:15" ht="12.75" customHeight="1">
      <c r="L742" s="1"/>
      <c r="M742" s="1"/>
      <c r="O742" s="1"/>
    </row>
    <row r="743" spans="12:15" ht="12.75" customHeight="1">
      <c r="L743" s="1"/>
      <c r="M743" s="1"/>
      <c r="O743" s="1"/>
    </row>
    <row r="744" spans="12:15" ht="12.75" customHeight="1">
      <c r="L744" s="1"/>
      <c r="M744" s="1"/>
      <c r="O744" s="1"/>
    </row>
    <row r="745" spans="12:15" ht="12.75" customHeight="1">
      <c r="L745" s="1"/>
      <c r="M745" s="1"/>
      <c r="O745" s="1"/>
    </row>
    <row r="746" spans="12:15" ht="12.75" customHeight="1">
      <c r="L746" s="1"/>
      <c r="M746" s="1"/>
      <c r="O746" s="1"/>
    </row>
    <row r="747" spans="12:15" ht="12.75" customHeight="1">
      <c r="L747" s="1"/>
      <c r="M747" s="1"/>
      <c r="O747" s="1"/>
    </row>
    <row r="748" spans="12:15" ht="12.75" customHeight="1">
      <c r="L748" s="1"/>
      <c r="M748" s="1"/>
      <c r="O748" s="1"/>
    </row>
    <row r="749" spans="12:15" ht="12.75" customHeight="1">
      <c r="L749" s="1"/>
      <c r="M749" s="1"/>
      <c r="O749" s="1"/>
    </row>
    <row r="750" spans="12:15" ht="12.75" customHeight="1">
      <c r="L750" s="1"/>
      <c r="M750" s="1"/>
      <c r="O750" s="1"/>
    </row>
    <row r="751" spans="12:15" ht="12.75" customHeight="1">
      <c r="L751" s="1"/>
      <c r="M751" s="1"/>
      <c r="O751" s="1"/>
    </row>
    <row r="752" spans="12:15" ht="12.75" customHeight="1">
      <c r="L752" s="1"/>
      <c r="M752" s="1"/>
      <c r="O752" s="1"/>
    </row>
    <row r="753" spans="12:15" ht="12.75" customHeight="1">
      <c r="L753" s="1"/>
      <c r="M753" s="1"/>
      <c r="O753" s="1"/>
    </row>
    <row r="754" spans="12:15" ht="12.75" customHeight="1">
      <c r="L754" s="1"/>
      <c r="M754" s="1"/>
      <c r="O754" s="1"/>
    </row>
    <row r="755" spans="12:15" ht="12.75" customHeight="1">
      <c r="L755" s="1"/>
      <c r="M755" s="1"/>
      <c r="O755" s="1"/>
    </row>
    <row r="756" spans="12:15" ht="12.75" customHeight="1">
      <c r="L756" s="1"/>
      <c r="M756" s="1"/>
      <c r="O756" s="1"/>
    </row>
    <row r="757" spans="12:15" ht="12.75" customHeight="1">
      <c r="L757" s="1"/>
      <c r="M757" s="1"/>
      <c r="O757" s="1"/>
    </row>
    <row r="758" spans="12:15" ht="12.75" customHeight="1">
      <c r="L758" s="1"/>
      <c r="M758" s="1"/>
      <c r="O758" s="1"/>
    </row>
    <row r="759" spans="12:15" ht="12.75" customHeight="1">
      <c r="L759" s="1"/>
      <c r="M759" s="1"/>
      <c r="O759" s="1"/>
    </row>
    <row r="760" spans="12:15" ht="12.75" customHeight="1">
      <c r="L760" s="1"/>
      <c r="M760" s="1"/>
      <c r="O760" s="1"/>
    </row>
    <row r="761" spans="12:15" ht="12.75" customHeight="1">
      <c r="L761" s="1"/>
      <c r="M761" s="1"/>
      <c r="O761" s="1"/>
    </row>
    <row r="762" spans="12:15" ht="12.75" customHeight="1">
      <c r="L762" s="1"/>
      <c r="M762" s="1"/>
      <c r="O762" s="1"/>
    </row>
    <row r="763" spans="12:15" ht="12.75" customHeight="1">
      <c r="L763" s="1"/>
      <c r="M763" s="1"/>
      <c r="O763" s="1"/>
    </row>
    <row r="764" spans="12:15" ht="12.75" customHeight="1">
      <c r="L764" s="1"/>
      <c r="M764" s="1"/>
      <c r="O764" s="1"/>
    </row>
    <row r="765" spans="12:15" ht="12.75" customHeight="1">
      <c r="L765" s="1"/>
      <c r="M765" s="1"/>
      <c r="O765" s="1"/>
    </row>
    <row r="766" spans="12:15" ht="12.75" customHeight="1">
      <c r="L766" s="1"/>
      <c r="M766" s="1"/>
      <c r="O766" s="1"/>
    </row>
    <row r="767" spans="12:15" ht="12.75" customHeight="1">
      <c r="L767" s="1"/>
      <c r="M767" s="1"/>
      <c r="O767" s="1"/>
    </row>
    <row r="768" spans="12:15" ht="12.75" customHeight="1">
      <c r="L768" s="1"/>
      <c r="M768" s="1"/>
      <c r="O768" s="1"/>
    </row>
    <row r="769" spans="12:15" ht="12.75" customHeight="1">
      <c r="L769" s="1"/>
      <c r="M769" s="1"/>
      <c r="O769" s="1"/>
    </row>
    <row r="770" spans="12:15" ht="12.75" customHeight="1">
      <c r="L770" s="1"/>
      <c r="M770" s="1"/>
      <c r="O770" s="1"/>
    </row>
    <row r="771" spans="12:15" ht="12.75" customHeight="1">
      <c r="L771" s="1"/>
      <c r="M771" s="1"/>
      <c r="O771" s="1"/>
    </row>
    <row r="772" spans="12:15" ht="12.75" customHeight="1">
      <c r="L772" s="1"/>
      <c r="M772" s="1"/>
      <c r="O772" s="1"/>
    </row>
    <row r="773" spans="12:15" ht="12.75" customHeight="1">
      <c r="L773" s="1"/>
      <c r="M773" s="1"/>
      <c r="O773" s="1"/>
    </row>
    <row r="774" spans="12:15" ht="12.75" customHeight="1">
      <c r="L774" s="1"/>
      <c r="M774" s="1"/>
      <c r="O774" s="1"/>
    </row>
    <row r="775" spans="12:15" ht="12.75" customHeight="1">
      <c r="L775" s="1"/>
      <c r="M775" s="1"/>
      <c r="O775" s="1"/>
    </row>
    <row r="776" spans="12:15" ht="12.75" customHeight="1">
      <c r="L776" s="1"/>
      <c r="M776" s="1"/>
      <c r="O776" s="1"/>
    </row>
    <row r="777" spans="12:15" ht="12.75" customHeight="1">
      <c r="L777" s="1"/>
      <c r="M777" s="1"/>
      <c r="O777" s="1"/>
    </row>
    <row r="778" spans="12:15" ht="12.75" customHeight="1">
      <c r="L778" s="1"/>
      <c r="M778" s="1"/>
      <c r="O778" s="1"/>
    </row>
    <row r="779" spans="12:15" ht="12.75" customHeight="1">
      <c r="L779" s="1"/>
      <c r="M779" s="1"/>
      <c r="O779" s="1"/>
    </row>
    <row r="780" spans="12:15" ht="12.75" customHeight="1">
      <c r="L780" s="1"/>
      <c r="M780" s="1"/>
      <c r="O780" s="1"/>
    </row>
    <row r="781" spans="12:15" ht="12.75" customHeight="1">
      <c r="L781" s="1"/>
      <c r="M781" s="1"/>
      <c r="O781" s="1"/>
    </row>
    <row r="782" spans="12:15" ht="12.75" customHeight="1">
      <c r="L782" s="1"/>
      <c r="M782" s="1"/>
      <c r="O782" s="1"/>
    </row>
    <row r="783" spans="12:15" ht="12.75" customHeight="1">
      <c r="L783" s="1"/>
      <c r="M783" s="1"/>
      <c r="O783" s="1"/>
    </row>
    <row r="784" spans="12:15" ht="12.75" customHeight="1">
      <c r="L784" s="1"/>
      <c r="M784" s="1"/>
      <c r="O784" s="1"/>
    </row>
    <row r="785" spans="12:15" ht="12.75" customHeight="1">
      <c r="L785" s="1"/>
      <c r="M785" s="1"/>
      <c r="O785" s="1"/>
    </row>
    <row r="786" spans="12:15" ht="12.75" customHeight="1">
      <c r="L786" s="1"/>
      <c r="M786" s="1"/>
      <c r="O786" s="1"/>
    </row>
    <row r="787" spans="12:15" ht="12.75" customHeight="1">
      <c r="L787" s="1"/>
      <c r="M787" s="1"/>
      <c r="O787" s="1"/>
    </row>
    <row r="788" spans="12:15" ht="12.75" customHeight="1">
      <c r="L788" s="1"/>
      <c r="M788" s="1"/>
      <c r="O788" s="1"/>
    </row>
    <row r="789" spans="12:15" ht="12.75" customHeight="1">
      <c r="L789" s="1"/>
      <c r="M789" s="1"/>
      <c r="O789" s="1"/>
    </row>
    <row r="790" spans="12:15" ht="12.75" customHeight="1">
      <c r="L790" s="1"/>
      <c r="M790" s="1"/>
      <c r="O790" s="1"/>
    </row>
    <row r="791" spans="12:15" ht="12.75" customHeight="1">
      <c r="L791" s="1"/>
      <c r="M791" s="1"/>
      <c r="O791" s="1"/>
    </row>
    <row r="792" spans="12:15" ht="12.75" customHeight="1">
      <c r="L792" s="1"/>
      <c r="M792" s="1"/>
      <c r="O792" s="1"/>
    </row>
    <row r="793" spans="12:15" ht="12.75" customHeight="1">
      <c r="L793" s="1"/>
      <c r="M793" s="1"/>
      <c r="O793" s="1"/>
    </row>
    <row r="794" spans="12:15" ht="12.75" customHeight="1">
      <c r="L794" s="1"/>
      <c r="M794" s="1"/>
      <c r="O794" s="1"/>
    </row>
    <row r="795" spans="12:15" ht="12.75" customHeight="1">
      <c r="L795" s="1"/>
      <c r="M795" s="1"/>
      <c r="O795" s="1"/>
    </row>
    <row r="796" spans="12:15" ht="12.75" customHeight="1">
      <c r="L796" s="1"/>
      <c r="M796" s="1"/>
      <c r="O796" s="1"/>
    </row>
    <row r="797" spans="12:15" ht="12.75" customHeight="1">
      <c r="L797" s="1"/>
      <c r="M797" s="1"/>
      <c r="O797" s="1"/>
    </row>
    <row r="798" spans="12:15" ht="12.75" customHeight="1">
      <c r="L798" s="1"/>
      <c r="M798" s="1"/>
      <c r="O798" s="1"/>
    </row>
    <row r="799" spans="12:15" ht="12.75" customHeight="1">
      <c r="L799" s="1"/>
      <c r="M799" s="1"/>
      <c r="O799" s="1"/>
    </row>
    <row r="800" spans="12:15" ht="12.75" customHeight="1">
      <c r="L800" s="1"/>
      <c r="M800" s="1"/>
      <c r="O800" s="1"/>
    </row>
    <row r="801" spans="12:15" ht="12.75" customHeight="1">
      <c r="L801" s="1"/>
      <c r="M801" s="1"/>
      <c r="O801" s="1"/>
    </row>
    <row r="802" spans="12:15" ht="12.75" customHeight="1">
      <c r="L802" s="1"/>
      <c r="M802" s="1"/>
      <c r="O802" s="1"/>
    </row>
    <row r="803" spans="12:15" ht="12.75" customHeight="1">
      <c r="L803" s="1"/>
      <c r="M803" s="1"/>
      <c r="O803" s="1"/>
    </row>
    <row r="804" spans="12:15" ht="12.75" customHeight="1">
      <c r="L804" s="1"/>
      <c r="M804" s="1"/>
      <c r="O804" s="1"/>
    </row>
    <row r="805" spans="12:15" ht="12.75" customHeight="1">
      <c r="L805" s="1"/>
      <c r="M805" s="1"/>
      <c r="O805" s="1"/>
    </row>
    <row r="806" spans="12:15" ht="12.75" customHeight="1">
      <c r="L806" s="1"/>
      <c r="M806" s="1"/>
      <c r="O806" s="1"/>
    </row>
    <row r="807" spans="12:15" ht="12.75" customHeight="1">
      <c r="L807" s="1"/>
      <c r="M807" s="1"/>
      <c r="O807" s="1"/>
    </row>
    <row r="808" spans="12:15" ht="12.75" customHeight="1">
      <c r="L808" s="1"/>
      <c r="M808" s="1"/>
      <c r="O808" s="1"/>
    </row>
    <row r="809" spans="12:15" ht="12.75" customHeight="1">
      <c r="L809" s="1"/>
      <c r="M809" s="1"/>
      <c r="O809" s="1"/>
    </row>
    <row r="810" spans="12:15" ht="12.75" customHeight="1">
      <c r="L810" s="1"/>
      <c r="M810" s="1"/>
      <c r="O810" s="1"/>
    </row>
    <row r="811" spans="12:15" ht="12.75" customHeight="1">
      <c r="L811" s="1"/>
      <c r="M811" s="1"/>
      <c r="O811" s="1"/>
    </row>
    <row r="812" spans="12:15" ht="12.75" customHeight="1">
      <c r="L812" s="1"/>
      <c r="M812" s="1"/>
      <c r="O812" s="1"/>
    </row>
    <row r="813" spans="12:15" ht="12.75" customHeight="1">
      <c r="L813" s="1"/>
      <c r="M813" s="1"/>
      <c r="O813" s="1"/>
    </row>
    <row r="814" spans="12:15" ht="12.75" customHeight="1">
      <c r="L814" s="1"/>
      <c r="M814" s="1"/>
      <c r="O814" s="1"/>
    </row>
    <row r="815" spans="12:15" ht="12.75" customHeight="1">
      <c r="L815" s="1"/>
      <c r="M815" s="1"/>
      <c r="O815" s="1"/>
    </row>
    <row r="816" spans="12:15" ht="12.75" customHeight="1">
      <c r="L816" s="1"/>
      <c r="M816" s="1"/>
      <c r="O816" s="1"/>
    </row>
    <row r="817" spans="12:15" ht="12.75" customHeight="1">
      <c r="L817" s="1"/>
      <c r="M817" s="1"/>
      <c r="O817" s="1"/>
    </row>
    <row r="818" spans="12:15" ht="12.75" customHeight="1">
      <c r="L818" s="1"/>
      <c r="M818" s="1"/>
      <c r="O818" s="1"/>
    </row>
    <row r="819" spans="12:15" ht="12.75" customHeight="1">
      <c r="L819" s="1"/>
      <c r="M819" s="1"/>
      <c r="O819" s="1"/>
    </row>
    <row r="820" spans="12:15" ht="12.75" customHeight="1">
      <c r="L820" s="1"/>
      <c r="M820" s="1"/>
      <c r="O820" s="1"/>
    </row>
    <row r="821" spans="12:15" ht="12.75" customHeight="1">
      <c r="L821" s="1"/>
      <c r="M821" s="1"/>
      <c r="O821" s="1"/>
    </row>
    <row r="822" spans="12:15" ht="12.75" customHeight="1">
      <c r="L822" s="1"/>
      <c r="M822" s="1"/>
      <c r="O822" s="1"/>
    </row>
    <row r="823" spans="12:15" ht="12.75" customHeight="1">
      <c r="L823" s="1"/>
      <c r="M823" s="1"/>
      <c r="O823" s="1"/>
    </row>
    <row r="824" spans="12:15" ht="12.75" customHeight="1">
      <c r="L824" s="1"/>
      <c r="M824" s="1"/>
      <c r="O824" s="1"/>
    </row>
    <row r="825" spans="12:15" ht="12.75" customHeight="1">
      <c r="L825" s="1"/>
      <c r="M825" s="1"/>
      <c r="O825" s="1"/>
    </row>
    <row r="826" spans="12:15" ht="12.75" customHeight="1">
      <c r="L826" s="1"/>
      <c r="M826" s="1"/>
      <c r="O826" s="1"/>
    </row>
    <row r="827" spans="12:15" ht="12.75" customHeight="1">
      <c r="L827" s="1"/>
      <c r="M827" s="1"/>
      <c r="O827" s="1"/>
    </row>
    <row r="828" spans="12:15" ht="12.75" customHeight="1">
      <c r="L828" s="1"/>
      <c r="M828" s="1"/>
      <c r="O828" s="1"/>
    </row>
    <row r="829" spans="12:15" ht="12.75" customHeight="1">
      <c r="L829" s="1"/>
      <c r="M829" s="1"/>
      <c r="O829" s="1"/>
    </row>
    <row r="830" spans="12:15" ht="12.75" customHeight="1">
      <c r="L830" s="1"/>
      <c r="M830" s="1"/>
      <c r="O830" s="1"/>
    </row>
    <row r="831" spans="12:15" ht="12.75" customHeight="1">
      <c r="L831" s="1"/>
      <c r="M831" s="1"/>
      <c r="O831" s="1"/>
    </row>
    <row r="832" spans="12:15" ht="12.75" customHeight="1">
      <c r="L832" s="1"/>
      <c r="M832" s="1"/>
      <c r="O832" s="1"/>
    </row>
    <row r="833" spans="12:15" ht="12.75" customHeight="1">
      <c r="L833" s="1"/>
      <c r="M833" s="1"/>
      <c r="O833" s="1"/>
    </row>
    <row r="834" spans="12:15" ht="12.75" customHeight="1">
      <c r="L834" s="1"/>
      <c r="M834" s="1"/>
      <c r="O834" s="1"/>
    </row>
    <row r="835" spans="12:15" ht="12.75" customHeight="1">
      <c r="L835" s="1"/>
      <c r="M835" s="1"/>
      <c r="O835" s="1"/>
    </row>
    <row r="836" spans="12:15" ht="12.75" customHeight="1">
      <c r="L836" s="1"/>
      <c r="M836" s="1"/>
      <c r="O836" s="1"/>
    </row>
    <row r="837" spans="12:15" ht="12.75" customHeight="1">
      <c r="L837" s="1"/>
      <c r="M837" s="1"/>
      <c r="O837" s="1"/>
    </row>
    <row r="838" spans="12:15" ht="12.75" customHeight="1">
      <c r="L838" s="1"/>
      <c r="M838" s="1"/>
      <c r="O838" s="1"/>
    </row>
    <row r="839" spans="12:15" ht="12.75" customHeight="1">
      <c r="L839" s="1"/>
      <c r="M839" s="1"/>
      <c r="O839" s="1"/>
    </row>
    <row r="840" spans="12:15" ht="12.75" customHeight="1">
      <c r="L840" s="1"/>
      <c r="M840" s="1"/>
      <c r="O840" s="1"/>
    </row>
    <row r="841" spans="12:15" ht="12.75" customHeight="1">
      <c r="L841" s="1"/>
      <c r="M841" s="1"/>
      <c r="O841" s="1"/>
    </row>
    <row r="842" spans="12:15" ht="12.75" customHeight="1">
      <c r="L842" s="1"/>
      <c r="M842" s="1"/>
      <c r="O842" s="1"/>
    </row>
    <row r="843" spans="12:15" ht="12.75" customHeight="1">
      <c r="L843" s="1"/>
      <c r="M843" s="1"/>
      <c r="O843" s="1"/>
    </row>
    <row r="844" spans="12:15" ht="12.75" customHeight="1">
      <c r="L844" s="1"/>
      <c r="M844" s="1"/>
      <c r="O844" s="1"/>
    </row>
    <row r="845" spans="12:15" ht="12.75" customHeight="1">
      <c r="L845" s="1"/>
      <c r="M845" s="1"/>
      <c r="O845" s="1"/>
    </row>
    <row r="846" spans="12:15" ht="12.75" customHeight="1">
      <c r="L846" s="1"/>
      <c r="M846" s="1"/>
      <c r="O846" s="1"/>
    </row>
    <row r="847" spans="12:15" ht="12.75" customHeight="1">
      <c r="L847" s="1"/>
      <c r="M847" s="1"/>
      <c r="O847" s="1"/>
    </row>
    <row r="848" spans="12:15" ht="12.75" customHeight="1">
      <c r="L848" s="1"/>
      <c r="M848" s="1"/>
      <c r="O848" s="1"/>
    </row>
    <row r="849" spans="12:15" ht="12.75" customHeight="1">
      <c r="L849" s="1"/>
      <c r="M849" s="1"/>
      <c r="O849" s="1"/>
    </row>
    <row r="850" spans="12:15" ht="12.75" customHeight="1">
      <c r="L850" s="1"/>
      <c r="M850" s="1"/>
      <c r="O850" s="1"/>
    </row>
    <row r="851" spans="12:15" ht="12.75" customHeight="1">
      <c r="L851" s="1"/>
      <c r="M851" s="1"/>
      <c r="O851" s="1"/>
    </row>
    <row r="852" spans="12:15" ht="12.75" customHeight="1">
      <c r="L852" s="1"/>
      <c r="M852" s="1"/>
      <c r="O852" s="1"/>
    </row>
    <row r="853" spans="12:15" ht="12.75" customHeight="1">
      <c r="L853" s="1"/>
      <c r="M853" s="1"/>
      <c r="O853" s="1"/>
    </row>
    <row r="854" spans="12:15" ht="12.75" customHeight="1">
      <c r="L854" s="1"/>
      <c r="M854" s="1"/>
      <c r="O854" s="1"/>
    </row>
    <row r="855" spans="12:15" ht="12.75" customHeight="1">
      <c r="L855" s="1"/>
      <c r="M855" s="1"/>
      <c r="O855" s="1"/>
    </row>
    <row r="856" spans="12:15" ht="12.75" customHeight="1">
      <c r="L856" s="1"/>
      <c r="M856" s="1"/>
      <c r="O856" s="1"/>
    </row>
    <row r="857" spans="12:15" ht="12.75" customHeight="1">
      <c r="L857" s="1"/>
      <c r="M857" s="1"/>
      <c r="O857" s="1"/>
    </row>
    <row r="858" spans="12:15" ht="12.75" customHeight="1">
      <c r="L858" s="1"/>
      <c r="M858" s="1"/>
      <c r="O858" s="1"/>
    </row>
    <row r="859" spans="12:15" ht="12.75" customHeight="1">
      <c r="L859" s="1"/>
      <c r="M859" s="1"/>
      <c r="O859" s="1"/>
    </row>
    <row r="860" spans="12:15" ht="12.75" customHeight="1">
      <c r="L860" s="1"/>
      <c r="M860" s="1"/>
      <c r="O860" s="1"/>
    </row>
    <row r="861" spans="12:15" ht="12.75" customHeight="1">
      <c r="L861" s="1"/>
      <c r="M861" s="1"/>
      <c r="O861" s="1"/>
    </row>
    <row r="862" spans="12:15" ht="12.75" customHeight="1">
      <c r="L862" s="1"/>
      <c r="M862" s="1"/>
      <c r="O862" s="1"/>
    </row>
    <row r="863" spans="12:15" ht="12.75" customHeight="1">
      <c r="L863" s="1"/>
      <c r="M863" s="1"/>
      <c r="O863" s="1"/>
    </row>
    <row r="864" spans="12:15" ht="12.75" customHeight="1">
      <c r="L864" s="1"/>
      <c r="M864" s="1"/>
      <c r="O864" s="1"/>
    </row>
    <row r="865" spans="12:15" ht="12.75" customHeight="1">
      <c r="L865" s="1"/>
      <c r="M865" s="1"/>
      <c r="O865" s="1"/>
    </row>
    <row r="866" spans="12:15" ht="12.75" customHeight="1">
      <c r="L866" s="1"/>
      <c r="M866" s="1"/>
      <c r="O866" s="1"/>
    </row>
    <row r="867" spans="12:15" ht="12.75" customHeight="1">
      <c r="L867" s="1"/>
      <c r="M867" s="1"/>
      <c r="O867" s="1"/>
    </row>
    <row r="868" spans="12:15" ht="12.75" customHeight="1">
      <c r="L868" s="1"/>
      <c r="M868" s="1"/>
      <c r="O868" s="1"/>
    </row>
    <row r="869" spans="12:15" ht="12.75" customHeight="1">
      <c r="L869" s="1"/>
      <c r="M869" s="1"/>
      <c r="O869" s="1"/>
    </row>
    <row r="870" spans="12:15" ht="12.75" customHeight="1">
      <c r="L870" s="1"/>
      <c r="M870" s="1"/>
      <c r="O870" s="1"/>
    </row>
    <row r="871" spans="12:15" ht="12.75" customHeight="1">
      <c r="L871" s="1"/>
      <c r="M871" s="1"/>
      <c r="O871" s="1"/>
    </row>
    <row r="872" spans="12:15" ht="12.75" customHeight="1">
      <c r="L872" s="1"/>
      <c r="M872" s="1"/>
      <c r="O872" s="1"/>
    </row>
    <row r="873" spans="12:15" ht="12.75" customHeight="1">
      <c r="L873" s="1"/>
      <c r="M873" s="1"/>
      <c r="O873" s="1"/>
    </row>
    <row r="874" spans="12:15" ht="12.75" customHeight="1">
      <c r="L874" s="1"/>
      <c r="M874" s="1"/>
      <c r="O874" s="1"/>
    </row>
    <row r="875" spans="12:15" ht="12.75" customHeight="1">
      <c r="L875" s="1"/>
      <c r="M875" s="1"/>
      <c r="O875" s="1"/>
    </row>
    <row r="876" spans="12:15" ht="12.75" customHeight="1">
      <c r="L876" s="1"/>
      <c r="M876" s="1"/>
      <c r="O876" s="1"/>
    </row>
    <row r="877" spans="12:15" ht="12.75" customHeight="1">
      <c r="L877" s="1"/>
      <c r="M877" s="1"/>
      <c r="O877" s="1"/>
    </row>
    <row r="878" spans="12:15" ht="12.75" customHeight="1">
      <c r="L878" s="1"/>
      <c r="M878" s="1"/>
      <c r="O878" s="1"/>
    </row>
    <row r="879" spans="12:15" ht="12.75" customHeight="1">
      <c r="L879" s="1"/>
      <c r="M879" s="1"/>
      <c r="O879" s="1"/>
    </row>
    <row r="880" spans="12:15" ht="12.75" customHeight="1">
      <c r="L880" s="1"/>
      <c r="M880" s="1"/>
      <c r="O880" s="1"/>
    </row>
    <row r="881" spans="12:15" ht="12.75" customHeight="1">
      <c r="L881" s="1"/>
      <c r="M881" s="1"/>
      <c r="O881" s="1"/>
    </row>
    <row r="882" spans="12:15" ht="12.75" customHeight="1">
      <c r="L882" s="1"/>
      <c r="M882" s="1"/>
      <c r="O882" s="1"/>
    </row>
    <row r="883" spans="12:15" ht="12.75" customHeight="1">
      <c r="L883" s="1"/>
      <c r="M883" s="1"/>
      <c r="O883" s="1"/>
    </row>
    <row r="884" spans="12:15" ht="12.75" customHeight="1">
      <c r="L884" s="1"/>
      <c r="M884" s="1"/>
      <c r="O884" s="1"/>
    </row>
    <row r="885" spans="12:15" ht="12.75" customHeight="1">
      <c r="L885" s="1"/>
      <c r="M885" s="1"/>
      <c r="O885" s="1"/>
    </row>
    <row r="886" spans="12:15" ht="12.75" customHeight="1">
      <c r="L886" s="1"/>
      <c r="M886" s="1"/>
      <c r="O886" s="1"/>
    </row>
    <row r="887" spans="12:15" ht="12.75" customHeight="1">
      <c r="L887" s="1"/>
      <c r="M887" s="1"/>
      <c r="O887" s="1"/>
    </row>
    <row r="888" spans="12:15" ht="12.75" customHeight="1">
      <c r="L888" s="1"/>
      <c r="M888" s="1"/>
      <c r="O888" s="1"/>
    </row>
    <row r="889" spans="12:15" ht="12.75" customHeight="1">
      <c r="L889" s="1"/>
      <c r="M889" s="1"/>
      <c r="O889" s="1"/>
    </row>
    <row r="890" spans="12:15" ht="12.75" customHeight="1">
      <c r="L890" s="1"/>
      <c r="M890" s="1"/>
      <c r="O890" s="1"/>
    </row>
    <row r="891" spans="12:15" ht="12.75" customHeight="1">
      <c r="L891" s="1"/>
      <c r="M891" s="1"/>
      <c r="O891" s="1"/>
    </row>
    <row r="892" spans="12:15" ht="12.75" customHeight="1">
      <c r="L892" s="1"/>
      <c r="M892" s="1"/>
      <c r="O892" s="1"/>
    </row>
    <row r="893" spans="12:15" ht="12.75" customHeight="1">
      <c r="L893" s="1"/>
      <c r="M893" s="1"/>
      <c r="O893" s="1"/>
    </row>
    <row r="894" spans="12:15" ht="12.75" customHeight="1">
      <c r="L894" s="1"/>
      <c r="M894" s="1"/>
      <c r="O894" s="1"/>
    </row>
    <row r="895" spans="12:15" ht="12.75" customHeight="1">
      <c r="L895" s="1"/>
      <c r="M895" s="1"/>
      <c r="O895" s="1"/>
    </row>
    <row r="896" spans="12:15" ht="12.75" customHeight="1">
      <c r="L896" s="1"/>
      <c r="M896" s="1"/>
      <c r="O896" s="1"/>
    </row>
    <row r="897" spans="12:15" ht="12.75" customHeight="1">
      <c r="L897" s="1"/>
      <c r="M897" s="1"/>
      <c r="O897" s="1"/>
    </row>
    <row r="898" spans="12:15" ht="12.75" customHeight="1">
      <c r="L898" s="1"/>
      <c r="M898" s="1"/>
      <c r="O898" s="1"/>
    </row>
    <row r="899" spans="12:15" ht="12.75" customHeight="1">
      <c r="L899" s="1"/>
      <c r="M899" s="1"/>
      <c r="O899" s="1"/>
    </row>
    <row r="900" spans="12:15" ht="12.75" customHeight="1">
      <c r="L900" s="1"/>
      <c r="M900" s="1"/>
      <c r="O900" s="1"/>
    </row>
    <row r="901" spans="12:15" ht="12.75" customHeight="1">
      <c r="L901" s="1"/>
      <c r="M901" s="1"/>
      <c r="O901" s="1"/>
    </row>
    <row r="902" spans="12:15" ht="12.75" customHeight="1">
      <c r="L902" s="1"/>
      <c r="M902" s="1"/>
      <c r="O902" s="1"/>
    </row>
    <row r="903" spans="12:15" ht="12.75" customHeight="1">
      <c r="L903" s="1"/>
      <c r="M903" s="1"/>
      <c r="O903" s="1"/>
    </row>
    <row r="904" spans="12:15" ht="12.75" customHeight="1">
      <c r="L904" s="1"/>
      <c r="M904" s="1"/>
      <c r="O904" s="1"/>
    </row>
    <row r="905" spans="12:15" ht="12.75" customHeight="1">
      <c r="L905" s="1"/>
      <c r="M905" s="1"/>
      <c r="O905" s="1"/>
    </row>
    <row r="906" spans="12:15" ht="12.75" customHeight="1">
      <c r="L906" s="1"/>
      <c r="M906" s="1"/>
      <c r="O906" s="1"/>
    </row>
    <row r="907" spans="12:15" ht="12.75" customHeight="1">
      <c r="L907" s="1"/>
      <c r="M907" s="1"/>
      <c r="O907" s="1"/>
    </row>
    <row r="908" spans="12:15" ht="12.75" customHeight="1">
      <c r="L908" s="1"/>
      <c r="M908" s="1"/>
      <c r="O908" s="1"/>
    </row>
    <row r="909" spans="12:15" ht="12.75" customHeight="1">
      <c r="L909" s="1"/>
      <c r="M909" s="1"/>
      <c r="O909" s="1"/>
    </row>
    <row r="910" spans="12:15" ht="12.75" customHeight="1">
      <c r="L910" s="1"/>
      <c r="M910" s="1"/>
      <c r="O910" s="1"/>
    </row>
    <row r="911" spans="12:15" ht="12.75" customHeight="1">
      <c r="L911" s="1"/>
      <c r="M911" s="1"/>
      <c r="O911" s="1"/>
    </row>
    <row r="912" spans="12:15" ht="12.75" customHeight="1">
      <c r="L912" s="1"/>
      <c r="M912" s="1"/>
      <c r="O912" s="1"/>
    </row>
    <row r="913" spans="12:15" ht="12.75" customHeight="1">
      <c r="L913" s="1"/>
      <c r="M913" s="1"/>
      <c r="O913" s="1"/>
    </row>
    <row r="914" spans="12:15" ht="12.75" customHeight="1">
      <c r="L914" s="1"/>
      <c r="M914" s="1"/>
      <c r="O914" s="1"/>
    </row>
    <row r="915" spans="12:15" ht="12.75" customHeight="1">
      <c r="L915" s="1"/>
      <c r="M915" s="1"/>
      <c r="O915" s="1"/>
    </row>
    <row r="916" spans="12:15" ht="12.75" customHeight="1">
      <c r="L916" s="1"/>
      <c r="M916" s="1"/>
      <c r="O916" s="1"/>
    </row>
    <row r="917" spans="12:15" ht="12.75" customHeight="1">
      <c r="L917" s="1"/>
      <c r="M917" s="1"/>
      <c r="O917" s="1"/>
    </row>
    <row r="918" spans="12:15" ht="12.75" customHeight="1">
      <c r="L918" s="1"/>
      <c r="M918" s="1"/>
      <c r="O918" s="1"/>
    </row>
    <row r="919" spans="12:15" ht="12.75" customHeight="1">
      <c r="L919" s="1"/>
      <c r="M919" s="1"/>
      <c r="O919" s="1"/>
    </row>
    <row r="920" spans="12:15" ht="12.75" customHeight="1">
      <c r="L920" s="1"/>
      <c r="M920" s="1"/>
      <c r="O920" s="1"/>
    </row>
    <row r="921" spans="12:15" ht="12.75" customHeight="1">
      <c r="L921" s="1"/>
      <c r="M921" s="1"/>
      <c r="O921" s="1"/>
    </row>
    <row r="922" spans="12:15" ht="12.75" customHeight="1">
      <c r="L922" s="1"/>
      <c r="M922" s="1"/>
      <c r="O922" s="1"/>
    </row>
    <row r="923" spans="12:15" ht="12.75" customHeight="1">
      <c r="L923" s="1"/>
      <c r="M923" s="1"/>
      <c r="O923" s="1"/>
    </row>
    <row r="924" spans="12:15" ht="12.75" customHeight="1">
      <c r="L924" s="1"/>
      <c r="M924" s="1"/>
      <c r="O924" s="1"/>
    </row>
    <row r="925" spans="12:15" ht="12.75" customHeight="1">
      <c r="L925" s="1"/>
      <c r="M925" s="1"/>
      <c r="O925" s="1"/>
    </row>
    <row r="926" spans="12:15" ht="12.75" customHeight="1">
      <c r="L926" s="1"/>
      <c r="M926" s="1"/>
      <c r="O926" s="1"/>
    </row>
    <row r="927" spans="12:15" ht="12.75" customHeight="1">
      <c r="L927" s="1"/>
      <c r="M927" s="1"/>
      <c r="O927" s="1"/>
    </row>
    <row r="928" spans="12:15" ht="12.75" customHeight="1">
      <c r="L928" s="1"/>
      <c r="M928" s="1"/>
      <c r="O928" s="1"/>
    </row>
    <row r="929" spans="12:15" ht="12.75" customHeight="1">
      <c r="L929" s="1"/>
      <c r="M929" s="1"/>
      <c r="O929" s="1"/>
    </row>
    <row r="930" spans="12:15" ht="12.75" customHeight="1">
      <c r="L930" s="1"/>
      <c r="M930" s="1"/>
      <c r="O930" s="1"/>
    </row>
    <row r="931" spans="12:15" ht="12.75" customHeight="1">
      <c r="L931" s="1"/>
      <c r="M931" s="1"/>
      <c r="O931" s="1"/>
    </row>
    <row r="932" spans="12:15" ht="12.75" customHeight="1">
      <c r="L932" s="1"/>
      <c r="M932" s="1"/>
      <c r="O932" s="1"/>
    </row>
    <row r="933" spans="12:15" ht="12.75" customHeight="1">
      <c r="L933" s="1"/>
      <c r="M933" s="1"/>
      <c r="O933" s="1"/>
    </row>
    <row r="934" spans="12:15" ht="12.75" customHeight="1">
      <c r="L934" s="1"/>
      <c r="M934" s="1"/>
      <c r="O934" s="1"/>
    </row>
    <row r="935" spans="12:15" ht="12.75" customHeight="1">
      <c r="L935" s="1"/>
      <c r="M935" s="1"/>
      <c r="O935" s="1"/>
    </row>
    <row r="936" spans="12:15" ht="12.75" customHeight="1">
      <c r="L936" s="1"/>
      <c r="M936" s="1"/>
      <c r="O936" s="1"/>
    </row>
    <row r="937" spans="12:15" ht="12.75" customHeight="1">
      <c r="L937" s="1"/>
      <c r="M937" s="1"/>
      <c r="O937" s="1"/>
    </row>
    <row r="938" spans="12:15" ht="12.75" customHeight="1">
      <c r="L938" s="1"/>
      <c r="M938" s="1"/>
      <c r="O938" s="1"/>
    </row>
    <row r="939" spans="12:15" ht="12.75" customHeight="1">
      <c r="L939" s="1"/>
      <c r="M939" s="1"/>
      <c r="O939" s="1"/>
    </row>
    <row r="940" spans="12:15" ht="12.75" customHeight="1">
      <c r="L940" s="1"/>
      <c r="M940" s="1"/>
      <c r="O940" s="1"/>
    </row>
    <row r="941" spans="12:15" ht="12.75" customHeight="1">
      <c r="L941" s="1"/>
      <c r="M941" s="1"/>
      <c r="O941" s="1"/>
    </row>
    <row r="942" spans="12:15" ht="12.75" customHeight="1">
      <c r="L942" s="1"/>
      <c r="M942" s="1"/>
      <c r="O942" s="1"/>
    </row>
    <row r="943" spans="12:15" ht="12.75" customHeight="1">
      <c r="L943" s="1"/>
      <c r="M943" s="1"/>
      <c r="O943" s="1"/>
    </row>
    <row r="944" spans="12:15" ht="12.75" customHeight="1">
      <c r="L944" s="1"/>
      <c r="M944" s="1"/>
      <c r="O944" s="1"/>
    </row>
    <row r="945" spans="12:15" ht="12.75" customHeight="1">
      <c r="L945" s="1"/>
      <c r="M945" s="1"/>
      <c r="O945" s="1"/>
    </row>
    <row r="946" spans="12:15" ht="12.75" customHeight="1">
      <c r="L946" s="1"/>
      <c r="M946" s="1"/>
      <c r="O946" s="1"/>
    </row>
    <row r="947" spans="12:15" ht="12.75" customHeight="1">
      <c r="L947" s="1"/>
      <c r="M947" s="1"/>
      <c r="O947" s="1"/>
    </row>
    <row r="948" spans="12:15" ht="12.75" customHeight="1">
      <c r="L948" s="1"/>
      <c r="M948" s="1"/>
      <c r="O948" s="1"/>
    </row>
    <row r="949" spans="12:15" ht="12.75" customHeight="1">
      <c r="L949" s="1"/>
      <c r="M949" s="1"/>
      <c r="O949" s="1"/>
    </row>
    <row r="950" spans="12:15" ht="12.75" customHeight="1">
      <c r="L950" s="1"/>
      <c r="M950" s="1"/>
      <c r="O950" s="1"/>
    </row>
    <row r="951" spans="12:15" ht="12.75" customHeight="1">
      <c r="L951" s="1"/>
      <c r="M951" s="1"/>
      <c r="O951" s="1"/>
    </row>
    <row r="952" spans="12:15" ht="12.75" customHeight="1">
      <c r="L952" s="1"/>
      <c r="M952" s="1"/>
      <c r="O952" s="1"/>
    </row>
    <row r="953" spans="12:15" ht="12.75" customHeight="1">
      <c r="L953" s="1"/>
      <c r="M953" s="1"/>
      <c r="O953" s="1"/>
    </row>
    <row r="954" spans="12:15" ht="12.75" customHeight="1">
      <c r="L954" s="1"/>
      <c r="M954" s="1"/>
      <c r="O954" s="1"/>
    </row>
    <row r="955" spans="12:15" ht="12.75" customHeight="1">
      <c r="L955" s="1"/>
      <c r="M955" s="1"/>
      <c r="O955" s="1"/>
    </row>
    <row r="956" spans="12:15" ht="12.75" customHeight="1">
      <c r="L956" s="1"/>
      <c r="M956" s="1"/>
      <c r="O956" s="1"/>
    </row>
    <row r="957" spans="12:15" ht="12.75" customHeight="1">
      <c r="L957" s="1"/>
      <c r="M957" s="1"/>
      <c r="O957" s="1"/>
    </row>
    <row r="958" spans="12:15" ht="12.75" customHeight="1">
      <c r="L958" s="1"/>
      <c r="M958" s="1"/>
      <c r="O958" s="1"/>
    </row>
    <row r="959" spans="12:15" ht="12.75" customHeight="1">
      <c r="L959" s="1"/>
      <c r="M959" s="1"/>
      <c r="O959" s="1"/>
    </row>
    <row r="960" spans="12:15" ht="12.75" customHeight="1">
      <c r="L960" s="1"/>
      <c r="M960" s="1"/>
      <c r="O960" s="1"/>
    </row>
    <row r="961" spans="12:15" ht="12.75" customHeight="1">
      <c r="L961" s="1"/>
      <c r="M961" s="1"/>
      <c r="O961" s="1"/>
    </row>
    <row r="962" spans="12:15" ht="12.75" customHeight="1">
      <c r="L962" s="1"/>
      <c r="M962" s="1"/>
      <c r="O962" s="1"/>
    </row>
    <row r="963" spans="12:15" ht="12.75" customHeight="1">
      <c r="L963" s="1"/>
      <c r="M963" s="1"/>
      <c r="O963" s="1"/>
    </row>
    <row r="964" spans="12:15" ht="12.75" customHeight="1">
      <c r="L964" s="1"/>
      <c r="M964" s="1"/>
      <c r="O964" s="1"/>
    </row>
    <row r="965" spans="12:15" ht="12.75" customHeight="1">
      <c r="L965" s="1"/>
      <c r="M965" s="1"/>
      <c r="O965" s="1"/>
    </row>
    <row r="966" spans="12:15" ht="12.75" customHeight="1">
      <c r="L966" s="1"/>
      <c r="M966" s="1"/>
      <c r="O966" s="1"/>
    </row>
    <row r="967" spans="12:15" ht="12.75" customHeight="1">
      <c r="L967" s="1"/>
      <c r="M967" s="1"/>
      <c r="O967" s="1"/>
    </row>
    <row r="968" spans="12:15" ht="12.75" customHeight="1">
      <c r="L968" s="1"/>
      <c r="M968" s="1"/>
      <c r="O968" s="1"/>
    </row>
    <row r="969" spans="12:15" ht="12.75" customHeight="1">
      <c r="L969" s="1"/>
      <c r="M969" s="1"/>
      <c r="O969" s="1"/>
    </row>
    <row r="970" spans="12:15" ht="12.75" customHeight="1">
      <c r="L970" s="1"/>
      <c r="M970" s="1"/>
      <c r="O970" s="1"/>
    </row>
    <row r="971" spans="12:15" ht="12.75" customHeight="1">
      <c r="L971" s="1"/>
      <c r="M971" s="1"/>
      <c r="O971" s="1"/>
    </row>
    <row r="972" spans="12:15" ht="12.75" customHeight="1">
      <c r="L972" s="1"/>
      <c r="M972" s="1"/>
      <c r="O972" s="1"/>
    </row>
    <row r="973" spans="12:15" ht="12.75" customHeight="1">
      <c r="L973" s="1"/>
      <c r="M973" s="1"/>
      <c r="O973" s="1"/>
    </row>
    <row r="974" spans="12:15" ht="12.75" customHeight="1">
      <c r="L974" s="1"/>
      <c r="M974" s="1"/>
      <c r="O974" s="1"/>
    </row>
    <row r="975" spans="12:15" ht="12.75" customHeight="1">
      <c r="L975" s="1"/>
      <c r="M975" s="1"/>
      <c r="O975" s="1"/>
    </row>
    <row r="976" spans="12:15" ht="12.75" customHeight="1">
      <c r="L976" s="1"/>
      <c r="M976" s="1"/>
      <c r="O976" s="1"/>
    </row>
    <row r="977" spans="12:15" ht="12.75" customHeight="1">
      <c r="L977" s="1"/>
      <c r="M977" s="1"/>
      <c r="O977" s="1"/>
    </row>
    <row r="978" spans="12:15" ht="12.75" customHeight="1">
      <c r="L978" s="1"/>
      <c r="M978" s="1"/>
      <c r="O978" s="1"/>
    </row>
    <row r="979" spans="12:15" ht="12.75" customHeight="1">
      <c r="L979" s="1"/>
      <c r="M979" s="1"/>
      <c r="O979" s="1"/>
    </row>
    <row r="980" spans="12:15" ht="12.75" customHeight="1">
      <c r="L980" s="1"/>
      <c r="M980" s="1"/>
      <c r="O980" s="1"/>
    </row>
    <row r="981" spans="12:15" ht="12.75" customHeight="1">
      <c r="L981" s="1"/>
      <c r="M981" s="1"/>
      <c r="O981" s="1"/>
    </row>
    <row r="982" spans="12:15" ht="12.75" customHeight="1">
      <c r="L982" s="1"/>
      <c r="M982" s="1"/>
      <c r="O982" s="1"/>
    </row>
    <row r="983" spans="12:15" ht="12.75" customHeight="1">
      <c r="L983" s="1"/>
      <c r="M983" s="1"/>
      <c r="O983" s="1"/>
    </row>
    <row r="984" spans="12:15" ht="12.75" customHeight="1">
      <c r="L984" s="1"/>
      <c r="M984" s="1"/>
      <c r="O984" s="1"/>
    </row>
    <row r="985" spans="12:15" ht="12.75" customHeight="1">
      <c r="L985" s="1"/>
      <c r="M985" s="1"/>
      <c r="O985" s="1"/>
    </row>
    <row r="986" spans="12:15" ht="12.75" customHeight="1">
      <c r="L986" s="1"/>
      <c r="M986" s="1"/>
      <c r="O986" s="1"/>
    </row>
    <row r="987" spans="12:15" ht="12.75" customHeight="1">
      <c r="L987" s="1"/>
      <c r="M987" s="1"/>
      <c r="O987" s="1"/>
    </row>
    <row r="988" spans="12:15" ht="12.75" customHeight="1">
      <c r="L988" s="1"/>
      <c r="M988" s="1"/>
      <c r="O988" s="1"/>
    </row>
    <row r="989" spans="12:15" ht="12.75" customHeight="1">
      <c r="L989" s="1"/>
      <c r="M989" s="1"/>
      <c r="O989" s="1"/>
    </row>
    <row r="990" spans="12:15" ht="12.75" customHeight="1">
      <c r="L990" s="1"/>
      <c r="M990" s="1"/>
      <c r="O990" s="1"/>
    </row>
    <row r="991" spans="12:15" ht="12.75" customHeight="1">
      <c r="L991" s="1"/>
      <c r="M991" s="1"/>
      <c r="O991" s="1"/>
    </row>
    <row r="992" spans="12:15" ht="12.75" customHeight="1">
      <c r="L992" s="1"/>
      <c r="M992" s="1"/>
      <c r="O992" s="1"/>
    </row>
    <row r="993" spans="12:15" ht="12.75" customHeight="1">
      <c r="L993" s="1"/>
      <c r="M993" s="1"/>
      <c r="O993" s="1"/>
    </row>
    <row r="994" spans="12:15" ht="12.75" customHeight="1">
      <c r="L994" s="1"/>
      <c r="M994" s="1"/>
      <c r="O994" s="1"/>
    </row>
    <row r="995" spans="12:15" ht="12.75" customHeight="1">
      <c r="L995" s="1"/>
      <c r="M995" s="1"/>
      <c r="O995" s="1"/>
    </row>
    <row r="996" spans="12:15" ht="12.75" customHeight="1">
      <c r="L996" s="1"/>
      <c r="M996" s="1"/>
      <c r="O996" s="1"/>
    </row>
    <row r="997" spans="12:15" ht="12.75" customHeight="1">
      <c r="L997" s="1"/>
      <c r="M997" s="1"/>
      <c r="O997" s="1"/>
    </row>
    <row r="998" spans="12:15" ht="12.75" customHeight="1">
      <c r="L998" s="1"/>
      <c r="M998" s="1"/>
      <c r="O998" s="1"/>
    </row>
    <row r="999" spans="12:15" ht="12.75" customHeight="1">
      <c r="L999" s="1"/>
      <c r="M999" s="1"/>
      <c r="O999" s="1"/>
    </row>
    <row r="1000" spans="12:15" ht="12.75" customHeight="1">
      <c r="L1000" s="1"/>
      <c r="M1000" s="1"/>
      <c r="O1000" s="1"/>
    </row>
  </sheetData>
  <mergeCells count="122">
    <mergeCell ref="R534:R535"/>
    <mergeCell ref="D530:J530"/>
    <mergeCell ref="B533:G533"/>
    <mergeCell ref="H533:J533"/>
    <mergeCell ref="A534:A535"/>
    <mergeCell ref="B534:J534"/>
    <mergeCell ref="K534:K535"/>
    <mergeCell ref="L534:L535"/>
    <mergeCell ref="D553:J553"/>
    <mergeCell ref="B465:J465"/>
    <mergeCell ref="K465:K466"/>
    <mergeCell ref="L465:L466"/>
    <mergeCell ref="M465:M466"/>
    <mergeCell ref="M534:M535"/>
    <mergeCell ref="N534:N535"/>
    <mergeCell ref="O534:O535"/>
    <mergeCell ref="P534:P535"/>
    <mergeCell ref="Q534:Q535"/>
    <mergeCell ref="M511:M512"/>
    <mergeCell ref="N511:N512"/>
    <mergeCell ref="O511:O512"/>
    <mergeCell ref="P511:P512"/>
    <mergeCell ref="Q511:Q512"/>
    <mergeCell ref="M488:M489"/>
    <mergeCell ref="N488:N489"/>
    <mergeCell ref="O488:O489"/>
    <mergeCell ref="P488:P489"/>
    <mergeCell ref="Q488:Q489"/>
    <mergeCell ref="D415:J415"/>
    <mergeCell ref="B418:G418"/>
    <mergeCell ref="A419:A420"/>
    <mergeCell ref="B419:J419"/>
    <mergeCell ref="K419:K420"/>
    <mergeCell ref="L419:L420"/>
    <mergeCell ref="M419:M420"/>
    <mergeCell ref="N442:N443"/>
    <mergeCell ref="O442:O443"/>
    <mergeCell ref="D438:J438"/>
    <mergeCell ref="B441:G441"/>
    <mergeCell ref="A442:A443"/>
    <mergeCell ref="B442:J442"/>
    <mergeCell ref="K442:K443"/>
    <mergeCell ref="L442:L443"/>
    <mergeCell ref="M442:M443"/>
    <mergeCell ref="R511:R512"/>
    <mergeCell ref="D507:J507"/>
    <mergeCell ref="B510:G510"/>
    <mergeCell ref="H510:J510"/>
    <mergeCell ref="A511:A512"/>
    <mergeCell ref="B511:J511"/>
    <mergeCell ref="K511:K512"/>
    <mergeCell ref="L511:L512"/>
    <mergeCell ref="N419:N420"/>
    <mergeCell ref="O419:O420"/>
    <mergeCell ref="P419:P420"/>
    <mergeCell ref="Q419:Q420"/>
    <mergeCell ref="R419:R420"/>
    <mergeCell ref="P442:P443"/>
    <mergeCell ref="Q442:Q443"/>
    <mergeCell ref="R442:R443"/>
    <mergeCell ref="N465:N466"/>
    <mergeCell ref="O465:O466"/>
    <mergeCell ref="P465:P466"/>
    <mergeCell ref="Q465:Q466"/>
    <mergeCell ref="R465:R466"/>
    <mergeCell ref="D461:J461"/>
    <mergeCell ref="B464:G464"/>
    <mergeCell ref="A465:A466"/>
    <mergeCell ref="R488:R489"/>
    <mergeCell ref="D484:J484"/>
    <mergeCell ref="B487:G487"/>
    <mergeCell ref="H487:J487"/>
    <mergeCell ref="A373:A374"/>
    <mergeCell ref="B373:J373"/>
    <mergeCell ref="K373:K374"/>
    <mergeCell ref="L373:L374"/>
    <mergeCell ref="N396:N397"/>
    <mergeCell ref="O396:O397"/>
    <mergeCell ref="P396:P397"/>
    <mergeCell ref="Q396:Q397"/>
    <mergeCell ref="R396:R397"/>
    <mergeCell ref="D392:J392"/>
    <mergeCell ref="B395:G395"/>
    <mergeCell ref="A396:A397"/>
    <mergeCell ref="B396:J396"/>
    <mergeCell ref="K396:K397"/>
    <mergeCell ref="L396:L397"/>
    <mergeCell ref="M396:M397"/>
    <mergeCell ref="A488:A489"/>
    <mergeCell ref="B488:J488"/>
    <mergeCell ref="K488:K489"/>
    <mergeCell ref="L488:L489"/>
    <mergeCell ref="B257:J257"/>
    <mergeCell ref="B274:J274"/>
    <mergeCell ref="B295:J295"/>
    <mergeCell ref="M373:M374"/>
    <mergeCell ref="N373:N374"/>
    <mergeCell ref="O373:O374"/>
    <mergeCell ref="P373:P374"/>
    <mergeCell ref="Q373:Q374"/>
    <mergeCell ref="R373:R374"/>
    <mergeCell ref="B334:J334"/>
    <mergeCell ref="B351:J351"/>
    <mergeCell ref="B372:G372"/>
    <mergeCell ref="B106:J106"/>
    <mergeCell ref="B124:J124"/>
    <mergeCell ref="B140:J140"/>
    <mergeCell ref="B159:J159"/>
    <mergeCell ref="B177:J177"/>
    <mergeCell ref="B194:J194"/>
    <mergeCell ref="B209:J209"/>
    <mergeCell ref="B226:J226"/>
    <mergeCell ref="B242:J242"/>
    <mergeCell ref="B3:J3"/>
    <mergeCell ref="Y4:AH4"/>
    <mergeCell ref="B20:J20"/>
    <mergeCell ref="Y26:AH26"/>
    <mergeCell ref="B38:J38"/>
    <mergeCell ref="B55:J55"/>
    <mergeCell ref="Y56:AH56"/>
    <mergeCell ref="B71:J71"/>
    <mergeCell ref="B87:J8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BF1018"/>
  <sheetViews>
    <sheetView topLeftCell="A802" workbookViewId="0">
      <selection activeCell="K568" sqref="K568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28" width="0.140625" customWidth="1"/>
    <col min="29" max="29" width="10.5703125" customWidth="1"/>
    <col min="30" max="30" width="10.85546875" customWidth="1"/>
    <col min="31" max="31" width="10.7109375" customWidth="1"/>
    <col min="32" max="32" width="9.7109375" customWidth="1"/>
    <col min="33" max="33" width="14.7109375" customWidth="1"/>
    <col min="34" max="34" width="11.85546875" customWidth="1"/>
    <col min="35" max="35" width="11.5703125" customWidth="1"/>
    <col min="36" max="36" width="13.140625" customWidth="1"/>
    <col min="37" max="37" width="9" customWidth="1"/>
    <col min="38" max="38" width="6.42578125" customWidth="1"/>
    <col min="39" max="39" width="7.42578125" customWidth="1"/>
    <col min="40" max="58" width="10" customWidth="1"/>
  </cols>
  <sheetData>
    <row r="1" spans="1:48" ht="12.75" customHeight="1">
      <c r="AD1" s="1"/>
      <c r="AE1" s="1"/>
      <c r="AG1" s="1"/>
    </row>
    <row r="2" spans="1:48" ht="12.75" customHeight="1">
      <c r="A2" s="2" t="s">
        <v>0</v>
      </c>
      <c r="L2" s="215" t="s">
        <v>91</v>
      </c>
      <c r="M2" s="195"/>
      <c r="N2" s="195"/>
      <c r="O2" s="195"/>
      <c r="P2" s="195"/>
      <c r="Q2" s="195"/>
      <c r="R2" s="195"/>
      <c r="X2" s="216" t="s">
        <v>92</v>
      </c>
      <c r="Y2" s="217"/>
      <c r="Z2" s="217"/>
      <c r="AA2" s="218"/>
      <c r="AB2" s="92"/>
      <c r="AD2" s="1"/>
      <c r="AE2" s="1"/>
      <c r="AG2" s="1"/>
    </row>
    <row r="3" spans="1:48" ht="147.75" customHeight="1">
      <c r="B3" s="192" t="s">
        <v>1</v>
      </c>
      <c r="C3" s="193"/>
      <c r="D3" s="193"/>
      <c r="E3" s="193"/>
      <c r="F3" s="193"/>
      <c r="G3" s="193"/>
      <c r="H3" s="193"/>
      <c r="I3" s="193"/>
      <c r="J3" s="91"/>
      <c r="L3" s="219" t="s">
        <v>93</v>
      </c>
      <c r="M3" s="195"/>
      <c r="N3" s="219" t="s">
        <v>94</v>
      </c>
      <c r="O3" s="195"/>
      <c r="P3" s="219" t="s">
        <v>95</v>
      </c>
      <c r="Q3" s="195"/>
      <c r="R3" s="213" t="s">
        <v>96</v>
      </c>
      <c r="S3" s="195"/>
      <c r="T3" s="213" t="s">
        <v>97</v>
      </c>
      <c r="U3" s="195"/>
      <c r="V3" s="214" t="s">
        <v>98</v>
      </c>
      <c r="W3" s="195"/>
      <c r="X3" s="93" t="s">
        <v>93</v>
      </c>
      <c r="Y3" s="93" t="s">
        <v>94</v>
      </c>
      <c r="Z3" s="93" t="s">
        <v>95</v>
      </c>
      <c r="AA3" s="94" t="s">
        <v>96</v>
      </c>
      <c r="AB3" s="94" t="s">
        <v>97</v>
      </c>
      <c r="AC3" s="94" t="s">
        <v>99</v>
      </c>
      <c r="AD3" s="4" t="s">
        <v>2</v>
      </c>
      <c r="AE3" s="4" t="s">
        <v>3</v>
      </c>
      <c r="AF3" s="5" t="s">
        <v>4</v>
      </c>
      <c r="AG3" s="4" t="s">
        <v>5</v>
      </c>
      <c r="AH3" s="6" t="s">
        <v>6</v>
      </c>
      <c r="AI3" s="6" t="s">
        <v>7</v>
      </c>
      <c r="AJ3" s="7" t="s">
        <v>8</v>
      </c>
      <c r="AM3" s="8" t="s">
        <v>5</v>
      </c>
      <c r="AN3" s="8"/>
      <c r="AO3" s="8"/>
      <c r="AP3" s="8"/>
      <c r="AQ3" s="8"/>
      <c r="AR3" s="8"/>
      <c r="AS3" s="8"/>
      <c r="AT3" s="8"/>
      <c r="AU3" s="8"/>
      <c r="AV3" s="8"/>
    </row>
    <row r="4" spans="1:48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/>
      <c r="K4" s="11" t="s">
        <v>10</v>
      </c>
      <c r="L4" s="95">
        <v>8</v>
      </c>
      <c r="M4" s="95">
        <v>9</v>
      </c>
      <c r="N4" s="95">
        <v>8</v>
      </c>
      <c r="O4" s="95">
        <v>9</v>
      </c>
      <c r="P4" s="95">
        <v>8</v>
      </c>
      <c r="Q4" s="95">
        <v>9</v>
      </c>
      <c r="R4" s="95">
        <v>8</v>
      </c>
      <c r="S4" s="95">
        <v>9</v>
      </c>
      <c r="T4" s="95">
        <v>8</v>
      </c>
      <c r="U4" s="95">
        <v>9</v>
      </c>
      <c r="V4" s="95">
        <v>8</v>
      </c>
      <c r="W4" s="95">
        <v>9</v>
      </c>
      <c r="X4" s="96"/>
      <c r="Y4" s="96"/>
      <c r="Z4" s="96"/>
      <c r="AA4" s="96"/>
      <c r="AB4" s="96"/>
      <c r="AC4" s="96"/>
      <c r="AD4" s="12"/>
      <c r="AE4" s="12"/>
      <c r="AF4" s="13"/>
      <c r="AG4" s="14"/>
      <c r="AH4" s="15"/>
      <c r="AI4" s="15"/>
      <c r="AJ4" s="1"/>
      <c r="AM4" s="194" t="s">
        <v>11</v>
      </c>
      <c r="AN4" s="195"/>
      <c r="AO4" s="195"/>
      <c r="AP4" s="195"/>
      <c r="AQ4" s="195"/>
      <c r="AR4" s="195"/>
      <c r="AS4" s="195"/>
      <c r="AT4" s="195"/>
      <c r="AU4" s="195"/>
      <c r="AV4" s="195"/>
    </row>
    <row r="5" spans="1:48" ht="12.75" customHeight="1">
      <c r="A5" s="17">
        <v>9902</v>
      </c>
      <c r="B5" s="17">
        <v>55</v>
      </c>
      <c r="C5" s="17"/>
      <c r="D5" s="17"/>
      <c r="E5" s="17"/>
      <c r="F5" s="17"/>
      <c r="G5" s="17"/>
      <c r="H5" s="17"/>
      <c r="I5" s="17"/>
      <c r="J5" s="17"/>
      <c r="K5" s="18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97"/>
      <c r="Y5" s="97"/>
      <c r="Z5" s="97"/>
      <c r="AA5" s="97"/>
      <c r="AB5" s="97"/>
      <c r="AC5" s="97"/>
      <c r="AD5" s="12"/>
      <c r="AE5" s="12"/>
      <c r="AF5" s="13"/>
      <c r="AG5" s="14"/>
      <c r="AH5" s="19">
        <f>B5</f>
        <v>55</v>
      </c>
      <c r="AI5" s="15"/>
      <c r="AJ5" s="1"/>
      <c r="AL5" s="20" t="s">
        <v>12</v>
      </c>
      <c r="AM5" s="21">
        <v>9902</v>
      </c>
      <c r="AN5" s="22" t="s">
        <v>13</v>
      </c>
      <c r="AO5" s="22" t="s">
        <v>14</v>
      </c>
      <c r="AP5" s="22" t="s">
        <v>15</v>
      </c>
      <c r="AQ5" s="22" t="s">
        <v>16</v>
      </c>
      <c r="AR5" s="22" t="s">
        <v>17</v>
      </c>
      <c r="AS5" s="22" t="s">
        <v>18</v>
      </c>
      <c r="AT5" s="22" t="s">
        <v>19</v>
      </c>
    </row>
    <row r="6" spans="1:48" ht="12.75" customHeight="1">
      <c r="A6" s="23" t="s">
        <v>13</v>
      </c>
      <c r="B6" s="17"/>
      <c r="C6" s="17">
        <v>44</v>
      </c>
      <c r="D6" s="17"/>
      <c r="E6" s="17"/>
      <c r="F6" s="17"/>
      <c r="G6" s="17"/>
      <c r="H6" s="17"/>
      <c r="I6" s="17"/>
      <c r="J6" s="17"/>
      <c r="K6" s="1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97"/>
      <c r="Y6" s="97"/>
      <c r="Z6" s="97"/>
      <c r="AA6" s="97"/>
      <c r="AB6" s="97"/>
      <c r="AC6" s="97"/>
      <c r="AD6" s="12"/>
      <c r="AE6" s="12"/>
      <c r="AF6" s="13"/>
      <c r="AG6" s="14">
        <f>C6/B5</f>
        <v>0.8</v>
      </c>
      <c r="AH6" s="24">
        <v>44</v>
      </c>
      <c r="AI6" s="25">
        <f t="shared" ref="AI6:AI14" si="0">AH6/AH5</f>
        <v>0.8</v>
      </c>
      <c r="AJ6" s="1">
        <f t="shared" ref="AJ6:AJ14" si="1">100%-AI6</f>
        <v>0.19999999999999996</v>
      </c>
      <c r="AL6" s="26" t="s">
        <v>20</v>
      </c>
      <c r="AM6" s="27">
        <f t="shared" ref="AM6:AM13" si="2">AG6</f>
        <v>0.8</v>
      </c>
      <c r="AN6" s="27">
        <f t="shared" ref="AN6:AN12" si="3">AG24</f>
        <v>0.84</v>
      </c>
      <c r="AO6" s="27">
        <f t="shared" ref="AO6:AO11" si="4">AG40</f>
        <v>0.64912280701754388</v>
      </c>
      <c r="AP6" s="27">
        <f t="shared" ref="AP6:AP10" si="5">AG56</f>
        <v>0.71052631578947367</v>
      </c>
      <c r="AQ6" s="27">
        <f t="shared" ref="AQ6:AQ9" si="6">AG70</f>
        <v>0.84615384615384615</v>
      </c>
      <c r="AR6" s="1">
        <f t="shared" ref="AR6:AR8" si="7">AG84</f>
        <v>0.84210526315789469</v>
      </c>
      <c r="AS6" s="1">
        <f t="shared" ref="AS6:AS7" si="8">AG100</f>
        <v>0.76829268292682928</v>
      </c>
      <c r="AT6" s="1">
        <f>AG116</f>
        <v>0.55319148936170215</v>
      </c>
    </row>
    <row r="7" spans="1:48" ht="12.75" customHeight="1">
      <c r="A7" s="23" t="s">
        <v>14</v>
      </c>
      <c r="B7" s="17"/>
      <c r="C7" s="17"/>
      <c r="D7" s="17">
        <v>39</v>
      </c>
      <c r="E7" s="17"/>
      <c r="F7" s="17"/>
      <c r="G7" s="17"/>
      <c r="H7" s="17"/>
      <c r="I7" s="17"/>
      <c r="J7" s="17"/>
      <c r="K7" s="1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97"/>
      <c r="Y7" s="97"/>
      <c r="Z7" s="97"/>
      <c r="AA7" s="97"/>
      <c r="AB7" s="97"/>
      <c r="AC7" s="97"/>
      <c r="AD7" s="12"/>
      <c r="AE7" s="12"/>
      <c r="AF7" s="13"/>
      <c r="AG7" s="14">
        <f>D7/C6</f>
        <v>0.88636363636363635</v>
      </c>
      <c r="AH7" s="24">
        <v>41</v>
      </c>
      <c r="AI7" s="25">
        <f t="shared" si="0"/>
        <v>0.93181818181818177</v>
      </c>
      <c r="AJ7" s="1">
        <f t="shared" si="1"/>
        <v>6.8181818181818232E-2</v>
      </c>
      <c r="AL7" s="26" t="s">
        <v>21</v>
      </c>
      <c r="AM7" s="27">
        <f t="shared" si="2"/>
        <v>0.88636363636363635</v>
      </c>
      <c r="AN7" s="27">
        <f t="shared" si="3"/>
        <v>0.83333333333333337</v>
      </c>
      <c r="AO7" s="27">
        <f t="shared" si="4"/>
        <v>1</v>
      </c>
      <c r="AP7" s="27">
        <f t="shared" si="5"/>
        <v>0.81481481481481477</v>
      </c>
      <c r="AQ7" s="27">
        <f t="shared" si="6"/>
        <v>0.70454545454545459</v>
      </c>
      <c r="AR7" s="1">
        <f t="shared" si="7"/>
        <v>0.78125</v>
      </c>
      <c r="AS7" s="1">
        <f t="shared" si="8"/>
        <v>0.90476190476190477</v>
      </c>
    </row>
    <row r="8" spans="1:48" ht="12.75" customHeight="1">
      <c r="A8" s="23" t="s">
        <v>15</v>
      </c>
      <c r="B8" s="17"/>
      <c r="C8" s="17"/>
      <c r="D8" s="17"/>
      <c r="E8" s="17">
        <v>28</v>
      </c>
      <c r="F8" s="17"/>
      <c r="G8" s="17"/>
      <c r="H8" s="17"/>
      <c r="I8" s="17"/>
      <c r="J8" s="17"/>
      <c r="K8" s="1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97"/>
      <c r="Y8" s="97"/>
      <c r="Z8" s="97"/>
      <c r="AA8" s="97"/>
      <c r="AB8" s="97"/>
      <c r="AC8" s="97"/>
      <c r="AD8" s="12"/>
      <c r="AE8" s="12"/>
      <c r="AF8" s="13"/>
      <c r="AG8" s="14">
        <f>E8/D7</f>
        <v>0.71794871794871795</v>
      </c>
      <c r="AH8" s="24">
        <v>34</v>
      </c>
      <c r="AI8" s="25">
        <f t="shared" si="0"/>
        <v>0.82926829268292679</v>
      </c>
      <c r="AJ8" s="1">
        <f t="shared" si="1"/>
        <v>0.17073170731707321</v>
      </c>
      <c r="AL8" s="26" t="s">
        <v>22</v>
      </c>
      <c r="AM8" s="27">
        <f t="shared" si="2"/>
        <v>0.71794871794871795</v>
      </c>
      <c r="AN8" s="27">
        <f t="shared" si="3"/>
        <v>1</v>
      </c>
      <c r="AO8" s="27">
        <f t="shared" si="4"/>
        <v>0.94594594594594594</v>
      </c>
      <c r="AP8" s="27">
        <f t="shared" si="5"/>
        <v>1</v>
      </c>
      <c r="AQ8" s="27">
        <f t="shared" si="6"/>
        <v>1</v>
      </c>
      <c r="AR8" s="1">
        <f t="shared" si="7"/>
        <v>0.76</v>
      </c>
    </row>
    <row r="9" spans="1:48" ht="12.75" customHeight="1">
      <c r="A9" s="23" t="s">
        <v>16</v>
      </c>
      <c r="B9" s="17"/>
      <c r="C9" s="17"/>
      <c r="D9" s="17"/>
      <c r="E9" s="17"/>
      <c r="F9" s="17">
        <v>28</v>
      </c>
      <c r="G9" s="17"/>
      <c r="H9" s="17"/>
      <c r="I9" s="17"/>
      <c r="J9" s="17"/>
      <c r="K9" s="18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97"/>
      <c r="Y9" s="97"/>
      <c r="Z9" s="97"/>
      <c r="AA9" s="97"/>
      <c r="AB9" s="97"/>
      <c r="AC9" s="97"/>
      <c r="AD9" s="12"/>
      <c r="AE9" s="12"/>
      <c r="AF9" s="13"/>
      <c r="AG9" s="14">
        <f>F9/E8</f>
        <v>1</v>
      </c>
      <c r="AH9" s="24">
        <v>34</v>
      </c>
      <c r="AI9" s="25">
        <f t="shared" si="0"/>
        <v>1</v>
      </c>
      <c r="AJ9" s="1">
        <f t="shared" si="1"/>
        <v>0</v>
      </c>
      <c r="AL9" s="26" t="s">
        <v>23</v>
      </c>
      <c r="AM9" s="27">
        <f t="shared" si="2"/>
        <v>1</v>
      </c>
      <c r="AN9" s="27">
        <f t="shared" si="3"/>
        <v>0.97142857142857142</v>
      </c>
      <c r="AO9" s="27">
        <f t="shared" si="4"/>
        <v>1</v>
      </c>
      <c r="AP9" s="27">
        <f t="shared" si="5"/>
        <v>0.95454545454545459</v>
      </c>
      <c r="AQ9" s="27">
        <f t="shared" si="6"/>
        <v>0.967741935483871</v>
      </c>
    </row>
    <row r="10" spans="1:48" ht="12.75" customHeight="1">
      <c r="A10" s="23" t="s">
        <v>17</v>
      </c>
      <c r="B10" s="17"/>
      <c r="C10" s="17"/>
      <c r="D10" s="17"/>
      <c r="E10" s="17"/>
      <c r="F10" s="17"/>
      <c r="G10" s="17">
        <v>26</v>
      </c>
      <c r="H10" s="17"/>
      <c r="I10" s="17"/>
      <c r="J10" s="17"/>
      <c r="K10" s="18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97"/>
      <c r="Y10" s="97"/>
      <c r="Z10" s="97"/>
      <c r="AA10" s="97"/>
      <c r="AB10" s="97"/>
      <c r="AC10" s="97"/>
      <c r="AD10" s="12"/>
      <c r="AE10" s="12"/>
      <c r="AF10" s="13"/>
      <c r="AG10" s="14">
        <f>G10/F9</f>
        <v>0.9285714285714286</v>
      </c>
      <c r="AH10" s="24">
        <v>33</v>
      </c>
      <c r="AI10" s="25">
        <f t="shared" si="0"/>
        <v>0.97058823529411764</v>
      </c>
      <c r="AJ10" s="1">
        <f t="shared" si="1"/>
        <v>2.9411764705882359E-2</v>
      </c>
      <c r="AL10" s="26" t="s">
        <v>24</v>
      </c>
      <c r="AM10" s="27">
        <f t="shared" si="2"/>
        <v>0.9285714285714286</v>
      </c>
      <c r="AN10" s="27">
        <f t="shared" si="3"/>
        <v>1</v>
      </c>
      <c r="AO10" s="27">
        <f t="shared" si="4"/>
        <v>1</v>
      </c>
      <c r="AP10" s="27">
        <f t="shared" si="5"/>
        <v>1</v>
      </c>
      <c r="AQ10" s="27"/>
    </row>
    <row r="11" spans="1:48" ht="12.75" customHeight="1">
      <c r="A11" s="23" t="s">
        <v>18</v>
      </c>
      <c r="B11" s="17"/>
      <c r="C11" s="17"/>
      <c r="D11" s="17"/>
      <c r="E11" s="17"/>
      <c r="F11" s="17"/>
      <c r="G11" s="17"/>
      <c r="H11" s="17">
        <v>24</v>
      </c>
      <c r="I11" s="17"/>
      <c r="J11" s="17"/>
      <c r="K11" s="18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97"/>
      <c r="Y11" s="97"/>
      <c r="Z11" s="97"/>
      <c r="AA11" s="97"/>
      <c r="AB11" s="97"/>
      <c r="AC11" s="97"/>
      <c r="AD11" s="12"/>
      <c r="AE11" s="12"/>
      <c r="AF11" s="13"/>
      <c r="AG11" s="14">
        <f>H11/G10</f>
        <v>0.92307692307692313</v>
      </c>
      <c r="AH11" s="24">
        <v>32</v>
      </c>
      <c r="AI11" s="25">
        <f t="shared" si="0"/>
        <v>0.96969696969696972</v>
      </c>
      <c r="AJ11" s="1">
        <f t="shared" si="1"/>
        <v>3.0303030303030276E-2</v>
      </c>
      <c r="AL11" s="23" t="s">
        <v>25</v>
      </c>
      <c r="AM11" s="27">
        <f t="shared" si="2"/>
        <v>0.92307692307692313</v>
      </c>
      <c r="AN11" s="27">
        <f t="shared" si="3"/>
        <v>0.97058823529411764</v>
      </c>
      <c r="AO11" s="27">
        <f t="shared" si="4"/>
        <v>1</v>
      </c>
      <c r="AP11" s="27"/>
      <c r="AQ11" s="27"/>
    </row>
    <row r="12" spans="1:48" ht="12.75" customHeight="1">
      <c r="A12" s="28" t="s">
        <v>19</v>
      </c>
      <c r="B12" s="29"/>
      <c r="C12" s="29"/>
      <c r="D12" s="29"/>
      <c r="E12" s="29"/>
      <c r="F12" s="29"/>
      <c r="G12" s="29"/>
      <c r="H12" s="29"/>
      <c r="I12" s="29">
        <v>24</v>
      </c>
      <c r="J12" s="29"/>
      <c r="K12" s="30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30"/>
      <c r="Y12" s="30"/>
      <c r="Z12" s="30"/>
      <c r="AA12" s="30"/>
      <c r="AB12" s="30"/>
      <c r="AC12" s="30"/>
      <c r="AD12" s="1"/>
      <c r="AE12" s="1"/>
      <c r="AF12" s="29"/>
      <c r="AG12" s="1">
        <f>I12/H11</f>
        <v>1</v>
      </c>
      <c r="AH12" s="24">
        <v>32</v>
      </c>
      <c r="AI12" s="25">
        <f t="shared" si="0"/>
        <v>1</v>
      </c>
      <c r="AJ12" s="1">
        <f t="shared" si="1"/>
        <v>0</v>
      </c>
      <c r="AL12" s="23" t="s">
        <v>26</v>
      </c>
      <c r="AM12" s="27">
        <f t="shared" si="2"/>
        <v>1</v>
      </c>
      <c r="AN12" s="27">
        <f t="shared" si="3"/>
        <v>0.96969696969696972</v>
      </c>
      <c r="AO12" s="27"/>
      <c r="AP12" s="27"/>
      <c r="AQ12" s="27"/>
    </row>
    <row r="13" spans="1:48" ht="12.75" customHeight="1">
      <c r="A13" s="28" t="s">
        <v>27</v>
      </c>
      <c r="B13" s="29"/>
      <c r="C13" s="29"/>
      <c r="D13" s="29"/>
      <c r="E13" s="29"/>
      <c r="F13" s="29"/>
      <c r="G13" s="29"/>
      <c r="H13" s="29"/>
      <c r="I13" s="29"/>
      <c r="J13" s="29"/>
      <c r="K13" s="30"/>
      <c r="L13" s="13"/>
      <c r="M13" s="13"/>
      <c r="N13" s="13"/>
      <c r="O13" s="13"/>
      <c r="P13" s="13">
        <v>4</v>
      </c>
      <c r="Q13" s="13"/>
      <c r="R13" s="13">
        <v>5</v>
      </c>
      <c r="S13" s="13"/>
      <c r="T13" s="13"/>
      <c r="U13" s="13"/>
      <c r="V13" s="13"/>
      <c r="W13" s="13"/>
      <c r="X13" s="30"/>
      <c r="Y13" s="30"/>
      <c r="Z13" s="30"/>
      <c r="AA13" s="30"/>
      <c r="AB13" s="30"/>
      <c r="AC13" s="30"/>
      <c r="AD13" s="1"/>
      <c r="AE13" s="1"/>
      <c r="AF13" s="29"/>
      <c r="AG13" s="1"/>
      <c r="AH13" s="24">
        <v>20</v>
      </c>
      <c r="AI13" s="25">
        <f t="shared" si="0"/>
        <v>0.625</v>
      </c>
      <c r="AJ13" s="1">
        <f t="shared" si="1"/>
        <v>0.375</v>
      </c>
      <c r="AL13" s="23" t="s">
        <v>28</v>
      </c>
      <c r="AM13" s="27">
        <f t="shared" si="2"/>
        <v>0</v>
      </c>
      <c r="AN13" s="27"/>
      <c r="AO13" s="27"/>
      <c r="AP13" s="27"/>
      <c r="AQ13" s="27"/>
    </row>
    <row r="14" spans="1:48" ht="12.75" customHeight="1">
      <c r="A14" s="28" t="s">
        <v>29</v>
      </c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13"/>
      <c r="M14" s="13"/>
      <c r="N14" s="13"/>
      <c r="O14" s="13"/>
      <c r="P14" s="13"/>
      <c r="Q14" s="13">
        <v>3</v>
      </c>
      <c r="R14" s="13"/>
      <c r="S14" s="13">
        <v>11</v>
      </c>
      <c r="T14" s="13"/>
      <c r="U14" s="13"/>
      <c r="V14" s="13"/>
      <c r="W14" s="13"/>
      <c r="X14" s="30"/>
      <c r="Y14" s="30"/>
      <c r="Z14" s="30"/>
      <c r="AA14" s="30">
        <v>11</v>
      </c>
      <c r="AB14" s="30"/>
      <c r="AC14" s="30">
        <f t="shared" ref="AC14:AC16" si="9">SUM(X14:AB14)</f>
        <v>11</v>
      </c>
      <c r="AD14" s="1"/>
      <c r="AE14" s="1"/>
      <c r="AF14" s="29"/>
      <c r="AG14" s="1"/>
      <c r="AH14" s="24">
        <v>19</v>
      </c>
      <c r="AI14" s="25">
        <f t="shared" si="0"/>
        <v>0.95</v>
      </c>
      <c r="AJ14" s="1">
        <f t="shared" si="1"/>
        <v>5.0000000000000044E-2</v>
      </c>
      <c r="AL14" s="28"/>
      <c r="AM14" s="27"/>
      <c r="AN14" s="27"/>
      <c r="AO14" s="27"/>
      <c r="AP14" s="27"/>
      <c r="AQ14" s="27"/>
    </row>
    <row r="15" spans="1:48" ht="12.75" customHeight="1">
      <c r="A15" s="28" t="s">
        <v>30</v>
      </c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30"/>
      <c r="Y15" s="30"/>
      <c r="Z15" s="30">
        <v>3</v>
      </c>
      <c r="AA15" s="30">
        <v>2</v>
      </c>
      <c r="AB15" s="30"/>
      <c r="AC15" s="30">
        <f t="shared" si="9"/>
        <v>5</v>
      </c>
      <c r="AD15" s="1"/>
      <c r="AE15" s="1"/>
      <c r="AF15" s="29"/>
      <c r="AG15" s="1"/>
      <c r="AH15" s="24">
        <v>6</v>
      </c>
      <c r="AI15" s="25"/>
      <c r="AJ15" s="1"/>
      <c r="AL15" s="28"/>
      <c r="AM15" s="27"/>
      <c r="AN15" s="27"/>
      <c r="AO15" s="27"/>
      <c r="AP15" s="27"/>
      <c r="AQ15" s="27"/>
    </row>
    <row r="16" spans="1:48" ht="12.75" customHeight="1">
      <c r="A16" s="28" t="s">
        <v>31</v>
      </c>
      <c r="B16" s="29"/>
      <c r="C16" s="29"/>
      <c r="D16" s="29"/>
      <c r="E16" s="29"/>
      <c r="F16" s="29"/>
      <c r="G16" s="29"/>
      <c r="H16" s="29"/>
      <c r="I16" s="29"/>
      <c r="J16" s="29"/>
      <c r="K16" s="30"/>
      <c r="L16" s="13"/>
      <c r="M16" s="13"/>
      <c r="N16" s="13"/>
      <c r="O16" s="13"/>
      <c r="T16" s="13"/>
      <c r="U16" s="13"/>
      <c r="V16" s="13"/>
      <c r="W16" s="13"/>
      <c r="X16" s="30"/>
      <c r="Y16" s="30"/>
      <c r="Z16" s="30">
        <v>1</v>
      </c>
      <c r="AA16" s="30"/>
      <c r="AB16" s="30"/>
      <c r="AC16" s="30">
        <f t="shared" si="9"/>
        <v>1</v>
      </c>
      <c r="AD16" s="1"/>
      <c r="AE16" s="1"/>
      <c r="AF16" s="29"/>
      <c r="AG16" s="1"/>
      <c r="AH16" s="24"/>
      <c r="AI16" s="25"/>
      <c r="AJ16" s="1"/>
      <c r="AL16" s="28"/>
      <c r="AM16" s="27"/>
      <c r="AN16" s="27"/>
      <c r="AO16" s="27"/>
      <c r="AP16" s="27"/>
      <c r="AQ16" s="27"/>
    </row>
    <row r="17" spans="1:48" ht="12.75" customHeight="1">
      <c r="A17" s="28" t="s">
        <v>32</v>
      </c>
      <c r="B17" s="29"/>
      <c r="C17" s="29"/>
      <c r="D17" s="29"/>
      <c r="E17" s="29"/>
      <c r="F17" s="29"/>
      <c r="G17" s="29"/>
      <c r="H17" s="29"/>
      <c r="I17" s="29"/>
      <c r="J17" s="29"/>
      <c r="K17" s="30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30"/>
      <c r="Y17" s="30"/>
      <c r="Z17" s="30"/>
      <c r="AA17" s="30"/>
      <c r="AB17" s="30"/>
      <c r="AC17" s="30"/>
      <c r="AD17" s="1"/>
      <c r="AE17" s="1"/>
      <c r="AF17" s="1"/>
      <c r="AG17" s="1"/>
      <c r="AH17" s="24"/>
      <c r="AI17" s="25"/>
      <c r="AJ17" s="1"/>
      <c r="AL17" s="28"/>
      <c r="AM17" s="27"/>
      <c r="AN17" s="27"/>
      <c r="AO17" s="27"/>
      <c r="AP17" s="27"/>
      <c r="AQ17" s="27"/>
    </row>
    <row r="18" spans="1:48" ht="12.75" customHeight="1"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>
        <f>SUM(AC14:AC17)</f>
        <v>17</v>
      </c>
      <c r="AD18" s="1">
        <f>AC14/B5</f>
        <v>0.2</v>
      </c>
      <c r="AE18" s="1">
        <f>AC18/B5</f>
        <v>0.30909090909090908</v>
      </c>
      <c r="AF18" s="1">
        <f>AE18-AD18</f>
        <v>0.10909090909090907</v>
      </c>
      <c r="AG18" s="1"/>
    </row>
    <row r="19" spans="1:48" ht="12.75" customHeight="1"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48" ht="12.75" customHeight="1">
      <c r="A20" s="2" t="s">
        <v>33</v>
      </c>
      <c r="AD20" s="1"/>
      <c r="AE20" s="1"/>
      <c r="AG20" s="1"/>
    </row>
    <row r="21" spans="1:48" ht="90" customHeight="1">
      <c r="B21" s="192" t="s">
        <v>1</v>
      </c>
      <c r="C21" s="193"/>
      <c r="D21" s="193"/>
      <c r="E21" s="193"/>
      <c r="F21" s="193"/>
      <c r="G21" s="193"/>
      <c r="H21" s="193"/>
      <c r="I21" s="193"/>
      <c r="J21" s="91"/>
      <c r="L21" s="219" t="s">
        <v>93</v>
      </c>
      <c r="M21" s="195"/>
      <c r="N21" s="219" t="s">
        <v>94</v>
      </c>
      <c r="O21" s="195"/>
      <c r="P21" s="219" t="s">
        <v>95</v>
      </c>
      <c r="Q21" s="195"/>
      <c r="R21" s="213" t="s">
        <v>96</v>
      </c>
      <c r="S21" s="195"/>
      <c r="T21" s="213" t="s">
        <v>97</v>
      </c>
      <c r="U21" s="195"/>
      <c r="V21" s="214" t="s">
        <v>98</v>
      </c>
      <c r="W21" s="195"/>
      <c r="AD21" s="4" t="s">
        <v>2</v>
      </c>
      <c r="AE21" s="4" t="s">
        <v>3</v>
      </c>
      <c r="AF21" s="5" t="s">
        <v>4</v>
      </c>
      <c r="AG21" s="4" t="s">
        <v>5</v>
      </c>
      <c r="AH21" s="6" t="s">
        <v>6</v>
      </c>
      <c r="AI21" s="6" t="s">
        <v>7</v>
      </c>
      <c r="AJ21" s="7" t="s">
        <v>8</v>
      </c>
    </row>
    <row r="22" spans="1:48" ht="12.75" customHeight="1">
      <c r="A22" s="9" t="s">
        <v>9</v>
      </c>
      <c r="B22" s="10">
        <v>1</v>
      </c>
      <c r="C22" s="10">
        <v>2</v>
      </c>
      <c r="D22" s="10">
        <v>3</v>
      </c>
      <c r="E22" s="10">
        <v>4</v>
      </c>
      <c r="F22" s="10">
        <v>5</v>
      </c>
      <c r="G22" s="10">
        <v>6</v>
      </c>
      <c r="H22" s="10">
        <v>7</v>
      </c>
      <c r="I22" s="10">
        <v>8</v>
      </c>
      <c r="J22" s="10"/>
      <c r="K22" s="11" t="s">
        <v>10</v>
      </c>
      <c r="L22" s="98">
        <v>9</v>
      </c>
      <c r="M22" s="95">
        <v>10</v>
      </c>
      <c r="N22" s="98">
        <v>9</v>
      </c>
      <c r="O22" s="95">
        <v>10</v>
      </c>
      <c r="P22" s="98">
        <v>9</v>
      </c>
      <c r="Q22" s="95">
        <v>10</v>
      </c>
      <c r="R22" s="98">
        <v>9</v>
      </c>
      <c r="S22" s="95">
        <v>10</v>
      </c>
      <c r="T22" s="98">
        <v>9</v>
      </c>
      <c r="U22" s="95">
        <v>10</v>
      </c>
      <c r="V22" s="98">
        <v>9</v>
      </c>
      <c r="W22" s="95">
        <v>10</v>
      </c>
      <c r="X22" s="96"/>
      <c r="Y22" s="96"/>
      <c r="Z22" s="96"/>
      <c r="AA22" s="96"/>
      <c r="AB22" s="96"/>
      <c r="AC22" s="96"/>
      <c r="AD22" s="12"/>
      <c r="AE22" s="12"/>
      <c r="AF22" s="13"/>
      <c r="AG22" s="14"/>
      <c r="AH22" s="15"/>
      <c r="AI22" s="15"/>
      <c r="AJ22" s="1"/>
    </row>
    <row r="23" spans="1:48" ht="12.75" customHeight="1">
      <c r="A23" s="23" t="s">
        <v>13</v>
      </c>
      <c r="B23" s="17">
        <v>50</v>
      </c>
      <c r="C23" s="17"/>
      <c r="D23" s="17"/>
      <c r="E23" s="17"/>
      <c r="F23" s="17"/>
      <c r="G23" s="17"/>
      <c r="H23" s="17"/>
      <c r="I23" s="17"/>
      <c r="J23" s="17"/>
      <c r="K23" s="18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97"/>
      <c r="Y23" s="97"/>
      <c r="Z23" s="97"/>
      <c r="AA23" s="97"/>
      <c r="AB23" s="97"/>
      <c r="AC23" s="97"/>
      <c r="AD23" s="12"/>
      <c r="AE23" s="12"/>
      <c r="AF23" s="13"/>
      <c r="AG23" s="14"/>
      <c r="AH23" s="19">
        <f>B23</f>
        <v>50</v>
      </c>
      <c r="AI23" s="15"/>
      <c r="AJ23" s="1"/>
    </row>
    <row r="24" spans="1:48" ht="12.75" customHeight="1">
      <c r="A24" s="23" t="s">
        <v>14</v>
      </c>
      <c r="B24" s="17"/>
      <c r="C24" s="17">
        <v>42</v>
      </c>
      <c r="D24" s="17"/>
      <c r="E24" s="17"/>
      <c r="F24" s="17"/>
      <c r="G24" s="17"/>
      <c r="H24" s="17"/>
      <c r="I24" s="17"/>
      <c r="J24" s="17"/>
      <c r="K24" s="1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97"/>
      <c r="Y24" s="97"/>
      <c r="Z24" s="97"/>
      <c r="AA24" s="97"/>
      <c r="AB24" s="97"/>
      <c r="AC24" s="97"/>
      <c r="AD24" s="12"/>
      <c r="AE24" s="12"/>
      <c r="AF24" s="13"/>
      <c r="AG24" s="14">
        <f>C24/B23</f>
        <v>0.84</v>
      </c>
      <c r="AH24" s="24">
        <v>43</v>
      </c>
      <c r="AI24" s="25">
        <f t="shared" ref="AI24:AI32" si="10">AH24/AH23</f>
        <v>0.86</v>
      </c>
      <c r="AJ24" s="1">
        <f t="shared" ref="AJ24:AJ32" si="11">100%-AI24</f>
        <v>0.14000000000000001</v>
      </c>
    </row>
    <row r="25" spans="1:48" ht="12.75" customHeight="1">
      <c r="A25" s="23" t="s">
        <v>15</v>
      </c>
      <c r="B25" s="17"/>
      <c r="C25" s="17"/>
      <c r="D25" s="17">
        <v>35</v>
      </c>
      <c r="E25" s="17"/>
      <c r="F25" s="17"/>
      <c r="G25" s="17"/>
      <c r="H25" s="17"/>
      <c r="I25" s="17"/>
      <c r="J25" s="17"/>
      <c r="K25" s="18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97"/>
      <c r="Y25" s="97"/>
      <c r="Z25" s="97"/>
      <c r="AA25" s="97"/>
      <c r="AB25" s="97"/>
      <c r="AC25" s="97"/>
      <c r="AD25" s="12"/>
      <c r="AE25" s="12"/>
      <c r="AF25" s="13"/>
      <c r="AG25" s="14">
        <f>D25/C24</f>
        <v>0.83333333333333337</v>
      </c>
      <c r="AH25" s="24">
        <v>42</v>
      </c>
      <c r="AI25" s="25">
        <f t="shared" si="10"/>
        <v>0.97674418604651159</v>
      </c>
      <c r="AJ25" s="1">
        <f t="shared" si="11"/>
        <v>2.3255813953488413E-2</v>
      </c>
    </row>
    <row r="26" spans="1:48" ht="12.75" customHeight="1">
      <c r="A26" s="23" t="s">
        <v>16</v>
      </c>
      <c r="B26" s="17"/>
      <c r="C26" s="17"/>
      <c r="D26" s="17"/>
      <c r="E26" s="17">
        <v>35</v>
      </c>
      <c r="F26" s="17"/>
      <c r="G26" s="17"/>
      <c r="H26" s="17"/>
      <c r="I26" s="17"/>
      <c r="J26" s="17"/>
      <c r="K26" s="18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97"/>
      <c r="Y26" s="97"/>
      <c r="Z26" s="97"/>
      <c r="AA26" s="97"/>
      <c r="AB26" s="97"/>
      <c r="AC26" s="97"/>
      <c r="AD26" s="12"/>
      <c r="AE26" s="12"/>
      <c r="AF26" s="13"/>
      <c r="AG26" s="14">
        <f>E26/D25</f>
        <v>1</v>
      </c>
      <c r="AH26" s="24">
        <v>42</v>
      </c>
      <c r="AI26" s="25">
        <f t="shared" si="10"/>
        <v>1</v>
      </c>
      <c r="AJ26" s="1">
        <f t="shared" si="11"/>
        <v>0</v>
      </c>
      <c r="AL26" s="33"/>
      <c r="AM26" s="8" t="s">
        <v>34</v>
      </c>
      <c r="AN26" s="8"/>
      <c r="AO26" s="8"/>
      <c r="AP26" s="8"/>
      <c r="AQ26" s="8"/>
      <c r="AR26" s="8"/>
      <c r="AS26" s="8"/>
      <c r="AT26" s="8"/>
      <c r="AU26" s="8"/>
      <c r="AV26" s="8"/>
    </row>
    <row r="27" spans="1:48" ht="12.75" customHeight="1">
      <c r="A27" s="23" t="s">
        <v>17</v>
      </c>
      <c r="B27" s="17"/>
      <c r="C27" s="17"/>
      <c r="D27" s="17"/>
      <c r="E27" s="17"/>
      <c r="F27" s="17">
        <v>34</v>
      </c>
      <c r="G27" s="17"/>
      <c r="H27" s="17"/>
      <c r="I27" s="17"/>
      <c r="J27" s="17"/>
      <c r="K27" s="18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97"/>
      <c r="Y27" s="97"/>
      <c r="Z27" s="97"/>
      <c r="AA27" s="97"/>
      <c r="AB27" s="97"/>
      <c r="AC27" s="97"/>
      <c r="AD27" s="12"/>
      <c r="AE27" s="12"/>
      <c r="AF27" s="13"/>
      <c r="AG27" s="14">
        <f>F27/E26</f>
        <v>0.97142857142857142</v>
      </c>
      <c r="AH27" s="24">
        <v>39</v>
      </c>
      <c r="AI27" s="25">
        <f t="shared" si="10"/>
        <v>0.9285714285714286</v>
      </c>
      <c r="AJ27" s="1">
        <f t="shared" si="11"/>
        <v>7.1428571428571397E-2</v>
      </c>
      <c r="AM27" s="194" t="s">
        <v>11</v>
      </c>
      <c r="AN27" s="195"/>
      <c r="AO27" s="195"/>
      <c r="AP27" s="195"/>
      <c r="AQ27" s="195"/>
      <c r="AR27" s="195"/>
      <c r="AS27" s="195"/>
      <c r="AT27" s="195"/>
      <c r="AU27" s="195"/>
      <c r="AV27" s="195"/>
    </row>
    <row r="28" spans="1:48" ht="12.75" customHeight="1">
      <c r="A28" s="23" t="s">
        <v>18</v>
      </c>
      <c r="B28" s="17"/>
      <c r="C28" s="17"/>
      <c r="D28" s="17"/>
      <c r="E28" s="17"/>
      <c r="F28" s="17"/>
      <c r="G28" s="17">
        <v>34</v>
      </c>
      <c r="H28" s="17"/>
      <c r="I28" s="17"/>
      <c r="J28" s="17"/>
      <c r="K28" s="18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97"/>
      <c r="Y28" s="97"/>
      <c r="Z28" s="97"/>
      <c r="AA28" s="97"/>
      <c r="AB28" s="97"/>
      <c r="AC28" s="97"/>
      <c r="AD28" s="12"/>
      <c r="AE28" s="12"/>
      <c r="AF28" s="13"/>
      <c r="AG28" s="14">
        <f>G28/F27</f>
        <v>1</v>
      </c>
      <c r="AH28" s="24">
        <v>39</v>
      </c>
      <c r="AI28" s="25">
        <f t="shared" si="10"/>
        <v>1</v>
      </c>
      <c r="AJ28" s="1">
        <f t="shared" si="11"/>
        <v>0</v>
      </c>
      <c r="AL28" s="20" t="s">
        <v>12</v>
      </c>
      <c r="AM28" s="21">
        <v>9902</v>
      </c>
      <c r="AN28" s="22" t="s">
        <v>13</v>
      </c>
      <c r="AO28" s="22" t="s">
        <v>14</v>
      </c>
      <c r="AP28" s="22" t="s">
        <v>15</v>
      </c>
      <c r="AQ28" s="22" t="s">
        <v>16</v>
      </c>
      <c r="AR28" s="22" t="s">
        <v>17</v>
      </c>
      <c r="AS28" s="22" t="s">
        <v>18</v>
      </c>
      <c r="AT28" s="22" t="s">
        <v>19</v>
      </c>
    </row>
    <row r="29" spans="1:48" ht="12.75" customHeight="1">
      <c r="A29" s="28" t="s">
        <v>19</v>
      </c>
      <c r="B29" s="29"/>
      <c r="C29" s="29"/>
      <c r="D29" s="29"/>
      <c r="E29" s="29"/>
      <c r="F29" s="29"/>
      <c r="G29" s="29"/>
      <c r="H29" s="29">
        <v>33</v>
      </c>
      <c r="I29" s="29"/>
      <c r="J29" s="29"/>
      <c r="K29" s="30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30"/>
      <c r="Y29" s="30"/>
      <c r="Z29" s="30"/>
      <c r="AA29" s="30"/>
      <c r="AB29" s="30"/>
      <c r="AC29" s="30"/>
      <c r="AD29" s="1"/>
      <c r="AE29" s="1"/>
      <c r="AF29" s="29"/>
      <c r="AG29" s="14">
        <f>H29/G28</f>
        <v>0.97058823529411764</v>
      </c>
      <c r="AH29" s="24">
        <v>38</v>
      </c>
      <c r="AI29" s="25">
        <f t="shared" si="10"/>
        <v>0.97435897435897434</v>
      </c>
      <c r="AJ29" s="1">
        <f t="shared" si="11"/>
        <v>2.5641025641025661E-2</v>
      </c>
      <c r="AL29" s="26" t="s">
        <v>20</v>
      </c>
      <c r="AM29" s="25">
        <f t="shared" ref="AM29:AM30" si="12">AI6</f>
        <v>0.8</v>
      </c>
      <c r="AN29" s="25">
        <f t="shared" ref="AN29:AN30" si="13">AI24</f>
        <v>0.86</v>
      </c>
      <c r="AO29" s="25">
        <f t="shared" ref="AO29:AO30" si="14">AI40</f>
        <v>0.77192982456140347</v>
      </c>
      <c r="AP29" s="25">
        <f t="shared" ref="AP29:AP30" si="15">AI56</f>
        <v>0.71052631578947367</v>
      </c>
      <c r="AQ29" s="25">
        <f t="shared" ref="AQ29:AQ30" si="16">AI70</f>
        <v>0.84615384615384615</v>
      </c>
      <c r="AR29" s="25">
        <f t="shared" ref="AR29:AR30" si="17">AI84</f>
        <v>0.84210526315789469</v>
      </c>
      <c r="AS29" s="25">
        <f>AI100</f>
        <v>0.76829268292682928</v>
      </c>
      <c r="AT29" s="25">
        <f>AI116</f>
        <v>0.65957446808510634</v>
      </c>
    </row>
    <row r="30" spans="1:48" ht="12.75" customHeight="1">
      <c r="A30" s="28" t="s">
        <v>27</v>
      </c>
      <c r="B30" s="29"/>
      <c r="C30" s="29"/>
      <c r="D30" s="29"/>
      <c r="E30" s="29"/>
      <c r="F30" s="29"/>
      <c r="G30" s="29"/>
      <c r="H30" s="29"/>
      <c r="I30" s="29">
        <v>32</v>
      </c>
      <c r="J30" s="29"/>
      <c r="K30" s="30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30"/>
      <c r="Y30" s="30"/>
      <c r="Z30" s="30"/>
      <c r="AA30" s="30"/>
      <c r="AB30" s="30"/>
      <c r="AC30" s="30"/>
      <c r="AD30" s="1"/>
      <c r="AE30" s="1"/>
      <c r="AF30" s="29"/>
      <c r="AG30" s="1">
        <f>I30/H29</f>
        <v>0.96969696969696972</v>
      </c>
      <c r="AH30" s="24">
        <v>38</v>
      </c>
      <c r="AI30" s="25">
        <f t="shared" si="10"/>
        <v>1</v>
      </c>
      <c r="AJ30" s="1">
        <f t="shared" si="11"/>
        <v>0</v>
      </c>
      <c r="AL30" s="26" t="s">
        <v>21</v>
      </c>
      <c r="AM30" s="25">
        <f t="shared" si="12"/>
        <v>0.93181818181818177</v>
      </c>
      <c r="AN30" s="25">
        <f t="shared" si="13"/>
        <v>0.97674418604651159</v>
      </c>
      <c r="AO30" s="25">
        <f t="shared" si="14"/>
        <v>1</v>
      </c>
      <c r="AP30" s="25">
        <f t="shared" si="15"/>
        <v>0.81481481481481477</v>
      </c>
      <c r="AQ30" s="25">
        <f t="shared" si="16"/>
        <v>0.70454545454545459</v>
      </c>
      <c r="AR30" s="25">
        <f t="shared" si="17"/>
        <v>0.9375</v>
      </c>
      <c r="AS30" s="25">
        <f>AI104</f>
        <v>0.9107142857142857</v>
      </c>
    </row>
    <row r="31" spans="1:48" ht="12.75" customHeight="1">
      <c r="A31" s="28" t="s">
        <v>29</v>
      </c>
      <c r="B31" s="29"/>
      <c r="C31" s="29"/>
      <c r="D31" s="29"/>
      <c r="E31" s="29"/>
      <c r="F31" s="29"/>
      <c r="G31" s="29"/>
      <c r="H31" s="29"/>
      <c r="I31" s="29"/>
      <c r="J31" s="29"/>
      <c r="K31" s="30"/>
      <c r="L31" s="13"/>
      <c r="M31" s="13"/>
      <c r="N31" s="13"/>
      <c r="O31" s="13"/>
      <c r="V31" s="13"/>
      <c r="W31" s="13"/>
      <c r="X31" s="30"/>
      <c r="Y31" s="30"/>
      <c r="Z31" s="30"/>
      <c r="AA31" s="30">
        <v>1</v>
      </c>
      <c r="AB31" s="30"/>
      <c r="AC31" s="30">
        <f t="shared" ref="AC31:AC34" si="18">SUM(X31:AB31)</f>
        <v>1</v>
      </c>
      <c r="AD31" s="1"/>
      <c r="AE31" s="1"/>
      <c r="AF31" s="29"/>
      <c r="AG31" s="1"/>
      <c r="AH31" s="24">
        <v>28</v>
      </c>
      <c r="AI31" s="25">
        <f t="shared" si="10"/>
        <v>0.73684210526315785</v>
      </c>
      <c r="AJ31" s="1">
        <f t="shared" si="11"/>
        <v>0.26315789473684215</v>
      </c>
      <c r="AL31" s="26"/>
      <c r="AM31" s="25"/>
      <c r="AN31" s="25"/>
      <c r="AO31" s="25"/>
      <c r="AP31" s="25"/>
      <c r="AQ31" s="25"/>
      <c r="AR31" s="25"/>
      <c r="AS31" s="25"/>
    </row>
    <row r="32" spans="1:48" ht="12.75" customHeight="1">
      <c r="A32" s="28" t="s">
        <v>30</v>
      </c>
      <c r="B32" s="29"/>
      <c r="C32" s="29"/>
      <c r="D32" s="29"/>
      <c r="E32" s="29"/>
      <c r="F32" s="29"/>
      <c r="G32" s="29"/>
      <c r="H32" s="29"/>
      <c r="I32" s="29"/>
      <c r="J32" s="29"/>
      <c r="K32" s="30"/>
      <c r="L32" s="13"/>
      <c r="M32" s="13"/>
      <c r="N32" s="13"/>
      <c r="O32" s="13"/>
      <c r="V32" s="13"/>
      <c r="W32" s="13"/>
      <c r="X32" s="30"/>
      <c r="Y32" s="30"/>
      <c r="Z32" s="30">
        <v>9</v>
      </c>
      <c r="AA32" s="30">
        <v>11</v>
      </c>
      <c r="AB32" s="30"/>
      <c r="AC32" s="30">
        <f t="shared" si="18"/>
        <v>20</v>
      </c>
      <c r="AD32" s="1"/>
      <c r="AE32" s="1"/>
      <c r="AF32" s="29"/>
      <c r="AG32" s="1"/>
      <c r="AH32" s="24">
        <v>26</v>
      </c>
      <c r="AI32" s="25">
        <f t="shared" si="10"/>
        <v>0.9285714285714286</v>
      </c>
      <c r="AJ32" s="1">
        <f t="shared" si="11"/>
        <v>7.1428571428571397E-2</v>
      </c>
      <c r="AL32" s="26"/>
      <c r="AM32" s="25"/>
      <c r="AN32" s="25"/>
      <c r="AO32" s="25"/>
      <c r="AP32" s="25"/>
      <c r="AQ32" s="25"/>
      <c r="AR32" s="25"/>
      <c r="AS32" s="25"/>
    </row>
    <row r="33" spans="1:45" ht="12.75" customHeight="1">
      <c r="A33" s="28" t="s">
        <v>31</v>
      </c>
      <c r="B33" s="29"/>
      <c r="C33" s="29"/>
      <c r="D33" s="29"/>
      <c r="E33" s="29"/>
      <c r="F33" s="29"/>
      <c r="G33" s="29"/>
      <c r="H33" s="29"/>
      <c r="I33" s="29"/>
      <c r="J33" s="29"/>
      <c r="K33" s="30"/>
      <c r="L33" s="13"/>
      <c r="M33" s="13"/>
      <c r="N33" s="13"/>
      <c r="O33" s="13"/>
      <c r="P33" s="13">
        <v>1</v>
      </c>
      <c r="Q33" s="13">
        <v>1</v>
      </c>
      <c r="R33" s="13">
        <v>2</v>
      </c>
      <c r="S33" s="13">
        <v>2</v>
      </c>
      <c r="T33" s="13"/>
      <c r="U33" s="13"/>
      <c r="V33" s="13"/>
      <c r="W33" s="13"/>
      <c r="X33" s="30"/>
      <c r="Y33" s="30"/>
      <c r="Z33" s="30">
        <v>1</v>
      </c>
      <c r="AA33" s="30">
        <v>2</v>
      </c>
      <c r="AB33" s="30"/>
      <c r="AC33" s="30">
        <f t="shared" si="18"/>
        <v>3</v>
      </c>
      <c r="AD33" s="1"/>
      <c r="AE33" s="1"/>
      <c r="AF33" s="29"/>
      <c r="AG33" s="1"/>
      <c r="AH33" s="24"/>
      <c r="AI33" s="25"/>
      <c r="AJ33" s="1"/>
      <c r="AL33" s="26"/>
      <c r="AM33" s="25"/>
      <c r="AN33" s="25"/>
      <c r="AO33" s="25"/>
      <c r="AP33" s="25"/>
      <c r="AQ33" s="25"/>
      <c r="AR33" s="25"/>
      <c r="AS33" s="25"/>
    </row>
    <row r="34" spans="1:45" ht="12.75" customHeight="1">
      <c r="A34" s="28" t="s">
        <v>32</v>
      </c>
      <c r="B34" s="29"/>
      <c r="C34" s="29"/>
      <c r="D34" s="29"/>
      <c r="E34" s="29"/>
      <c r="F34" s="29"/>
      <c r="G34" s="29"/>
      <c r="H34" s="29"/>
      <c r="I34" s="29"/>
      <c r="J34" s="29"/>
      <c r="K34" s="30"/>
      <c r="L34" s="13"/>
      <c r="M34" s="13"/>
      <c r="N34" s="13"/>
      <c r="O34" s="13"/>
      <c r="P34" s="13"/>
      <c r="R34" s="13"/>
      <c r="V34" s="13"/>
      <c r="W34" s="13"/>
      <c r="X34" s="30"/>
      <c r="Y34" s="30"/>
      <c r="Z34" s="30">
        <v>1</v>
      </c>
      <c r="AA34" s="30">
        <v>2</v>
      </c>
      <c r="AB34" s="30"/>
      <c r="AC34" s="30">
        <f t="shared" si="18"/>
        <v>3</v>
      </c>
      <c r="AD34" s="1"/>
      <c r="AE34" s="1"/>
      <c r="AF34" s="29"/>
      <c r="AG34" s="1"/>
      <c r="AH34" s="24"/>
      <c r="AI34" s="25"/>
      <c r="AJ34" s="1"/>
      <c r="AL34" s="26"/>
      <c r="AM34" s="25"/>
      <c r="AN34" s="25"/>
      <c r="AO34" s="25"/>
      <c r="AP34" s="25"/>
      <c r="AQ34" s="25"/>
      <c r="AR34" s="25"/>
      <c r="AS34" s="25"/>
    </row>
    <row r="35" spans="1:45" ht="12.75" customHeight="1"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>
        <f>SUM(AC31:AC34)</f>
        <v>27</v>
      </c>
      <c r="AD35" s="1">
        <f>SUM(AC31:AC32)/B23</f>
        <v>0.42</v>
      </c>
      <c r="AE35" s="1">
        <f>AC35/B23</f>
        <v>0.54</v>
      </c>
      <c r="AF35" s="1">
        <f>AE35-AD35</f>
        <v>0.12000000000000005</v>
      </c>
      <c r="AG35" s="1"/>
      <c r="AL35" s="26" t="s">
        <v>22</v>
      </c>
      <c r="AM35" s="25">
        <f t="shared" ref="AM35:AM40" si="19">AI8</f>
        <v>0.82926829268292679</v>
      </c>
      <c r="AN35" s="25">
        <f t="shared" ref="AN35:AN39" si="20">AI26</f>
        <v>1</v>
      </c>
      <c r="AO35" s="25">
        <f t="shared" ref="AO35:AO38" si="21">AI42</f>
        <v>1</v>
      </c>
      <c r="AP35" s="25">
        <f t="shared" ref="AP35:AP37" si="22">AI58</f>
        <v>1</v>
      </c>
      <c r="AQ35" s="25">
        <f t="shared" ref="AQ35:AQ36" si="23">AI72</f>
        <v>1.032258064516129</v>
      </c>
      <c r="AR35" s="25">
        <f>AI86</f>
        <v>0.9</v>
      </c>
    </row>
    <row r="36" spans="1:45" ht="12.75" customHeight="1">
      <c r="A36" s="2" t="s">
        <v>37</v>
      </c>
      <c r="AD36" s="1"/>
      <c r="AE36" s="1"/>
      <c r="AG36" s="1"/>
      <c r="AL36" s="26" t="s">
        <v>23</v>
      </c>
      <c r="AM36" s="25">
        <f t="shared" si="19"/>
        <v>1</v>
      </c>
      <c r="AN36" s="25">
        <f t="shared" si="20"/>
        <v>0.9285714285714286</v>
      </c>
      <c r="AO36" s="25">
        <f t="shared" si="21"/>
        <v>1</v>
      </c>
      <c r="AP36" s="25">
        <f t="shared" si="22"/>
        <v>1</v>
      </c>
      <c r="AQ36" s="25">
        <f t="shared" si="23"/>
        <v>0.9375</v>
      </c>
    </row>
    <row r="37" spans="1:45" ht="104.25" customHeight="1">
      <c r="B37" s="192" t="s">
        <v>1</v>
      </c>
      <c r="C37" s="193"/>
      <c r="D37" s="193"/>
      <c r="E37" s="193"/>
      <c r="F37" s="193"/>
      <c r="G37" s="193"/>
      <c r="H37" s="193"/>
      <c r="I37" s="193"/>
      <c r="J37" s="91"/>
      <c r="L37" s="220" t="s">
        <v>93</v>
      </c>
      <c r="M37" s="195"/>
      <c r="N37" s="220" t="s">
        <v>94</v>
      </c>
      <c r="O37" s="195"/>
      <c r="P37" s="220" t="s">
        <v>95</v>
      </c>
      <c r="Q37" s="195"/>
      <c r="R37" s="221" t="s">
        <v>96</v>
      </c>
      <c r="S37" s="195"/>
      <c r="T37" s="221" t="s">
        <v>97</v>
      </c>
      <c r="U37" s="195"/>
      <c r="V37" s="222" t="s">
        <v>98</v>
      </c>
      <c r="W37" s="195"/>
      <c r="X37" s="99" t="s">
        <v>93</v>
      </c>
      <c r="Y37" s="99" t="s">
        <v>94</v>
      </c>
      <c r="Z37" s="99" t="s">
        <v>95</v>
      </c>
      <c r="AA37" s="100" t="s">
        <v>96</v>
      </c>
      <c r="AB37" s="100" t="s">
        <v>97</v>
      </c>
      <c r="AC37" s="100" t="s">
        <v>99</v>
      </c>
      <c r="AD37" s="4" t="s">
        <v>2</v>
      </c>
      <c r="AE37" s="4" t="s">
        <v>3</v>
      </c>
      <c r="AF37" s="5" t="s">
        <v>4</v>
      </c>
      <c r="AG37" s="4" t="s">
        <v>5</v>
      </c>
      <c r="AH37" s="6" t="s">
        <v>6</v>
      </c>
      <c r="AI37" s="6" t="s">
        <v>7</v>
      </c>
      <c r="AJ37" s="7" t="s">
        <v>8</v>
      </c>
      <c r="AL37" s="26" t="s">
        <v>24</v>
      </c>
      <c r="AM37" s="25">
        <f t="shared" si="19"/>
        <v>0.97058823529411764</v>
      </c>
      <c r="AN37" s="25">
        <f t="shared" si="20"/>
        <v>1</v>
      </c>
      <c r="AO37" s="25">
        <f t="shared" si="21"/>
        <v>1</v>
      </c>
      <c r="AP37" s="25">
        <f t="shared" si="22"/>
        <v>1</v>
      </c>
      <c r="AQ37" s="25"/>
    </row>
    <row r="38" spans="1:45" ht="12.75" customHeight="1">
      <c r="A38" s="9" t="s">
        <v>9</v>
      </c>
      <c r="B38" s="10">
        <v>1</v>
      </c>
      <c r="C38" s="10">
        <v>2</v>
      </c>
      <c r="D38" s="10">
        <v>3</v>
      </c>
      <c r="E38" s="10">
        <v>4</v>
      </c>
      <c r="F38" s="10">
        <v>5</v>
      </c>
      <c r="G38" s="10">
        <v>6</v>
      </c>
      <c r="H38" s="10">
        <v>7</v>
      </c>
      <c r="I38" s="10">
        <v>8</v>
      </c>
      <c r="J38" s="10"/>
      <c r="K38" s="11" t="s">
        <v>10</v>
      </c>
      <c r="L38" s="98">
        <v>8</v>
      </c>
      <c r="M38" s="95">
        <v>9</v>
      </c>
      <c r="N38" s="98">
        <v>8</v>
      </c>
      <c r="O38" s="95">
        <v>9</v>
      </c>
      <c r="P38" s="98">
        <v>8</v>
      </c>
      <c r="Q38" s="95">
        <v>9</v>
      </c>
      <c r="R38" s="98">
        <v>8</v>
      </c>
      <c r="S38" s="95">
        <v>9</v>
      </c>
      <c r="T38" s="98">
        <v>8</v>
      </c>
      <c r="U38" s="95">
        <v>9</v>
      </c>
      <c r="V38" s="98">
        <v>8</v>
      </c>
      <c r="W38" s="95">
        <v>9</v>
      </c>
      <c r="X38" s="96"/>
      <c r="Y38" s="96"/>
      <c r="Z38" s="96"/>
      <c r="AA38" s="96"/>
      <c r="AB38" s="96"/>
      <c r="AC38" s="96"/>
      <c r="AD38" s="12"/>
      <c r="AE38" s="12"/>
      <c r="AF38" s="13"/>
      <c r="AG38" s="14"/>
      <c r="AH38" s="15"/>
      <c r="AI38" s="15"/>
      <c r="AJ38" s="1"/>
      <c r="AL38" s="23" t="s">
        <v>25</v>
      </c>
      <c r="AM38" s="25">
        <f t="shared" si="19"/>
        <v>0.96969696969696972</v>
      </c>
      <c r="AN38" s="25">
        <f t="shared" si="20"/>
        <v>0.97435897435897434</v>
      </c>
      <c r="AO38" s="25">
        <f t="shared" si="21"/>
        <v>1</v>
      </c>
      <c r="AP38" s="25"/>
      <c r="AQ38" s="25"/>
    </row>
    <row r="39" spans="1:45" ht="12.75" customHeight="1">
      <c r="A39" s="23" t="s">
        <v>14</v>
      </c>
      <c r="B39" s="17">
        <v>57</v>
      </c>
      <c r="C39" s="17"/>
      <c r="D39" s="17"/>
      <c r="E39" s="17"/>
      <c r="F39" s="17"/>
      <c r="G39" s="17"/>
      <c r="H39" s="17"/>
      <c r="I39" s="17"/>
      <c r="J39" s="17"/>
      <c r="K39" s="18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97"/>
      <c r="Y39" s="97"/>
      <c r="Z39" s="97"/>
      <c r="AA39" s="97"/>
      <c r="AB39" s="97"/>
      <c r="AC39" s="97"/>
      <c r="AD39" s="12"/>
      <c r="AE39" s="12"/>
      <c r="AF39" s="13"/>
      <c r="AG39" s="14"/>
      <c r="AH39" s="19">
        <f>B39</f>
        <v>57</v>
      </c>
      <c r="AI39" s="15"/>
      <c r="AJ39" s="1"/>
      <c r="AL39" s="23" t="s">
        <v>26</v>
      </c>
      <c r="AM39" s="25">
        <f t="shared" si="19"/>
        <v>1</v>
      </c>
      <c r="AN39" s="25">
        <f t="shared" si="20"/>
        <v>1</v>
      </c>
      <c r="AO39" s="25"/>
      <c r="AP39" s="27"/>
      <c r="AQ39" s="27"/>
    </row>
    <row r="40" spans="1:45" ht="12.75" customHeight="1">
      <c r="A40" s="23" t="s">
        <v>15</v>
      </c>
      <c r="B40" s="17"/>
      <c r="C40" s="17">
        <v>37</v>
      </c>
      <c r="D40" s="17"/>
      <c r="E40" s="17"/>
      <c r="F40" s="17"/>
      <c r="G40" s="17"/>
      <c r="H40" s="17"/>
      <c r="I40" s="17"/>
      <c r="J40" s="17"/>
      <c r="K40" s="1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97"/>
      <c r="Y40" s="97"/>
      <c r="Z40" s="97"/>
      <c r="AA40" s="97"/>
      <c r="AB40" s="97"/>
      <c r="AC40" s="97"/>
      <c r="AD40" s="12"/>
      <c r="AE40" s="12"/>
      <c r="AF40" s="13"/>
      <c r="AG40" s="14">
        <f>C40/B39</f>
        <v>0.64912280701754388</v>
      </c>
      <c r="AH40" s="24">
        <v>44</v>
      </c>
      <c r="AI40" s="25">
        <f t="shared" ref="AI40:AI47" si="24">AH40/AH39</f>
        <v>0.77192982456140347</v>
      </c>
      <c r="AJ40" s="1">
        <f t="shared" ref="AJ40:AJ47" si="25">100%-AI40</f>
        <v>0.22807017543859653</v>
      </c>
      <c r="AL40" s="23" t="s">
        <v>28</v>
      </c>
      <c r="AM40" s="25">
        <f t="shared" si="19"/>
        <v>0.625</v>
      </c>
    </row>
    <row r="41" spans="1:45" ht="12.75" customHeight="1">
      <c r="A41" s="23" t="s">
        <v>16</v>
      </c>
      <c r="B41" s="17"/>
      <c r="C41" s="17"/>
      <c r="D41" s="17">
        <v>37</v>
      </c>
      <c r="E41" s="17"/>
      <c r="F41" s="17"/>
      <c r="G41" s="17"/>
      <c r="H41" s="17"/>
      <c r="I41" s="17"/>
      <c r="J41" s="17"/>
      <c r="K41" s="18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97"/>
      <c r="Y41" s="97"/>
      <c r="Z41" s="97"/>
      <c r="AA41" s="97"/>
      <c r="AB41" s="97"/>
      <c r="AC41" s="97"/>
      <c r="AD41" s="12"/>
      <c r="AE41" s="12"/>
      <c r="AF41" s="13"/>
      <c r="AG41" s="14">
        <f>D41/C40</f>
        <v>1</v>
      </c>
      <c r="AH41" s="24">
        <v>44</v>
      </c>
      <c r="AI41" s="25">
        <f t="shared" si="24"/>
        <v>1</v>
      </c>
      <c r="AJ41" s="1">
        <f t="shared" si="25"/>
        <v>0</v>
      </c>
    </row>
    <row r="42" spans="1:45" ht="12.75" customHeight="1">
      <c r="A42" s="23" t="s">
        <v>17</v>
      </c>
      <c r="B42" s="17"/>
      <c r="C42" s="17"/>
      <c r="D42" s="17"/>
      <c r="E42" s="17">
        <v>35</v>
      </c>
      <c r="F42" s="17"/>
      <c r="G42" s="17"/>
      <c r="H42" s="17"/>
      <c r="I42" s="17"/>
      <c r="J42" s="17"/>
      <c r="K42" s="18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97"/>
      <c r="Y42" s="97"/>
      <c r="Z42" s="97"/>
      <c r="AA42" s="97"/>
      <c r="AB42" s="97"/>
      <c r="AC42" s="97"/>
      <c r="AD42" s="12"/>
      <c r="AE42" s="12"/>
      <c r="AF42" s="13"/>
      <c r="AG42" s="14">
        <f>E42/D41</f>
        <v>0.94594594594594594</v>
      </c>
      <c r="AH42" s="24">
        <v>44</v>
      </c>
      <c r="AI42" s="25">
        <f t="shared" si="24"/>
        <v>1</v>
      </c>
      <c r="AJ42" s="1">
        <f t="shared" si="25"/>
        <v>0</v>
      </c>
    </row>
    <row r="43" spans="1:45" ht="12.75" customHeight="1">
      <c r="A43" s="23" t="s">
        <v>18</v>
      </c>
      <c r="B43" s="17"/>
      <c r="C43" s="17"/>
      <c r="D43" s="17"/>
      <c r="E43" s="17"/>
      <c r="F43" s="17">
        <v>35</v>
      </c>
      <c r="G43" s="17"/>
      <c r="H43" s="17"/>
      <c r="I43" s="17"/>
      <c r="J43" s="17"/>
      <c r="K43" s="18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97"/>
      <c r="Y43" s="97"/>
      <c r="Z43" s="97"/>
      <c r="AA43" s="97"/>
      <c r="AB43" s="97"/>
      <c r="AC43" s="97"/>
      <c r="AD43" s="12"/>
      <c r="AE43" s="12"/>
      <c r="AF43" s="13"/>
      <c r="AG43" s="14">
        <f>F43/E42</f>
        <v>1</v>
      </c>
      <c r="AH43" s="24">
        <v>44</v>
      </c>
      <c r="AI43" s="25">
        <f t="shared" si="24"/>
        <v>1</v>
      </c>
      <c r="AJ43" s="1">
        <f t="shared" si="25"/>
        <v>0</v>
      </c>
    </row>
    <row r="44" spans="1:45" ht="12.75" customHeight="1">
      <c r="A44" s="28" t="s">
        <v>19</v>
      </c>
      <c r="B44" s="29"/>
      <c r="C44" s="29"/>
      <c r="D44" s="29"/>
      <c r="E44" s="29"/>
      <c r="F44" s="29"/>
      <c r="G44" s="29">
        <v>35</v>
      </c>
      <c r="H44" s="29"/>
      <c r="I44" s="29"/>
      <c r="J44" s="29"/>
      <c r="K44" s="30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30"/>
      <c r="Y44" s="30"/>
      <c r="Z44" s="30"/>
      <c r="AA44" s="30"/>
      <c r="AB44" s="30"/>
      <c r="AC44" s="30"/>
      <c r="AD44" s="1"/>
      <c r="AE44" s="1"/>
      <c r="AF44" s="29"/>
      <c r="AG44" s="14">
        <f>G44/F43</f>
        <v>1</v>
      </c>
      <c r="AH44" s="24">
        <v>44</v>
      </c>
      <c r="AI44" s="25">
        <f t="shared" si="24"/>
        <v>1</v>
      </c>
      <c r="AJ44" s="1">
        <f t="shared" si="25"/>
        <v>0</v>
      </c>
    </row>
    <row r="45" spans="1:45" ht="12.75" customHeight="1">
      <c r="A45" s="28" t="s">
        <v>27</v>
      </c>
      <c r="B45" s="29"/>
      <c r="C45" s="29"/>
      <c r="D45" s="29"/>
      <c r="E45" s="29"/>
      <c r="F45" s="29"/>
      <c r="G45" s="29"/>
      <c r="H45" s="29">
        <v>35</v>
      </c>
      <c r="I45" s="29"/>
      <c r="J45" s="29"/>
      <c r="K45" s="30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30"/>
      <c r="Y45" s="30"/>
      <c r="Z45" s="30"/>
      <c r="AA45" s="30"/>
      <c r="AB45" s="30"/>
      <c r="AC45" s="30"/>
      <c r="AD45" s="1"/>
      <c r="AE45" s="1"/>
      <c r="AF45" s="29"/>
      <c r="AG45" s="1">
        <f>H45/G44</f>
        <v>1</v>
      </c>
      <c r="AH45" s="24">
        <v>44</v>
      </c>
      <c r="AI45" s="25">
        <f t="shared" si="24"/>
        <v>1</v>
      </c>
      <c r="AJ45" s="1">
        <f t="shared" si="25"/>
        <v>0</v>
      </c>
    </row>
    <row r="46" spans="1:45" ht="12.75" customHeight="1">
      <c r="A46" s="28" t="s">
        <v>29</v>
      </c>
      <c r="B46" s="29"/>
      <c r="C46" s="29"/>
      <c r="D46" s="29"/>
      <c r="E46" s="29"/>
      <c r="F46" s="29"/>
      <c r="G46" s="29"/>
      <c r="H46" s="29"/>
      <c r="I46" s="29">
        <v>35</v>
      </c>
      <c r="J46" s="29"/>
      <c r="K46" s="30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30"/>
      <c r="Y46" s="30"/>
      <c r="Z46" s="30"/>
      <c r="AA46" s="30"/>
      <c r="AB46" s="30"/>
      <c r="AC46" s="30"/>
      <c r="AD46" s="1"/>
      <c r="AE46" s="1"/>
      <c r="AF46" s="29"/>
      <c r="AG46" s="1">
        <f>I46/B39</f>
        <v>0.61403508771929827</v>
      </c>
      <c r="AH46" s="24">
        <v>43</v>
      </c>
      <c r="AI46" s="25">
        <f t="shared" si="24"/>
        <v>0.97727272727272729</v>
      </c>
      <c r="AJ46" s="1">
        <f t="shared" si="25"/>
        <v>2.2727272727272707E-2</v>
      </c>
    </row>
    <row r="47" spans="1:45" ht="12.75" customHeight="1">
      <c r="A47" s="28" t="s">
        <v>30</v>
      </c>
      <c r="B47" s="29"/>
      <c r="C47" s="29"/>
      <c r="D47" s="29"/>
      <c r="E47" s="29"/>
      <c r="F47" s="29"/>
      <c r="G47" s="29"/>
      <c r="H47" s="29"/>
      <c r="I47" s="29"/>
      <c r="J47" s="29"/>
      <c r="K47" s="30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30"/>
      <c r="Y47" s="30"/>
      <c r="Z47" s="30"/>
      <c r="AA47" s="30"/>
      <c r="AB47" s="30"/>
      <c r="AC47" s="30"/>
      <c r="AD47" s="1"/>
      <c r="AE47" s="1"/>
      <c r="AF47" s="29"/>
      <c r="AG47" s="1" t="e">
        <f>#REF!/I46</f>
        <v>#REF!</v>
      </c>
      <c r="AH47" s="24">
        <v>41</v>
      </c>
      <c r="AI47" s="25">
        <f t="shared" si="24"/>
        <v>0.95348837209302328</v>
      </c>
      <c r="AJ47" s="1">
        <f t="shared" si="25"/>
        <v>4.6511627906976716E-2</v>
      </c>
    </row>
    <row r="48" spans="1:45" ht="12.75" customHeight="1">
      <c r="A48" s="28" t="s">
        <v>31</v>
      </c>
      <c r="B48" s="29"/>
      <c r="C48" s="29"/>
      <c r="D48" s="29"/>
      <c r="E48" s="29"/>
      <c r="F48" s="29"/>
      <c r="G48" s="29"/>
      <c r="H48" s="29">
        <v>1</v>
      </c>
      <c r="I48" s="29">
        <v>2</v>
      </c>
      <c r="J48" s="29"/>
      <c r="K48" s="30">
        <v>15</v>
      </c>
      <c r="L48" s="13"/>
      <c r="M48" s="13"/>
      <c r="N48" s="13"/>
      <c r="O48" s="13"/>
      <c r="P48" s="13">
        <v>1</v>
      </c>
      <c r="Q48" s="13">
        <v>15</v>
      </c>
      <c r="R48" s="13">
        <v>3</v>
      </c>
      <c r="S48" s="13">
        <v>18</v>
      </c>
      <c r="T48" s="13">
        <v>1</v>
      </c>
      <c r="U48" s="13"/>
      <c r="V48" s="13"/>
      <c r="W48" s="13"/>
      <c r="X48" s="30"/>
      <c r="Y48" s="30"/>
      <c r="Z48" s="30">
        <v>15</v>
      </c>
      <c r="AA48" s="30">
        <v>17</v>
      </c>
      <c r="AB48" s="30"/>
      <c r="AC48" s="30">
        <f t="shared" ref="AC48:AC50" si="26">SUM(X48:AB48)</f>
        <v>32</v>
      </c>
      <c r="AD48" s="1"/>
      <c r="AE48" s="1"/>
      <c r="AF48" s="29"/>
      <c r="AG48" s="1"/>
      <c r="AH48" s="24"/>
      <c r="AI48" s="25"/>
      <c r="AJ48" s="1"/>
    </row>
    <row r="49" spans="1:48" ht="12.75" customHeight="1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30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30"/>
      <c r="Y49" s="30"/>
      <c r="Z49" s="30"/>
      <c r="AA49" s="30">
        <v>4</v>
      </c>
      <c r="AB49" s="30"/>
      <c r="AC49" s="30">
        <f t="shared" si="26"/>
        <v>4</v>
      </c>
      <c r="AD49" s="1"/>
      <c r="AE49" s="1"/>
      <c r="AF49" s="29"/>
      <c r="AG49" s="1"/>
      <c r="AH49" s="24"/>
      <c r="AI49" s="25"/>
      <c r="AJ49" s="1"/>
    </row>
    <row r="50" spans="1:48" ht="12.75" customHeight="1">
      <c r="A50" s="28" t="s">
        <v>35</v>
      </c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29"/>
      <c r="M50" s="29"/>
      <c r="N50" s="29"/>
      <c r="O50" s="29"/>
      <c r="P50" s="29"/>
      <c r="Q50" s="29">
        <v>1</v>
      </c>
      <c r="R50" s="29">
        <v>1</v>
      </c>
      <c r="S50" s="29"/>
      <c r="T50" s="29"/>
      <c r="U50" s="29"/>
      <c r="V50" s="29"/>
      <c r="W50" s="29"/>
      <c r="X50" s="30"/>
      <c r="Y50" s="30"/>
      <c r="Z50" s="30"/>
      <c r="AA50" s="30">
        <v>2</v>
      </c>
      <c r="AB50" s="30"/>
      <c r="AC50" s="30">
        <f t="shared" si="26"/>
        <v>2</v>
      </c>
      <c r="AD50" s="1"/>
      <c r="AE50" s="1"/>
      <c r="AF50" s="29"/>
      <c r="AG50" s="1"/>
      <c r="AH50" s="24"/>
      <c r="AI50" s="25"/>
      <c r="AJ50" s="1"/>
    </row>
    <row r="51" spans="1:48" ht="12.75" customHeight="1"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>
        <f>SUM(AC48:AC50)</f>
        <v>38</v>
      </c>
      <c r="AD51" s="1">
        <f>AC48/B39</f>
        <v>0.56140350877192979</v>
      </c>
      <c r="AE51" s="1">
        <f>AC51/B39</f>
        <v>0.66666666666666663</v>
      </c>
      <c r="AF51" s="1">
        <f>AE51-AD51</f>
        <v>0.10526315789473684</v>
      </c>
      <c r="AG51" s="1"/>
    </row>
    <row r="52" spans="1:48" ht="12.75" customHeight="1">
      <c r="A52" s="2" t="s">
        <v>38</v>
      </c>
      <c r="AD52" s="1"/>
      <c r="AE52" s="1"/>
      <c r="AG52" s="1"/>
    </row>
    <row r="53" spans="1:48" ht="141" customHeight="1">
      <c r="B53" s="192" t="s">
        <v>1</v>
      </c>
      <c r="C53" s="193"/>
      <c r="D53" s="193"/>
      <c r="E53" s="193"/>
      <c r="F53" s="193"/>
      <c r="G53" s="193"/>
      <c r="H53" s="193"/>
      <c r="I53" s="193"/>
      <c r="J53" s="91"/>
      <c r="L53" s="219" t="s">
        <v>93</v>
      </c>
      <c r="M53" s="195"/>
      <c r="N53" s="219" t="s">
        <v>94</v>
      </c>
      <c r="O53" s="195"/>
      <c r="P53" s="219" t="s">
        <v>95</v>
      </c>
      <c r="Q53" s="195"/>
      <c r="R53" s="213" t="s">
        <v>96</v>
      </c>
      <c r="S53" s="195"/>
      <c r="T53" s="213" t="s">
        <v>97</v>
      </c>
      <c r="U53" s="195"/>
      <c r="V53" s="214" t="s">
        <v>98</v>
      </c>
      <c r="W53" s="195"/>
      <c r="AD53" s="4" t="s">
        <v>2</v>
      </c>
      <c r="AE53" s="4" t="s">
        <v>3</v>
      </c>
      <c r="AF53" s="5" t="s">
        <v>4</v>
      </c>
      <c r="AG53" s="4" t="s">
        <v>5</v>
      </c>
      <c r="AH53" s="6" t="s">
        <v>6</v>
      </c>
      <c r="AI53" s="6" t="s">
        <v>7</v>
      </c>
      <c r="AJ53" s="7" t="s">
        <v>8</v>
      </c>
      <c r="AL53" s="33"/>
      <c r="AM53" s="8" t="s">
        <v>39</v>
      </c>
      <c r="AN53" s="8"/>
      <c r="AO53" s="8"/>
      <c r="AP53" s="8"/>
      <c r="AQ53" s="8"/>
      <c r="AR53" s="8"/>
      <c r="AS53" s="8"/>
      <c r="AT53" s="8"/>
      <c r="AU53" s="8"/>
      <c r="AV53" s="8"/>
    </row>
    <row r="54" spans="1:48" ht="12.75" customHeight="1">
      <c r="A54" s="9" t="s">
        <v>9</v>
      </c>
      <c r="B54" s="10">
        <v>1</v>
      </c>
      <c r="C54" s="10">
        <v>2</v>
      </c>
      <c r="D54" s="10">
        <v>3</v>
      </c>
      <c r="E54" s="10">
        <v>4</v>
      </c>
      <c r="F54" s="10">
        <v>5</v>
      </c>
      <c r="G54" s="10">
        <v>6</v>
      </c>
      <c r="H54" s="10">
        <v>7</v>
      </c>
      <c r="I54" s="10">
        <v>8</v>
      </c>
      <c r="J54" s="10"/>
      <c r="K54" s="11" t="s">
        <v>10</v>
      </c>
      <c r="L54" s="98">
        <v>9</v>
      </c>
      <c r="M54" s="95">
        <v>10</v>
      </c>
      <c r="N54" s="98">
        <v>9</v>
      </c>
      <c r="O54" s="95">
        <v>10</v>
      </c>
      <c r="P54" s="98">
        <v>9</v>
      </c>
      <c r="Q54" s="95">
        <v>10</v>
      </c>
      <c r="R54" s="98">
        <v>9</v>
      </c>
      <c r="S54" s="95">
        <v>10</v>
      </c>
      <c r="T54" s="98">
        <v>9</v>
      </c>
      <c r="U54" s="95">
        <v>10</v>
      </c>
      <c r="V54" s="98">
        <v>9</v>
      </c>
      <c r="W54" s="95">
        <v>10</v>
      </c>
      <c r="X54" s="96"/>
      <c r="Y54" s="96"/>
      <c r="Z54" s="96"/>
      <c r="AA54" s="96"/>
      <c r="AB54" s="96"/>
      <c r="AC54" s="96"/>
      <c r="AD54" s="12"/>
      <c r="AE54" s="12"/>
      <c r="AF54" s="13"/>
      <c r="AG54" s="14"/>
      <c r="AH54" s="15"/>
      <c r="AI54" s="15"/>
      <c r="AJ54" s="1"/>
      <c r="AM54" s="194" t="s">
        <v>11</v>
      </c>
      <c r="AN54" s="195"/>
      <c r="AO54" s="195"/>
      <c r="AP54" s="195"/>
      <c r="AQ54" s="195"/>
      <c r="AR54" s="195"/>
      <c r="AS54" s="195"/>
      <c r="AT54" s="195"/>
      <c r="AU54" s="195"/>
      <c r="AV54" s="195"/>
    </row>
    <row r="55" spans="1:48" ht="12.75" customHeight="1">
      <c r="A55" s="23" t="s">
        <v>15</v>
      </c>
      <c r="B55" s="17">
        <v>38</v>
      </c>
      <c r="C55" s="17"/>
      <c r="D55" s="17"/>
      <c r="E55" s="17"/>
      <c r="F55" s="17"/>
      <c r="G55" s="17"/>
      <c r="H55" s="17"/>
      <c r="I55" s="17"/>
      <c r="J55" s="17"/>
      <c r="K55" s="18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97"/>
      <c r="Y55" s="97"/>
      <c r="Z55" s="97"/>
      <c r="AA55" s="97"/>
      <c r="AB55" s="97"/>
      <c r="AC55" s="97"/>
      <c r="AD55" s="12"/>
      <c r="AE55" s="12"/>
      <c r="AF55" s="13"/>
      <c r="AG55" s="14"/>
      <c r="AH55" s="19">
        <f>B55</f>
        <v>38</v>
      </c>
      <c r="AI55" s="15"/>
      <c r="AJ55" s="1"/>
      <c r="AL55" s="20" t="s">
        <v>12</v>
      </c>
      <c r="AM55" s="21">
        <v>9902</v>
      </c>
      <c r="AN55" s="22" t="s">
        <v>13</v>
      </c>
      <c r="AO55" s="22" t="s">
        <v>14</v>
      </c>
      <c r="AP55" s="22" t="s">
        <v>15</v>
      </c>
      <c r="AQ55" s="22" t="s">
        <v>16</v>
      </c>
      <c r="AR55" s="22" t="s">
        <v>17</v>
      </c>
      <c r="AS55" s="22" t="s">
        <v>18</v>
      </c>
      <c r="AT55" s="22" t="s">
        <v>19</v>
      </c>
    </row>
    <row r="56" spans="1:48" ht="12.75" customHeight="1">
      <c r="A56" s="23" t="s">
        <v>16</v>
      </c>
      <c r="B56" s="17"/>
      <c r="C56" s="17">
        <v>27</v>
      </c>
      <c r="D56" s="17"/>
      <c r="E56" s="17"/>
      <c r="F56" s="17"/>
      <c r="G56" s="17"/>
      <c r="H56" s="17"/>
      <c r="I56" s="17"/>
      <c r="J56" s="17"/>
      <c r="K56" s="18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97"/>
      <c r="Y56" s="97"/>
      <c r="Z56" s="97"/>
      <c r="AA56" s="97"/>
      <c r="AB56" s="97"/>
      <c r="AC56" s="97"/>
      <c r="AD56" s="12"/>
      <c r="AE56" s="12"/>
      <c r="AF56" s="13"/>
      <c r="AG56" s="14">
        <f>C56/B55</f>
        <v>0.71052631578947367</v>
      </c>
      <c r="AH56" s="24">
        <v>27</v>
      </c>
      <c r="AI56" s="25">
        <f t="shared" ref="AI56:AI62" si="27">AH56/AH55</f>
        <v>0.71052631578947367</v>
      </c>
      <c r="AJ56" s="1">
        <f t="shared" ref="AJ56:AJ62" si="28">100%-AI56</f>
        <v>0.28947368421052633</v>
      </c>
      <c r="AL56" s="26" t="s">
        <v>20</v>
      </c>
      <c r="AM56" s="25">
        <f t="shared" ref="AM56:AM60" si="29">AJ6</f>
        <v>0.19999999999999996</v>
      </c>
      <c r="AN56" s="25">
        <f t="shared" ref="AN56:AN60" si="30">AJ24</f>
        <v>0.14000000000000001</v>
      </c>
      <c r="AO56" s="25">
        <f t="shared" ref="AO56:AO60" si="31">AJ40</f>
        <v>0.22807017543859653</v>
      </c>
      <c r="AP56" s="25">
        <f t="shared" ref="AP56:AP60" si="32">AJ56</f>
        <v>0.28947368421052633</v>
      </c>
      <c r="AQ56" s="25">
        <f t="shared" ref="AQ56:AQ59" si="33">AJ70</f>
        <v>0.15384615384615385</v>
      </c>
      <c r="AR56" s="1">
        <f t="shared" ref="AR56:AR58" si="34">AJ84</f>
        <v>0.15789473684210531</v>
      </c>
      <c r="AS56" s="1">
        <f>AJ100</f>
        <v>0.23170731707317072</v>
      </c>
      <c r="AT56" s="1">
        <f>AJ116</f>
        <v>0.34042553191489366</v>
      </c>
    </row>
    <row r="57" spans="1:48" ht="12.75" customHeight="1">
      <c r="A57" s="23" t="s">
        <v>17</v>
      </c>
      <c r="B57" s="17"/>
      <c r="C57" s="17"/>
      <c r="D57" s="17">
        <v>22</v>
      </c>
      <c r="E57" s="17"/>
      <c r="F57" s="17"/>
      <c r="G57" s="17"/>
      <c r="H57" s="17"/>
      <c r="I57" s="17"/>
      <c r="J57" s="17"/>
      <c r="K57" s="18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97"/>
      <c r="Y57" s="97"/>
      <c r="Z57" s="97"/>
      <c r="AA57" s="97"/>
      <c r="AB57" s="97"/>
      <c r="AC57" s="97"/>
      <c r="AD57" s="12"/>
      <c r="AE57" s="12"/>
      <c r="AF57" s="13"/>
      <c r="AG57" s="14">
        <f>D57/C56</f>
        <v>0.81481481481481477</v>
      </c>
      <c r="AH57" s="24">
        <v>22</v>
      </c>
      <c r="AI57" s="25">
        <f t="shared" si="27"/>
        <v>0.81481481481481477</v>
      </c>
      <c r="AJ57" s="1">
        <f t="shared" si="28"/>
        <v>0.18518518518518523</v>
      </c>
      <c r="AL57" s="26" t="s">
        <v>21</v>
      </c>
      <c r="AM57" s="25">
        <f t="shared" si="29"/>
        <v>6.8181818181818232E-2</v>
      </c>
      <c r="AN57" s="25">
        <f t="shared" si="30"/>
        <v>2.3255813953488413E-2</v>
      </c>
      <c r="AO57" s="25">
        <f t="shared" si="31"/>
        <v>0</v>
      </c>
      <c r="AP57" s="25">
        <f t="shared" si="32"/>
        <v>0.18518518518518523</v>
      </c>
      <c r="AQ57" s="25">
        <f t="shared" si="33"/>
        <v>0.29545454545454541</v>
      </c>
      <c r="AR57" s="1">
        <f t="shared" si="34"/>
        <v>6.25E-2</v>
      </c>
      <c r="AS57" s="1">
        <f>AJ104</f>
        <v>8.9285714285714302E-2</v>
      </c>
    </row>
    <row r="58" spans="1:48" ht="12.75" customHeight="1">
      <c r="A58" s="23" t="s">
        <v>18</v>
      </c>
      <c r="B58" s="17"/>
      <c r="C58" s="17"/>
      <c r="D58" s="17"/>
      <c r="E58" s="17">
        <v>22</v>
      </c>
      <c r="F58" s="17"/>
      <c r="G58" s="17"/>
      <c r="H58" s="17"/>
      <c r="I58" s="17"/>
      <c r="J58" s="17"/>
      <c r="K58" s="18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97"/>
      <c r="Y58" s="97"/>
      <c r="Z58" s="97"/>
      <c r="AA58" s="97"/>
      <c r="AB58" s="97"/>
      <c r="AC58" s="97"/>
      <c r="AD58" s="12"/>
      <c r="AE58" s="12"/>
      <c r="AF58" s="13"/>
      <c r="AG58" s="14">
        <f>E58/D57</f>
        <v>1</v>
      </c>
      <c r="AH58" s="24">
        <v>22</v>
      </c>
      <c r="AI58" s="25">
        <f t="shared" si="27"/>
        <v>1</v>
      </c>
      <c r="AJ58" s="1">
        <f t="shared" si="28"/>
        <v>0</v>
      </c>
      <c r="AL58" s="26" t="s">
        <v>22</v>
      </c>
      <c r="AM58" s="25">
        <f t="shared" si="29"/>
        <v>0.17073170731707321</v>
      </c>
      <c r="AN58" s="25">
        <f t="shared" si="30"/>
        <v>0</v>
      </c>
      <c r="AO58" s="25">
        <f t="shared" si="31"/>
        <v>0</v>
      </c>
      <c r="AP58" s="25">
        <f t="shared" si="32"/>
        <v>0</v>
      </c>
      <c r="AQ58" s="25">
        <f t="shared" si="33"/>
        <v>-3.2258064516129004E-2</v>
      </c>
      <c r="AR58" s="1">
        <f t="shared" si="34"/>
        <v>9.9999999999999978E-2</v>
      </c>
    </row>
    <row r="59" spans="1:48" ht="12.75" customHeight="1">
      <c r="A59" s="28" t="s">
        <v>19</v>
      </c>
      <c r="B59" s="29"/>
      <c r="C59" s="29"/>
      <c r="D59" s="29"/>
      <c r="E59" s="29"/>
      <c r="F59" s="29">
        <v>21</v>
      </c>
      <c r="G59" s="29"/>
      <c r="H59" s="29"/>
      <c r="I59" s="29"/>
      <c r="J59" s="29"/>
      <c r="K59" s="30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30"/>
      <c r="Y59" s="30"/>
      <c r="Z59" s="30"/>
      <c r="AA59" s="30"/>
      <c r="AB59" s="30"/>
      <c r="AC59" s="30"/>
      <c r="AD59" s="1"/>
      <c r="AE59" s="1"/>
      <c r="AF59" s="29"/>
      <c r="AG59" s="14">
        <f>F59/E58</f>
        <v>0.95454545454545459</v>
      </c>
      <c r="AH59" s="24">
        <v>22</v>
      </c>
      <c r="AI59" s="25">
        <f t="shared" si="27"/>
        <v>1</v>
      </c>
      <c r="AJ59" s="1">
        <f t="shared" si="28"/>
        <v>0</v>
      </c>
      <c r="AL59" s="26" t="s">
        <v>23</v>
      </c>
      <c r="AM59" s="25">
        <f t="shared" si="29"/>
        <v>0</v>
      </c>
      <c r="AN59" s="25">
        <f t="shared" si="30"/>
        <v>7.1428571428571397E-2</v>
      </c>
      <c r="AO59" s="25">
        <f t="shared" si="31"/>
        <v>0</v>
      </c>
      <c r="AP59" s="25">
        <f t="shared" si="32"/>
        <v>0</v>
      </c>
      <c r="AQ59" s="25">
        <f t="shared" si="33"/>
        <v>6.25E-2</v>
      </c>
    </row>
    <row r="60" spans="1:48" ht="12.75" customHeight="1">
      <c r="A60" s="28" t="s">
        <v>27</v>
      </c>
      <c r="B60" s="29"/>
      <c r="C60" s="29"/>
      <c r="D60" s="29"/>
      <c r="E60" s="29"/>
      <c r="F60" s="29"/>
      <c r="G60" s="29">
        <v>21</v>
      </c>
      <c r="H60" s="29"/>
      <c r="I60" s="29"/>
      <c r="J60" s="29"/>
      <c r="K60" s="30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30"/>
      <c r="Y60" s="30"/>
      <c r="Z60" s="30"/>
      <c r="AA60" s="30"/>
      <c r="AB60" s="30"/>
      <c r="AC60" s="30"/>
      <c r="AD60" s="1"/>
      <c r="AE60" s="1"/>
      <c r="AF60" s="29"/>
      <c r="AG60" s="14">
        <f>G60/F59</f>
        <v>1</v>
      </c>
      <c r="AH60" s="24">
        <v>22</v>
      </c>
      <c r="AI60" s="25">
        <f t="shared" si="27"/>
        <v>1</v>
      </c>
      <c r="AJ60" s="1">
        <f t="shared" si="28"/>
        <v>0</v>
      </c>
      <c r="AL60" s="26" t="s">
        <v>24</v>
      </c>
      <c r="AM60" s="25">
        <f t="shared" si="29"/>
        <v>2.9411764705882359E-2</v>
      </c>
      <c r="AN60" s="25">
        <f t="shared" si="30"/>
        <v>0</v>
      </c>
      <c r="AO60" s="25">
        <f t="shared" si="31"/>
        <v>0</v>
      </c>
      <c r="AP60" s="25">
        <f t="shared" si="32"/>
        <v>0</v>
      </c>
      <c r="AQ60" s="25"/>
    </row>
    <row r="61" spans="1:48" ht="12.75" customHeight="1">
      <c r="A61" s="28" t="s">
        <v>29</v>
      </c>
      <c r="B61" s="29"/>
      <c r="C61" s="29"/>
      <c r="D61" s="29"/>
      <c r="E61" s="29"/>
      <c r="F61" s="29"/>
      <c r="G61" s="29"/>
      <c r="H61" s="29">
        <v>20</v>
      </c>
      <c r="I61" s="29"/>
      <c r="J61" s="29"/>
      <c r="K61" s="30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30"/>
      <c r="Y61" s="30"/>
      <c r="Z61" s="30"/>
      <c r="AA61" s="30"/>
      <c r="AB61" s="30"/>
      <c r="AC61" s="30"/>
      <c r="AD61" s="1"/>
      <c r="AE61" s="1"/>
      <c r="AF61" s="29"/>
      <c r="AG61" s="1">
        <f>H61/G60</f>
        <v>0.95238095238095233</v>
      </c>
      <c r="AH61" s="24">
        <v>20</v>
      </c>
      <c r="AI61" s="25">
        <f t="shared" si="27"/>
        <v>0.90909090909090906</v>
      </c>
      <c r="AJ61" s="1">
        <f t="shared" si="28"/>
        <v>9.0909090909090939E-2</v>
      </c>
      <c r="AL61" s="26"/>
      <c r="AM61" s="25"/>
      <c r="AN61" s="25"/>
      <c r="AO61" s="25"/>
      <c r="AP61" s="25"/>
      <c r="AQ61" s="25"/>
    </row>
    <row r="62" spans="1:48" ht="12.75" customHeight="1">
      <c r="A62" s="28" t="s">
        <v>30</v>
      </c>
      <c r="B62" s="29"/>
      <c r="C62" s="29"/>
      <c r="D62" s="29"/>
      <c r="E62" s="29"/>
      <c r="F62" s="29"/>
      <c r="G62" s="29"/>
      <c r="H62" s="29"/>
      <c r="I62" s="29">
        <v>20</v>
      </c>
      <c r="J62" s="29"/>
      <c r="K62" s="30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30"/>
      <c r="Y62" s="30"/>
      <c r="Z62" s="30"/>
      <c r="AA62" s="30"/>
      <c r="AB62" s="30"/>
      <c r="AC62" s="30"/>
      <c r="AD62" s="1"/>
      <c r="AE62" s="1"/>
      <c r="AF62" s="29"/>
      <c r="AG62" s="1">
        <f>I62/H61</f>
        <v>1</v>
      </c>
      <c r="AH62" s="24">
        <v>20</v>
      </c>
      <c r="AI62" s="25">
        <f t="shared" si="27"/>
        <v>1</v>
      </c>
      <c r="AJ62" s="1">
        <f t="shared" si="28"/>
        <v>0</v>
      </c>
      <c r="AL62" s="26"/>
      <c r="AM62" s="25"/>
      <c r="AN62" s="25"/>
      <c r="AO62" s="25"/>
      <c r="AP62" s="25"/>
      <c r="AQ62" s="25"/>
    </row>
    <row r="63" spans="1:48" ht="12.75" customHeight="1">
      <c r="A63" s="28" t="s">
        <v>31</v>
      </c>
      <c r="B63" s="29"/>
      <c r="C63" s="29"/>
      <c r="D63" s="29"/>
      <c r="E63" s="29"/>
      <c r="F63" s="29"/>
      <c r="G63" s="29"/>
      <c r="H63" s="29"/>
      <c r="I63" s="29"/>
      <c r="J63" s="29"/>
      <c r="K63" s="30"/>
      <c r="L63" s="13"/>
      <c r="M63" s="13"/>
      <c r="N63" s="13"/>
      <c r="O63" s="13"/>
      <c r="P63" s="13">
        <v>1</v>
      </c>
      <c r="Q63" s="13">
        <v>5</v>
      </c>
      <c r="R63" s="13">
        <v>11</v>
      </c>
      <c r="S63" s="13"/>
      <c r="T63" s="13"/>
      <c r="U63" s="13"/>
      <c r="V63" s="13"/>
      <c r="W63" s="13"/>
      <c r="X63" s="30"/>
      <c r="Y63" s="30"/>
      <c r="Z63" s="30"/>
      <c r="AA63" s="30"/>
      <c r="AB63" s="30"/>
      <c r="AC63" s="30"/>
      <c r="AD63" s="1"/>
      <c r="AE63" s="1"/>
      <c r="AF63" s="29"/>
      <c r="AG63" s="1"/>
      <c r="AH63" s="24"/>
      <c r="AI63" s="25"/>
      <c r="AJ63" s="1"/>
      <c r="AL63" s="26"/>
      <c r="AM63" s="25"/>
      <c r="AN63" s="25"/>
      <c r="AO63" s="25"/>
      <c r="AP63" s="25"/>
      <c r="AQ63" s="25"/>
    </row>
    <row r="64" spans="1:48" ht="12.75" customHeight="1">
      <c r="A64" s="28" t="s">
        <v>32</v>
      </c>
      <c r="B64" s="29"/>
      <c r="C64" s="29"/>
      <c r="D64" s="29"/>
      <c r="E64" s="29"/>
      <c r="F64" s="29"/>
      <c r="G64" s="29"/>
      <c r="H64" s="29"/>
      <c r="I64" s="29"/>
      <c r="J64" s="29"/>
      <c r="K64" s="30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30"/>
      <c r="Y64" s="30"/>
      <c r="Z64" s="30">
        <v>8</v>
      </c>
      <c r="AA64" s="30">
        <v>11</v>
      </c>
      <c r="AB64" s="30"/>
      <c r="AC64" s="30">
        <f>SUM(X64:AB64)</f>
        <v>19</v>
      </c>
      <c r="AD64" s="1"/>
      <c r="AE64" s="1"/>
      <c r="AF64" s="29"/>
      <c r="AG64" s="1"/>
      <c r="AH64" s="24"/>
      <c r="AI64" s="25"/>
      <c r="AJ64" s="1"/>
      <c r="AL64" s="26"/>
      <c r="AM64" s="25"/>
      <c r="AN64" s="25"/>
      <c r="AO64" s="25"/>
      <c r="AP64" s="25"/>
      <c r="AQ64" s="25"/>
    </row>
    <row r="65" spans="1:58" ht="12.75" customHeight="1"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>
        <f>SUM(AC64)</f>
        <v>19</v>
      </c>
      <c r="AD65" s="1">
        <f>AC64/B55</f>
        <v>0.5</v>
      </c>
      <c r="AE65" s="1">
        <f>AC65/B55</f>
        <v>0.5</v>
      </c>
      <c r="AF65" s="1">
        <f>AE65-AD65</f>
        <v>0</v>
      </c>
      <c r="AG65" s="1"/>
      <c r="AL65" s="23" t="s">
        <v>25</v>
      </c>
      <c r="AM65" s="25">
        <f t="shared" ref="AM65:AM67" si="35">AJ11</f>
        <v>3.0303030303030276E-2</v>
      </c>
      <c r="AN65" s="25">
        <f t="shared" ref="AN65:AN66" si="36">AJ29</f>
        <v>2.5641025641025661E-2</v>
      </c>
      <c r="AO65" s="25">
        <f>AJ45</f>
        <v>0</v>
      </c>
      <c r="AP65" s="27"/>
      <c r="AQ65" s="27"/>
    </row>
    <row r="66" spans="1:58" ht="12.75" customHeight="1">
      <c r="A66" s="2" t="s">
        <v>40</v>
      </c>
      <c r="AD66" s="1"/>
      <c r="AE66" s="1"/>
      <c r="AG66" s="1"/>
      <c r="AL66" s="23" t="s">
        <v>26</v>
      </c>
      <c r="AM66" s="25">
        <f t="shared" si="35"/>
        <v>0</v>
      </c>
      <c r="AN66" s="25">
        <f t="shared" si="36"/>
        <v>0</v>
      </c>
      <c r="AO66" s="27"/>
      <c r="AP66" s="27"/>
      <c r="AQ66" s="27"/>
    </row>
    <row r="67" spans="1:58" ht="38.25" customHeight="1">
      <c r="B67" s="192" t="s">
        <v>1</v>
      </c>
      <c r="C67" s="193"/>
      <c r="D67" s="193"/>
      <c r="E67" s="193"/>
      <c r="F67" s="193"/>
      <c r="G67" s="193"/>
      <c r="H67" s="193"/>
      <c r="I67" s="193"/>
      <c r="J67" s="91"/>
      <c r="AD67" s="4" t="s">
        <v>2</v>
      </c>
      <c r="AE67" s="4" t="s">
        <v>3</v>
      </c>
      <c r="AF67" s="5" t="s">
        <v>4</v>
      </c>
      <c r="AG67" s="4" t="s">
        <v>5</v>
      </c>
      <c r="AH67" s="6" t="s">
        <v>6</v>
      </c>
      <c r="AI67" s="6" t="s">
        <v>7</v>
      </c>
      <c r="AJ67" s="7" t="s">
        <v>8</v>
      </c>
      <c r="AL67" s="23" t="s">
        <v>28</v>
      </c>
      <c r="AM67" s="25">
        <f t="shared" si="35"/>
        <v>0.375</v>
      </c>
      <c r="AN67" s="25"/>
      <c r="AO67" s="25"/>
      <c r="AP67" s="25"/>
      <c r="AQ67" s="27"/>
      <c r="AR67" s="27"/>
      <c r="AS67" s="27"/>
      <c r="AT67" s="27"/>
      <c r="AU67" s="27"/>
      <c r="AV67" s="27"/>
    </row>
    <row r="68" spans="1:58" ht="12.75" customHeight="1">
      <c r="A68" s="9" t="s">
        <v>9</v>
      </c>
      <c r="B68" s="10">
        <v>1</v>
      </c>
      <c r="C68" s="10">
        <v>2</v>
      </c>
      <c r="D68" s="10">
        <v>3</v>
      </c>
      <c r="E68" s="10">
        <v>4</v>
      </c>
      <c r="F68" s="10">
        <v>5</v>
      </c>
      <c r="G68" s="10">
        <v>6</v>
      </c>
      <c r="H68" s="10">
        <v>7</v>
      </c>
      <c r="I68" s="10">
        <v>8</v>
      </c>
      <c r="J68" s="10"/>
      <c r="K68" s="11" t="s">
        <v>10</v>
      </c>
      <c r="L68" s="98">
        <v>9</v>
      </c>
      <c r="M68" s="95">
        <v>10</v>
      </c>
      <c r="N68" s="95">
        <v>9</v>
      </c>
      <c r="O68" s="95">
        <v>10</v>
      </c>
      <c r="P68" s="95">
        <v>9</v>
      </c>
      <c r="Q68" s="95">
        <v>10</v>
      </c>
      <c r="R68" s="95">
        <v>9</v>
      </c>
      <c r="S68" s="96">
        <v>10</v>
      </c>
      <c r="T68" s="96"/>
      <c r="U68" s="96"/>
      <c r="V68" s="95">
        <v>9</v>
      </c>
      <c r="W68" s="96">
        <v>10</v>
      </c>
      <c r="X68" s="96"/>
      <c r="Y68" s="96"/>
      <c r="Z68" s="96"/>
      <c r="AA68" s="96"/>
      <c r="AB68" s="96"/>
      <c r="AC68" s="96"/>
      <c r="AD68" s="12"/>
      <c r="AE68" s="12"/>
      <c r="AF68" s="13"/>
      <c r="AG68" s="14"/>
      <c r="AH68" s="15"/>
      <c r="AI68" s="15"/>
      <c r="AJ68" s="1"/>
      <c r="AL68" s="34"/>
      <c r="AM68" s="35"/>
      <c r="AN68" s="35"/>
      <c r="AO68" s="35"/>
      <c r="AP68" s="36"/>
      <c r="AQ68" s="36"/>
      <c r="AR68" s="36"/>
      <c r="AS68" s="36"/>
      <c r="AT68" s="36"/>
      <c r="AU68" s="36"/>
      <c r="AV68" s="36"/>
    </row>
    <row r="69" spans="1:58" ht="12.75" customHeight="1">
      <c r="A69" s="23" t="s">
        <v>16</v>
      </c>
      <c r="B69" s="17">
        <v>52</v>
      </c>
      <c r="C69" s="17"/>
      <c r="D69" s="17"/>
      <c r="E69" s="17"/>
      <c r="F69" s="17"/>
      <c r="G69" s="17"/>
      <c r="H69" s="17"/>
      <c r="I69" s="17"/>
      <c r="J69" s="17"/>
      <c r="K69" s="18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97"/>
      <c r="Y69" s="97"/>
      <c r="Z69" s="97"/>
      <c r="AA69" s="97"/>
      <c r="AB69" s="97"/>
      <c r="AC69" s="97"/>
      <c r="AD69" s="12"/>
      <c r="AE69" s="12"/>
      <c r="AF69" s="13"/>
      <c r="AG69" s="14"/>
      <c r="AH69" s="19">
        <f>B69</f>
        <v>52</v>
      </c>
      <c r="AI69" s="15"/>
      <c r="AJ69" s="1"/>
      <c r="AL69" s="28"/>
      <c r="AM69" s="35"/>
      <c r="AN69" s="35"/>
      <c r="AO69" s="36"/>
      <c r="AP69" s="36"/>
      <c r="AQ69" s="36"/>
      <c r="AR69" s="36"/>
      <c r="AS69" s="36"/>
      <c r="AT69" s="36"/>
      <c r="AU69" s="36"/>
      <c r="AV69" s="36"/>
    </row>
    <row r="70" spans="1:58" ht="12.75" customHeight="1">
      <c r="A70" s="23" t="s">
        <v>17</v>
      </c>
      <c r="B70" s="17"/>
      <c r="C70" s="17">
        <v>44</v>
      </c>
      <c r="D70" s="17"/>
      <c r="E70" s="17"/>
      <c r="F70" s="17"/>
      <c r="G70" s="17"/>
      <c r="H70" s="17"/>
      <c r="I70" s="17"/>
      <c r="J70" s="17"/>
      <c r="K70" s="18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97"/>
      <c r="Y70" s="97"/>
      <c r="Z70" s="97"/>
      <c r="AA70" s="97"/>
      <c r="AB70" s="97"/>
      <c r="AC70" s="97"/>
      <c r="AD70" s="12"/>
      <c r="AE70" s="12"/>
      <c r="AF70" s="13"/>
      <c r="AG70" s="14">
        <f>C70/B69</f>
        <v>0.84615384615384615</v>
      </c>
      <c r="AH70" s="24">
        <v>44</v>
      </c>
      <c r="AI70" s="25">
        <f t="shared" ref="AI70:AI75" si="37">AH70/AH69</f>
        <v>0.84615384615384615</v>
      </c>
      <c r="AJ70" s="1">
        <f t="shared" ref="AJ70:AJ75" si="38">100%-AI70</f>
        <v>0.15384615384615385</v>
      </c>
      <c r="AL70" s="28"/>
      <c r="AM70" s="35"/>
      <c r="AN70" s="36"/>
      <c r="AO70" s="36"/>
      <c r="AP70" s="36"/>
      <c r="AQ70" s="36"/>
      <c r="AR70" s="36"/>
      <c r="AS70" s="36"/>
      <c r="AT70" s="36"/>
      <c r="AU70" s="36"/>
      <c r="AV70" s="36"/>
    </row>
    <row r="71" spans="1:58" ht="12.75" customHeight="1">
      <c r="A71" s="23" t="s">
        <v>18</v>
      </c>
      <c r="B71" s="17"/>
      <c r="C71" s="17"/>
      <c r="D71" s="17">
        <v>31</v>
      </c>
      <c r="E71" s="17"/>
      <c r="F71" s="17"/>
      <c r="G71" s="17"/>
      <c r="H71" s="17"/>
      <c r="I71" s="17"/>
      <c r="J71" s="17"/>
      <c r="K71" s="18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97"/>
      <c r="Y71" s="97"/>
      <c r="Z71" s="97"/>
      <c r="AA71" s="97"/>
      <c r="AB71" s="97"/>
      <c r="AC71" s="97"/>
      <c r="AD71" s="12"/>
      <c r="AE71" s="12"/>
      <c r="AF71" s="13"/>
      <c r="AG71" s="14">
        <f>D71/C70</f>
        <v>0.70454545454545459</v>
      </c>
      <c r="AH71" s="24">
        <v>31</v>
      </c>
      <c r="AI71" s="25">
        <f t="shared" si="37"/>
        <v>0.70454545454545459</v>
      </c>
      <c r="AJ71" s="1">
        <f t="shared" si="38"/>
        <v>0.29545454545454541</v>
      </c>
      <c r="AL71" s="29"/>
      <c r="AM71" s="8" t="s">
        <v>41</v>
      </c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58" ht="12.75" customHeight="1">
      <c r="A72" s="28" t="s">
        <v>19</v>
      </c>
      <c r="B72" s="29"/>
      <c r="C72" s="29"/>
      <c r="D72" s="29"/>
      <c r="E72" s="29">
        <v>31</v>
      </c>
      <c r="F72" s="29"/>
      <c r="G72" s="29"/>
      <c r="H72" s="29"/>
      <c r="I72" s="29"/>
      <c r="J72" s="29"/>
      <c r="K72" s="30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30"/>
      <c r="Y72" s="30"/>
      <c r="Z72" s="30"/>
      <c r="AA72" s="30"/>
      <c r="AB72" s="30"/>
      <c r="AC72" s="30"/>
      <c r="AD72" s="1"/>
      <c r="AE72" s="1"/>
      <c r="AF72" s="29"/>
      <c r="AG72" s="14">
        <f>E72/D71</f>
        <v>1</v>
      </c>
      <c r="AH72" s="24">
        <v>32</v>
      </c>
      <c r="AI72" s="25">
        <f t="shared" si="37"/>
        <v>1.032258064516129</v>
      </c>
      <c r="AJ72" s="1">
        <f t="shared" si="38"/>
        <v>-3.2258064516129004E-2</v>
      </c>
      <c r="AL72" s="37" t="s">
        <v>12</v>
      </c>
      <c r="AM72" s="38">
        <v>9902</v>
      </c>
      <c r="AN72" s="39" t="s">
        <v>13</v>
      </c>
      <c r="AO72" s="39" t="s">
        <v>14</v>
      </c>
      <c r="AP72" s="39" t="s">
        <v>15</v>
      </c>
      <c r="AQ72" s="39" t="s">
        <v>16</v>
      </c>
      <c r="AR72" s="39" t="s">
        <v>17</v>
      </c>
      <c r="AS72" s="39" t="s">
        <v>18</v>
      </c>
      <c r="AT72" s="39" t="s">
        <v>19</v>
      </c>
      <c r="AU72" s="39" t="s">
        <v>27</v>
      </c>
      <c r="AV72" s="39" t="s">
        <v>29</v>
      </c>
      <c r="AW72" s="39" t="s">
        <v>30</v>
      </c>
      <c r="AX72" s="39" t="s">
        <v>31</v>
      </c>
      <c r="AY72" s="39" t="s">
        <v>32</v>
      </c>
      <c r="AZ72" s="39" t="s">
        <v>35</v>
      </c>
      <c r="BA72" s="39" t="s">
        <v>36</v>
      </c>
      <c r="BB72" s="39" t="s">
        <v>42</v>
      </c>
      <c r="BC72" s="39" t="s">
        <v>43</v>
      </c>
      <c r="BD72" s="39" t="s">
        <v>44</v>
      </c>
      <c r="BE72" s="39" t="s">
        <v>45</v>
      </c>
      <c r="BF72" s="39" t="s">
        <v>47</v>
      </c>
    </row>
    <row r="73" spans="1:58" ht="12.75" customHeight="1">
      <c r="A73" s="28" t="s">
        <v>27</v>
      </c>
      <c r="B73" s="29"/>
      <c r="C73" s="29"/>
      <c r="D73" s="29"/>
      <c r="E73" s="29"/>
      <c r="F73" s="29">
        <v>30</v>
      </c>
      <c r="G73" s="29"/>
      <c r="H73" s="29"/>
      <c r="I73" s="29"/>
      <c r="J73" s="29"/>
      <c r="K73" s="30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30"/>
      <c r="Y73" s="30"/>
      <c r="Z73" s="30"/>
      <c r="AA73" s="30"/>
      <c r="AB73" s="30"/>
      <c r="AC73" s="30"/>
      <c r="AD73" s="1"/>
      <c r="AE73" s="1"/>
      <c r="AF73" s="29"/>
      <c r="AG73" s="14">
        <f>F73/E72</f>
        <v>0.967741935483871</v>
      </c>
      <c r="AH73" s="24">
        <v>30</v>
      </c>
      <c r="AI73" s="25">
        <f t="shared" si="37"/>
        <v>0.9375</v>
      </c>
      <c r="AJ73" s="1">
        <f t="shared" si="38"/>
        <v>6.25E-2</v>
      </c>
      <c r="AL73" s="40" t="s">
        <v>20</v>
      </c>
      <c r="AM73" s="41">
        <f>AH7/AH5</f>
        <v>0.74545454545454548</v>
      </c>
      <c r="AN73" s="41">
        <f>AH25/AH23</f>
        <v>0.84</v>
      </c>
      <c r="AO73" s="41">
        <f>AH41/AH39</f>
        <v>0.77192982456140347</v>
      </c>
      <c r="AP73" s="41">
        <f>AH57/AH55</f>
        <v>0.57894736842105265</v>
      </c>
      <c r="AQ73" s="41">
        <f>AH71/AH69</f>
        <v>0.59615384615384615</v>
      </c>
      <c r="AR73" s="41">
        <f>AH85/AH83</f>
        <v>0.78947368421052633</v>
      </c>
      <c r="AS73" s="41">
        <f>AH101/AH99</f>
        <v>0.71951219512195119</v>
      </c>
      <c r="AT73" s="41">
        <f>AH117/AH115</f>
        <v>0.57446808510638303</v>
      </c>
      <c r="AU73" s="41">
        <f>AH133/AH131</f>
        <v>0.74766355140186913</v>
      </c>
      <c r="AV73" s="41">
        <f>AH152/AH150</f>
        <v>0.74358974358974361</v>
      </c>
      <c r="AW73" s="41">
        <f>AH169/AH167</f>
        <v>0.86585365853658536</v>
      </c>
      <c r="AX73" s="41">
        <f>AH185/AH183</f>
        <v>0.83333333333333337</v>
      </c>
      <c r="AY73" s="41">
        <f>AG200/AG198</f>
        <v>0.83076923076923082</v>
      </c>
      <c r="AZ73" s="41">
        <f>AG218/AG216</f>
        <v>0.82758620689655171</v>
      </c>
      <c r="BA73" s="41">
        <f>AH232/AH230</f>
        <v>0.88405797101449279</v>
      </c>
      <c r="BB73" s="41">
        <f>AH248/AH246</f>
        <v>0.82352941176470584</v>
      </c>
      <c r="BC73" s="41">
        <f>AH265/AH263</f>
        <v>0.84615384615384615</v>
      </c>
      <c r="BD73" s="41">
        <f>AH284/AH282</f>
        <v>0.95454545454545459</v>
      </c>
      <c r="BE73" s="41">
        <f>AH303/AH301</f>
        <v>0.88059701492537312</v>
      </c>
      <c r="BF73" s="41">
        <f>AH339/AH337</f>
        <v>0.8666666666666667</v>
      </c>
    </row>
    <row r="74" spans="1:58" ht="12.75" customHeight="1">
      <c r="A74" s="28" t="s">
        <v>29</v>
      </c>
      <c r="B74" s="29"/>
      <c r="C74" s="29"/>
      <c r="D74" s="29"/>
      <c r="E74" s="29"/>
      <c r="F74" s="29"/>
      <c r="G74" s="29">
        <v>29</v>
      </c>
      <c r="H74" s="29"/>
      <c r="I74" s="29"/>
      <c r="J74" s="29"/>
      <c r="K74" s="30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30"/>
      <c r="Y74" s="30"/>
      <c r="Z74" s="30"/>
      <c r="AA74" s="30"/>
      <c r="AB74" s="30"/>
      <c r="AC74" s="30"/>
      <c r="AD74" s="1"/>
      <c r="AE74" s="1"/>
      <c r="AF74" s="29"/>
      <c r="AG74" s="1">
        <f>G74/F73</f>
        <v>0.96666666666666667</v>
      </c>
      <c r="AH74" s="24">
        <v>29</v>
      </c>
      <c r="AI74" s="25">
        <f t="shared" si="37"/>
        <v>0.96666666666666667</v>
      </c>
      <c r="AJ74" s="1">
        <f t="shared" si="38"/>
        <v>3.3333333333333326E-2</v>
      </c>
      <c r="AL74" s="40"/>
      <c r="AM74" s="41"/>
      <c r="AN74" s="41"/>
      <c r="AO74" s="41"/>
      <c r="AP74" s="41"/>
      <c r="AQ74" s="41"/>
      <c r="AR74" s="41"/>
      <c r="AX74" s="41"/>
    </row>
    <row r="75" spans="1:58" ht="12.75" customHeight="1">
      <c r="A75" s="28" t="s">
        <v>30</v>
      </c>
      <c r="B75" s="29"/>
      <c r="C75" s="29"/>
      <c r="D75" s="29"/>
      <c r="E75" s="29"/>
      <c r="F75" s="29"/>
      <c r="G75" s="29"/>
      <c r="H75" s="29">
        <v>29</v>
      </c>
      <c r="I75" s="29"/>
      <c r="J75" s="29"/>
      <c r="K75" s="30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30"/>
      <c r="Y75" s="30"/>
      <c r="Z75" s="30"/>
      <c r="AA75" s="30"/>
      <c r="AB75" s="30"/>
      <c r="AC75" s="30"/>
      <c r="AD75" s="1"/>
      <c r="AE75" s="1"/>
      <c r="AF75" s="29"/>
      <c r="AG75" s="1">
        <f>H75/G74</f>
        <v>1</v>
      </c>
      <c r="AH75" s="24">
        <v>29</v>
      </c>
      <c r="AI75" s="25">
        <f t="shared" si="37"/>
        <v>1</v>
      </c>
      <c r="AJ75" s="1">
        <f t="shared" si="38"/>
        <v>0</v>
      </c>
      <c r="AL75" s="40"/>
      <c r="AM75" s="41"/>
      <c r="AN75" s="41"/>
      <c r="AO75" s="41"/>
      <c r="AP75" s="41"/>
      <c r="AQ75" s="41"/>
      <c r="AR75" s="41"/>
      <c r="AX75" s="41"/>
    </row>
    <row r="76" spans="1:58" ht="12.75" customHeight="1">
      <c r="A76" s="28" t="s">
        <v>31</v>
      </c>
      <c r="B76" s="29"/>
      <c r="C76" s="29"/>
      <c r="D76" s="29"/>
      <c r="E76" s="29"/>
      <c r="F76" s="29"/>
      <c r="G76" s="29"/>
      <c r="H76" s="29"/>
      <c r="I76" s="29">
        <v>25</v>
      </c>
      <c r="J76" s="29"/>
      <c r="K76" s="30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30"/>
      <c r="Y76" s="30"/>
      <c r="Z76" s="30">
        <v>2</v>
      </c>
      <c r="AA76" s="30"/>
      <c r="AB76" s="30"/>
      <c r="AC76" s="30">
        <f t="shared" ref="AC76:AC78" si="39">SUM(X76:AB76)</f>
        <v>2</v>
      </c>
      <c r="AD76" s="1"/>
      <c r="AE76" s="1"/>
      <c r="AF76" s="29"/>
      <c r="AG76" s="1"/>
      <c r="AH76" s="24"/>
      <c r="AI76" s="25"/>
      <c r="AJ76" s="1"/>
      <c r="AL76" s="40"/>
      <c r="AM76" s="41"/>
      <c r="AN76" s="41"/>
      <c r="AO76" s="41"/>
      <c r="AP76" s="41"/>
      <c r="AQ76" s="41"/>
      <c r="AR76" s="41"/>
      <c r="AX76" s="41"/>
    </row>
    <row r="77" spans="1:58" ht="12.75" customHeight="1">
      <c r="A77" s="28" t="s">
        <v>32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  <c r="L77" s="13"/>
      <c r="M77" s="13"/>
      <c r="N77" s="13"/>
      <c r="O77" s="13"/>
      <c r="P77" s="13">
        <v>8</v>
      </c>
      <c r="Q77" s="13"/>
      <c r="R77" s="13">
        <v>17</v>
      </c>
      <c r="S77" s="13"/>
      <c r="T77" s="13"/>
      <c r="U77" s="13"/>
      <c r="V77" s="13">
        <f>L77+N77+P77+R77+T77</f>
        <v>25</v>
      </c>
      <c r="W77" s="13"/>
      <c r="X77" s="30"/>
      <c r="Y77" s="30"/>
      <c r="Z77" s="30"/>
      <c r="AA77" s="30"/>
      <c r="AB77" s="30"/>
      <c r="AC77" s="30">
        <f t="shared" si="39"/>
        <v>0</v>
      </c>
      <c r="AD77" s="1"/>
      <c r="AE77" s="1"/>
      <c r="AF77" s="29"/>
      <c r="AG77" s="1"/>
      <c r="AH77" s="24"/>
      <c r="AI77" s="25"/>
      <c r="AJ77" s="1"/>
      <c r="AL77" s="40"/>
      <c r="AM77" s="41"/>
      <c r="AN77" s="41"/>
      <c r="AO77" s="41"/>
      <c r="AP77" s="41"/>
      <c r="AQ77" s="41"/>
      <c r="AR77" s="41"/>
      <c r="AX77" s="41"/>
    </row>
    <row r="78" spans="1:58" ht="12.75" customHeight="1">
      <c r="A78" s="28" t="s">
        <v>35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13"/>
      <c r="M78" s="13"/>
      <c r="N78" s="13"/>
      <c r="O78" s="13"/>
      <c r="P78" s="13"/>
      <c r="Q78" s="13">
        <v>8</v>
      </c>
      <c r="R78" s="13"/>
      <c r="S78" s="13">
        <v>17</v>
      </c>
      <c r="T78" s="13"/>
      <c r="U78" s="13"/>
      <c r="V78" s="13"/>
      <c r="W78" s="13">
        <f>Q78+S78</f>
        <v>25</v>
      </c>
      <c r="X78" s="30"/>
      <c r="Y78" s="30"/>
      <c r="Z78" s="30">
        <v>8</v>
      </c>
      <c r="AA78" s="30">
        <v>16</v>
      </c>
      <c r="AB78" s="30"/>
      <c r="AC78" s="30">
        <f t="shared" si="39"/>
        <v>24</v>
      </c>
      <c r="AD78" s="1"/>
      <c r="AE78" s="1"/>
      <c r="AF78" s="29"/>
      <c r="AG78" s="1"/>
      <c r="AH78" s="24"/>
      <c r="AI78" s="25"/>
      <c r="AJ78" s="1"/>
      <c r="AL78" s="40"/>
      <c r="AM78" s="41"/>
      <c r="AN78" s="41"/>
      <c r="AO78" s="41"/>
      <c r="AP78" s="41"/>
      <c r="AQ78" s="41"/>
      <c r="AR78" s="41"/>
      <c r="AX78" s="41"/>
    </row>
    <row r="79" spans="1:58" ht="12.75" customHeight="1">
      <c r="K79" s="29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29"/>
      <c r="Y79" s="29"/>
      <c r="Z79" s="29"/>
      <c r="AA79" s="29"/>
      <c r="AB79" s="29"/>
      <c r="AC79" s="29">
        <f>SUM(AC76:AC78)</f>
        <v>26</v>
      </c>
      <c r="AD79" s="1">
        <f>(AC78+AC76)/B69</f>
        <v>0.5</v>
      </c>
      <c r="AE79" s="1">
        <f>AC79/B69</f>
        <v>0.5</v>
      </c>
      <c r="AF79" s="1">
        <f>AE79-AD79</f>
        <v>0</v>
      </c>
      <c r="AG79" s="1"/>
      <c r="AL79" s="33"/>
      <c r="AM79" s="8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58" ht="12.75" customHeight="1">
      <c r="A80" s="2" t="s">
        <v>48</v>
      </c>
      <c r="AD80" s="1"/>
      <c r="AE80" s="1"/>
      <c r="AG80" s="1"/>
    </row>
    <row r="81" spans="1:36" ht="38.25" customHeight="1">
      <c r="B81" s="192" t="s">
        <v>1</v>
      </c>
      <c r="C81" s="193"/>
      <c r="D81" s="193"/>
      <c r="E81" s="193"/>
      <c r="F81" s="193"/>
      <c r="G81" s="193"/>
      <c r="H81" s="193"/>
      <c r="I81" s="193"/>
      <c r="J81" s="91"/>
      <c r="AD81" s="4" t="s">
        <v>2</v>
      </c>
      <c r="AE81" s="4" t="s">
        <v>3</v>
      </c>
      <c r="AF81" s="5" t="s">
        <v>4</v>
      </c>
      <c r="AG81" s="4" t="s">
        <v>5</v>
      </c>
      <c r="AH81" s="6" t="s">
        <v>6</v>
      </c>
      <c r="AI81" s="6" t="s">
        <v>7</v>
      </c>
      <c r="AJ81" s="7" t="s">
        <v>8</v>
      </c>
    </row>
    <row r="82" spans="1:36" ht="12.75" customHeight="1">
      <c r="A82" s="9" t="s">
        <v>9</v>
      </c>
      <c r="B82" s="10">
        <v>1</v>
      </c>
      <c r="C82" s="10">
        <v>2</v>
      </c>
      <c r="D82" s="10">
        <v>3</v>
      </c>
      <c r="E82" s="10">
        <v>4</v>
      </c>
      <c r="F82" s="10">
        <v>5</v>
      </c>
      <c r="G82" s="10">
        <v>6</v>
      </c>
      <c r="H82" s="10">
        <v>7</v>
      </c>
      <c r="I82" s="10">
        <v>8</v>
      </c>
      <c r="J82" s="10"/>
      <c r="K82" s="11" t="s">
        <v>10</v>
      </c>
      <c r="L82" s="98">
        <v>8</v>
      </c>
      <c r="M82" s="95">
        <v>9</v>
      </c>
      <c r="N82" s="98">
        <v>8</v>
      </c>
      <c r="O82" s="95">
        <v>9</v>
      </c>
      <c r="P82" s="98">
        <v>8</v>
      </c>
      <c r="Q82" s="95">
        <v>9</v>
      </c>
      <c r="R82" s="98">
        <v>8</v>
      </c>
      <c r="S82" s="95">
        <v>9</v>
      </c>
      <c r="T82" s="98">
        <v>8</v>
      </c>
      <c r="U82" s="95">
        <v>9</v>
      </c>
      <c r="V82" s="98">
        <v>8</v>
      </c>
      <c r="W82" s="95">
        <v>9</v>
      </c>
      <c r="X82" s="96"/>
      <c r="Y82" s="96"/>
      <c r="Z82" s="96"/>
      <c r="AA82" s="96"/>
      <c r="AB82" s="96"/>
      <c r="AC82" s="96"/>
      <c r="AD82" s="12"/>
      <c r="AE82" s="12"/>
      <c r="AF82" s="13"/>
      <c r="AG82" s="14"/>
      <c r="AH82" s="15"/>
      <c r="AI82" s="15"/>
      <c r="AJ82" s="1"/>
    </row>
    <row r="83" spans="1:36" ht="12.75" customHeight="1">
      <c r="A83" s="23" t="s">
        <v>17</v>
      </c>
      <c r="B83" s="17">
        <v>38</v>
      </c>
      <c r="C83" s="17"/>
      <c r="D83" s="17"/>
      <c r="E83" s="17"/>
      <c r="F83" s="17"/>
      <c r="G83" s="17"/>
      <c r="H83" s="17"/>
      <c r="I83" s="17"/>
      <c r="J83" s="17"/>
      <c r="K83" s="18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97"/>
      <c r="Y83" s="97"/>
      <c r="Z83" s="97"/>
      <c r="AA83" s="97"/>
      <c r="AB83" s="97"/>
      <c r="AC83" s="97"/>
      <c r="AD83" s="12"/>
      <c r="AE83" s="12"/>
      <c r="AF83" s="13"/>
      <c r="AG83" s="14"/>
      <c r="AH83" s="19">
        <f>B83</f>
        <v>38</v>
      </c>
      <c r="AI83" s="15"/>
      <c r="AJ83" s="1"/>
    </row>
    <row r="84" spans="1:36" ht="12.75" customHeight="1">
      <c r="A84" s="23" t="s">
        <v>18</v>
      </c>
      <c r="B84" s="17"/>
      <c r="C84" s="17">
        <v>32</v>
      </c>
      <c r="D84" s="17"/>
      <c r="E84" s="17"/>
      <c r="F84" s="17"/>
      <c r="G84" s="17"/>
      <c r="H84" s="17"/>
      <c r="I84" s="17"/>
      <c r="J84" s="17"/>
      <c r="K84" s="18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97"/>
      <c r="Y84" s="97"/>
      <c r="Z84" s="97"/>
      <c r="AA84" s="97"/>
      <c r="AB84" s="97"/>
      <c r="AC84" s="97"/>
      <c r="AD84" s="12"/>
      <c r="AE84" s="12"/>
      <c r="AF84" s="13"/>
      <c r="AG84" s="14">
        <f>C84/B83</f>
        <v>0.84210526315789469</v>
      </c>
      <c r="AH84" s="24">
        <v>32</v>
      </c>
      <c r="AI84" s="25">
        <f t="shared" ref="AI84:AI89" si="40">AH84/AH83</f>
        <v>0.84210526315789469</v>
      </c>
      <c r="AJ84" s="1">
        <f t="shared" ref="AJ84:AJ89" si="41">100%-AI84</f>
        <v>0.15789473684210531</v>
      </c>
    </row>
    <row r="85" spans="1:36" ht="12.75" customHeight="1">
      <c r="A85" s="28" t="s">
        <v>19</v>
      </c>
      <c r="B85" s="29"/>
      <c r="C85" s="29"/>
      <c r="D85" s="29">
        <v>25</v>
      </c>
      <c r="E85" s="29"/>
      <c r="F85" s="29"/>
      <c r="G85" s="29"/>
      <c r="H85" s="29"/>
      <c r="I85" s="29"/>
      <c r="J85" s="29"/>
      <c r="K85" s="30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30"/>
      <c r="Y85" s="30"/>
      <c r="Z85" s="30"/>
      <c r="AA85" s="30"/>
      <c r="AB85" s="30"/>
      <c r="AC85" s="30"/>
      <c r="AD85" s="1"/>
      <c r="AE85" s="1"/>
      <c r="AF85" s="29"/>
      <c r="AG85" s="14">
        <f>D85/C84</f>
        <v>0.78125</v>
      </c>
      <c r="AH85" s="24">
        <v>30</v>
      </c>
      <c r="AI85" s="25">
        <f t="shared" si="40"/>
        <v>0.9375</v>
      </c>
      <c r="AJ85" s="1">
        <f t="shared" si="41"/>
        <v>6.25E-2</v>
      </c>
    </row>
    <row r="86" spans="1:36" ht="12.75" customHeight="1">
      <c r="A86" s="28" t="s">
        <v>27</v>
      </c>
      <c r="B86" s="29"/>
      <c r="C86" s="29"/>
      <c r="D86" s="29"/>
      <c r="E86" s="29">
        <v>19</v>
      </c>
      <c r="F86" s="29"/>
      <c r="G86" s="29"/>
      <c r="H86" s="29"/>
      <c r="I86" s="29"/>
      <c r="J86" s="29"/>
      <c r="K86" s="30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30"/>
      <c r="Y86" s="30"/>
      <c r="Z86" s="30"/>
      <c r="AA86" s="30"/>
      <c r="AB86" s="30"/>
      <c r="AC86" s="30"/>
      <c r="AD86" s="1"/>
      <c r="AE86" s="1"/>
      <c r="AF86" s="29"/>
      <c r="AG86" s="14">
        <f>E86/D85</f>
        <v>0.76</v>
      </c>
      <c r="AH86" s="24">
        <v>27</v>
      </c>
      <c r="AI86" s="25">
        <f t="shared" si="40"/>
        <v>0.9</v>
      </c>
      <c r="AJ86" s="1">
        <f t="shared" si="41"/>
        <v>9.9999999999999978E-2</v>
      </c>
    </row>
    <row r="87" spans="1:36" ht="12.75" customHeight="1">
      <c r="A87" s="28" t="s">
        <v>29</v>
      </c>
      <c r="B87" s="29"/>
      <c r="C87" s="29"/>
      <c r="D87" s="29"/>
      <c r="E87" s="29"/>
      <c r="F87" s="29">
        <v>18</v>
      </c>
      <c r="G87" s="29"/>
      <c r="H87" s="29"/>
      <c r="I87" s="29"/>
      <c r="J87" s="29"/>
      <c r="K87" s="30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30"/>
      <c r="Y87" s="30"/>
      <c r="Z87" s="30"/>
      <c r="AA87" s="30"/>
      <c r="AB87" s="30"/>
      <c r="AC87" s="30"/>
      <c r="AD87" s="1"/>
      <c r="AE87" s="1"/>
      <c r="AF87" s="29"/>
      <c r="AG87" s="1">
        <f>F87/E86</f>
        <v>0.94736842105263153</v>
      </c>
      <c r="AH87" s="24">
        <v>25</v>
      </c>
      <c r="AI87" s="25">
        <f t="shared" si="40"/>
        <v>0.92592592592592593</v>
      </c>
      <c r="AJ87" s="1">
        <f t="shared" si="41"/>
        <v>7.407407407407407E-2</v>
      </c>
    </row>
    <row r="88" spans="1:36" ht="12.75" customHeight="1">
      <c r="A88" s="28" t="s">
        <v>30</v>
      </c>
      <c r="B88" s="29"/>
      <c r="C88" s="29"/>
      <c r="D88" s="29"/>
      <c r="E88" s="29"/>
      <c r="F88" s="29"/>
      <c r="G88" s="29">
        <v>17</v>
      </c>
      <c r="H88" s="29"/>
      <c r="I88" s="29"/>
      <c r="J88" s="29"/>
      <c r="K88" s="30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30"/>
      <c r="Y88" s="30"/>
      <c r="Z88" s="30"/>
      <c r="AA88" s="30"/>
      <c r="AB88" s="30"/>
      <c r="AC88" s="30"/>
      <c r="AD88" s="1"/>
      <c r="AE88" s="1"/>
      <c r="AF88" s="29"/>
      <c r="AG88" s="1">
        <f>G88/F87</f>
        <v>0.94444444444444442</v>
      </c>
      <c r="AH88" s="24">
        <v>24</v>
      </c>
      <c r="AI88" s="25">
        <f t="shared" si="40"/>
        <v>0.96</v>
      </c>
      <c r="AJ88" s="1">
        <f t="shared" si="41"/>
        <v>4.0000000000000036E-2</v>
      </c>
    </row>
    <row r="89" spans="1:36" ht="12.75" customHeight="1">
      <c r="A89" s="28" t="s">
        <v>31</v>
      </c>
      <c r="B89" s="29"/>
      <c r="C89" s="29"/>
      <c r="D89" s="29"/>
      <c r="E89" s="29"/>
      <c r="F89" s="29"/>
      <c r="G89" s="29"/>
      <c r="H89" s="29">
        <v>14</v>
      </c>
      <c r="I89" s="29"/>
      <c r="J89" s="29"/>
      <c r="K89" s="30"/>
      <c r="L89" s="13"/>
      <c r="M89" s="13"/>
      <c r="N89" s="13"/>
      <c r="O89" s="13"/>
      <c r="P89" s="13">
        <v>6</v>
      </c>
      <c r="Q89" s="13"/>
      <c r="R89" s="13"/>
      <c r="S89" s="13"/>
      <c r="T89" s="13">
        <v>3</v>
      </c>
      <c r="U89" s="13"/>
      <c r="V89" s="13">
        <f t="shared" ref="V89:V90" si="42">L89+N89+P89+R89+T89</f>
        <v>9</v>
      </c>
      <c r="W89" s="13"/>
      <c r="X89" s="30"/>
      <c r="Y89" s="30"/>
      <c r="Z89" s="30">
        <v>6</v>
      </c>
      <c r="AA89" s="30"/>
      <c r="AB89" s="30"/>
      <c r="AC89" s="30">
        <f t="shared" ref="AC89:AC90" si="43">SUM(X89:AB89)</f>
        <v>6</v>
      </c>
      <c r="AD89" s="1"/>
      <c r="AE89" s="1"/>
      <c r="AF89" s="29"/>
      <c r="AG89" s="1">
        <f>H89/G88</f>
        <v>0.82352941176470584</v>
      </c>
      <c r="AH89" s="24">
        <v>17</v>
      </c>
      <c r="AI89" s="25">
        <f t="shared" si="40"/>
        <v>0.70833333333333337</v>
      </c>
      <c r="AJ89" s="1">
        <f t="shared" si="41"/>
        <v>0.29166666666666663</v>
      </c>
    </row>
    <row r="90" spans="1:36" ht="12.75" customHeight="1">
      <c r="A90" s="28" t="s">
        <v>32</v>
      </c>
      <c r="B90" s="29"/>
      <c r="C90" s="29"/>
      <c r="D90" s="29"/>
      <c r="E90" s="29"/>
      <c r="F90" s="29"/>
      <c r="G90" s="29"/>
      <c r="H90" s="29"/>
      <c r="I90" s="29"/>
      <c r="J90" s="29"/>
      <c r="K90" s="30"/>
      <c r="L90" s="13"/>
      <c r="M90" s="13"/>
      <c r="N90" s="13"/>
      <c r="O90" s="13"/>
      <c r="P90" s="13">
        <v>2</v>
      </c>
      <c r="Q90" s="13"/>
      <c r="R90" s="13">
        <v>6</v>
      </c>
      <c r="S90" s="13"/>
      <c r="T90" s="13">
        <v>5</v>
      </c>
      <c r="U90" s="13">
        <v>2</v>
      </c>
      <c r="V90" s="13">
        <f t="shared" si="42"/>
        <v>13</v>
      </c>
      <c r="W90" s="13">
        <f>M90+O90+Q90+S90+U90</f>
        <v>2</v>
      </c>
      <c r="X90" s="30"/>
      <c r="Y90" s="30"/>
      <c r="Z90" s="30"/>
      <c r="AA90" s="30"/>
      <c r="AB90" s="30">
        <v>2</v>
      </c>
      <c r="AC90" s="30">
        <f t="shared" si="43"/>
        <v>2</v>
      </c>
      <c r="AD90" s="1"/>
      <c r="AE90" s="1"/>
      <c r="AF90" s="29"/>
      <c r="AG90" s="1"/>
      <c r="AH90" s="24"/>
      <c r="AI90" s="25"/>
      <c r="AJ90" s="1"/>
    </row>
    <row r="91" spans="1:36" ht="12.75" customHeight="1">
      <c r="A91" s="28" t="s">
        <v>35</v>
      </c>
      <c r="B91" s="29"/>
      <c r="C91" s="29"/>
      <c r="D91" s="29"/>
      <c r="E91" s="29"/>
      <c r="F91" s="29"/>
      <c r="G91" s="29"/>
      <c r="H91" s="29"/>
      <c r="I91" s="29"/>
      <c r="J91" s="29"/>
      <c r="K91" s="30"/>
      <c r="L91" s="13"/>
      <c r="M91" s="13"/>
      <c r="N91" s="13"/>
      <c r="O91" s="13"/>
      <c r="P91" s="13"/>
      <c r="Q91" s="13">
        <v>2</v>
      </c>
      <c r="R91" s="13"/>
      <c r="S91" s="13">
        <v>6</v>
      </c>
      <c r="T91" s="13"/>
      <c r="U91" s="13">
        <v>5</v>
      </c>
      <c r="V91" s="13"/>
      <c r="W91" s="13">
        <f>U91+S91+Q91</f>
        <v>13</v>
      </c>
      <c r="X91" s="30"/>
      <c r="Y91" s="30"/>
      <c r="Z91" s="30">
        <v>2</v>
      </c>
      <c r="AA91" s="30">
        <v>6</v>
      </c>
      <c r="AB91" s="30">
        <v>5</v>
      </c>
      <c r="AC91" s="30">
        <f>SUM(Z91:AB91)</f>
        <v>13</v>
      </c>
      <c r="AD91" s="1"/>
      <c r="AE91" s="1"/>
      <c r="AF91" s="29"/>
      <c r="AG91" s="1"/>
      <c r="AH91" s="24"/>
      <c r="AI91" s="25"/>
      <c r="AJ91" s="1"/>
    </row>
    <row r="92" spans="1:36" ht="12.75" customHeight="1">
      <c r="A92" s="28" t="s">
        <v>36</v>
      </c>
      <c r="B92" s="29"/>
      <c r="C92" s="29"/>
      <c r="D92" s="29"/>
      <c r="E92" s="29"/>
      <c r="F92" s="29"/>
      <c r="G92" s="29"/>
      <c r="H92" s="29"/>
      <c r="I92" s="29"/>
      <c r="J92" s="29"/>
      <c r="K92" s="30"/>
      <c r="L92" s="13"/>
      <c r="M92" s="13"/>
      <c r="N92" s="13"/>
      <c r="O92" s="13"/>
      <c r="P92" s="13"/>
      <c r="Q92" s="13">
        <v>1</v>
      </c>
      <c r="R92" s="13"/>
      <c r="S92" s="13"/>
      <c r="T92" s="13"/>
      <c r="U92" s="13"/>
      <c r="V92" s="13"/>
      <c r="W92" s="13"/>
      <c r="X92" s="30"/>
      <c r="Y92" s="30"/>
      <c r="Z92" s="30"/>
      <c r="AA92" s="30"/>
      <c r="AB92" s="30"/>
      <c r="AC92" s="30"/>
      <c r="AD92" s="1"/>
      <c r="AE92" s="1"/>
      <c r="AF92" s="29"/>
      <c r="AG92" s="1"/>
      <c r="AH92" s="24"/>
      <c r="AI92" s="25"/>
      <c r="AJ92" s="1"/>
    </row>
    <row r="93" spans="1:36" ht="12.75" customHeight="1">
      <c r="A93" s="28" t="s">
        <v>42</v>
      </c>
      <c r="B93" s="29"/>
      <c r="C93" s="29"/>
      <c r="D93" s="29"/>
      <c r="E93" s="29"/>
      <c r="F93" s="29"/>
      <c r="G93" s="29"/>
      <c r="H93" s="29">
        <v>2</v>
      </c>
      <c r="I93" s="29"/>
      <c r="J93" s="29"/>
      <c r="K93" s="30"/>
      <c r="L93" s="13"/>
      <c r="M93" s="13"/>
      <c r="N93" s="13">
        <v>1</v>
      </c>
      <c r="O93" s="13"/>
      <c r="P93" s="13"/>
      <c r="Q93" s="13"/>
      <c r="R93" s="13"/>
      <c r="S93" s="13"/>
      <c r="T93" s="13"/>
      <c r="U93" s="13"/>
      <c r="V93" s="13"/>
      <c r="W93" s="13"/>
      <c r="X93" s="30"/>
      <c r="Y93" s="30"/>
      <c r="Z93" s="30"/>
      <c r="AA93" s="30"/>
      <c r="AB93" s="30"/>
      <c r="AC93" s="30"/>
      <c r="AD93" s="1"/>
      <c r="AE93" s="1"/>
      <c r="AF93" s="29"/>
      <c r="AG93" s="1"/>
      <c r="AH93" s="24"/>
      <c r="AI93" s="25"/>
      <c r="AJ93" s="1"/>
    </row>
    <row r="94" spans="1:36" ht="12.75" customHeight="1">
      <c r="A94" s="28" t="s">
        <v>43</v>
      </c>
      <c r="B94" s="29"/>
      <c r="C94" s="29"/>
      <c r="D94" s="29"/>
      <c r="E94" s="29"/>
      <c r="F94" s="29"/>
      <c r="G94" s="29"/>
      <c r="H94" s="29"/>
      <c r="I94" s="29"/>
      <c r="J94" s="29"/>
      <c r="K94" s="30"/>
      <c r="L94" s="13"/>
      <c r="M94" s="13"/>
      <c r="N94" s="13">
        <v>1</v>
      </c>
      <c r="O94" s="13"/>
      <c r="P94" s="13"/>
      <c r="Q94" s="13"/>
      <c r="R94" s="13"/>
      <c r="S94" s="13"/>
      <c r="T94" s="13"/>
      <c r="U94" s="13"/>
      <c r="V94" s="13"/>
      <c r="W94" s="13"/>
      <c r="X94" s="30"/>
      <c r="Y94" s="30">
        <v>1</v>
      </c>
      <c r="Z94" s="30"/>
      <c r="AA94" s="30"/>
      <c r="AB94" s="30"/>
      <c r="AC94" s="30">
        <f>SUM(X94:AB94)</f>
        <v>1</v>
      </c>
      <c r="AD94" s="1"/>
      <c r="AE94" s="1"/>
      <c r="AF94" s="29"/>
      <c r="AG94" s="1"/>
      <c r="AH94" s="24"/>
      <c r="AI94" s="25"/>
      <c r="AJ94" s="1"/>
    </row>
    <row r="95" spans="1:36" ht="12.75" customHeight="1">
      <c r="K95" s="29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29"/>
      <c r="Y95" s="29"/>
      <c r="Z95" s="29"/>
      <c r="AA95" s="29"/>
      <c r="AB95" s="29"/>
      <c r="AC95" s="29">
        <f>SUM(AC89:AC94)</f>
        <v>22</v>
      </c>
      <c r="AD95" s="1">
        <f>(AC89+AC90+AC91)/B83</f>
        <v>0.55263157894736847</v>
      </c>
      <c r="AE95" s="1">
        <f>AC95/B83</f>
        <v>0.57894736842105265</v>
      </c>
      <c r="AF95" s="1">
        <f>AE95-AD95</f>
        <v>2.6315789473684181E-2</v>
      </c>
      <c r="AG95" s="1"/>
    </row>
    <row r="96" spans="1:36" ht="12.75" customHeight="1">
      <c r="A96" s="2" t="s">
        <v>49</v>
      </c>
      <c r="AD96" s="1"/>
      <c r="AE96" s="1"/>
      <c r="AG96" s="1"/>
    </row>
    <row r="97" spans="1:36" ht="38.25" customHeight="1">
      <c r="B97" s="192" t="s">
        <v>1</v>
      </c>
      <c r="C97" s="193"/>
      <c r="D97" s="193"/>
      <c r="E97" s="193"/>
      <c r="F97" s="193"/>
      <c r="G97" s="193"/>
      <c r="H97" s="193"/>
      <c r="I97" s="193"/>
      <c r="J97" s="91"/>
      <c r="AD97" s="4" t="s">
        <v>2</v>
      </c>
      <c r="AE97" s="4" t="s">
        <v>3</v>
      </c>
      <c r="AF97" s="5" t="s">
        <v>4</v>
      </c>
      <c r="AG97" s="4" t="s">
        <v>5</v>
      </c>
      <c r="AH97" s="6" t="s">
        <v>6</v>
      </c>
      <c r="AI97" s="6" t="s">
        <v>7</v>
      </c>
      <c r="AJ97" s="7" t="s">
        <v>8</v>
      </c>
    </row>
    <row r="98" spans="1:36" ht="12.75" customHeight="1">
      <c r="A98" s="9" t="s">
        <v>9</v>
      </c>
      <c r="B98" s="10">
        <v>1</v>
      </c>
      <c r="C98" s="10">
        <v>2</v>
      </c>
      <c r="D98" s="10">
        <v>3</v>
      </c>
      <c r="E98" s="10">
        <v>4</v>
      </c>
      <c r="F98" s="10">
        <v>5</v>
      </c>
      <c r="G98" s="10">
        <v>6</v>
      </c>
      <c r="H98" s="10">
        <v>7</v>
      </c>
      <c r="I98" s="10">
        <v>8</v>
      </c>
      <c r="J98" s="10"/>
      <c r="K98" s="11" t="s">
        <v>10</v>
      </c>
      <c r="L98" s="98">
        <v>9</v>
      </c>
      <c r="M98" s="95">
        <v>10</v>
      </c>
      <c r="N98" s="95">
        <v>9</v>
      </c>
      <c r="O98" s="95">
        <v>10</v>
      </c>
      <c r="P98" s="95">
        <v>9</v>
      </c>
      <c r="Q98" s="95">
        <v>10</v>
      </c>
      <c r="R98" s="95">
        <v>9</v>
      </c>
      <c r="S98" s="96">
        <v>10</v>
      </c>
      <c r="T98" s="96"/>
      <c r="U98" s="96"/>
      <c r="V98" s="95">
        <v>9</v>
      </c>
      <c r="W98" s="96">
        <v>10</v>
      </c>
      <c r="X98" s="96"/>
      <c r="Y98" s="96"/>
      <c r="Z98" s="96"/>
      <c r="AA98" s="96"/>
      <c r="AB98" s="96"/>
      <c r="AC98" s="96"/>
      <c r="AD98" s="12"/>
      <c r="AE98" s="12"/>
      <c r="AF98" s="13"/>
      <c r="AG98" s="14"/>
      <c r="AH98" s="15"/>
      <c r="AI98" s="15"/>
      <c r="AJ98" s="1"/>
    </row>
    <row r="99" spans="1:36" ht="12.75" customHeight="1">
      <c r="A99" s="23" t="s">
        <v>18</v>
      </c>
      <c r="B99" s="17">
        <v>82</v>
      </c>
      <c r="C99" s="17"/>
      <c r="D99" s="17"/>
      <c r="E99" s="17"/>
      <c r="F99" s="17"/>
      <c r="G99" s="17"/>
      <c r="H99" s="17"/>
      <c r="I99" s="17"/>
      <c r="J99" s="17"/>
      <c r="K99" s="18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97"/>
      <c r="Y99" s="97"/>
      <c r="Z99" s="97"/>
      <c r="AA99" s="97"/>
      <c r="AB99" s="97"/>
      <c r="AC99" s="97"/>
      <c r="AD99" s="12"/>
      <c r="AE99" s="12"/>
      <c r="AF99" s="13"/>
      <c r="AG99" s="14"/>
      <c r="AH99" s="19">
        <f>B99</f>
        <v>82</v>
      </c>
      <c r="AI99" s="15"/>
      <c r="AJ99" s="1"/>
    </row>
    <row r="100" spans="1:36" ht="12.75" customHeight="1">
      <c r="A100" s="28" t="s">
        <v>19</v>
      </c>
      <c r="B100" s="29"/>
      <c r="C100" s="29">
        <v>63</v>
      </c>
      <c r="D100" s="29"/>
      <c r="E100" s="29"/>
      <c r="F100" s="29"/>
      <c r="G100" s="29"/>
      <c r="H100" s="29"/>
      <c r="I100" s="29"/>
      <c r="J100" s="29"/>
      <c r="K100" s="30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30"/>
      <c r="Y100" s="30"/>
      <c r="Z100" s="30"/>
      <c r="AA100" s="30"/>
      <c r="AB100" s="30"/>
      <c r="AC100" s="30"/>
      <c r="AD100" s="1"/>
      <c r="AE100" s="1"/>
      <c r="AF100" s="29"/>
      <c r="AG100" s="14">
        <f>C100/B99</f>
        <v>0.76829268292682928</v>
      </c>
      <c r="AH100" s="24">
        <v>63</v>
      </c>
      <c r="AI100" s="25">
        <f t="shared" ref="AI100:AI105" si="44">AH100/AH99</f>
        <v>0.76829268292682928</v>
      </c>
      <c r="AJ100" s="1">
        <f t="shared" ref="AJ100:AJ105" si="45">100%-AI100</f>
        <v>0.23170731707317072</v>
      </c>
    </row>
    <row r="101" spans="1:36" ht="12.75" customHeight="1">
      <c r="A101" s="28" t="s">
        <v>27</v>
      </c>
      <c r="B101" s="29"/>
      <c r="C101" s="29"/>
      <c r="D101" s="29">
        <v>57</v>
      </c>
      <c r="E101" s="29"/>
      <c r="F101" s="29"/>
      <c r="G101" s="29"/>
      <c r="H101" s="29"/>
      <c r="I101" s="29"/>
      <c r="J101" s="29"/>
      <c r="K101" s="30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30"/>
      <c r="Y101" s="30"/>
      <c r="Z101" s="30"/>
      <c r="AA101" s="30"/>
      <c r="AB101" s="30"/>
      <c r="AC101" s="30"/>
      <c r="AD101" s="1"/>
      <c r="AE101" s="1"/>
      <c r="AF101" s="29"/>
      <c r="AG101" s="14">
        <f>D101/C100</f>
        <v>0.90476190476190477</v>
      </c>
      <c r="AH101" s="24">
        <v>59</v>
      </c>
      <c r="AI101" s="25">
        <f t="shared" si="44"/>
        <v>0.93650793650793651</v>
      </c>
      <c r="AJ101" s="1">
        <f t="shared" si="45"/>
        <v>6.3492063492063489E-2</v>
      </c>
    </row>
    <row r="102" spans="1:36" ht="12.75" customHeight="1">
      <c r="A102" s="28" t="s">
        <v>29</v>
      </c>
      <c r="B102" s="29"/>
      <c r="C102" s="29"/>
      <c r="D102" s="29"/>
      <c r="E102" s="29">
        <v>52</v>
      </c>
      <c r="F102" s="29"/>
      <c r="G102" s="29"/>
      <c r="H102" s="29"/>
      <c r="I102" s="29"/>
      <c r="J102" s="29"/>
      <c r="K102" s="30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30"/>
      <c r="Y102" s="30"/>
      <c r="Z102" s="30"/>
      <c r="AA102" s="30"/>
      <c r="AB102" s="30"/>
      <c r="AC102" s="30"/>
      <c r="AD102" s="1"/>
      <c r="AE102" s="1"/>
      <c r="AF102" s="29"/>
      <c r="AG102" s="14">
        <f>E102/D101</f>
        <v>0.91228070175438591</v>
      </c>
      <c r="AH102" s="24">
        <v>55</v>
      </c>
      <c r="AI102" s="25">
        <f t="shared" si="44"/>
        <v>0.93220338983050843</v>
      </c>
      <c r="AJ102" s="1">
        <f t="shared" si="45"/>
        <v>6.7796610169491567E-2</v>
      </c>
    </row>
    <row r="103" spans="1:36" ht="12.75" customHeight="1">
      <c r="A103" s="28" t="s">
        <v>30</v>
      </c>
      <c r="B103" s="29"/>
      <c r="C103" s="29"/>
      <c r="D103" s="29"/>
      <c r="E103" s="29"/>
      <c r="F103" s="29">
        <v>49</v>
      </c>
      <c r="G103" s="29"/>
      <c r="H103" s="29"/>
      <c r="I103" s="29"/>
      <c r="J103" s="29"/>
      <c r="K103" s="30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30"/>
      <c r="Y103" s="30"/>
      <c r="Z103" s="30"/>
      <c r="AA103" s="30"/>
      <c r="AB103" s="30"/>
      <c r="AC103" s="30"/>
      <c r="AD103" s="1"/>
      <c r="AE103" s="1"/>
      <c r="AF103" s="29"/>
      <c r="AG103" s="14">
        <f>F103/E102</f>
        <v>0.94230769230769229</v>
      </c>
      <c r="AH103" s="24">
        <v>56</v>
      </c>
      <c r="AI103" s="25">
        <f t="shared" si="44"/>
        <v>1.0181818181818181</v>
      </c>
      <c r="AJ103" s="1">
        <f t="shared" si="45"/>
        <v>-1.8181818181818077E-2</v>
      </c>
    </row>
    <row r="104" spans="1:36" ht="12.75" customHeight="1">
      <c r="A104" s="28" t="s">
        <v>31</v>
      </c>
      <c r="G104" s="29">
        <v>44</v>
      </c>
      <c r="K104" s="29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29"/>
      <c r="Y104" s="29"/>
      <c r="Z104" s="29"/>
      <c r="AA104" s="29"/>
      <c r="AB104" s="29"/>
      <c r="AC104" s="29"/>
      <c r="AD104" s="1"/>
      <c r="AE104" s="1"/>
      <c r="AG104" s="14">
        <f>G104/F103</f>
        <v>0.89795918367346939</v>
      </c>
      <c r="AH104" s="24">
        <v>51</v>
      </c>
      <c r="AI104" s="25">
        <f t="shared" si="44"/>
        <v>0.9107142857142857</v>
      </c>
      <c r="AJ104" s="1">
        <f t="shared" si="45"/>
        <v>8.9285714285714302E-2</v>
      </c>
    </row>
    <row r="105" spans="1:36" ht="12.75" customHeight="1">
      <c r="A105" s="28" t="s">
        <v>32</v>
      </c>
      <c r="H105" s="29">
        <v>44</v>
      </c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1"/>
      <c r="AE105" s="1"/>
      <c r="AG105" s="1">
        <f>H105/G104</f>
        <v>1</v>
      </c>
      <c r="AH105" s="24">
        <v>48</v>
      </c>
      <c r="AI105" s="25">
        <f t="shared" si="44"/>
        <v>0.94117647058823528</v>
      </c>
      <c r="AJ105" s="1">
        <f t="shared" si="45"/>
        <v>5.8823529411764719E-2</v>
      </c>
    </row>
    <row r="106" spans="1:36" ht="12.75" customHeight="1">
      <c r="A106" s="28" t="s">
        <v>35</v>
      </c>
      <c r="K106" s="29"/>
      <c r="L106" s="29"/>
      <c r="M106" s="29"/>
      <c r="N106" s="29">
        <v>4</v>
      </c>
      <c r="O106" s="29"/>
      <c r="P106" s="29">
        <v>5</v>
      </c>
      <c r="Q106" s="29"/>
      <c r="R106" s="29">
        <v>14</v>
      </c>
      <c r="S106" s="29"/>
      <c r="T106" s="29">
        <v>21</v>
      </c>
      <c r="U106" s="29"/>
      <c r="V106" s="29"/>
      <c r="W106" s="29"/>
      <c r="X106" s="29"/>
      <c r="Y106" s="29"/>
      <c r="Z106" s="29"/>
      <c r="AA106" s="29"/>
      <c r="AB106" s="29"/>
      <c r="AC106" s="29"/>
      <c r="AD106" s="1"/>
      <c r="AE106" s="1"/>
      <c r="AG106" s="1"/>
      <c r="AH106" s="24"/>
      <c r="AI106" s="25"/>
      <c r="AJ106" s="1"/>
    </row>
    <row r="107" spans="1:36" ht="12.75" customHeight="1">
      <c r="A107" s="28" t="s">
        <v>36</v>
      </c>
      <c r="K107" s="29"/>
      <c r="L107" s="29"/>
      <c r="M107" s="29"/>
      <c r="N107" s="29">
        <v>4</v>
      </c>
      <c r="O107" s="29"/>
      <c r="P107" s="29">
        <v>5</v>
      </c>
      <c r="Q107" s="29"/>
      <c r="R107" s="29">
        <v>14</v>
      </c>
      <c r="S107" s="29"/>
      <c r="T107" s="29">
        <v>21</v>
      </c>
      <c r="U107" s="29"/>
      <c r="V107" s="29"/>
      <c r="W107" s="29"/>
      <c r="X107" s="29"/>
      <c r="Y107" s="29">
        <v>4</v>
      </c>
      <c r="Z107" s="29">
        <v>5</v>
      </c>
      <c r="AA107" s="29">
        <v>14</v>
      </c>
      <c r="AB107" s="29">
        <v>21</v>
      </c>
      <c r="AC107" s="29">
        <f t="shared" ref="AC107:AC108" si="46">SUM(X107:AB107)</f>
        <v>44</v>
      </c>
      <c r="AD107" s="1"/>
      <c r="AE107" s="1"/>
      <c r="AG107" s="1"/>
      <c r="AH107" s="24"/>
      <c r="AI107" s="25"/>
      <c r="AJ107" s="1"/>
    </row>
    <row r="108" spans="1:36" ht="12.75" customHeight="1">
      <c r="A108" s="28" t="s">
        <v>42</v>
      </c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>
        <v>1</v>
      </c>
      <c r="V108" s="29"/>
      <c r="W108" s="29"/>
      <c r="X108" s="29"/>
      <c r="Y108" s="29"/>
      <c r="Z108" s="29"/>
      <c r="AA108" s="29"/>
      <c r="AB108" s="29">
        <v>1</v>
      </c>
      <c r="AC108" s="29">
        <f t="shared" si="46"/>
        <v>1</v>
      </c>
      <c r="AD108" s="1"/>
      <c r="AE108" s="1"/>
      <c r="AG108" s="1"/>
      <c r="AH108" s="24"/>
      <c r="AI108" s="25"/>
      <c r="AJ108" s="1"/>
    </row>
    <row r="109" spans="1:36" ht="12.75" customHeight="1">
      <c r="A109" s="28" t="s">
        <v>44</v>
      </c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1"/>
      <c r="AE109" s="1"/>
      <c r="AG109" s="1"/>
      <c r="AH109" s="24"/>
      <c r="AI109" s="25"/>
      <c r="AJ109" s="1"/>
    </row>
    <row r="110" spans="1:36" ht="12.75" customHeight="1">
      <c r="A110" s="28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1"/>
      <c r="AE110" s="1"/>
      <c r="AG110" s="1"/>
      <c r="AH110" s="24"/>
      <c r="AI110" s="25"/>
      <c r="AJ110" s="1"/>
    </row>
    <row r="111" spans="1:36" ht="12.75" customHeight="1">
      <c r="AC111" s="29">
        <f>SUM(AC107:AC108)</f>
        <v>45</v>
      </c>
      <c r="AD111" s="1">
        <f>AC107/B99</f>
        <v>0.53658536585365857</v>
      </c>
      <c r="AE111" s="1">
        <f>AC111/B99</f>
        <v>0.54878048780487809</v>
      </c>
      <c r="AF111" s="1">
        <f>AE111-AD111</f>
        <v>1.2195121951219523E-2</v>
      </c>
      <c r="AG111" s="1"/>
    </row>
    <row r="112" spans="1:36" ht="12.75" customHeight="1">
      <c r="A112" s="2" t="s">
        <v>50</v>
      </c>
      <c r="AD112" s="1"/>
      <c r="AE112" s="1"/>
      <c r="AG112" s="1"/>
    </row>
    <row r="113" spans="1:36" ht="38.25" customHeight="1">
      <c r="B113" s="192" t="s">
        <v>1</v>
      </c>
      <c r="C113" s="193"/>
      <c r="D113" s="193"/>
      <c r="E113" s="193"/>
      <c r="F113" s="193"/>
      <c r="G113" s="193"/>
      <c r="H113" s="193"/>
      <c r="I113" s="193"/>
      <c r="J113" s="91"/>
      <c r="AD113" s="4" t="s">
        <v>2</v>
      </c>
      <c r="AE113" s="4" t="s">
        <v>3</v>
      </c>
      <c r="AF113" s="5" t="s">
        <v>4</v>
      </c>
      <c r="AG113" s="4" t="s">
        <v>5</v>
      </c>
      <c r="AH113" s="6" t="s">
        <v>6</v>
      </c>
      <c r="AI113" s="6" t="s">
        <v>7</v>
      </c>
      <c r="AJ113" s="7" t="s">
        <v>8</v>
      </c>
    </row>
    <row r="114" spans="1:36" ht="12.75" customHeight="1">
      <c r="A114" s="9" t="s">
        <v>9</v>
      </c>
      <c r="B114" s="10">
        <v>1</v>
      </c>
      <c r="C114" s="10">
        <v>2</v>
      </c>
      <c r="D114" s="10">
        <v>3</v>
      </c>
      <c r="E114" s="10">
        <v>4</v>
      </c>
      <c r="F114" s="10">
        <v>5</v>
      </c>
      <c r="G114" s="10">
        <v>6</v>
      </c>
      <c r="H114" s="10">
        <v>7</v>
      </c>
      <c r="I114" s="10">
        <v>8</v>
      </c>
      <c r="J114" s="10"/>
      <c r="K114" s="11" t="s">
        <v>10</v>
      </c>
      <c r="L114" s="98">
        <v>9</v>
      </c>
      <c r="M114" s="95">
        <v>10</v>
      </c>
      <c r="N114" s="95">
        <v>9</v>
      </c>
      <c r="O114" s="95">
        <v>10</v>
      </c>
      <c r="P114" s="95">
        <v>9</v>
      </c>
      <c r="Q114" s="95">
        <v>10</v>
      </c>
      <c r="R114" s="95">
        <v>9</v>
      </c>
      <c r="S114" s="96">
        <v>10</v>
      </c>
      <c r="T114" s="96"/>
      <c r="U114" s="96"/>
      <c r="V114" s="95">
        <v>9</v>
      </c>
      <c r="W114" s="96">
        <v>10</v>
      </c>
      <c r="X114" s="96"/>
      <c r="Y114" s="96"/>
      <c r="Z114" s="96"/>
      <c r="AA114" s="96"/>
      <c r="AB114" s="96"/>
      <c r="AC114" s="96"/>
      <c r="AD114" s="12"/>
      <c r="AE114" s="12"/>
      <c r="AF114" s="13"/>
      <c r="AG114" s="14"/>
      <c r="AH114" s="15"/>
      <c r="AI114" s="15"/>
      <c r="AJ114" s="1"/>
    </row>
    <row r="115" spans="1:36" ht="12.75" customHeight="1">
      <c r="A115" s="28" t="s">
        <v>19</v>
      </c>
      <c r="B115" s="17">
        <v>47</v>
      </c>
      <c r="C115" s="17"/>
      <c r="D115" s="17"/>
      <c r="E115" s="17"/>
      <c r="F115" s="17"/>
      <c r="G115" s="17"/>
      <c r="H115" s="17"/>
      <c r="I115" s="17"/>
      <c r="J115" s="17"/>
      <c r="K115" s="18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30"/>
      <c r="Y115" s="30"/>
      <c r="Z115" s="30"/>
      <c r="AA115" s="30"/>
      <c r="AB115" s="30"/>
      <c r="AC115" s="30"/>
      <c r="AD115" s="12"/>
      <c r="AE115" s="12"/>
      <c r="AF115" s="13"/>
      <c r="AG115" s="14"/>
      <c r="AH115" s="19">
        <f>B115</f>
        <v>47</v>
      </c>
      <c r="AI115" s="15"/>
      <c r="AJ115" s="1"/>
    </row>
    <row r="116" spans="1:36" ht="12.75" customHeight="1">
      <c r="A116" s="28" t="s">
        <v>27</v>
      </c>
      <c r="C116" s="29">
        <v>26</v>
      </c>
      <c r="K116" s="29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30"/>
      <c r="Y116" s="30"/>
      <c r="Z116" s="30"/>
      <c r="AA116" s="30"/>
      <c r="AB116" s="30"/>
      <c r="AC116" s="30"/>
      <c r="AD116" s="1"/>
      <c r="AE116" s="1"/>
      <c r="AG116" s="14">
        <f>C116/B115</f>
        <v>0.55319148936170215</v>
      </c>
      <c r="AH116" s="24">
        <v>31</v>
      </c>
      <c r="AI116" s="25">
        <f t="shared" ref="AI116:AI120" si="47">AH116/AH115</f>
        <v>0.65957446808510634</v>
      </c>
      <c r="AJ116" s="1">
        <f t="shared" ref="AJ116:AJ120" si="48">100%-AI116</f>
        <v>0.34042553191489366</v>
      </c>
    </row>
    <row r="117" spans="1:36" ht="12.75" customHeight="1">
      <c r="A117" s="28" t="s">
        <v>29</v>
      </c>
      <c r="D117" s="29">
        <v>25</v>
      </c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30"/>
      <c r="Y117" s="30"/>
      <c r="Z117" s="30"/>
      <c r="AA117" s="30"/>
      <c r="AB117" s="30"/>
      <c r="AC117" s="30"/>
      <c r="AD117" s="1"/>
      <c r="AE117" s="1"/>
      <c r="AG117" s="14">
        <f>D117/C116</f>
        <v>0.96153846153846156</v>
      </c>
      <c r="AH117" s="24">
        <v>27</v>
      </c>
      <c r="AI117" s="25">
        <f t="shared" si="47"/>
        <v>0.87096774193548387</v>
      </c>
      <c r="AJ117" s="1">
        <f t="shared" si="48"/>
        <v>0.12903225806451613</v>
      </c>
    </row>
    <row r="118" spans="1:36" ht="12.75" customHeight="1">
      <c r="A118" s="28" t="s">
        <v>30</v>
      </c>
      <c r="E118" s="29">
        <v>23</v>
      </c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30"/>
      <c r="Y118" s="30"/>
      <c r="Z118" s="30"/>
      <c r="AA118" s="30"/>
      <c r="AB118" s="30"/>
      <c r="AC118" s="30"/>
      <c r="AD118" s="1"/>
      <c r="AE118" s="1"/>
      <c r="AG118" s="14">
        <f>E118/D117</f>
        <v>0.92</v>
      </c>
      <c r="AH118" s="24">
        <v>28</v>
      </c>
      <c r="AI118" s="25">
        <f t="shared" si="47"/>
        <v>1.037037037037037</v>
      </c>
      <c r="AJ118" s="1">
        <f t="shared" si="48"/>
        <v>-3.7037037037036979E-2</v>
      </c>
    </row>
    <row r="119" spans="1:36" ht="12.75" customHeight="1">
      <c r="A119" s="28" t="s">
        <v>31</v>
      </c>
      <c r="F119" s="29">
        <v>20</v>
      </c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30"/>
      <c r="Y119" s="30"/>
      <c r="Z119" s="30"/>
      <c r="AA119" s="30"/>
      <c r="AB119" s="30"/>
      <c r="AC119" s="30"/>
      <c r="AD119" s="1"/>
      <c r="AE119" s="1"/>
      <c r="AG119" s="14">
        <f>F119/E118</f>
        <v>0.86956521739130432</v>
      </c>
      <c r="AH119" s="24">
        <v>23</v>
      </c>
      <c r="AI119" s="25">
        <f t="shared" si="47"/>
        <v>0.8214285714285714</v>
      </c>
      <c r="AJ119" s="1">
        <f t="shared" si="48"/>
        <v>0.1785714285714286</v>
      </c>
    </row>
    <row r="120" spans="1:36" ht="12.75" customHeight="1">
      <c r="A120" s="28" t="s">
        <v>32</v>
      </c>
      <c r="G120" s="29">
        <v>17</v>
      </c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30"/>
      <c r="Y120" s="30"/>
      <c r="Z120" s="30"/>
      <c r="AA120" s="30"/>
      <c r="AB120" s="30"/>
      <c r="AC120" s="30"/>
      <c r="AD120" s="1"/>
      <c r="AE120" s="1"/>
      <c r="AG120" s="1">
        <f>G120/F119</f>
        <v>0.85</v>
      </c>
      <c r="AH120" s="24">
        <v>18</v>
      </c>
      <c r="AI120" s="25">
        <f t="shared" si="47"/>
        <v>0.78260869565217395</v>
      </c>
      <c r="AJ120" s="1">
        <f t="shared" si="48"/>
        <v>0.21739130434782605</v>
      </c>
    </row>
    <row r="121" spans="1:36" ht="12.75" customHeight="1">
      <c r="A121" s="28" t="s">
        <v>35</v>
      </c>
      <c r="H121" s="29">
        <v>15</v>
      </c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30"/>
      <c r="Y121" s="30"/>
      <c r="Z121" s="30"/>
      <c r="AA121" s="30"/>
      <c r="AB121" s="30"/>
      <c r="AC121" s="30"/>
      <c r="AD121" s="1"/>
      <c r="AE121" s="1"/>
      <c r="AG121" s="1"/>
      <c r="AH121" s="24"/>
      <c r="AI121" s="25"/>
      <c r="AJ121" s="1"/>
    </row>
    <row r="122" spans="1:36" ht="12.75" customHeight="1">
      <c r="A122" s="28" t="s">
        <v>36</v>
      </c>
      <c r="L122" s="29"/>
      <c r="M122" s="29"/>
      <c r="N122" s="29">
        <v>1</v>
      </c>
      <c r="O122" s="29"/>
      <c r="P122" s="29"/>
      <c r="Q122" s="29">
        <v>1</v>
      </c>
      <c r="R122" s="29">
        <v>2</v>
      </c>
      <c r="S122" s="29">
        <v>1</v>
      </c>
      <c r="T122" s="29">
        <v>11</v>
      </c>
      <c r="U122" s="29">
        <v>4</v>
      </c>
      <c r="V122" s="29"/>
      <c r="W122" s="29"/>
      <c r="X122" s="30"/>
      <c r="Y122" s="30"/>
      <c r="Z122" s="30">
        <v>1</v>
      </c>
      <c r="AA122" s="30">
        <v>1</v>
      </c>
      <c r="AB122" s="30"/>
      <c r="AC122" s="30">
        <f t="shared" ref="AC122:AC125" si="49">SUM(X122:AB122)</f>
        <v>2</v>
      </c>
      <c r="AD122" s="1"/>
      <c r="AE122" s="1"/>
      <c r="AG122" s="1"/>
      <c r="AH122" s="24"/>
      <c r="AI122" s="25"/>
      <c r="AJ122" s="1"/>
    </row>
    <row r="123" spans="1:36" ht="12.75" customHeight="1">
      <c r="A123" s="28" t="s">
        <v>42</v>
      </c>
      <c r="H123" s="29">
        <v>2</v>
      </c>
      <c r="L123" s="29"/>
      <c r="M123" s="29"/>
      <c r="N123" s="29"/>
      <c r="O123" s="29">
        <v>1</v>
      </c>
      <c r="P123" s="29">
        <v>2</v>
      </c>
      <c r="Q123" s="29"/>
      <c r="R123" s="29"/>
      <c r="S123" s="29">
        <v>2</v>
      </c>
      <c r="T123" s="29"/>
      <c r="U123" s="29">
        <v>11</v>
      </c>
      <c r="V123" s="29"/>
      <c r="W123" s="29"/>
      <c r="X123" s="30"/>
      <c r="Y123" s="30">
        <v>1</v>
      </c>
      <c r="Z123" s="30"/>
      <c r="AA123" s="30">
        <v>2</v>
      </c>
      <c r="AB123" s="30">
        <v>11</v>
      </c>
      <c r="AC123" s="30">
        <f t="shared" si="49"/>
        <v>14</v>
      </c>
      <c r="AD123" s="1"/>
      <c r="AE123" s="1"/>
      <c r="AG123" s="1"/>
      <c r="AH123" s="24"/>
      <c r="AI123" s="25"/>
      <c r="AJ123" s="1"/>
    </row>
    <row r="124" spans="1:36" ht="12.75" customHeight="1">
      <c r="A124" s="28" t="s">
        <v>43</v>
      </c>
      <c r="H124" s="29">
        <v>1</v>
      </c>
      <c r="L124" s="29"/>
      <c r="M124" s="29"/>
      <c r="N124" s="29"/>
      <c r="O124" s="29"/>
      <c r="P124" s="29"/>
      <c r="Q124" s="29">
        <v>2</v>
      </c>
      <c r="R124" s="29"/>
      <c r="S124" s="29"/>
      <c r="T124" s="29">
        <v>1</v>
      </c>
      <c r="U124" s="29"/>
      <c r="V124" s="29"/>
      <c r="W124" s="29"/>
      <c r="X124" s="30"/>
      <c r="Y124" s="30"/>
      <c r="Z124" s="30">
        <v>1</v>
      </c>
      <c r="AA124" s="30"/>
      <c r="AB124" s="30"/>
      <c r="AC124" s="30">
        <f t="shared" si="49"/>
        <v>1</v>
      </c>
      <c r="AD124" s="1"/>
      <c r="AE124" s="1"/>
      <c r="AG124" s="1"/>
      <c r="AH124" s="24"/>
      <c r="AI124" s="25"/>
      <c r="AJ124" s="1"/>
    </row>
    <row r="125" spans="1:36" ht="12.75" customHeight="1">
      <c r="A125" s="28" t="s">
        <v>44</v>
      </c>
      <c r="L125" s="29"/>
      <c r="M125" s="29"/>
      <c r="N125" s="29"/>
      <c r="O125" s="29"/>
      <c r="P125" s="29"/>
      <c r="Q125" s="29"/>
      <c r="R125" s="29"/>
      <c r="S125" s="29"/>
      <c r="T125" s="29">
        <v>1</v>
      </c>
      <c r="U125" s="29"/>
      <c r="V125" s="29"/>
      <c r="W125" s="29"/>
      <c r="X125" s="30"/>
      <c r="Y125" s="30"/>
      <c r="Z125" s="30"/>
      <c r="AA125" s="30"/>
      <c r="AB125" s="30">
        <v>1</v>
      </c>
      <c r="AC125" s="30">
        <f t="shared" si="49"/>
        <v>1</v>
      </c>
      <c r="AD125" s="1"/>
      <c r="AE125" s="1"/>
      <c r="AG125" s="1"/>
      <c r="AH125" s="24"/>
      <c r="AI125" s="25"/>
      <c r="AJ125" s="1"/>
    </row>
    <row r="126" spans="1:36" ht="12.75" customHeight="1">
      <c r="A126" s="28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30"/>
      <c r="Y126" s="30"/>
      <c r="Z126" s="30"/>
      <c r="AA126" s="30"/>
      <c r="AB126" s="30"/>
      <c r="AC126" s="30"/>
      <c r="AD126" s="1"/>
      <c r="AE126" s="1"/>
      <c r="AG126" s="1"/>
      <c r="AH126" s="24"/>
      <c r="AI126" s="25"/>
      <c r="AJ126" s="1"/>
    </row>
    <row r="127" spans="1:36" ht="12.75" customHeight="1">
      <c r="AC127" s="29">
        <f>SUM(AC122:AC125)</f>
        <v>18</v>
      </c>
      <c r="AD127" s="1">
        <f>SUM(AC122:AC123)/B115</f>
        <v>0.34042553191489361</v>
      </c>
      <c r="AE127" s="1">
        <f>AC127/B115</f>
        <v>0.38297872340425532</v>
      </c>
      <c r="AF127" s="1">
        <f>AE127-AD127</f>
        <v>4.2553191489361708E-2</v>
      </c>
      <c r="AG127" s="1"/>
    </row>
    <row r="128" spans="1:36" ht="12.75" customHeight="1">
      <c r="A128" s="2" t="s">
        <v>51</v>
      </c>
      <c r="AD128" s="1"/>
      <c r="AE128" s="1"/>
      <c r="AG128" s="1"/>
    </row>
    <row r="129" spans="1:36" ht="38.25" customHeight="1">
      <c r="B129" s="192" t="s">
        <v>1</v>
      </c>
      <c r="C129" s="193"/>
      <c r="D129" s="193"/>
      <c r="E129" s="193"/>
      <c r="F129" s="193"/>
      <c r="G129" s="193"/>
      <c r="H129" s="193"/>
      <c r="I129" s="193"/>
      <c r="J129" s="91"/>
      <c r="AD129" s="4" t="s">
        <v>2</v>
      </c>
      <c r="AE129" s="4" t="s">
        <v>3</v>
      </c>
      <c r="AF129" s="5" t="s">
        <v>4</v>
      </c>
      <c r="AG129" s="4" t="s">
        <v>5</v>
      </c>
      <c r="AH129" s="6" t="s">
        <v>6</v>
      </c>
      <c r="AI129" s="6" t="s">
        <v>7</v>
      </c>
      <c r="AJ129" s="7" t="s">
        <v>8</v>
      </c>
    </row>
    <row r="130" spans="1:36" ht="12.75" customHeight="1">
      <c r="A130" s="9" t="s">
        <v>9</v>
      </c>
      <c r="B130" s="10">
        <v>1</v>
      </c>
      <c r="C130" s="10">
        <v>2</v>
      </c>
      <c r="D130" s="10">
        <v>3</v>
      </c>
      <c r="E130" s="10">
        <v>4</v>
      </c>
      <c r="F130" s="10">
        <v>5</v>
      </c>
      <c r="G130" s="10">
        <v>6</v>
      </c>
      <c r="H130" s="10">
        <v>7</v>
      </c>
      <c r="I130" s="10">
        <v>8</v>
      </c>
      <c r="J130" s="10"/>
      <c r="K130" s="11" t="s">
        <v>10</v>
      </c>
      <c r="L130" s="98">
        <v>9</v>
      </c>
      <c r="M130" s="95">
        <v>10</v>
      </c>
      <c r="N130" s="95">
        <v>9</v>
      </c>
      <c r="O130" s="95">
        <v>10</v>
      </c>
      <c r="P130" s="95">
        <v>9</v>
      </c>
      <c r="Q130" s="95">
        <v>10</v>
      </c>
      <c r="R130" s="95">
        <v>9</v>
      </c>
      <c r="S130" s="96">
        <v>10</v>
      </c>
      <c r="T130" s="96"/>
      <c r="U130" s="96"/>
      <c r="V130" s="95">
        <v>9</v>
      </c>
      <c r="W130" s="96">
        <v>10</v>
      </c>
      <c r="X130" s="96"/>
      <c r="Y130" s="96"/>
      <c r="Z130" s="96"/>
      <c r="AA130" s="96"/>
      <c r="AB130" s="96"/>
      <c r="AC130" s="96"/>
      <c r="AD130" s="12"/>
      <c r="AE130" s="12"/>
      <c r="AF130" s="13"/>
      <c r="AG130" s="14"/>
      <c r="AH130" s="15"/>
      <c r="AI130" s="15"/>
      <c r="AJ130" s="1"/>
    </row>
    <row r="131" spans="1:36" ht="12.75" customHeight="1">
      <c r="A131" s="28" t="s">
        <v>27</v>
      </c>
      <c r="B131" s="17">
        <v>107</v>
      </c>
      <c r="C131" s="17"/>
      <c r="D131" s="17"/>
      <c r="E131" s="17"/>
      <c r="F131" s="17"/>
      <c r="G131" s="17"/>
      <c r="H131" s="17"/>
      <c r="I131" s="17"/>
      <c r="J131" s="17"/>
      <c r="K131" s="18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30"/>
      <c r="Y131" s="30"/>
      <c r="Z131" s="30"/>
      <c r="AA131" s="30"/>
      <c r="AB131" s="30"/>
      <c r="AC131" s="30"/>
      <c r="AD131" s="12"/>
      <c r="AE131" s="12"/>
      <c r="AF131" s="13"/>
      <c r="AG131" s="14"/>
      <c r="AH131" s="19">
        <f>B131</f>
        <v>107</v>
      </c>
      <c r="AI131" s="15"/>
      <c r="AJ131" s="1"/>
    </row>
    <row r="132" spans="1:36" ht="12.75" customHeight="1">
      <c r="A132" s="28" t="s">
        <v>29</v>
      </c>
      <c r="C132" s="29">
        <v>83</v>
      </c>
      <c r="K132" s="29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30"/>
      <c r="Y132" s="30"/>
      <c r="Z132" s="30"/>
      <c r="AA132" s="30"/>
      <c r="AB132" s="30"/>
      <c r="AC132" s="30"/>
      <c r="AD132" s="1"/>
      <c r="AE132" s="1"/>
      <c r="AG132" s="14">
        <f>C132/B131</f>
        <v>0.77570093457943923</v>
      </c>
      <c r="AH132" s="24">
        <v>84</v>
      </c>
      <c r="AI132" s="25">
        <f t="shared" ref="AI132:AI137" si="50">AH132/AH131</f>
        <v>0.78504672897196259</v>
      </c>
      <c r="AJ132" s="1">
        <f t="shared" ref="AJ132:AJ137" si="51">100%-AI132</f>
        <v>0.21495327102803741</v>
      </c>
    </row>
    <row r="133" spans="1:36" ht="12.75" customHeight="1">
      <c r="A133" s="28" t="s">
        <v>30</v>
      </c>
      <c r="D133" s="29">
        <v>76</v>
      </c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30"/>
      <c r="Y133" s="30"/>
      <c r="Z133" s="30"/>
      <c r="AA133" s="30"/>
      <c r="AB133" s="30"/>
      <c r="AC133" s="30"/>
      <c r="AD133" s="1"/>
      <c r="AE133" s="1"/>
      <c r="AG133" s="14">
        <f>D133/C132</f>
        <v>0.91566265060240959</v>
      </c>
      <c r="AH133" s="24">
        <v>80</v>
      </c>
      <c r="AI133" s="25">
        <f t="shared" si="50"/>
        <v>0.95238095238095233</v>
      </c>
      <c r="AJ133" s="1">
        <f t="shared" si="51"/>
        <v>4.7619047619047672E-2</v>
      </c>
    </row>
    <row r="134" spans="1:36" ht="12.75" customHeight="1">
      <c r="A134" s="28" t="s">
        <v>31</v>
      </c>
      <c r="E134" s="29">
        <v>68</v>
      </c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30"/>
      <c r="Y134" s="30"/>
      <c r="Z134" s="30"/>
      <c r="AA134" s="30"/>
      <c r="AB134" s="30"/>
      <c r="AC134" s="30"/>
      <c r="AD134" s="1"/>
      <c r="AE134" s="1"/>
      <c r="AG134" s="1">
        <f>E134/D133</f>
        <v>0.89473684210526316</v>
      </c>
      <c r="AH134" s="24">
        <v>72</v>
      </c>
      <c r="AI134" s="25">
        <f t="shared" si="50"/>
        <v>0.9</v>
      </c>
      <c r="AJ134" s="1">
        <f t="shared" si="51"/>
        <v>9.9999999999999978E-2</v>
      </c>
    </row>
    <row r="135" spans="1:36" ht="12.75" customHeight="1">
      <c r="A135" s="28" t="s">
        <v>32</v>
      </c>
      <c r="F135" s="29">
        <v>62</v>
      </c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30"/>
      <c r="Y135" s="30"/>
      <c r="Z135" s="30"/>
      <c r="AA135" s="30"/>
      <c r="AB135" s="30"/>
      <c r="AC135" s="30"/>
      <c r="AD135" s="1"/>
      <c r="AE135" s="1"/>
      <c r="AG135" s="1">
        <f>F135/E134</f>
        <v>0.91176470588235292</v>
      </c>
      <c r="AH135" s="24">
        <v>70</v>
      </c>
      <c r="AI135" s="25">
        <f t="shared" si="50"/>
        <v>0.97222222222222221</v>
      </c>
      <c r="AJ135" s="1">
        <f t="shared" si="51"/>
        <v>2.777777777777779E-2</v>
      </c>
    </row>
    <row r="136" spans="1:36" ht="12.75" customHeight="1">
      <c r="A136" s="28" t="s">
        <v>35</v>
      </c>
      <c r="G136" s="29">
        <v>61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30"/>
      <c r="Y136" s="30"/>
      <c r="Z136" s="30"/>
      <c r="AA136" s="30"/>
      <c r="AB136" s="30"/>
      <c r="AC136" s="30"/>
      <c r="AD136" s="1"/>
      <c r="AE136" s="1"/>
      <c r="AG136" s="1">
        <f>G136/F135</f>
        <v>0.9838709677419355</v>
      </c>
      <c r="AH136" s="24">
        <v>68</v>
      </c>
      <c r="AI136" s="25">
        <f t="shared" si="50"/>
        <v>0.97142857142857142</v>
      </c>
      <c r="AJ136" s="1">
        <f t="shared" si="51"/>
        <v>2.8571428571428581E-2</v>
      </c>
    </row>
    <row r="137" spans="1:36" ht="12.75" customHeight="1">
      <c r="A137" s="28" t="s">
        <v>36</v>
      </c>
      <c r="H137" s="29">
        <v>60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30"/>
      <c r="Y137" s="30"/>
      <c r="Z137" s="30"/>
      <c r="AA137" s="30"/>
      <c r="AB137" s="30"/>
      <c r="AC137" s="30"/>
      <c r="AD137" s="1"/>
      <c r="AE137" s="1"/>
      <c r="AG137" s="1">
        <f>H137/G136</f>
        <v>0.98360655737704916</v>
      </c>
      <c r="AH137" s="24">
        <v>67</v>
      </c>
      <c r="AI137" s="25">
        <f t="shared" si="50"/>
        <v>0.98529411764705888</v>
      </c>
      <c r="AJ137" s="1">
        <f t="shared" si="51"/>
        <v>1.4705882352941124E-2</v>
      </c>
    </row>
    <row r="138" spans="1:36" ht="12.75" customHeight="1">
      <c r="A138" s="28" t="s">
        <v>42</v>
      </c>
      <c r="H138" s="29">
        <v>10</v>
      </c>
      <c r="L138" s="13"/>
      <c r="M138" s="13"/>
      <c r="N138" s="13">
        <v>5</v>
      </c>
      <c r="O138" s="13"/>
      <c r="P138" s="13">
        <v>9</v>
      </c>
      <c r="Q138" s="13"/>
      <c r="R138" s="13">
        <v>25</v>
      </c>
      <c r="S138" s="13"/>
      <c r="T138" s="13">
        <v>19</v>
      </c>
      <c r="U138" s="13"/>
      <c r="V138" s="13"/>
      <c r="W138" s="13"/>
      <c r="X138" s="30"/>
      <c r="Y138" s="30"/>
      <c r="Z138" s="30"/>
      <c r="AA138" s="30">
        <v>1</v>
      </c>
      <c r="AB138" s="30">
        <v>2</v>
      </c>
      <c r="AC138" s="30">
        <f t="shared" ref="AC138:AC140" si="52">SUM(X138:AB138)</f>
        <v>3</v>
      </c>
      <c r="AD138" s="1"/>
      <c r="AE138" s="1"/>
      <c r="AG138" s="1"/>
      <c r="AH138" s="24"/>
      <c r="AI138" s="25"/>
      <c r="AJ138" s="1"/>
    </row>
    <row r="139" spans="1:36" ht="12.75" customHeight="1">
      <c r="A139" s="28" t="s">
        <v>43</v>
      </c>
      <c r="L139" s="13"/>
      <c r="M139" s="13"/>
      <c r="N139" s="13"/>
      <c r="O139" s="13">
        <v>5</v>
      </c>
      <c r="P139" s="13"/>
      <c r="Q139" s="13">
        <v>7</v>
      </c>
      <c r="R139" s="13"/>
      <c r="S139" s="13">
        <v>25</v>
      </c>
      <c r="T139" s="13"/>
      <c r="U139" s="13">
        <v>19</v>
      </c>
      <c r="V139" s="13"/>
      <c r="W139" s="13"/>
      <c r="X139" s="30"/>
      <c r="Y139" s="30">
        <v>5</v>
      </c>
      <c r="Z139" s="30">
        <v>6</v>
      </c>
      <c r="AA139" s="30">
        <v>25</v>
      </c>
      <c r="AB139" s="30">
        <v>18</v>
      </c>
      <c r="AC139" s="30">
        <f t="shared" si="52"/>
        <v>54</v>
      </c>
      <c r="AD139" s="1"/>
      <c r="AE139" s="1"/>
      <c r="AG139" s="1"/>
      <c r="AH139" s="24"/>
      <c r="AI139" s="25"/>
      <c r="AJ139" s="1"/>
    </row>
    <row r="140" spans="1:36" ht="12.75" customHeight="1">
      <c r="A140" s="28" t="s">
        <v>44</v>
      </c>
      <c r="L140" s="13"/>
      <c r="M140" s="13"/>
      <c r="N140" s="13"/>
      <c r="O140" s="13"/>
      <c r="P140" s="13">
        <v>1</v>
      </c>
      <c r="Q140" s="13"/>
      <c r="R140" s="13">
        <v>2</v>
      </c>
      <c r="S140" s="13"/>
      <c r="T140" s="13"/>
      <c r="U140" s="13">
        <v>2</v>
      </c>
      <c r="V140" s="13"/>
      <c r="W140" s="13"/>
      <c r="X140" s="30"/>
      <c r="Y140" s="30"/>
      <c r="Z140" s="30">
        <v>1</v>
      </c>
      <c r="AA140" s="30">
        <v>2</v>
      </c>
      <c r="AB140" s="30">
        <v>2</v>
      </c>
      <c r="AC140" s="30">
        <f t="shared" si="52"/>
        <v>5</v>
      </c>
      <c r="AD140" s="1"/>
      <c r="AE140" s="1"/>
      <c r="AG140" s="1"/>
      <c r="AH140" s="24"/>
      <c r="AI140" s="25"/>
      <c r="AJ140" s="1"/>
    </row>
    <row r="141" spans="1:36" ht="12.75" customHeight="1">
      <c r="A141" s="28" t="s">
        <v>45</v>
      </c>
      <c r="F141" s="29">
        <v>1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30"/>
      <c r="Y141" s="30"/>
      <c r="Z141" s="30"/>
      <c r="AA141" s="30"/>
      <c r="AB141" s="30"/>
      <c r="AC141" s="30"/>
      <c r="AD141" s="1"/>
      <c r="AE141" s="1"/>
      <c r="AG141" s="1"/>
      <c r="AH141" s="24">
        <v>1</v>
      </c>
      <c r="AI141" s="25"/>
      <c r="AJ141" s="1"/>
    </row>
    <row r="142" spans="1:36" ht="12.75" customHeight="1">
      <c r="A142" s="28" t="s">
        <v>46</v>
      </c>
      <c r="G142" s="29">
        <v>1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30"/>
      <c r="Y142" s="30"/>
      <c r="Z142" s="30"/>
      <c r="AA142" s="30"/>
      <c r="AB142" s="30"/>
      <c r="AC142" s="30"/>
      <c r="AD142" s="1"/>
      <c r="AE142" s="1"/>
      <c r="AG142" s="1"/>
      <c r="AH142" s="24">
        <v>1</v>
      </c>
      <c r="AI142" s="25"/>
      <c r="AJ142" s="1"/>
    </row>
    <row r="143" spans="1:36" ht="12.75" customHeight="1">
      <c r="A143" s="28" t="s">
        <v>47</v>
      </c>
      <c r="H143" s="29">
        <v>1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30"/>
      <c r="Y143" s="30"/>
      <c r="Z143" s="30"/>
      <c r="AA143" s="30"/>
      <c r="AB143" s="30"/>
      <c r="AC143" s="30"/>
      <c r="AD143" s="1"/>
      <c r="AE143" s="1"/>
      <c r="AG143" s="1"/>
      <c r="AH143" s="24"/>
      <c r="AI143" s="25"/>
      <c r="AJ143" s="1"/>
    </row>
    <row r="144" spans="1:36" ht="12.75" customHeight="1">
      <c r="A144" s="28" t="s">
        <v>52</v>
      </c>
      <c r="H144" s="29">
        <v>1</v>
      </c>
      <c r="L144" s="13"/>
      <c r="M144" s="13"/>
      <c r="N144" s="13"/>
      <c r="O144" s="13"/>
      <c r="P144" s="13"/>
      <c r="Q144" s="13"/>
      <c r="R144" s="13"/>
      <c r="S144" s="13"/>
      <c r="T144" s="13">
        <v>1</v>
      </c>
      <c r="U144" s="13"/>
      <c r="V144" s="13"/>
      <c r="W144" s="13"/>
      <c r="X144" s="30"/>
      <c r="Y144" s="30"/>
      <c r="Z144" s="30"/>
      <c r="AA144" s="30"/>
      <c r="AB144" s="30"/>
      <c r="AC144" s="30"/>
      <c r="AD144" s="1"/>
      <c r="AE144" s="1"/>
      <c r="AG144" s="1"/>
      <c r="AH144" s="24">
        <v>1</v>
      </c>
      <c r="AI144" s="25"/>
      <c r="AJ144" s="1"/>
    </row>
    <row r="145" spans="1:36" ht="12.75" customHeight="1">
      <c r="A145" s="28" t="s">
        <v>53</v>
      </c>
      <c r="H145" s="29">
        <v>1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>
        <v>1</v>
      </c>
      <c r="V145" s="13"/>
      <c r="W145" s="13"/>
      <c r="X145" s="30"/>
      <c r="Y145" s="30"/>
      <c r="Z145" s="30"/>
      <c r="AA145" s="30"/>
      <c r="AB145" s="30">
        <v>1</v>
      </c>
      <c r="AC145" s="30">
        <f>SUM(X145:AB145)</f>
        <v>1</v>
      </c>
      <c r="AD145" s="1"/>
      <c r="AE145" s="1"/>
      <c r="AG145" s="1"/>
      <c r="AH145" s="24"/>
      <c r="AI145" s="25"/>
      <c r="AJ145" s="1"/>
    </row>
    <row r="146" spans="1:36" ht="12.75" customHeight="1"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AC146" s="29">
        <f>SUM(AC138:AC145)</f>
        <v>63</v>
      </c>
      <c r="AD146" s="1">
        <f>SUM(AC138:AC139)/B131</f>
        <v>0.53271028037383172</v>
      </c>
      <c r="AE146" s="1">
        <f>AC146/B131</f>
        <v>0.58878504672897192</v>
      </c>
      <c r="AF146" s="1">
        <f>AE146-AD146</f>
        <v>5.6074766355140193E-2</v>
      </c>
      <c r="AG146" s="1"/>
    </row>
    <row r="147" spans="1:36" ht="12.75" customHeight="1">
      <c r="A147" s="2" t="s">
        <v>54</v>
      </c>
      <c r="AD147" s="1"/>
      <c r="AE147" s="1"/>
      <c r="AG147" s="1"/>
    </row>
    <row r="148" spans="1:36" ht="38.25" customHeight="1">
      <c r="B148" s="192" t="s">
        <v>1</v>
      </c>
      <c r="C148" s="193"/>
      <c r="D148" s="193"/>
      <c r="E148" s="193"/>
      <c r="F148" s="193"/>
      <c r="G148" s="193"/>
      <c r="H148" s="193"/>
      <c r="I148" s="193"/>
      <c r="J148" s="91"/>
      <c r="AD148" s="4" t="s">
        <v>2</v>
      </c>
      <c r="AE148" s="4" t="s">
        <v>3</v>
      </c>
      <c r="AF148" s="5" t="s">
        <v>4</v>
      </c>
      <c r="AG148" s="4" t="s">
        <v>5</v>
      </c>
      <c r="AH148" s="6" t="s">
        <v>6</v>
      </c>
      <c r="AI148" s="6" t="s">
        <v>7</v>
      </c>
      <c r="AJ148" s="7" t="s">
        <v>8</v>
      </c>
    </row>
    <row r="149" spans="1:36" ht="12.75" customHeight="1">
      <c r="A149" s="9" t="s">
        <v>9</v>
      </c>
      <c r="B149" s="10">
        <v>1</v>
      </c>
      <c r="C149" s="10">
        <v>2</v>
      </c>
      <c r="D149" s="10">
        <v>3</v>
      </c>
      <c r="E149" s="10">
        <v>4</v>
      </c>
      <c r="F149" s="10">
        <v>5</v>
      </c>
      <c r="G149" s="10">
        <v>6</v>
      </c>
      <c r="H149" s="10">
        <v>7</v>
      </c>
      <c r="I149" s="10">
        <v>8</v>
      </c>
      <c r="J149" s="10"/>
      <c r="K149" s="11" t="s">
        <v>10</v>
      </c>
      <c r="L149" s="98">
        <v>9</v>
      </c>
      <c r="M149" s="95">
        <v>10</v>
      </c>
      <c r="N149" s="95">
        <v>9</v>
      </c>
      <c r="O149" s="95">
        <v>10</v>
      </c>
      <c r="P149" s="95">
        <v>9</v>
      </c>
      <c r="Q149" s="95">
        <v>10</v>
      </c>
      <c r="R149" s="95">
        <v>9</v>
      </c>
      <c r="S149" s="96">
        <v>10</v>
      </c>
      <c r="T149" s="96"/>
      <c r="U149" s="96"/>
      <c r="V149" s="95">
        <v>9</v>
      </c>
      <c r="W149" s="96">
        <v>10</v>
      </c>
      <c r="X149" s="96"/>
      <c r="Y149" s="96"/>
      <c r="Z149" s="96"/>
      <c r="AA149" s="96"/>
      <c r="AB149" s="96"/>
      <c r="AC149" s="96"/>
      <c r="AD149" s="12"/>
      <c r="AE149" s="12"/>
      <c r="AF149" s="13"/>
      <c r="AG149" s="14"/>
      <c r="AH149" s="15"/>
      <c r="AI149" s="15"/>
      <c r="AJ149" s="1"/>
    </row>
    <row r="150" spans="1:36" ht="12.75" customHeight="1">
      <c r="A150" s="28" t="s">
        <v>29</v>
      </c>
      <c r="B150" s="17">
        <v>39</v>
      </c>
      <c r="C150" s="17"/>
      <c r="D150" s="17"/>
      <c r="E150" s="17"/>
      <c r="F150" s="17"/>
      <c r="G150" s="17"/>
      <c r="H150" s="17"/>
      <c r="I150" s="17"/>
      <c r="J150" s="17"/>
      <c r="K150" s="18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97"/>
      <c r="Y150" s="97"/>
      <c r="Z150" s="97"/>
      <c r="AA150" s="97"/>
      <c r="AB150" s="97"/>
      <c r="AC150" s="97"/>
      <c r="AD150" s="12"/>
      <c r="AE150" s="12"/>
      <c r="AF150" s="13"/>
      <c r="AG150" s="14"/>
      <c r="AH150" s="19">
        <f>B150</f>
        <v>39</v>
      </c>
      <c r="AI150" s="15"/>
      <c r="AJ150" s="1"/>
    </row>
    <row r="151" spans="1:36" ht="12.75" customHeight="1">
      <c r="A151" s="28" t="s">
        <v>30</v>
      </c>
      <c r="C151" s="29">
        <v>30</v>
      </c>
      <c r="K151" s="29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30"/>
      <c r="Y151" s="30"/>
      <c r="Z151" s="30"/>
      <c r="AA151" s="30"/>
      <c r="AB151" s="30"/>
      <c r="AC151" s="30"/>
      <c r="AD151" s="1"/>
      <c r="AE151" s="1"/>
      <c r="AG151" s="14">
        <f>C151/B150</f>
        <v>0.76923076923076927</v>
      </c>
      <c r="AH151" s="24">
        <v>30</v>
      </c>
      <c r="AI151" s="25">
        <f t="shared" ref="AI151:AI156" si="53">AH151/AH150</f>
        <v>0.76923076923076927</v>
      </c>
      <c r="AJ151" s="1">
        <f t="shared" ref="AJ151:AJ156" si="54">100%-AI151</f>
        <v>0.23076923076923073</v>
      </c>
    </row>
    <row r="152" spans="1:36" ht="12.75" customHeight="1">
      <c r="A152" s="28" t="s">
        <v>31</v>
      </c>
      <c r="D152" s="29">
        <v>27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30"/>
      <c r="Y152" s="30"/>
      <c r="Z152" s="30"/>
      <c r="AA152" s="30"/>
      <c r="AB152" s="30"/>
      <c r="AC152" s="30"/>
      <c r="AD152" s="1"/>
      <c r="AE152" s="1"/>
      <c r="AG152" s="14">
        <f>D152/C151</f>
        <v>0.9</v>
      </c>
      <c r="AH152" s="24">
        <v>29</v>
      </c>
      <c r="AI152" s="25">
        <f t="shared" si="53"/>
        <v>0.96666666666666667</v>
      </c>
      <c r="AJ152" s="1">
        <f t="shared" si="54"/>
        <v>3.3333333333333326E-2</v>
      </c>
    </row>
    <row r="153" spans="1:36" ht="12.75" customHeight="1">
      <c r="A153" s="28" t="s">
        <v>32</v>
      </c>
      <c r="E153" s="29">
        <v>24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30"/>
      <c r="Y153" s="30"/>
      <c r="Z153" s="30"/>
      <c r="AA153" s="30"/>
      <c r="AB153" s="30"/>
      <c r="AC153" s="30"/>
      <c r="AD153" s="1"/>
      <c r="AE153" s="1"/>
      <c r="AG153" s="1">
        <f>E153/D152</f>
        <v>0.88888888888888884</v>
      </c>
      <c r="AH153" s="24">
        <v>27</v>
      </c>
      <c r="AI153" s="25">
        <f t="shared" si="53"/>
        <v>0.93103448275862066</v>
      </c>
      <c r="AJ153" s="1">
        <f t="shared" si="54"/>
        <v>6.8965517241379337E-2</v>
      </c>
    </row>
    <row r="154" spans="1:36" ht="12.75" customHeight="1">
      <c r="A154" s="28" t="s">
        <v>35</v>
      </c>
      <c r="F154" s="29">
        <v>23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30"/>
      <c r="Y154" s="30"/>
      <c r="Z154" s="30"/>
      <c r="AA154" s="30"/>
      <c r="AB154" s="30"/>
      <c r="AC154" s="30"/>
      <c r="AD154" s="1"/>
      <c r="AE154" s="1"/>
      <c r="AG154" s="1">
        <f>F154/E153</f>
        <v>0.95833333333333337</v>
      </c>
      <c r="AH154" s="24">
        <v>26</v>
      </c>
      <c r="AI154" s="25">
        <f t="shared" si="53"/>
        <v>0.96296296296296291</v>
      </c>
      <c r="AJ154" s="1">
        <f t="shared" si="54"/>
        <v>3.703703703703709E-2</v>
      </c>
    </row>
    <row r="155" spans="1:36" ht="12.75" customHeight="1">
      <c r="A155" s="28" t="s">
        <v>36</v>
      </c>
      <c r="G155" s="29">
        <v>23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30"/>
      <c r="Y155" s="30"/>
      <c r="Z155" s="30"/>
      <c r="AA155" s="30"/>
      <c r="AB155" s="30"/>
      <c r="AC155" s="30"/>
      <c r="AD155" s="1"/>
      <c r="AE155" s="1"/>
      <c r="AG155" s="1">
        <f>G155/F154</f>
        <v>1</v>
      </c>
      <c r="AH155" s="24">
        <v>25</v>
      </c>
      <c r="AI155" s="25">
        <f t="shared" si="53"/>
        <v>0.96153846153846156</v>
      </c>
      <c r="AJ155" s="1">
        <f t="shared" si="54"/>
        <v>3.8461538461538436E-2</v>
      </c>
    </row>
    <row r="156" spans="1:36" ht="12.75" customHeight="1">
      <c r="A156" s="28" t="s">
        <v>42</v>
      </c>
      <c r="H156" s="29">
        <v>22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30"/>
      <c r="Y156" s="30"/>
      <c r="Z156" s="30"/>
      <c r="AA156" s="30"/>
      <c r="AB156" s="30"/>
      <c r="AC156" s="30"/>
      <c r="AD156" s="1"/>
      <c r="AE156" s="1"/>
      <c r="AG156" s="1">
        <f>H156/G155</f>
        <v>0.95652173913043481</v>
      </c>
      <c r="AH156" s="24">
        <v>24</v>
      </c>
      <c r="AI156" s="25">
        <f t="shared" si="53"/>
        <v>0.96</v>
      </c>
      <c r="AJ156" s="1">
        <f t="shared" si="54"/>
        <v>4.0000000000000036E-2</v>
      </c>
    </row>
    <row r="157" spans="1:36" ht="12.75" customHeight="1">
      <c r="A157" s="28" t="s">
        <v>43</v>
      </c>
      <c r="L157" s="13"/>
      <c r="M157" s="13"/>
      <c r="N157" s="13"/>
      <c r="O157" s="13"/>
      <c r="P157" s="13"/>
      <c r="Q157" s="13"/>
      <c r="R157" s="13">
        <v>6</v>
      </c>
      <c r="S157" s="13"/>
      <c r="T157" s="13">
        <v>14</v>
      </c>
      <c r="U157" s="13"/>
      <c r="V157" s="13"/>
      <c r="W157" s="13"/>
      <c r="X157" s="30"/>
      <c r="Y157" s="30"/>
      <c r="Z157" s="30"/>
      <c r="AA157" s="30"/>
      <c r="AB157" s="30"/>
      <c r="AC157" s="30"/>
      <c r="AD157" s="1"/>
      <c r="AE157" s="1"/>
      <c r="AG157" s="1"/>
      <c r="AH157" s="24"/>
      <c r="AI157" s="25"/>
      <c r="AJ157" s="1"/>
    </row>
    <row r="158" spans="1:36" ht="12.75" customHeight="1">
      <c r="A158" s="28" t="s">
        <v>44</v>
      </c>
      <c r="L158" s="13"/>
      <c r="M158" s="13"/>
      <c r="N158" s="13">
        <v>1</v>
      </c>
      <c r="O158" s="13"/>
      <c r="P158" s="13"/>
      <c r="Q158" s="13"/>
      <c r="R158" s="13"/>
      <c r="S158" s="13">
        <v>6</v>
      </c>
      <c r="T158" s="13"/>
      <c r="U158" s="13">
        <v>14</v>
      </c>
      <c r="V158" s="13"/>
      <c r="W158" s="13"/>
      <c r="X158" s="30"/>
      <c r="Y158" s="30"/>
      <c r="Z158" s="30"/>
      <c r="AA158" s="30">
        <v>6</v>
      </c>
      <c r="AB158" s="30">
        <v>14</v>
      </c>
      <c r="AC158" s="30">
        <f t="shared" ref="AC158:AC159" si="55">SUM(X158:AB158)</f>
        <v>20</v>
      </c>
      <c r="AD158" s="1"/>
      <c r="AE158" s="1"/>
      <c r="AG158" s="1"/>
      <c r="AH158" s="24"/>
      <c r="AI158" s="25"/>
      <c r="AJ158" s="1"/>
    </row>
    <row r="159" spans="1:36" ht="12.75" customHeight="1">
      <c r="A159" s="28" t="s">
        <v>45</v>
      </c>
      <c r="L159" s="13"/>
      <c r="M159" s="13"/>
      <c r="N159" s="13">
        <v>1</v>
      </c>
      <c r="O159" s="13"/>
      <c r="P159" s="13"/>
      <c r="Q159" s="13"/>
      <c r="R159" s="13">
        <v>1</v>
      </c>
      <c r="S159" s="13">
        <v>2</v>
      </c>
      <c r="T159" s="13"/>
      <c r="U159" s="13"/>
      <c r="V159" s="13"/>
      <c r="W159" s="13"/>
      <c r="X159" s="30"/>
      <c r="Y159" s="30">
        <v>1</v>
      </c>
      <c r="Z159" s="30"/>
      <c r="AA159" s="30">
        <v>3</v>
      </c>
      <c r="AB159" s="30"/>
      <c r="AC159" s="30">
        <f t="shared" si="55"/>
        <v>4</v>
      </c>
      <c r="AD159" s="1"/>
      <c r="AE159" s="1"/>
      <c r="AG159" s="1"/>
      <c r="AH159" s="24"/>
      <c r="AI159" s="25"/>
      <c r="AJ159" s="1"/>
    </row>
    <row r="160" spans="1:36" ht="12.75" customHeight="1">
      <c r="A160" s="28" t="s">
        <v>46</v>
      </c>
      <c r="L160" s="13"/>
      <c r="M160" s="13"/>
      <c r="N160" s="13"/>
      <c r="O160" s="13"/>
      <c r="P160" s="13"/>
      <c r="Q160" s="13"/>
      <c r="R160" s="13"/>
      <c r="S160" s="13">
        <v>2</v>
      </c>
      <c r="T160" s="13"/>
      <c r="U160" s="13">
        <v>2</v>
      </c>
      <c r="V160" s="13"/>
      <c r="W160" s="13"/>
      <c r="X160" s="30"/>
      <c r="Y160" s="30"/>
      <c r="Z160" s="30"/>
      <c r="AA160" s="30"/>
      <c r="AB160" s="30"/>
      <c r="AC160" s="30"/>
      <c r="AD160" s="1"/>
      <c r="AE160" s="1"/>
      <c r="AG160" s="1"/>
      <c r="AH160" s="24">
        <v>4</v>
      </c>
      <c r="AI160" s="25"/>
      <c r="AJ160" s="1"/>
    </row>
    <row r="161" spans="1:36" ht="12.75" customHeight="1">
      <c r="A161" s="28" t="s">
        <v>47</v>
      </c>
      <c r="L161" s="13"/>
      <c r="M161" s="13"/>
      <c r="N161" s="13"/>
      <c r="O161" s="13"/>
      <c r="P161" s="13"/>
      <c r="Q161" s="13"/>
      <c r="R161" s="13"/>
      <c r="S161" s="13">
        <v>1</v>
      </c>
      <c r="T161" s="13"/>
      <c r="U161" s="13"/>
      <c r="V161" s="13"/>
      <c r="W161" s="13"/>
      <c r="X161" s="30"/>
      <c r="Y161" s="30"/>
      <c r="Z161" s="30"/>
      <c r="AA161" s="30"/>
      <c r="AB161" s="30"/>
      <c r="AC161" s="30"/>
      <c r="AD161" s="1"/>
      <c r="AE161" s="1"/>
      <c r="AG161" s="1"/>
      <c r="AH161" s="24"/>
      <c r="AI161" s="25"/>
      <c r="AJ161" s="1"/>
    </row>
    <row r="162" spans="1:36" ht="12.75" customHeight="1">
      <c r="A162" s="28" t="s">
        <v>52</v>
      </c>
      <c r="L162" s="13"/>
      <c r="M162" s="13"/>
      <c r="N162" s="13"/>
      <c r="O162" s="13"/>
      <c r="P162" s="13"/>
      <c r="Q162" s="13"/>
      <c r="R162" s="13"/>
      <c r="S162" s="13">
        <v>1</v>
      </c>
      <c r="T162" s="13"/>
      <c r="U162" s="13"/>
      <c r="V162" s="13"/>
      <c r="W162" s="13"/>
      <c r="X162" s="30"/>
      <c r="Y162" s="30"/>
      <c r="Z162" s="30"/>
      <c r="AA162" s="30">
        <v>1</v>
      </c>
      <c r="AB162" s="30"/>
      <c r="AC162" s="30">
        <f>SUM(X162:AB162)</f>
        <v>1</v>
      </c>
      <c r="AD162" s="1"/>
      <c r="AE162" s="1"/>
      <c r="AG162" s="1"/>
      <c r="AH162" s="24"/>
      <c r="AI162" s="25"/>
      <c r="AJ162" s="1"/>
    </row>
    <row r="163" spans="1:36" ht="12.75" customHeight="1"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AC163" s="29">
        <f>SUM(AC158:AC161)</f>
        <v>24</v>
      </c>
      <c r="AD163" s="1">
        <f>AC158/B150</f>
        <v>0.51282051282051277</v>
      </c>
      <c r="AE163" s="1">
        <f>AC163/B150</f>
        <v>0.61538461538461542</v>
      </c>
      <c r="AF163" s="1">
        <f>AE163-AD163</f>
        <v>0.10256410256410264</v>
      </c>
      <c r="AG163" s="1"/>
    </row>
    <row r="164" spans="1:36" ht="12.75" customHeight="1">
      <c r="A164" s="2" t="s">
        <v>55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AD164" s="1"/>
      <c r="AE164" s="1"/>
      <c r="AG164" s="1"/>
    </row>
    <row r="165" spans="1:36" ht="38.25" customHeight="1">
      <c r="B165" s="192" t="s">
        <v>1</v>
      </c>
      <c r="C165" s="193"/>
      <c r="D165" s="193"/>
      <c r="E165" s="193"/>
      <c r="F165" s="193"/>
      <c r="G165" s="193"/>
      <c r="H165" s="193"/>
      <c r="I165" s="193"/>
      <c r="J165" s="91"/>
      <c r="AD165" s="4" t="s">
        <v>2</v>
      </c>
      <c r="AE165" s="4" t="s">
        <v>3</v>
      </c>
      <c r="AF165" s="5" t="s">
        <v>4</v>
      </c>
      <c r="AG165" s="4" t="s">
        <v>5</v>
      </c>
      <c r="AH165" s="6" t="s">
        <v>6</v>
      </c>
      <c r="AI165" s="6" t="s">
        <v>7</v>
      </c>
      <c r="AJ165" s="7" t="s">
        <v>8</v>
      </c>
    </row>
    <row r="166" spans="1:36" ht="12.75" customHeight="1">
      <c r="A166" s="9" t="s">
        <v>9</v>
      </c>
      <c r="B166" s="10">
        <v>1</v>
      </c>
      <c r="C166" s="10">
        <v>2</v>
      </c>
      <c r="D166" s="10">
        <v>3</v>
      </c>
      <c r="E166" s="10">
        <v>4</v>
      </c>
      <c r="F166" s="10">
        <v>5</v>
      </c>
      <c r="G166" s="10">
        <v>6</v>
      </c>
      <c r="H166" s="10">
        <v>7</v>
      </c>
      <c r="I166" s="10">
        <v>8</v>
      </c>
      <c r="J166" s="10"/>
      <c r="K166" s="11" t="s">
        <v>10</v>
      </c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12"/>
      <c r="AE166" s="12"/>
      <c r="AF166" s="13"/>
      <c r="AG166" s="14"/>
      <c r="AH166" s="15"/>
      <c r="AI166" s="15"/>
      <c r="AJ166" s="1"/>
    </row>
    <row r="167" spans="1:36" ht="12.75" customHeight="1">
      <c r="A167" s="28" t="s">
        <v>30</v>
      </c>
      <c r="B167" s="17">
        <v>82</v>
      </c>
      <c r="C167" s="17"/>
      <c r="D167" s="17"/>
      <c r="E167" s="17"/>
      <c r="F167" s="17"/>
      <c r="G167" s="17"/>
      <c r="H167" s="17"/>
      <c r="I167" s="17"/>
      <c r="J167" s="17"/>
      <c r="K167" s="18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30"/>
      <c r="Y167" s="30"/>
      <c r="Z167" s="30"/>
      <c r="AA167" s="30"/>
      <c r="AB167" s="30"/>
      <c r="AC167" s="30"/>
      <c r="AD167" s="12"/>
      <c r="AE167" s="12"/>
      <c r="AF167" s="13"/>
      <c r="AG167" s="14"/>
      <c r="AH167" s="19">
        <f>B167</f>
        <v>82</v>
      </c>
      <c r="AI167" s="15"/>
      <c r="AJ167" s="1"/>
    </row>
    <row r="168" spans="1:36" ht="12.75" customHeight="1">
      <c r="A168" s="28" t="s">
        <v>31</v>
      </c>
      <c r="C168" s="29">
        <v>72</v>
      </c>
      <c r="X168" s="30"/>
      <c r="Y168" s="30"/>
      <c r="Z168" s="30"/>
      <c r="AA168" s="30"/>
      <c r="AB168" s="30"/>
      <c r="AC168" s="30"/>
      <c r="AD168" s="1"/>
      <c r="AE168" s="1"/>
      <c r="AG168" s="1">
        <f>C168/B167</f>
        <v>0.87804878048780488</v>
      </c>
      <c r="AH168" s="19">
        <v>74</v>
      </c>
      <c r="AI168" s="25">
        <f t="shared" ref="AI168:AI172" si="56">AH168/AH167</f>
        <v>0.90243902439024393</v>
      </c>
      <c r="AJ168" s="1">
        <f t="shared" ref="AJ168:AJ172" si="57">100%-AI168</f>
        <v>9.7560975609756073E-2</v>
      </c>
    </row>
    <row r="169" spans="1:36" ht="12.75" customHeight="1">
      <c r="A169" s="28" t="s">
        <v>32</v>
      </c>
      <c r="D169" s="29">
        <v>64</v>
      </c>
      <c r="X169" s="30"/>
      <c r="Y169" s="30"/>
      <c r="Z169" s="30"/>
      <c r="AA169" s="30"/>
      <c r="AB169" s="30"/>
      <c r="AC169" s="30"/>
      <c r="AD169" s="1"/>
      <c r="AE169" s="1"/>
      <c r="AG169" s="1">
        <f>D169/C168</f>
        <v>0.88888888888888884</v>
      </c>
      <c r="AH169" s="19">
        <v>71</v>
      </c>
      <c r="AI169" s="25">
        <f t="shared" si="56"/>
        <v>0.95945945945945943</v>
      </c>
      <c r="AJ169" s="1">
        <f t="shared" si="57"/>
        <v>4.0540540540540571E-2</v>
      </c>
    </row>
    <row r="170" spans="1:36" ht="12.75" customHeight="1">
      <c r="A170" s="28" t="s">
        <v>35</v>
      </c>
      <c r="E170" s="29">
        <v>62</v>
      </c>
      <c r="X170" s="30"/>
      <c r="Y170" s="30"/>
      <c r="Z170" s="30"/>
      <c r="AA170" s="30"/>
      <c r="AB170" s="30"/>
      <c r="AC170" s="30"/>
      <c r="AD170" s="1"/>
      <c r="AE170" s="1"/>
      <c r="AG170" s="1">
        <f>E170/D169</f>
        <v>0.96875</v>
      </c>
      <c r="AH170" s="19">
        <v>65</v>
      </c>
      <c r="AI170" s="25">
        <f t="shared" si="56"/>
        <v>0.91549295774647887</v>
      </c>
      <c r="AJ170" s="1">
        <f t="shared" si="57"/>
        <v>8.4507042253521125E-2</v>
      </c>
    </row>
    <row r="171" spans="1:36" ht="12.75" customHeight="1">
      <c r="A171" s="28" t="s">
        <v>36</v>
      </c>
      <c r="F171" s="29">
        <v>59</v>
      </c>
      <c r="X171" s="30"/>
      <c r="Y171" s="30"/>
      <c r="Z171" s="30"/>
      <c r="AA171" s="30"/>
      <c r="AB171" s="30"/>
      <c r="AC171" s="30"/>
      <c r="AD171" s="1"/>
      <c r="AE171" s="1"/>
      <c r="AG171" s="1">
        <f>F171/E170</f>
        <v>0.95161290322580649</v>
      </c>
      <c r="AH171" s="19">
        <v>65</v>
      </c>
      <c r="AI171" s="25">
        <f t="shared" si="56"/>
        <v>1</v>
      </c>
      <c r="AJ171" s="1">
        <f t="shared" si="57"/>
        <v>0</v>
      </c>
    </row>
    <row r="172" spans="1:36" ht="12.75" customHeight="1">
      <c r="A172" s="28" t="s">
        <v>42</v>
      </c>
      <c r="G172" s="29">
        <v>57</v>
      </c>
      <c r="X172" s="30"/>
      <c r="Y172" s="30"/>
      <c r="Z172" s="30"/>
      <c r="AA172" s="30"/>
      <c r="AB172" s="30"/>
      <c r="AC172" s="30"/>
      <c r="AD172" s="1"/>
      <c r="AE172" s="1"/>
      <c r="AG172" s="1">
        <f>G172/F171</f>
        <v>0.96610169491525422</v>
      </c>
      <c r="AH172" s="19">
        <v>64</v>
      </c>
      <c r="AI172" s="25">
        <f t="shared" si="56"/>
        <v>0.98461538461538467</v>
      </c>
      <c r="AJ172" s="1">
        <f t="shared" si="57"/>
        <v>1.538461538461533E-2</v>
      </c>
    </row>
    <row r="173" spans="1:36" ht="12.75" customHeight="1">
      <c r="A173" s="28" t="s">
        <v>43</v>
      </c>
      <c r="H173" s="29">
        <v>55</v>
      </c>
      <c r="X173" s="30"/>
      <c r="Y173" s="30"/>
      <c r="Z173" s="30"/>
      <c r="AA173" s="30"/>
      <c r="AB173" s="30"/>
      <c r="AC173" s="30"/>
      <c r="AD173" s="1"/>
      <c r="AE173" s="1"/>
      <c r="AG173" s="1"/>
      <c r="AH173" s="19"/>
      <c r="AI173" s="25"/>
      <c r="AJ173" s="1"/>
    </row>
    <row r="174" spans="1:36" ht="12.75" customHeight="1">
      <c r="A174" s="28" t="s">
        <v>44</v>
      </c>
      <c r="N174" s="29">
        <v>8</v>
      </c>
      <c r="P174" s="29">
        <v>8</v>
      </c>
      <c r="R174" s="29">
        <v>15</v>
      </c>
      <c r="T174" s="29">
        <v>22</v>
      </c>
      <c r="X174" s="30"/>
      <c r="Y174" s="30"/>
      <c r="Z174" s="30"/>
      <c r="AA174" s="30">
        <v>1</v>
      </c>
      <c r="AB174" s="30"/>
      <c r="AC174" s="30">
        <f t="shared" ref="AC174:AC176" si="58">SUM(X174:AB174)</f>
        <v>1</v>
      </c>
      <c r="AD174" s="1"/>
      <c r="AE174" s="1"/>
      <c r="AG174" s="1"/>
      <c r="AH174" s="19"/>
      <c r="AI174" s="25"/>
      <c r="AJ174" s="1"/>
    </row>
    <row r="175" spans="1:36" ht="12.75" customHeight="1">
      <c r="A175" s="28" t="s">
        <v>45</v>
      </c>
      <c r="O175" s="29">
        <v>8</v>
      </c>
      <c r="Q175" s="29">
        <v>8</v>
      </c>
      <c r="S175" s="29">
        <v>15</v>
      </c>
      <c r="T175" s="29">
        <v>2</v>
      </c>
      <c r="U175" s="29">
        <v>22</v>
      </c>
      <c r="X175" s="30"/>
      <c r="Y175" s="30">
        <v>8</v>
      </c>
      <c r="Z175" s="30">
        <v>7</v>
      </c>
      <c r="AA175" s="30">
        <v>14</v>
      </c>
      <c r="AB175" s="30">
        <v>22</v>
      </c>
      <c r="AC175" s="30">
        <f t="shared" si="58"/>
        <v>51</v>
      </c>
      <c r="AD175" s="1"/>
      <c r="AE175" s="1"/>
      <c r="AG175" s="1"/>
      <c r="AH175" s="19"/>
      <c r="AI175" s="25"/>
      <c r="AJ175" s="1"/>
    </row>
    <row r="176" spans="1:36" ht="12.75" customHeight="1">
      <c r="A176" s="28" t="s">
        <v>46</v>
      </c>
      <c r="S176" s="29">
        <v>2</v>
      </c>
      <c r="U176" s="29">
        <v>2</v>
      </c>
      <c r="X176" s="30"/>
      <c r="Y176" s="30"/>
      <c r="Z176" s="30"/>
      <c r="AA176" s="30"/>
      <c r="AB176" s="30">
        <v>2</v>
      </c>
      <c r="AC176" s="30">
        <f t="shared" si="58"/>
        <v>2</v>
      </c>
      <c r="AD176" s="1"/>
      <c r="AE176" s="1"/>
      <c r="AG176" s="1"/>
      <c r="AH176" s="19"/>
      <c r="AI176" s="25"/>
      <c r="AJ176" s="1"/>
    </row>
    <row r="177" spans="1:36" ht="12.75" customHeight="1">
      <c r="A177" s="28" t="s">
        <v>47</v>
      </c>
      <c r="H177" s="29">
        <v>2</v>
      </c>
      <c r="X177" s="30"/>
      <c r="Y177" s="30"/>
      <c r="Z177" s="30"/>
      <c r="AA177" s="30"/>
      <c r="AB177" s="30"/>
      <c r="AC177" s="30"/>
      <c r="AD177" s="1"/>
      <c r="AE177" s="1"/>
      <c r="AG177" s="1"/>
      <c r="AH177" s="19"/>
      <c r="AI177" s="25"/>
      <c r="AJ177" s="1"/>
    </row>
    <row r="178" spans="1:36" ht="12.75" customHeight="1">
      <c r="A178" s="28" t="s">
        <v>52</v>
      </c>
      <c r="H178" s="29">
        <v>1</v>
      </c>
      <c r="S178" s="29">
        <v>1</v>
      </c>
      <c r="X178" s="30"/>
      <c r="Y178" s="30"/>
      <c r="Z178" s="30"/>
      <c r="AA178" s="30"/>
      <c r="AB178" s="30"/>
      <c r="AC178" s="30"/>
      <c r="AD178" s="1"/>
      <c r="AE178" s="1"/>
      <c r="AG178" s="1"/>
      <c r="AH178" s="19"/>
      <c r="AI178" s="25"/>
      <c r="AJ178" s="1"/>
    </row>
    <row r="179" spans="1:36" ht="12.75" customHeight="1">
      <c r="AC179" s="29">
        <f>SUM(AC174:AC176)</f>
        <v>54</v>
      </c>
      <c r="AD179" s="1">
        <f>SUM(AC174:AC175)/B167</f>
        <v>0.63414634146341464</v>
      </c>
      <c r="AE179" s="1">
        <f>AC179/B167</f>
        <v>0.65853658536585369</v>
      </c>
      <c r="AF179" s="1">
        <f>AE179-AD179</f>
        <v>2.4390243902439046E-2</v>
      </c>
      <c r="AG179" s="1"/>
    </row>
    <row r="180" spans="1:36" ht="12.75" customHeight="1">
      <c r="A180" s="2" t="s">
        <v>56</v>
      </c>
      <c r="AD180" s="1"/>
      <c r="AE180" s="1"/>
      <c r="AG180" s="1"/>
    </row>
    <row r="181" spans="1:36" ht="38.25" customHeight="1">
      <c r="B181" s="192" t="s">
        <v>1</v>
      </c>
      <c r="C181" s="193"/>
      <c r="D181" s="193"/>
      <c r="E181" s="193"/>
      <c r="F181" s="193"/>
      <c r="G181" s="193"/>
      <c r="H181" s="193"/>
      <c r="I181" s="193"/>
      <c r="J181" s="91"/>
      <c r="AD181" s="4" t="s">
        <v>2</v>
      </c>
      <c r="AE181" s="4" t="s">
        <v>3</v>
      </c>
      <c r="AF181" s="5" t="s">
        <v>4</v>
      </c>
      <c r="AG181" s="4" t="s">
        <v>5</v>
      </c>
      <c r="AH181" s="6" t="s">
        <v>6</v>
      </c>
      <c r="AI181" s="6" t="s">
        <v>7</v>
      </c>
      <c r="AJ181" s="7" t="s">
        <v>8</v>
      </c>
    </row>
    <row r="182" spans="1:36" ht="12.75" customHeight="1">
      <c r="A182" s="9" t="s">
        <v>9</v>
      </c>
      <c r="B182" s="10">
        <v>1</v>
      </c>
      <c r="C182" s="10">
        <v>2</v>
      </c>
      <c r="D182" s="10">
        <v>3</v>
      </c>
      <c r="E182" s="10">
        <v>4</v>
      </c>
      <c r="F182" s="10">
        <v>5</v>
      </c>
      <c r="G182" s="10">
        <v>6</v>
      </c>
      <c r="H182" s="10">
        <v>7</v>
      </c>
      <c r="I182" s="10">
        <v>8</v>
      </c>
      <c r="J182" s="10"/>
      <c r="K182" s="11" t="s">
        <v>10</v>
      </c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12"/>
      <c r="AE182" s="12"/>
      <c r="AF182" s="13"/>
      <c r="AG182" s="14"/>
      <c r="AH182" s="15"/>
      <c r="AI182" s="15"/>
      <c r="AJ182" s="1"/>
    </row>
    <row r="183" spans="1:36" ht="12.75" customHeight="1">
      <c r="A183" s="28" t="s">
        <v>31</v>
      </c>
      <c r="B183" s="17">
        <v>36</v>
      </c>
      <c r="C183" s="17"/>
      <c r="D183" s="17"/>
      <c r="E183" s="17"/>
      <c r="F183" s="17"/>
      <c r="G183" s="17"/>
      <c r="H183" s="17"/>
      <c r="I183" s="17"/>
      <c r="J183" s="17"/>
      <c r="K183" s="18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12"/>
      <c r="AE183" s="12"/>
      <c r="AF183" s="13"/>
      <c r="AG183" s="14"/>
      <c r="AH183" s="19">
        <f>B183</f>
        <v>36</v>
      </c>
      <c r="AI183" s="15"/>
      <c r="AJ183" s="1"/>
    </row>
    <row r="184" spans="1:36" ht="12.75" customHeight="1">
      <c r="A184" s="28" t="s">
        <v>32</v>
      </c>
      <c r="C184" s="29">
        <v>31</v>
      </c>
      <c r="K184" s="18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1"/>
      <c r="AE184" s="1"/>
      <c r="AG184" s="1">
        <f>C184/B183</f>
        <v>0.86111111111111116</v>
      </c>
      <c r="AH184" s="19">
        <v>31</v>
      </c>
      <c r="AI184" s="25">
        <f t="shared" ref="AI184:AI189" si="59">AH184/AH183</f>
        <v>0.86111111111111116</v>
      </c>
      <c r="AJ184" s="1">
        <f t="shared" ref="AJ184:AJ189" si="60">100%-AI184</f>
        <v>0.13888888888888884</v>
      </c>
    </row>
    <row r="185" spans="1:36" ht="12.75" customHeight="1">
      <c r="A185" s="28" t="s">
        <v>35</v>
      </c>
      <c r="D185" s="29">
        <v>24</v>
      </c>
      <c r="X185" s="30"/>
      <c r="Y185" s="30"/>
      <c r="Z185" s="30"/>
      <c r="AA185" s="30"/>
      <c r="AB185" s="30"/>
      <c r="AC185" s="30"/>
      <c r="AD185" s="1"/>
      <c r="AE185" s="1"/>
      <c r="AG185" s="1">
        <f>D185/C184</f>
        <v>0.77419354838709675</v>
      </c>
      <c r="AH185" s="19">
        <v>30</v>
      </c>
      <c r="AI185" s="25">
        <f t="shared" si="59"/>
        <v>0.967741935483871</v>
      </c>
      <c r="AJ185" s="1">
        <f t="shared" si="60"/>
        <v>3.2258064516129004E-2</v>
      </c>
    </row>
    <row r="186" spans="1:36" ht="12.75" customHeight="1">
      <c r="A186" s="28" t="s">
        <v>36</v>
      </c>
      <c r="E186" s="29">
        <v>22</v>
      </c>
      <c r="X186" s="30"/>
      <c r="Y186" s="30"/>
      <c r="Z186" s="30"/>
      <c r="AA186" s="30"/>
      <c r="AB186" s="30"/>
      <c r="AC186" s="30"/>
      <c r="AD186" s="1"/>
      <c r="AE186" s="1"/>
      <c r="AG186" s="1">
        <f>E186/D185</f>
        <v>0.91666666666666663</v>
      </c>
      <c r="AH186" s="19">
        <v>26</v>
      </c>
      <c r="AI186" s="25">
        <f t="shared" si="59"/>
        <v>0.8666666666666667</v>
      </c>
      <c r="AJ186" s="1">
        <f t="shared" si="60"/>
        <v>0.1333333333333333</v>
      </c>
    </row>
    <row r="187" spans="1:36" ht="12.75" customHeight="1">
      <c r="A187" s="28" t="s">
        <v>42</v>
      </c>
      <c r="F187" s="29">
        <v>22</v>
      </c>
      <c r="X187" s="30"/>
      <c r="Y187" s="30"/>
      <c r="Z187" s="30"/>
      <c r="AA187" s="30"/>
      <c r="AB187" s="30"/>
      <c r="AC187" s="30"/>
      <c r="AD187" s="1"/>
      <c r="AE187" s="1"/>
      <c r="AG187" s="1">
        <f>F187/E186</f>
        <v>1</v>
      </c>
      <c r="AH187" s="19">
        <v>26</v>
      </c>
      <c r="AI187" s="25">
        <f t="shared" si="59"/>
        <v>1</v>
      </c>
      <c r="AJ187" s="1">
        <f t="shared" si="60"/>
        <v>0</v>
      </c>
    </row>
    <row r="188" spans="1:36" ht="12.75" customHeight="1">
      <c r="A188" s="28" t="s">
        <v>43</v>
      </c>
      <c r="G188" s="29">
        <v>19</v>
      </c>
      <c r="X188" s="30"/>
      <c r="Y188" s="30"/>
      <c r="Z188" s="30"/>
      <c r="AA188" s="30"/>
      <c r="AB188" s="30"/>
      <c r="AC188" s="30"/>
      <c r="AD188" s="1"/>
      <c r="AE188" s="1"/>
      <c r="AG188" s="1">
        <f>G188/F187</f>
        <v>0.86363636363636365</v>
      </c>
      <c r="AH188" s="19">
        <v>26</v>
      </c>
      <c r="AI188" s="25">
        <f t="shared" si="59"/>
        <v>1</v>
      </c>
      <c r="AJ188" s="1">
        <f t="shared" si="60"/>
        <v>0</v>
      </c>
    </row>
    <row r="189" spans="1:36" ht="12.75" customHeight="1">
      <c r="A189" s="28" t="s">
        <v>44</v>
      </c>
      <c r="H189" s="29">
        <v>18</v>
      </c>
      <c r="X189" s="30"/>
      <c r="Y189" s="30"/>
      <c r="Z189" s="30"/>
      <c r="AA189" s="30"/>
      <c r="AB189" s="30"/>
      <c r="AC189" s="30"/>
      <c r="AD189" s="1"/>
      <c r="AE189" s="1"/>
      <c r="AG189" s="1">
        <f>H189/G188</f>
        <v>0.94736842105263153</v>
      </c>
      <c r="AH189" s="19">
        <v>22</v>
      </c>
      <c r="AI189" s="25">
        <f t="shared" si="59"/>
        <v>0.84615384615384615</v>
      </c>
      <c r="AJ189" s="1">
        <f t="shared" si="60"/>
        <v>0.15384615384615385</v>
      </c>
    </row>
    <row r="190" spans="1:36" ht="12.75" customHeight="1">
      <c r="A190" s="28" t="s">
        <v>45</v>
      </c>
      <c r="O190" s="29">
        <v>2</v>
      </c>
      <c r="R190" s="29">
        <v>6</v>
      </c>
      <c r="T190" s="29">
        <v>12</v>
      </c>
      <c r="U190" s="29">
        <v>1</v>
      </c>
      <c r="X190" s="30"/>
      <c r="Y190" s="30"/>
      <c r="Z190" s="30"/>
      <c r="AA190" s="30"/>
      <c r="AB190" s="30"/>
      <c r="AC190" s="30"/>
      <c r="AD190" s="1"/>
      <c r="AE190" s="1"/>
      <c r="AG190" s="1"/>
      <c r="AH190" s="19"/>
      <c r="AI190" s="25"/>
      <c r="AJ190" s="1"/>
    </row>
    <row r="191" spans="1:36" ht="12.75" customHeight="1">
      <c r="A191" s="28" t="s">
        <v>46</v>
      </c>
      <c r="N191" s="29">
        <v>1</v>
      </c>
      <c r="S191" s="29">
        <v>6</v>
      </c>
      <c r="U191" s="29">
        <v>12</v>
      </c>
      <c r="X191" s="30"/>
      <c r="Y191" s="30"/>
      <c r="Z191" s="30"/>
      <c r="AA191" s="30">
        <v>6</v>
      </c>
      <c r="AB191" s="30">
        <v>12</v>
      </c>
      <c r="AC191" s="30">
        <f t="shared" ref="AC191:AC193" si="61">SUM(X191:AB191)</f>
        <v>18</v>
      </c>
      <c r="AD191" s="1"/>
      <c r="AE191" s="1"/>
      <c r="AG191" s="1"/>
      <c r="AH191" s="19"/>
      <c r="AI191" s="25"/>
      <c r="AJ191" s="1"/>
    </row>
    <row r="192" spans="1:36" ht="12.75" customHeight="1">
      <c r="A192" s="28" t="s">
        <v>47</v>
      </c>
      <c r="O192" s="29">
        <v>1</v>
      </c>
      <c r="U192" s="29">
        <v>1</v>
      </c>
      <c r="X192" s="30"/>
      <c r="Y192" s="30"/>
      <c r="Z192" s="30">
        <v>1</v>
      </c>
      <c r="AA192" s="30"/>
      <c r="AB192" s="30"/>
      <c r="AC192" s="30">
        <f t="shared" si="61"/>
        <v>1</v>
      </c>
      <c r="AD192" s="1"/>
      <c r="AE192" s="1"/>
      <c r="AG192" s="1"/>
      <c r="AH192" s="19"/>
      <c r="AI192" s="25"/>
      <c r="AJ192" s="1"/>
    </row>
    <row r="193" spans="1:36" ht="12.75" customHeight="1">
      <c r="A193" s="28" t="s">
        <v>52</v>
      </c>
      <c r="U193" s="29">
        <v>1</v>
      </c>
      <c r="X193" s="30"/>
      <c r="Y193" s="30"/>
      <c r="Z193" s="30"/>
      <c r="AA193" s="30"/>
      <c r="AB193" s="30">
        <v>1</v>
      </c>
      <c r="AC193" s="30">
        <f t="shared" si="61"/>
        <v>1</v>
      </c>
      <c r="AD193" s="1"/>
      <c r="AE193" s="1"/>
      <c r="AG193" s="1"/>
      <c r="AH193" s="19"/>
      <c r="AI193" s="25"/>
      <c r="AJ193" s="1"/>
    </row>
    <row r="194" spans="1:36" ht="12.75" customHeight="1">
      <c r="AC194" s="29">
        <f>SUM(AC191:AC193)</f>
        <v>20</v>
      </c>
      <c r="AD194" s="1">
        <f>AC191/B183</f>
        <v>0.5</v>
      </c>
      <c r="AE194" s="1">
        <f>AC194/B183</f>
        <v>0.55555555555555558</v>
      </c>
      <c r="AF194" s="1">
        <f>AE194-AD194</f>
        <v>5.555555555555558E-2</v>
      </c>
      <c r="AG194" s="1"/>
    </row>
    <row r="195" spans="1:36" ht="12.75" customHeight="1">
      <c r="A195" s="2" t="s">
        <v>57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F195" s="1"/>
    </row>
    <row r="196" spans="1:36" ht="38.25" customHeight="1">
      <c r="B196" s="192" t="s">
        <v>1</v>
      </c>
      <c r="C196" s="193"/>
      <c r="D196" s="193"/>
      <c r="E196" s="193"/>
      <c r="F196" s="193"/>
      <c r="G196" s="193"/>
      <c r="H196" s="193"/>
      <c r="I196" s="193"/>
      <c r="J196" s="91"/>
      <c r="K196" s="4" t="s">
        <v>2</v>
      </c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3</v>
      </c>
      <c r="AE196" s="5" t="s">
        <v>4</v>
      </c>
      <c r="AF196" s="4" t="s">
        <v>5</v>
      </c>
      <c r="AG196" s="6" t="s">
        <v>6</v>
      </c>
      <c r="AH196" s="6" t="s">
        <v>7</v>
      </c>
      <c r="AI196" s="7" t="s">
        <v>8</v>
      </c>
    </row>
    <row r="197" spans="1:36" ht="12.75" customHeight="1">
      <c r="A197" s="9" t="s">
        <v>9</v>
      </c>
      <c r="B197" s="10">
        <v>1</v>
      </c>
      <c r="C197" s="10">
        <v>2</v>
      </c>
      <c r="D197" s="10">
        <v>3</v>
      </c>
      <c r="E197" s="10">
        <v>4</v>
      </c>
      <c r="F197" s="10">
        <v>5</v>
      </c>
      <c r="G197" s="10">
        <v>6</v>
      </c>
      <c r="H197" s="10">
        <v>7</v>
      </c>
      <c r="I197" s="10">
        <v>8</v>
      </c>
      <c r="J197" s="29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3"/>
      <c r="AF197" s="14"/>
      <c r="AG197" s="15"/>
      <c r="AH197" s="15"/>
      <c r="AI197" s="1"/>
    </row>
    <row r="198" spans="1:36" ht="12.75" customHeight="1">
      <c r="A198" s="28" t="s">
        <v>32</v>
      </c>
      <c r="B198" s="17">
        <v>65</v>
      </c>
      <c r="C198" s="17"/>
      <c r="D198" s="17"/>
      <c r="E198" s="17"/>
      <c r="F198" s="17"/>
      <c r="G198" s="17"/>
      <c r="H198" s="17"/>
      <c r="I198" s="17"/>
      <c r="J198" s="13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30"/>
      <c r="Y198" s="30"/>
      <c r="Z198" s="30"/>
      <c r="AA198" s="30"/>
      <c r="AB198" s="30"/>
      <c r="AC198" s="30"/>
      <c r="AD198" s="12"/>
      <c r="AE198" s="13"/>
      <c r="AF198" s="14"/>
      <c r="AG198" s="19">
        <f>B198</f>
        <v>65</v>
      </c>
      <c r="AH198" s="15"/>
      <c r="AI198" s="1"/>
    </row>
    <row r="199" spans="1:36" ht="12.75" customHeight="1">
      <c r="A199" s="28" t="s">
        <v>35</v>
      </c>
      <c r="C199" s="29">
        <v>57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0"/>
      <c r="Y199" s="30"/>
      <c r="Z199" s="30"/>
      <c r="AA199" s="30"/>
      <c r="AB199" s="30"/>
      <c r="AC199" s="30"/>
      <c r="AD199" s="1"/>
      <c r="AF199" s="14">
        <f>C199/B198</f>
        <v>0.87692307692307692</v>
      </c>
      <c r="AG199" s="24">
        <v>57</v>
      </c>
      <c r="AH199" s="25">
        <f t="shared" ref="AH199:AH204" si="62">AG199/AG198</f>
        <v>0.87692307692307692</v>
      </c>
      <c r="AI199" s="1">
        <f t="shared" ref="AI199:AI204" si="63">100%-AH199</f>
        <v>0.12307692307692308</v>
      </c>
    </row>
    <row r="200" spans="1:36" ht="12.75" customHeight="1">
      <c r="A200" s="28" t="s">
        <v>36</v>
      </c>
      <c r="D200" s="29">
        <v>51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0"/>
      <c r="Y200" s="30"/>
      <c r="Z200" s="30"/>
      <c r="AA200" s="30"/>
      <c r="AB200" s="30"/>
      <c r="AC200" s="30"/>
      <c r="AD200" s="1"/>
      <c r="AF200" s="1">
        <f>D200/C199</f>
        <v>0.89473684210526316</v>
      </c>
      <c r="AG200" s="24">
        <v>54</v>
      </c>
      <c r="AH200" s="25">
        <f t="shared" si="62"/>
        <v>0.94736842105263153</v>
      </c>
      <c r="AI200" s="1">
        <f t="shared" si="63"/>
        <v>5.2631578947368474E-2</v>
      </c>
    </row>
    <row r="201" spans="1:36" ht="12.75" customHeight="1">
      <c r="A201" s="28" t="s">
        <v>42</v>
      </c>
      <c r="E201" s="29">
        <v>51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0"/>
      <c r="Y201" s="30"/>
      <c r="Z201" s="30"/>
      <c r="AA201" s="30"/>
      <c r="AB201" s="30"/>
      <c r="AC201" s="30"/>
      <c r="AD201" s="1"/>
      <c r="AF201" s="1">
        <f>E201/D200</f>
        <v>1</v>
      </c>
      <c r="AG201" s="24">
        <v>54</v>
      </c>
      <c r="AH201" s="25">
        <f t="shared" si="62"/>
        <v>1</v>
      </c>
      <c r="AI201" s="1">
        <f t="shared" si="63"/>
        <v>0</v>
      </c>
    </row>
    <row r="202" spans="1:36" ht="12.75" customHeight="1">
      <c r="A202" s="28" t="s">
        <v>43</v>
      </c>
      <c r="F202" s="29">
        <v>46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0"/>
      <c r="Y202" s="30"/>
      <c r="Z202" s="30"/>
      <c r="AA202" s="30"/>
      <c r="AB202" s="30"/>
      <c r="AC202" s="30"/>
      <c r="AD202" s="1"/>
      <c r="AF202" s="1">
        <f>F202/E201</f>
        <v>0.90196078431372551</v>
      </c>
      <c r="AG202" s="24">
        <v>50</v>
      </c>
      <c r="AH202" s="25">
        <f t="shared" si="62"/>
        <v>0.92592592592592593</v>
      </c>
      <c r="AI202" s="1">
        <f t="shared" si="63"/>
        <v>7.407407407407407E-2</v>
      </c>
    </row>
    <row r="203" spans="1:36" ht="12.75" customHeight="1">
      <c r="A203" s="28" t="s">
        <v>44</v>
      </c>
      <c r="G203" s="29">
        <v>45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0"/>
      <c r="Y203" s="30"/>
      <c r="Z203" s="30"/>
      <c r="AA203" s="30"/>
      <c r="AB203" s="30"/>
      <c r="AC203" s="30"/>
      <c r="AD203" s="1"/>
      <c r="AF203" s="1">
        <f>G203/F202</f>
        <v>0.97826086956521741</v>
      </c>
      <c r="AG203" s="24">
        <v>53</v>
      </c>
      <c r="AH203" s="25">
        <f t="shared" si="62"/>
        <v>1.06</v>
      </c>
      <c r="AI203" s="1">
        <f t="shared" si="63"/>
        <v>-6.0000000000000053E-2</v>
      </c>
    </row>
    <row r="204" spans="1:36" ht="12.75" customHeight="1">
      <c r="A204" s="28" t="s">
        <v>45</v>
      </c>
      <c r="H204" s="29">
        <v>42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0"/>
      <c r="Y204" s="30"/>
      <c r="Z204" s="30"/>
      <c r="AA204" s="30"/>
      <c r="AB204" s="30"/>
      <c r="AC204" s="30"/>
      <c r="AD204" s="1"/>
      <c r="AF204" s="1">
        <f>H204/G203</f>
        <v>0.93333333333333335</v>
      </c>
      <c r="AG204" s="24">
        <v>47</v>
      </c>
      <c r="AH204" s="25">
        <f t="shared" si="62"/>
        <v>0.8867924528301887</v>
      </c>
      <c r="AI204" s="1">
        <f t="shared" si="63"/>
        <v>0.1132075471698113</v>
      </c>
    </row>
    <row r="205" spans="1:36" ht="12.75" customHeight="1">
      <c r="A205" s="28" t="s">
        <v>46</v>
      </c>
      <c r="H205" s="29">
        <v>2</v>
      </c>
      <c r="K205" s="1"/>
      <c r="N205" s="29">
        <v>5</v>
      </c>
      <c r="P205" s="29">
        <v>7</v>
      </c>
      <c r="R205" s="29">
        <v>7</v>
      </c>
      <c r="T205" s="29">
        <v>22</v>
      </c>
      <c r="X205" s="30"/>
      <c r="Y205" s="30"/>
      <c r="Z205" s="30"/>
      <c r="AA205" s="30"/>
      <c r="AB205" s="30"/>
      <c r="AC205" s="30"/>
      <c r="AG205" s="24"/>
      <c r="AH205" s="25"/>
      <c r="AI205" s="1"/>
    </row>
    <row r="206" spans="1:36" ht="12.75" customHeight="1">
      <c r="A206" s="28" t="s">
        <v>47</v>
      </c>
      <c r="K206" s="1"/>
      <c r="O206" s="29">
        <v>5</v>
      </c>
      <c r="Q206" s="29">
        <v>7</v>
      </c>
      <c r="S206" s="29">
        <v>7</v>
      </c>
      <c r="U206" s="29">
        <v>22</v>
      </c>
      <c r="X206" s="30"/>
      <c r="Y206" s="30">
        <v>5</v>
      </c>
      <c r="Z206" s="30">
        <v>7</v>
      </c>
      <c r="AA206" s="30">
        <v>7</v>
      </c>
      <c r="AB206" s="30">
        <v>22</v>
      </c>
      <c r="AC206" s="30">
        <f t="shared" ref="AC206:AC208" si="64">SUM(X206:AB206)</f>
        <v>41</v>
      </c>
      <c r="AG206" s="24"/>
      <c r="AH206" s="25"/>
      <c r="AI206" s="1"/>
    </row>
    <row r="207" spans="1:36" ht="12.75" customHeight="1">
      <c r="A207" s="28" t="s">
        <v>52</v>
      </c>
      <c r="H207" s="29">
        <v>1</v>
      </c>
      <c r="K207" s="1"/>
      <c r="P207" s="29">
        <v>3</v>
      </c>
      <c r="S207" s="29">
        <v>1</v>
      </c>
      <c r="U207" s="29">
        <v>1</v>
      </c>
      <c r="X207" s="30"/>
      <c r="Y207" s="30"/>
      <c r="Z207" s="30"/>
      <c r="AA207" s="30">
        <v>1</v>
      </c>
      <c r="AB207" s="30"/>
      <c r="AC207" s="30">
        <f t="shared" si="64"/>
        <v>1</v>
      </c>
      <c r="AG207" s="24"/>
      <c r="AH207" s="25"/>
      <c r="AI207" s="1"/>
    </row>
    <row r="208" spans="1:36" ht="12.75" customHeight="1">
      <c r="A208" s="28" t="s">
        <v>53</v>
      </c>
      <c r="H208" s="29">
        <v>2</v>
      </c>
      <c r="I208" s="29" t="s">
        <v>100</v>
      </c>
      <c r="K208" s="1" t="s">
        <v>100</v>
      </c>
      <c r="L208" s="29" t="s">
        <v>100</v>
      </c>
      <c r="M208" s="29" t="s">
        <v>100</v>
      </c>
      <c r="Q208" s="29">
        <v>3</v>
      </c>
      <c r="U208" s="29">
        <v>1</v>
      </c>
      <c r="X208" s="30"/>
      <c r="Y208" s="30"/>
      <c r="Z208" s="30">
        <v>2</v>
      </c>
      <c r="AA208" s="30">
        <v>1</v>
      </c>
      <c r="AB208" s="30"/>
      <c r="AC208" s="30">
        <f t="shared" si="64"/>
        <v>3</v>
      </c>
      <c r="AG208" s="24"/>
      <c r="AH208" s="25"/>
      <c r="AI208" s="1"/>
    </row>
    <row r="209" spans="1:35" ht="12.75" customHeight="1">
      <c r="A209" s="28" t="s">
        <v>58</v>
      </c>
      <c r="K209" s="1"/>
      <c r="X209" s="30"/>
      <c r="Y209" s="30"/>
      <c r="Z209" s="30"/>
      <c r="AA209" s="30"/>
      <c r="AB209" s="30"/>
      <c r="AC209" s="30"/>
      <c r="AG209" s="24"/>
      <c r="AH209" s="25"/>
      <c r="AI209" s="1"/>
    </row>
    <row r="210" spans="1:35" ht="12.75" customHeight="1">
      <c r="A210" s="28" t="s">
        <v>59</v>
      </c>
      <c r="H210" s="29">
        <v>1</v>
      </c>
      <c r="K210" s="1"/>
      <c r="X210" s="30"/>
      <c r="Y210" s="30"/>
      <c r="Z210" s="30"/>
      <c r="AA210" s="30"/>
      <c r="AB210" s="30"/>
      <c r="AC210" s="30"/>
      <c r="AG210" s="24"/>
      <c r="AH210" s="25"/>
      <c r="AI210" s="1"/>
    </row>
    <row r="211" spans="1:35" ht="12.75" customHeight="1">
      <c r="A211" s="28" t="s">
        <v>67</v>
      </c>
      <c r="H211" s="29">
        <v>1</v>
      </c>
      <c r="K211" s="1"/>
      <c r="X211" s="30"/>
      <c r="Y211" s="30"/>
      <c r="Z211" s="30"/>
      <c r="AA211" s="30"/>
      <c r="AB211" s="30"/>
      <c r="AC211" s="30"/>
      <c r="AG211" s="24"/>
      <c r="AH211" s="25"/>
      <c r="AI211" s="1"/>
    </row>
    <row r="212" spans="1:35" ht="12.75" customHeight="1"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29">
        <f>SUM(AC206:AC208)</f>
        <v>45</v>
      </c>
      <c r="AD212" s="1">
        <f>AC206/B198</f>
        <v>0.63076923076923075</v>
      </c>
      <c r="AE212" s="1">
        <f>AC212/B198</f>
        <v>0.69230769230769229</v>
      </c>
      <c r="AF212" s="1">
        <f>AE212-AD212</f>
        <v>6.1538461538461542E-2</v>
      </c>
    </row>
    <row r="213" spans="1:35" ht="12.75" customHeight="1">
      <c r="A213" s="2" t="s">
        <v>60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G213" s="1"/>
    </row>
    <row r="214" spans="1:35" ht="38.25" customHeight="1">
      <c r="B214" s="192" t="s">
        <v>1</v>
      </c>
      <c r="C214" s="193"/>
      <c r="D214" s="193"/>
      <c r="E214" s="193"/>
      <c r="F214" s="193"/>
      <c r="G214" s="193"/>
      <c r="H214" s="193"/>
      <c r="I214" s="193"/>
      <c r="J214" s="9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1"/>
      <c r="AE214" s="4" t="s">
        <v>3</v>
      </c>
      <c r="AF214" s="5" t="s">
        <v>4</v>
      </c>
      <c r="AG214" s="1"/>
    </row>
    <row r="215" spans="1:35" ht="12.75" customHeight="1">
      <c r="A215" s="9" t="s">
        <v>9</v>
      </c>
      <c r="B215" s="10">
        <v>1</v>
      </c>
      <c r="C215" s="10">
        <v>2</v>
      </c>
      <c r="D215" s="10">
        <v>3</v>
      </c>
      <c r="E215" s="10">
        <v>4</v>
      </c>
      <c r="F215" s="10">
        <v>5</v>
      </c>
      <c r="G215" s="10">
        <v>6</v>
      </c>
      <c r="H215" s="10">
        <v>7</v>
      </c>
      <c r="I215" s="10">
        <v>8</v>
      </c>
      <c r="J215" s="29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3"/>
      <c r="AF215" s="14"/>
      <c r="AG215" s="15"/>
      <c r="AH215" s="15"/>
      <c r="AI215" s="1"/>
    </row>
    <row r="216" spans="1:35" ht="12.75" customHeight="1">
      <c r="A216" s="28" t="s">
        <v>35</v>
      </c>
      <c r="B216" s="17">
        <v>29</v>
      </c>
      <c r="C216" s="17"/>
      <c r="D216" s="17"/>
      <c r="E216" s="17"/>
      <c r="F216" s="17"/>
      <c r="G216" s="17"/>
      <c r="H216" s="17"/>
      <c r="I216" s="17"/>
      <c r="J216" s="13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30"/>
      <c r="Y216" s="30"/>
      <c r="Z216" s="30"/>
      <c r="AA216" s="30"/>
      <c r="AB216" s="30"/>
      <c r="AC216" s="30"/>
      <c r="AD216" s="12"/>
      <c r="AE216" s="13"/>
      <c r="AF216" s="14"/>
      <c r="AG216" s="19">
        <f>B216</f>
        <v>29</v>
      </c>
      <c r="AH216" s="15"/>
      <c r="AI216" s="1"/>
    </row>
    <row r="217" spans="1:35" ht="12.75" customHeight="1">
      <c r="A217" s="28" t="s">
        <v>36</v>
      </c>
      <c r="B217" s="29">
        <v>1</v>
      </c>
      <c r="C217" s="29">
        <v>26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0"/>
      <c r="Y217" s="30"/>
      <c r="Z217" s="30"/>
      <c r="AA217" s="30"/>
      <c r="AB217" s="30"/>
      <c r="AC217" s="30"/>
      <c r="AD217" s="1"/>
      <c r="AF217" s="14">
        <f>C217/B216</f>
        <v>0.89655172413793105</v>
      </c>
      <c r="AG217" s="24">
        <v>27</v>
      </c>
      <c r="AH217" s="25">
        <f t="shared" ref="AH217:AH221" si="65">AG217/AG216</f>
        <v>0.93103448275862066</v>
      </c>
      <c r="AI217" s="1">
        <f t="shared" ref="AI217:AI221" si="66">100%-AH217</f>
        <v>6.8965517241379337E-2</v>
      </c>
    </row>
    <row r="218" spans="1:35" ht="12.75" customHeight="1">
      <c r="A218" s="28" t="s">
        <v>42</v>
      </c>
      <c r="D218" s="29">
        <v>23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0"/>
      <c r="Y218" s="30"/>
      <c r="Z218" s="30"/>
      <c r="AA218" s="30"/>
      <c r="AB218" s="30"/>
      <c r="AC218" s="30"/>
      <c r="AD218" s="1"/>
      <c r="AF218" s="1">
        <f>D218/C217</f>
        <v>0.88461538461538458</v>
      </c>
      <c r="AG218" s="24">
        <v>24</v>
      </c>
      <c r="AH218" s="25">
        <f t="shared" si="65"/>
        <v>0.88888888888888884</v>
      </c>
      <c r="AI218" s="1">
        <f t="shared" si="66"/>
        <v>0.11111111111111116</v>
      </c>
    </row>
    <row r="219" spans="1:35" ht="12.75" customHeight="1">
      <c r="A219" s="28" t="s">
        <v>43</v>
      </c>
      <c r="E219" s="29">
        <v>18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0"/>
      <c r="Y219" s="30"/>
      <c r="Z219" s="30"/>
      <c r="AA219" s="30"/>
      <c r="AB219" s="30"/>
      <c r="AC219" s="30"/>
      <c r="AD219" s="101"/>
      <c r="AF219" s="1">
        <f>E219/D218</f>
        <v>0.78260869565217395</v>
      </c>
      <c r="AG219" s="24">
        <v>20</v>
      </c>
      <c r="AH219" s="25">
        <f t="shared" si="65"/>
        <v>0.83333333333333337</v>
      </c>
      <c r="AI219" s="1">
        <f t="shared" si="66"/>
        <v>0.16666666666666663</v>
      </c>
    </row>
    <row r="220" spans="1:35" ht="12.75" customHeight="1">
      <c r="A220" s="28" t="s">
        <v>44</v>
      </c>
      <c r="F220" s="29">
        <v>15</v>
      </c>
      <c r="K220" s="1"/>
      <c r="X220" s="30"/>
      <c r="Y220" s="30"/>
      <c r="Z220" s="30"/>
      <c r="AA220" s="30"/>
      <c r="AB220" s="30"/>
      <c r="AC220" s="30"/>
      <c r="AD220" s="101"/>
      <c r="AF220" s="1">
        <f>F220/E219</f>
        <v>0.83333333333333337</v>
      </c>
      <c r="AG220" s="24">
        <v>19</v>
      </c>
      <c r="AH220" s="25">
        <f t="shared" si="65"/>
        <v>0.95</v>
      </c>
      <c r="AI220" s="1">
        <f t="shared" si="66"/>
        <v>5.0000000000000044E-2</v>
      </c>
    </row>
    <row r="221" spans="1:35" ht="12.75" customHeight="1">
      <c r="A221" s="28" t="s">
        <v>45</v>
      </c>
      <c r="G221" s="29">
        <v>13</v>
      </c>
      <c r="K221" s="1"/>
      <c r="X221" s="30"/>
      <c r="Y221" s="30"/>
      <c r="Z221" s="30"/>
      <c r="AA221" s="30"/>
      <c r="AB221" s="30"/>
      <c r="AC221" s="30"/>
      <c r="AD221" s="101"/>
      <c r="AF221" s="1">
        <f>G221/F220</f>
        <v>0.8666666666666667</v>
      </c>
      <c r="AG221" s="24">
        <v>17</v>
      </c>
      <c r="AH221" s="25">
        <f t="shared" si="65"/>
        <v>0.89473684210526316</v>
      </c>
      <c r="AI221" s="1">
        <f t="shared" si="66"/>
        <v>0.10526315789473684</v>
      </c>
    </row>
    <row r="222" spans="1:35" ht="12.75" customHeight="1">
      <c r="A222" s="28" t="s">
        <v>46</v>
      </c>
      <c r="H222" s="29">
        <v>13</v>
      </c>
      <c r="K222" s="1"/>
      <c r="X222" s="30"/>
      <c r="Y222" s="30"/>
      <c r="Z222" s="30"/>
      <c r="AA222" s="30"/>
      <c r="AB222" s="30"/>
      <c r="AC222" s="30"/>
      <c r="AD222" s="101"/>
      <c r="AF222" s="1">
        <f>H222/G221</f>
        <v>1</v>
      </c>
      <c r="AG222" s="24">
        <v>16</v>
      </c>
      <c r="AH222" s="25"/>
      <c r="AI222" s="1"/>
    </row>
    <row r="223" spans="1:35" ht="12.75" customHeight="1">
      <c r="A223" s="28" t="s">
        <v>47</v>
      </c>
      <c r="K223" s="1"/>
      <c r="R223" s="29">
        <v>9</v>
      </c>
      <c r="S223" s="29">
        <v>2</v>
      </c>
      <c r="T223" s="29">
        <v>4</v>
      </c>
      <c r="X223" s="30"/>
      <c r="Y223" s="30"/>
      <c r="Z223" s="30"/>
      <c r="AA223" s="30">
        <v>2</v>
      </c>
      <c r="AB223" s="30"/>
      <c r="AC223" s="30">
        <v>2</v>
      </c>
      <c r="AD223" s="102"/>
      <c r="AF223" s="1"/>
      <c r="AG223" s="24"/>
      <c r="AH223" s="25"/>
      <c r="AI223" s="1"/>
    </row>
    <row r="224" spans="1:35" ht="12.75" customHeight="1">
      <c r="A224" s="28" t="s">
        <v>52</v>
      </c>
      <c r="K224" s="1"/>
      <c r="R224" s="29">
        <v>9</v>
      </c>
      <c r="T224" s="29">
        <v>3</v>
      </c>
      <c r="X224" s="30"/>
      <c r="Y224" s="30"/>
      <c r="Z224" s="30"/>
      <c r="AA224" s="30">
        <v>9</v>
      </c>
      <c r="AB224" s="30">
        <v>3</v>
      </c>
      <c r="AC224" s="30">
        <f t="shared" ref="AC224:AC225" si="67">SUM(X224:AB224)</f>
        <v>12</v>
      </c>
      <c r="AD224" s="102"/>
      <c r="AF224" s="1"/>
      <c r="AG224" s="24"/>
      <c r="AH224" s="25"/>
      <c r="AI224" s="1"/>
    </row>
    <row r="225" spans="1:36" ht="12.75" customHeight="1">
      <c r="A225" s="28" t="s">
        <v>53</v>
      </c>
      <c r="K225" s="1"/>
      <c r="S225" s="29">
        <v>2</v>
      </c>
      <c r="U225" s="29">
        <v>2</v>
      </c>
      <c r="X225" s="30"/>
      <c r="Y225" s="30"/>
      <c r="Z225" s="30"/>
      <c r="AA225" s="30">
        <v>2</v>
      </c>
      <c r="AB225" s="30">
        <v>1</v>
      </c>
      <c r="AC225" s="30">
        <f t="shared" si="67"/>
        <v>3</v>
      </c>
      <c r="AD225" s="102"/>
      <c r="AF225" s="1"/>
      <c r="AG225" s="24"/>
      <c r="AH225" s="25"/>
      <c r="AI225" s="1"/>
    </row>
    <row r="226" spans="1:36" ht="12.75" customHeight="1">
      <c r="AC226" s="29">
        <f>SUM(AC223:AC225)</f>
        <v>17</v>
      </c>
      <c r="AD226" s="35">
        <f>SUM(AC223:AC224)/B216</f>
        <v>0.48275862068965519</v>
      </c>
      <c r="AE226" s="1"/>
      <c r="AG226" s="1"/>
    </row>
    <row r="227" spans="1:36" ht="12.75" customHeight="1">
      <c r="A227" s="2" t="s">
        <v>61</v>
      </c>
      <c r="AD227" s="1"/>
      <c r="AE227" s="1"/>
      <c r="AG227" s="1"/>
    </row>
    <row r="228" spans="1:36" ht="38.25" customHeight="1">
      <c r="B228" s="192" t="s">
        <v>1</v>
      </c>
      <c r="C228" s="193"/>
      <c r="D228" s="193"/>
      <c r="E228" s="193"/>
      <c r="F228" s="193"/>
      <c r="G228" s="193"/>
      <c r="H228" s="193"/>
      <c r="I228" s="193"/>
      <c r="J228" s="91"/>
      <c r="AD228" s="4" t="s">
        <v>2</v>
      </c>
      <c r="AE228" s="4" t="s">
        <v>3</v>
      </c>
      <c r="AF228" s="5" t="s">
        <v>4</v>
      </c>
      <c r="AG228" s="4" t="s">
        <v>5</v>
      </c>
      <c r="AH228" s="6" t="s">
        <v>6</v>
      </c>
      <c r="AI228" s="6" t="s">
        <v>7</v>
      </c>
      <c r="AJ228" s="7" t="s">
        <v>8</v>
      </c>
    </row>
    <row r="229" spans="1:36" ht="12.75" customHeight="1">
      <c r="A229" s="9" t="s">
        <v>9</v>
      </c>
      <c r="B229" s="10">
        <v>1</v>
      </c>
      <c r="C229" s="10">
        <v>2</v>
      </c>
      <c r="D229" s="10">
        <v>3</v>
      </c>
      <c r="E229" s="10">
        <v>4</v>
      </c>
      <c r="F229" s="10">
        <v>5</v>
      </c>
      <c r="G229" s="10">
        <v>6</v>
      </c>
      <c r="H229" s="10">
        <v>7</v>
      </c>
      <c r="I229" s="10">
        <v>8</v>
      </c>
      <c r="J229" s="10"/>
      <c r="K229" s="11" t="s">
        <v>10</v>
      </c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12"/>
      <c r="AE229" s="12"/>
      <c r="AF229" s="13"/>
      <c r="AG229" s="14"/>
      <c r="AH229" s="15"/>
      <c r="AI229" s="15"/>
      <c r="AJ229" s="1"/>
    </row>
    <row r="230" spans="1:36" ht="12.75" customHeight="1">
      <c r="A230" s="28" t="s">
        <v>36</v>
      </c>
      <c r="B230" s="17">
        <v>69</v>
      </c>
      <c r="C230" s="17"/>
      <c r="D230" s="17"/>
      <c r="E230" s="17"/>
      <c r="F230" s="17"/>
      <c r="G230" s="17"/>
      <c r="H230" s="17"/>
      <c r="I230" s="17"/>
      <c r="J230" s="17"/>
      <c r="K230" s="18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12"/>
      <c r="AE230" s="12"/>
      <c r="AF230" s="13"/>
      <c r="AG230" s="14"/>
      <c r="AH230" s="19">
        <f>B230</f>
        <v>69</v>
      </c>
      <c r="AI230" s="15"/>
      <c r="AJ230" s="1"/>
    </row>
    <row r="231" spans="1:36" ht="12.75" customHeight="1">
      <c r="A231" s="28" t="s">
        <v>42</v>
      </c>
      <c r="C231" s="29">
        <v>66</v>
      </c>
      <c r="K231" s="18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1"/>
      <c r="AE231" s="1"/>
      <c r="AG231" s="1">
        <f>C231/B230</f>
        <v>0.95652173913043481</v>
      </c>
      <c r="AH231" s="19">
        <v>66</v>
      </c>
      <c r="AI231" s="25">
        <f t="shared" ref="AI231:AI236" si="68">AH231/AH230</f>
        <v>0.95652173913043481</v>
      </c>
      <c r="AJ231" s="1">
        <f t="shared" ref="AJ231:AJ236" si="69">100%-AI231</f>
        <v>4.3478260869565188E-2</v>
      </c>
    </row>
    <row r="232" spans="1:36" ht="12.75" customHeight="1">
      <c r="A232" s="28" t="s">
        <v>43</v>
      </c>
      <c r="D232" s="29">
        <v>59</v>
      </c>
      <c r="X232" s="30"/>
      <c r="Y232" s="30"/>
      <c r="Z232" s="30"/>
      <c r="AA232" s="30"/>
      <c r="AB232" s="30"/>
      <c r="AC232" s="30"/>
      <c r="AD232" s="1"/>
      <c r="AE232" s="1"/>
      <c r="AG232" s="1">
        <f>D232/C231</f>
        <v>0.89393939393939392</v>
      </c>
      <c r="AH232" s="19">
        <v>61</v>
      </c>
      <c r="AI232" s="25">
        <f t="shared" si="68"/>
        <v>0.9242424242424242</v>
      </c>
      <c r="AJ232" s="1">
        <f t="shared" si="69"/>
        <v>7.5757575757575801E-2</v>
      </c>
    </row>
    <row r="233" spans="1:36" ht="12.75" customHeight="1">
      <c r="A233" s="28" t="s">
        <v>44</v>
      </c>
      <c r="E233" s="29">
        <v>53</v>
      </c>
      <c r="X233" s="30"/>
      <c r="Y233" s="30"/>
      <c r="Z233" s="30"/>
      <c r="AA233" s="30"/>
      <c r="AB233" s="30"/>
      <c r="AC233" s="30"/>
      <c r="AD233" s="1"/>
      <c r="AE233" s="1"/>
      <c r="AG233" s="1">
        <f>E233/D232</f>
        <v>0.89830508474576276</v>
      </c>
      <c r="AH233" s="19">
        <v>58</v>
      </c>
      <c r="AI233" s="25">
        <f t="shared" si="68"/>
        <v>0.95081967213114749</v>
      </c>
      <c r="AJ233" s="1">
        <f t="shared" si="69"/>
        <v>4.9180327868852514E-2</v>
      </c>
    </row>
    <row r="234" spans="1:36" ht="12.75" customHeight="1">
      <c r="A234" s="28" t="s">
        <v>45</v>
      </c>
      <c r="F234" s="29">
        <v>53</v>
      </c>
      <c r="X234" s="30"/>
      <c r="Y234" s="30"/>
      <c r="Z234" s="30"/>
      <c r="AA234" s="30"/>
      <c r="AB234" s="30"/>
      <c r="AC234" s="30"/>
      <c r="AD234" s="1"/>
      <c r="AE234" s="1"/>
      <c r="AG234" s="1">
        <f>F234/E233</f>
        <v>1</v>
      </c>
      <c r="AH234" s="19">
        <v>54</v>
      </c>
      <c r="AI234" s="25">
        <f t="shared" si="68"/>
        <v>0.93103448275862066</v>
      </c>
      <c r="AJ234" s="1">
        <f t="shared" si="69"/>
        <v>6.8965517241379337E-2</v>
      </c>
    </row>
    <row r="235" spans="1:36" ht="12.75" customHeight="1">
      <c r="A235" s="28" t="s">
        <v>46</v>
      </c>
      <c r="G235" s="29">
        <v>53</v>
      </c>
      <c r="X235" s="30"/>
      <c r="Y235" s="30"/>
      <c r="Z235" s="30"/>
      <c r="AA235" s="30"/>
      <c r="AB235" s="30"/>
      <c r="AC235" s="30"/>
      <c r="AD235" s="1"/>
      <c r="AE235" s="1"/>
      <c r="AG235" s="1">
        <f>G235/F234</f>
        <v>1</v>
      </c>
      <c r="AH235" s="19">
        <v>54</v>
      </c>
      <c r="AI235" s="25">
        <f t="shared" si="68"/>
        <v>1</v>
      </c>
      <c r="AJ235" s="1">
        <f t="shared" si="69"/>
        <v>0</v>
      </c>
    </row>
    <row r="236" spans="1:36" ht="12.75" customHeight="1">
      <c r="A236" s="28" t="s">
        <v>47</v>
      </c>
      <c r="H236" s="29">
        <v>52</v>
      </c>
      <c r="X236" s="30"/>
      <c r="Y236" s="30"/>
      <c r="Z236" s="30"/>
      <c r="AA236" s="30"/>
      <c r="AB236" s="30"/>
      <c r="AC236" s="30"/>
      <c r="AD236" s="1"/>
      <c r="AE236" s="1"/>
      <c r="AG236" s="1">
        <f>H236/G235</f>
        <v>0.98113207547169812</v>
      </c>
      <c r="AH236" s="19">
        <v>53</v>
      </c>
      <c r="AI236" s="25">
        <f t="shared" si="68"/>
        <v>0.98148148148148151</v>
      </c>
      <c r="AJ236" s="1">
        <f t="shared" si="69"/>
        <v>1.851851851851849E-2</v>
      </c>
    </row>
    <row r="237" spans="1:36" ht="12.75" customHeight="1">
      <c r="A237" s="28" t="s">
        <v>52</v>
      </c>
      <c r="I237" s="29">
        <v>3</v>
      </c>
      <c r="R237" s="29">
        <v>22</v>
      </c>
      <c r="T237" s="29">
        <v>27</v>
      </c>
      <c r="X237" s="30"/>
      <c r="Y237" s="30"/>
      <c r="Z237" s="30"/>
      <c r="AA237" s="30"/>
      <c r="AB237" s="30"/>
      <c r="AC237" s="30"/>
      <c r="AD237" s="1"/>
      <c r="AE237" s="1"/>
      <c r="AG237" s="1"/>
      <c r="AH237" s="19"/>
      <c r="AI237" s="25"/>
      <c r="AJ237" s="1"/>
    </row>
    <row r="238" spans="1:36" ht="12.75" customHeight="1">
      <c r="A238" s="28" t="s">
        <v>53</v>
      </c>
      <c r="Q238" s="29">
        <v>2</v>
      </c>
      <c r="S238" s="29">
        <v>2</v>
      </c>
      <c r="U238" s="29">
        <v>27</v>
      </c>
      <c r="X238" s="30"/>
      <c r="Y238" s="30"/>
      <c r="Z238" s="30">
        <v>1</v>
      </c>
      <c r="AA238" s="30">
        <v>22</v>
      </c>
      <c r="AB238" s="30">
        <v>27</v>
      </c>
      <c r="AC238" s="30">
        <f t="shared" ref="AC238:AC241" si="70">SUM(Z238:AB238)</f>
        <v>50</v>
      </c>
      <c r="AD238" s="1"/>
      <c r="AE238" s="1"/>
      <c r="AG238" s="1"/>
      <c r="AH238" s="19"/>
      <c r="AI238" s="25"/>
      <c r="AJ238" s="1"/>
    </row>
    <row r="239" spans="1:36" ht="12.75" customHeight="1">
      <c r="A239" s="28" t="s">
        <v>58</v>
      </c>
      <c r="T239" s="29">
        <v>2</v>
      </c>
      <c r="U239" s="29">
        <v>1</v>
      </c>
      <c r="X239" s="30"/>
      <c r="Y239" s="30"/>
      <c r="Z239" s="30"/>
      <c r="AA239" s="30"/>
      <c r="AB239" s="30">
        <v>1</v>
      </c>
      <c r="AC239" s="30">
        <f t="shared" si="70"/>
        <v>1</v>
      </c>
      <c r="AD239" s="1"/>
      <c r="AE239" s="1"/>
      <c r="AG239" s="1"/>
      <c r="AH239" s="19"/>
      <c r="AI239" s="25"/>
      <c r="AJ239" s="1"/>
    </row>
    <row r="240" spans="1:36" ht="12.75" customHeight="1">
      <c r="A240" s="28" t="s">
        <v>59</v>
      </c>
      <c r="T240" s="29">
        <v>1</v>
      </c>
      <c r="U240" s="29">
        <v>1</v>
      </c>
      <c r="X240" s="30"/>
      <c r="Y240" s="30"/>
      <c r="Z240" s="30"/>
      <c r="AA240" s="30"/>
      <c r="AB240" s="30">
        <v>1</v>
      </c>
      <c r="AC240" s="30">
        <f t="shared" si="70"/>
        <v>1</v>
      </c>
      <c r="AD240" s="1"/>
      <c r="AE240" s="1"/>
      <c r="AG240" s="1"/>
      <c r="AH240" s="19"/>
      <c r="AI240" s="25"/>
      <c r="AJ240" s="1"/>
    </row>
    <row r="241" spans="1:40" ht="12.75" customHeight="1">
      <c r="A241" s="28" t="s">
        <v>67</v>
      </c>
      <c r="U241" s="29">
        <v>1</v>
      </c>
      <c r="X241" s="30"/>
      <c r="Y241" s="30"/>
      <c r="Z241" s="30"/>
      <c r="AA241" s="30"/>
      <c r="AB241" s="30">
        <v>1</v>
      </c>
      <c r="AC241" s="30">
        <f t="shared" si="70"/>
        <v>1</v>
      </c>
      <c r="AD241" s="1"/>
      <c r="AE241" s="1"/>
      <c r="AG241" s="1"/>
      <c r="AH241" s="19"/>
      <c r="AI241" s="25"/>
      <c r="AJ241" s="1"/>
    </row>
    <row r="242" spans="1:40" ht="12.75" customHeight="1">
      <c r="AC242" s="29">
        <f>SUM(AC238:AC241)</f>
        <v>53</v>
      </c>
      <c r="AD242" s="1">
        <f>AC238/B230</f>
        <v>0.72463768115942029</v>
      </c>
      <c r="AE242" s="1">
        <f>AC242/B230</f>
        <v>0.76811594202898548</v>
      </c>
      <c r="AF242" s="1">
        <f>AE242-AD242</f>
        <v>4.3478260869565188E-2</v>
      </c>
      <c r="AG242" s="1"/>
    </row>
    <row r="243" spans="1:40" ht="12.75" customHeight="1">
      <c r="A243" s="2" t="s">
        <v>62</v>
      </c>
      <c r="AD243" s="1"/>
      <c r="AE243" s="1"/>
      <c r="AG243" s="1"/>
    </row>
    <row r="244" spans="1:40" ht="38.25" customHeight="1">
      <c r="B244" s="192" t="s">
        <v>1</v>
      </c>
      <c r="C244" s="193"/>
      <c r="D244" s="193"/>
      <c r="E244" s="193"/>
      <c r="F244" s="193"/>
      <c r="G244" s="193"/>
      <c r="H244" s="193"/>
      <c r="I244" s="193"/>
      <c r="J244" s="91"/>
      <c r="AD244" s="4" t="s">
        <v>2</v>
      </c>
      <c r="AE244" s="4" t="s">
        <v>3</v>
      </c>
      <c r="AF244" s="5" t="s">
        <v>4</v>
      </c>
      <c r="AG244" s="4" t="s">
        <v>5</v>
      </c>
      <c r="AH244" s="6" t="s">
        <v>6</v>
      </c>
      <c r="AI244" s="6" t="s">
        <v>7</v>
      </c>
      <c r="AJ244" s="7" t="s">
        <v>8</v>
      </c>
    </row>
    <row r="245" spans="1:40" ht="12.75" customHeight="1">
      <c r="A245" s="9" t="s">
        <v>9</v>
      </c>
      <c r="B245" s="10">
        <v>1</v>
      </c>
      <c r="C245" s="10">
        <v>2</v>
      </c>
      <c r="D245" s="10">
        <v>3</v>
      </c>
      <c r="E245" s="10">
        <v>4</v>
      </c>
      <c r="F245" s="10">
        <v>5</v>
      </c>
      <c r="G245" s="10">
        <v>6</v>
      </c>
      <c r="H245" s="10">
        <v>7</v>
      </c>
      <c r="I245" s="10">
        <v>8</v>
      </c>
      <c r="J245" s="10"/>
      <c r="K245" s="11" t="s">
        <v>10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12"/>
      <c r="AE245" s="12"/>
      <c r="AF245" s="13"/>
      <c r="AG245" s="14"/>
      <c r="AH245" s="15"/>
      <c r="AI245" s="15"/>
      <c r="AJ245" s="1"/>
    </row>
    <row r="246" spans="1:40" ht="12.75" customHeight="1">
      <c r="A246" s="28" t="s">
        <v>42</v>
      </c>
      <c r="B246" s="17">
        <v>34</v>
      </c>
      <c r="C246" s="17"/>
      <c r="D246" s="17"/>
      <c r="E246" s="17"/>
      <c r="F246" s="17"/>
      <c r="G246" s="17"/>
      <c r="H246" s="17"/>
      <c r="I246" s="17"/>
      <c r="J246" s="17"/>
      <c r="K246" s="18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12"/>
      <c r="AE246" s="12"/>
      <c r="AF246" s="13"/>
      <c r="AG246" s="14"/>
      <c r="AH246" s="19">
        <f>B246</f>
        <v>34</v>
      </c>
      <c r="AI246" s="15"/>
      <c r="AJ246" s="1"/>
    </row>
    <row r="247" spans="1:40" ht="12.75" customHeight="1">
      <c r="A247" s="28" t="s">
        <v>43</v>
      </c>
      <c r="C247" s="29">
        <v>33</v>
      </c>
      <c r="K247" s="18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1"/>
      <c r="AE247" s="1"/>
      <c r="AG247" s="1">
        <f>C247/B246</f>
        <v>0.97058823529411764</v>
      </c>
      <c r="AH247" s="19">
        <v>33</v>
      </c>
      <c r="AI247" s="25">
        <f t="shared" ref="AI247:AI252" si="71">AH247/AH246</f>
        <v>0.97058823529411764</v>
      </c>
      <c r="AJ247" s="1">
        <f t="shared" ref="AJ247:AJ252" si="72">100%-AI247</f>
        <v>2.9411764705882359E-2</v>
      </c>
    </row>
    <row r="248" spans="1:40" ht="12.75" customHeight="1">
      <c r="A248" s="28" t="s">
        <v>44</v>
      </c>
      <c r="D248" s="29">
        <v>27</v>
      </c>
      <c r="X248" s="30"/>
      <c r="Y248" s="30"/>
      <c r="Z248" s="30"/>
      <c r="AA248" s="30"/>
      <c r="AB248" s="30"/>
      <c r="AC248" s="30"/>
      <c r="AD248" s="1"/>
      <c r="AE248" s="1"/>
      <c r="AG248" s="1">
        <f>D248/C247</f>
        <v>0.81818181818181823</v>
      </c>
      <c r="AH248" s="19">
        <v>28</v>
      </c>
      <c r="AI248" s="25">
        <f t="shared" si="71"/>
        <v>0.84848484848484851</v>
      </c>
      <c r="AJ248" s="1">
        <f t="shared" si="72"/>
        <v>0.15151515151515149</v>
      </c>
    </row>
    <row r="249" spans="1:40" ht="12.75" customHeight="1">
      <c r="A249" s="28" t="s">
        <v>45</v>
      </c>
      <c r="E249" s="29">
        <v>24</v>
      </c>
      <c r="X249" s="30"/>
      <c r="Y249" s="30"/>
      <c r="Z249" s="30"/>
      <c r="AA249" s="30"/>
      <c r="AB249" s="30"/>
      <c r="AC249" s="30"/>
      <c r="AD249" s="1"/>
      <c r="AE249" s="1"/>
      <c r="AG249" s="1">
        <f>E249/D248</f>
        <v>0.88888888888888884</v>
      </c>
      <c r="AH249" s="19">
        <v>27</v>
      </c>
      <c r="AI249" s="25">
        <f t="shared" si="71"/>
        <v>0.9642857142857143</v>
      </c>
      <c r="AJ249" s="1">
        <f t="shared" si="72"/>
        <v>3.5714285714285698E-2</v>
      </c>
    </row>
    <row r="250" spans="1:40" ht="12.75" customHeight="1">
      <c r="A250" s="28" t="s">
        <v>46</v>
      </c>
      <c r="F250" s="29">
        <v>19</v>
      </c>
      <c r="X250" s="30"/>
      <c r="Y250" s="30"/>
      <c r="Z250" s="30"/>
      <c r="AA250" s="30"/>
      <c r="AB250" s="30"/>
      <c r="AC250" s="30"/>
      <c r="AD250" s="1"/>
      <c r="AE250" s="1"/>
      <c r="AG250" s="1">
        <f>F250/E249</f>
        <v>0.79166666666666663</v>
      </c>
      <c r="AH250" s="19">
        <v>24</v>
      </c>
      <c r="AI250" s="25">
        <f t="shared" si="71"/>
        <v>0.88888888888888884</v>
      </c>
      <c r="AJ250" s="1">
        <f t="shared" si="72"/>
        <v>0.11111111111111116</v>
      </c>
    </row>
    <row r="251" spans="1:40" ht="12.75" customHeight="1">
      <c r="A251" s="28" t="s">
        <v>47</v>
      </c>
      <c r="G251" s="29">
        <v>19</v>
      </c>
      <c r="X251" s="30"/>
      <c r="Y251" s="30"/>
      <c r="Z251" s="30"/>
      <c r="AA251" s="30"/>
      <c r="AB251" s="30"/>
      <c r="AC251" s="30"/>
      <c r="AD251" s="1"/>
      <c r="AE251" s="1"/>
      <c r="AG251" s="1">
        <f>G251/F250</f>
        <v>1</v>
      </c>
      <c r="AH251" s="19">
        <v>25</v>
      </c>
      <c r="AI251" s="25">
        <f t="shared" si="71"/>
        <v>1.0416666666666667</v>
      </c>
      <c r="AJ251" s="1">
        <f t="shared" si="72"/>
        <v>-4.1666666666666741E-2</v>
      </c>
    </row>
    <row r="252" spans="1:40" ht="12.75" customHeight="1">
      <c r="A252" s="29">
        <v>1001</v>
      </c>
      <c r="H252" s="29">
        <v>18</v>
      </c>
      <c r="X252" s="30"/>
      <c r="Y252" s="30"/>
      <c r="Z252" s="30"/>
      <c r="AA252" s="30"/>
      <c r="AB252" s="30"/>
      <c r="AC252" s="30"/>
      <c r="AD252" s="1"/>
      <c r="AE252" s="1"/>
      <c r="AG252" s="1">
        <f>H252/G251</f>
        <v>0.94736842105263153</v>
      </c>
      <c r="AH252" s="19">
        <v>23</v>
      </c>
      <c r="AI252" s="25">
        <f t="shared" si="71"/>
        <v>0.92</v>
      </c>
      <c r="AJ252" s="1">
        <f t="shared" si="72"/>
        <v>7.999999999999996E-2</v>
      </c>
    </row>
    <row r="253" spans="1:40" ht="12.75" customHeight="1">
      <c r="A253" s="29">
        <v>1002</v>
      </c>
      <c r="R253" s="29">
        <v>14</v>
      </c>
      <c r="T253" s="29">
        <v>4</v>
      </c>
      <c r="X253" s="30"/>
      <c r="Y253" s="30"/>
      <c r="Z253" s="30"/>
      <c r="AA253" s="30"/>
      <c r="AB253" s="30"/>
      <c r="AC253" s="30"/>
      <c r="AD253" s="1"/>
      <c r="AE253" s="1"/>
      <c r="AG253" s="1"/>
      <c r="AH253" s="19"/>
      <c r="AI253" s="25"/>
      <c r="AJ253" s="1"/>
    </row>
    <row r="254" spans="1:40" ht="12.75" customHeight="1">
      <c r="A254" s="29">
        <v>1101</v>
      </c>
      <c r="N254" s="29">
        <v>2</v>
      </c>
      <c r="S254" s="29">
        <v>14</v>
      </c>
      <c r="U254" s="29">
        <v>5</v>
      </c>
      <c r="X254" s="30"/>
      <c r="Y254" s="30"/>
      <c r="Z254" s="30"/>
      <c r="AA254" s="30">
        <v>14</v>
      </c>
      <c r="AB254" s="30">
        <v>4</v>
      </c>
      <c r="AC254" s="30">
        <f>SUM(AA254:AB254)</f>
        <v>18</v>
      </c>
      <c r="AD254" s="1"/>
      <c r="AE254" s="1"/>
      <c r="AG254" s="1"/>
      <c r="AH254" s="19"/>
      <c r="AI254" s="25"/>
      <c r="AJ254" s="1"/>
    </row>
    <row r="255" spans="1:40" ht="12.75" customHeight="1">
      <c r="A255" s="29">
        <v>1102</v>
      </c>
      <c r="O255" s="29">
        <v>2</v>
      </c>
      <c r="S255" s="29">
        <v>1</v>
      </c>
      <c r="U255" s="29">
        <v>1</v>
      </c>
      <c r="X255" s="30"/>
      <c r="Y255" s="30">
        <v>1</v>
      </c>
      <c r="Z255" s="30"/>
      <c r="AA255" s="30">
        <v>1</v>
      </c>
      <c r="AB255" s="30">
        <v>1</v>
      </c>
      <c r="AC255" s="30">
        <f>SUM(X255:AB255)</f>
        <v>3</v>
      </c>
      <c r="AD255" s="1"/>
      <c r="AE255" s="1"/>
      <c r="AG255" s="1"/>
      <c r="AH255" s="19"/>
      <c r="AI255" s="25"/>
      <c r="AJ255" s="1"/>
    </row>
    <row r="256" spans="1:40" ht="12.75" customHeight="1">
      <c r="AC256" s="29">
        <f>SUM(AC254:AC255)</f>
        <v>21</v>
      </c>
      <c r="AD256" s="1">
        <f>AC254/B246</f>
        <v>0.52941176470588236</v>
      </c>
      <c r="AE256" s="1">
        <f>AC256/B246</f>
        <v>0.61764705882352944</v>
      </c>
      <c r="AF256" s="1">
        <f>AE256-AD256</f>
        <v>8.8235294117647078E-2</v>
      </c>
      <c r="AG256" s="1"/>
      <c r="AK256" s="29" t="s">
        <v>63</v>
      </c>
      <c r="AL256" s="29">
        <v>21</v>
      </c>
      <c r="AM256" s="29">
        <f>SUM(AC253:AC255)</f>
        <v>21</v>
      </c>
      <c r="AN256" s="29" t="s">
        <v>10</v>
      </c>
    </row>
    <row r="257" spans="1:40" ht="12.75" customHeight="1">
      <c r="AD257" s="1"/>
      <c r="AE257" s="1"/>
      <c r="AF257" s="1"/>
      <c r="AG257" s="1"/>
      <c r="AK257" s="29" t="s">
        <v>64</v>
      </c>
      <c r="AL257" s="25">
        <f>AL256/B246</f>
        <v>0.61764705882352944</v>
      </c>
      <c r="AM257" s="25">
        <f>AL256/AM256</f>
        <v>1</v>
      </c>
      <c r="AN257" s="29" t="s">
        <v>65</v>
      </c>
    </row>
    <row r="258" spans="1:40" ht="12.75" customHeight="1">
      <c r="AD258" s="1"/>
      <c r="AE258" s="1"/>
      <c r="AF258" s="1"/>
      <c r="AG258" s="1"/>
      <c r="AK258" s="29"/>
      <c r="AL258" s="29"/>
      <c r="AM258" s="29"/>
      <c r="AN258" s="29"/>
    </row>
    <row r="259" spans="1:40" ht="12.75" customHeight="1">
      <c r="AD259" s="1"/>
      <c r="AE259" s="1"/>
      <c r="AF259" s="1"/>
      <c r="AG259" s="1"/>
      <c r="AK259" s="29"/>
      <c r="AL259" s="29"/>
      <c r="AM259" s="29"/>
      <c r="AN259" s="29"/>
    </row>
    <row r="260" spans="1:40" ht="12.75" customHeight="1">
      <c r="A260" s="2" t="s">
        <v>66</v>
      </c>
      <c r="AD260" s="1"/>
      <c r="AE260" s="1"/>
      <c r="AG260" s="1"/>
    </row>
    <row r="261" spans="1:40" ht="38.25" customHeight="1">
      <c r="B261" s="192" t="s">
        <v>1</v>
      </c>
      <c r="C261" s="193"/>
      <c r="D261" s="193"/>
      <c r="E261" s="193"/>
      <c r="F261" s="193"/>
      <c r="G261" s="193"/>
      <c r="H261" s="193"/>
      <c r="I261" s="193"/>
      <c r="J261" s="91"/>
      <c r="AD261" s="4" t="s">
        <v>2</v>
      </c>
      <c r="AE261" s="4" t="s">
        <v>3</v>
      </c>
      <c r="AF261" s="5" t="s">
        <v>4</v>
      </c>
      <c r="AG261" s="4" t="s">
        <v>5</v>
      </c>
      <c r="AH261" s="6" t="s">
        <v>6</v>
      </c>
      <c r="AI261" s="6" t="s">
        <v>7</v>
      </c>
      <c r="AJ261" s="7" t="s">
        <v>8</v>
      </c>
    </row>
    <row r="262" spans="1:40" ht="12.75" customHeight="1">
      <c r="A262" s="9" t="s">
        <v>9</v>
      </c>
      <c r="B262" s="10">
        <v>1</v>
      </c>
      <c r="C262" s="10">
        <v>2</v>
      </c>
      <c r="D262" s="10">
        <v>3</v>
      </c>
      <c r="E262" s="10">
        <v>4</v>
      </c>
      <c r="F262" s="10">
        <v>5</v>
      </c>
      <c r="G262" s="10">
        <v>6</v>
      </c>
      <c r="H262" s="10">
        <v>7</v>
      </c>
      <c r="I262" s="10">
        <v>8</v>
      </c>
      <c r="J262" s="10">
        <v>9</v>
      </c>
      <c r="K262" s="11" t="s">
        <v>10</v>
      </c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12"/>
      <c r="AE262" s="12"/>
      <c r="AF262" s="13"/>
      <c r="AG262" s="14"/>
      <c r="AH262" s="15"/>
      <c r="AI262" s="15"/>
      <c r="AJ262" s="1"/>
    </row>
    <row r="263" spans="1:40" ht="12.75" customHeight="1">
      <c r="A263" s="28" t="s">
        <v>43</v>
      </c>
      <c r="B263" s="17">
        <v>65</v>
      </c>
      <c r="C263" s="17"/>
      <c r="D263" s="17"/>
      <c r="E263" s="17"/>
      <c r="F263" s="17"/>
      <c r="G263" s="17"/>
      <c r="H263" s="17"/>
      <c r="I263" s="17"/>
      <c r="J263" s="17"/>
      <c r="K263" s="18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12"/>
      <c r="AE263" s="12"/>
      <c r="AF263" s="13"/>
      <c r="AG263" s="14"/>
      <c r="AH263" s="19">
        <f>B263</f>
        <v>65</v>
      </c>
      <c r="AI263" s="15"/>
      <c r="AJ263" s="1"/>
    </row>
    <row r="264" spans="1:40" ht="12.75" customHeight="1">
      <c r="A264" s="28" t="s">
        <v>44</v>
      </c>
      <c r="C264" s="29">
        <v>60</v>
      </c>
      <c r="K264" s="18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1"/>
      <c r="AE264" s="1"/>
      <c r="AG264" s="1">
        <f>C264/B263</f>
        <v>0.92307692307692313</v>
      </c>
      <c r="AH264" s="19">
        <v>60</v>
      </c>
      <c r="AI264" s="25">
        <f t="shared" ref="AI264:AI269" si="73">AH264/AH263</f>
        <v>0.92307692307692313</v>
      </c>
      <c r="AJ264" s="1">
        <f t="shared" ref="AJ264:AJ269" si="74">100%-AI264</f>
        <v>7.6923076923076872E-2</v>
      </c>
    </row>
    <row r="265" spans="1:40" ht="12.75" customHeight="1">
      <c r="A265" s="28" t="s">
        <v>45</v>
      </c>
      <c r="D265" s="29">
        <v>54</v>
      </c>
      <c r="X265" s="30"/>
      <c r="Y265" s="30"/>
      <c r="Z265" s="30"/>
      <c r="AA265" s="30"/>
      <c r="AB265" s="30"/>
      <c r="AC265" s="30"/>
      <c r="AD265" s="1"/>
      <c r="AE265" s="1"/>
      <c r="AG265" s="1">
        <f>D265/C264</f>
        <v>0.9</v>
      </c>
      <c r="AH265" s="19">
        <v>55</v>
      </c>
      <c r="AI265" s="25">
        <f t="shared" si="73"/>
        <v>0.91666666666666663</v>
      </c>
      <c r="AJ265" s="1">
        <f t="shared" si="74"/>
        <v>8.333333333333337E-2</v>
      </c>
    </row>
    <row r="266" spans="1:40" ht="12.75" customHeight="1">
      <c r="A266" s="28" t="s">
        <v>46</v>
      </c>
      <c r="E266" s="29">
        <v>52</v>
      </c>
      <c r="X266" s="30"/>
      <c r="Y266" s="30"/>
      <c r="Z266" s="30"/>
      <c r="AA266" s="30"/>
      <c r="AB266" s="30"/>
      <c r="AC266" s="30"/>
      <c r="AD266" s="1"/>
      <c r="AE266" s="1"/>
      <c r="AG266" s="1">
        <f>E266/D265</f>
        <v>0.96296296296296291</v>
      </c>
      <c r="AH266" s="19">
        <v>56</v>
      </c>
      <c r="AI266" s="25">
        <f t="shared" si="73"/>
        <v>1.0181818181818181</v>
      </c>
      <c r="AJ266" s="1">
        <f t="shared" si="74"/>
        <v>-1.8181818181818077E-2</v>
      </c>
    </row>
    <row r="267" spans="1:40" ht="12.75" customHeight="1">
      <c r="A267" s="28" t="s">
        <v>47</v>
      </c>
      <c r="F267" s="29">
        <v>50</v>
      </c>
      <c r="X267" s="30"/>
      <c r="Y267" s="30"/>
      <c r="Z267" s="30"/>
      <c r="AA267" s="30"/>
      <c r="AB267" s="30"/>
      <c r="AC267" s="30"/>
      <c r="AD267" s="1"/>
      <c r="AE267" s="1"/>
      <c r="AG267" s="1">
        <f>F267/E266</f>
        <v>0.96153846153846156</v>
      </c>
      <c r="AH267" s="19">
        <v>53</v>
      </c>
      <c r="AI267" s="25">
        <f t="shared" si="73"/>
        <v>0.9464285714285714</v>
      </c>
      <c r="AJ267" s="1">
        <f t="shared" si="74"/>
        <v>5.3571428571428603E-2</v>
      </c>
    </row>
    <row r="268" spans="1:40" ht="12.75" customHeight="1">
      <c r="A268" s="28" t="s">
        <v>52</v>
      </c>
      <c r="G268" s="29">
        <v>49</v>
      </c>
      <c r="X268" s="30"/>
      <c r="Y268" s="30"/>
      <c r="Z268" s="30"/>
      <c r="AA268" s="30"/>
      <c r="AB268" s="30"/>
      <c r="AC268" s="30"/>
      <c r="AD268" s="1"/>
      <c r="AE268" s="1"/>
      <c r="AG268" s="1">
        <f>G268/F267</f>
        <v>0.98</v>
      </c>
      <c r="AH268" s="19">
        <v>52</v>
      </c>
      <c r="AI268" s="25">
        <f t="shared" si="73"/>
        <v>0.98113207547169812</v>
      </c>
      <c r="AJ268" s="1">
        <f t="shared" si="74"/>
        <v>1.8867924528301883E-2</v>
      </c>
    </row>
    <row r="269" spans="1:40" ht="12.75" customHeight="1">
      <c r="A269" s="28" t="s">
        <v>53</v>
      </c>
      <c r="H269" s="29">
        <v>48</v>
      </c>
      <c r="X269" s="30"/>
      <c r="Y269" s="30"/>
      <c r="Z269" s="30"/>
      <c r="AA269" s="30"/>
      <c r="AB269" s="30"/>
      <c r="AC269" s="30"/>
      <c r="AD269" s="1"/>
      <c r="AE269" s="1"/>
      <c r="AG269" s="1">
        <f>H269/G268</f>
        <v>0.97959183673469385</v>
      </c>
      <c r="AH269" s="19">
        <v>53</v>
      </c>
      <c r="AI269" s="25">
        <f t="shared" si="73"/>
        <v>1.0192307692307692</v>
      </c>
      <c r="AJ269" s="1">
        <f t="shared" si="74"/>
        <v>-1.9230769230769162E-2</v>
      </c>
    </row>
    <row r="270" spans="1:40" ht="12.75" customHeight="1">
      <c r="A270" s="28" t="s">
        <v>58</v>
      </c>
      <c r="I270" s="29">
        <v>7</v>
      </c>
      <c r="N270" s="29">
        <v>19</v>
      </c>
      <c r="R270" s="29">
        <v>11</v>
      </c>
      <c r="T270" s="29">
        <v>16</v>
      </c>
      <c r="X270" s="30"/>
      <c r="Y270" s="30"/>
      <c r="Z270" s="30"/>
      <c r="AA270" s="30"/>
      <c r="AB270" s="30"/>
      <c r="AC270" s="30"/>
      <c r="AD270" s="1"/>
      <c r="AE270" s="1"/>
      <c r="AG270" s="1"/>
      <c r="AH270" s="19"/>
      <c r="AI270" s="25"/>
      <c r="AJ270" s="1"/>
    </row>
    <row r="271" spans="1:40" ht="12.75" customHeight="1">
      <c r="A271" s="29">
        <v>1102</v>
      </c>
      <c r="O271" s="29">
        <v>19</v>
      </c>
      <c r="S271" s="29">
        <v>11</v>
      </c>
      <c r="U271" s="29">
        <v>16</v>
      </c>
      <c r="X271" s="30"/>
      <c r="Y271" s="30">
        <v>19</v>
      </c>
      <c r="Z271" s="30"/>
      <c r="AA271" s="30">
        <v>10</v>
      </c>
      <c r="AB271" s="30">
        <v>16</v>
      </c>
      <c r="AC271" s="30">
        <f t="shared" ref="AC271:AC273" si="75">SUM(X271:AB271)</f>
        <v>45</v>
      </c>
      <c r="AD271" s="1"/>
      <c r="AE271" s="1"/>
      <c r="AG271" s="1"/>
      <c r="AH271" s="19"/>
      <c r="AI271" s="25"/>
      <c r="AJ271" s="1"/>
    </row>
    <row r="272" spans="1:40" ht="12.75" customHeight="1">
      <c r="A272" s="29">
        <v>1201</v>
      </c>
      <c r="O272" s="29">
        <v>1</v>
      </c>
      <c r="T272" s="29">
        <v>2</v>
      </c>
      <c r="U272" s="29">
        <v>1</v>
      </c>
      <c r="X272" s="30"/>
      <c r="Y272" s="30">
        <v>1</v>
      </c>
      <c r="Z272" s="30"/>
      <c r="AA272" s="30"/>
      <c r="AB272" s="30">
        <v>1</v>
      </c>
      <c r="AC272" s="30">
        <f t="shared" si="75"/>
        <v>2</v>
      </c>
      <c r="AD272" s="1"/>
      <c r="AE272" s="1"/>
      <c r="AG272" s="1"/>
      <c r="AH272" s="19"/>
      <c r="AI272" s="25"/>
      <c r="AJ272" s="1"/>
    </row>
    <row r="273" spans="1:40" ht="12.75" customHeight="1">
      <c r="A273" s="29">
        <v>1202</v>
      </c>
      <c r="U273" s="29">
        <v>2</v>
      </c>
      <c r="X273" s="30"/>
      <c r="Y273" s="30"/>
      <c r="Z273" s="30"/>
      <c r="AA273" s="30"/>
      <c r="AB273" s="30">
        <v>2</v>
      </c>
      <c r="AC273" s="30">
        <f t="shared" si="75"/>
        <v>2</v>
      </c>
      <c r="AD273" s="1"/>
      <c r="AE273" s="1"/>
      <c r="AG273" s="1"/>
      <c r="AH273" s="19"/>
      <c r="AI273" s="25"/>
      <c r="AJ273" s="1"/>
    </row>
    <row r="274" spans="1:40" ht="12.75" customHeight="1">
      <c r="A274" s="29">
        <v>1301</v>
      </c>
      <c r="T274" s="29">
        <v>1</v>
      </c>
      <c r="X274" s="30"/>
      <c r="Y274" s="30"/>
      <c r="Z274" s="30"/>
      <c r="AA274" s="30"/>
      <c r="AB274" s="30"/>
      <c r="AC274" s="30"/>
      <c r="AD274" s="1"/>
      <c r="AE274" s="1"/>
      <c r="AG274" s="1"/>
      <c r="AH274" s="19"/>
      <c r="AI274" s="25"/>
      <c r="AJ274" s="1"/>
      <c r="AK274" s="29" t="s">
        <v>63</v>
      </c>
      <c r="AL274" s="29">
        <v>44</v>
      </c>
      <c r="AM274" s="29">
        <f>AC275</f>
        <v>49</v>
      </c>
      <c r="AN274" s="29" t="s">
        <v>10</v>
      </c>
    </row>
    <row r="275" spans="1:40" ht="12.75" customHeight="1">
      <c r="AC275" s="29">
        <f>SUM(AC271:AC273)</f>
        <v>49</v>
      </c>
      <c r="AD275" s="1">
        <f>AC271/B263</f>
        <v>0.69230769230769229</v>
      </c>
      <c r="AE275" s="1">
        <f>AC275/B263</f>
        <v>0.75384615384615383</v>
      </c>
      <c r="AF275" s="1">
        <f>AE275-AD275</f>
        <v>6.1538461538461542E-2</v>
      </c>
      <c r="AG275" s="1"/>
      <c r="AK275" s="29" t="s">
        <v>64</v>
      </c>
      <c r="AL275" s="25">
        <f>AL274/B263</f>
        <v>0.67692307692307696</v>
      </c>
      <c r="AM275" s="25">
        <f>AL274/AM274</f>
        <v>0.89795918367346939</v>
      </c>
      <c r="AN275" s="29" t="s">
        <v>65</v>
      </c>
    </row>
    <row r="276" spans="1:40" ht="12.75" customHeight="1">
      <c r="AD276" s="1"/>
      <c r="AE276" s="1"/>
      <c r="AF276" s="1"/>
      <c r="AG276" s="1"/>
      <c r="AK276" s="29"/>
      <c r="AL276" s="25"/>
      <c r="AM276" s="25"/>
      <c r="AN276" s="29"/>
    </row>
    <row r="277" spans="1:40" ht="12.75" customHeight="1">
      <c r="AD277" s="1"/>
      <c r="AE277" s="1"/>
      <c r="AF277" s="1"/>
      <c r="AG277" s="1"/>
      <c r="AK277" s="29"/>
      <c r="AL277" s="25"/>
      <c r="AM277" s="25"/>
      <c r="AN277" s="29"/>
    </row>
    <row r="278" spans="1:40" ht="12.75" customHeight="1">
      <c r="AD278" s="1"/>
      <c r="AE278" s="1"/>
      <c r="AF278" s="1"/>
      <c r="AG278" s="1"/>
      <c r="AK278" s="29"/>
      <c r="AL278" s="25"/>
      <c r="AM278" s="25"/>
      <c r="AN278" s="29"/>
    </row>
    <row r="279" spans="1:40" ht="12.75" customHeight="1">
      <c r="A279" s="2" t="s">
        <v>72</v>
      </c>
      <c r="AD279" s="1"/>
      <c r="AE279" s="1"/>
      <c r="AG279" s="1"/>
    </row>
    <row r="280" spans="1:40" ht="38.25" customHeight="1">
      <c r="B280" s="192" t="s">
        <v>1</v>
      </c>
      <c r="C280" s="193"/>
      <c r="D280" s="193"/>
      <c r="E280" s="193"/>
      <c r="F280" s="193"/>
      <c r="G280" s="193"/>
      <c r="H280" s="193"/>
      <c r="I280" s="193"/>
      <c r="J280" s="91"/>
      <c r="AD280" s="4" t="s">
        <v>2</v>
      </c>
      <c r="AE280" s="4" t="s">
        <v>3</v>
      </c>
      <c r="AF280" s="5" t="s">
        <v>4</v>
      </c>
      <c r="AG280" s="4" t="s">
        <v>5</v>
      </c>
      <c r="AH280" s="6" t="s">
        <v>6</v>
      </c>
      <c r="AI280" s="6" t="s">
        <v>7</v>
      </c>
      <c r="AJ280" s="7" t="s">
        <v>8</v>
      </c>
    </row>
    <row r="281" spans="1:40" ht="12.75" customHeight="1">
      <c r="A281" s="9" t="s">
        <v>9</v>
      </c>
      <c r="B281" s="10">
        <v>1</v>
      </c>
      <c r="C281" s="10">
        <v>2</v>
      </c>
      <c r="D281" s="10">
        <v>3</v>
      </c>
      <c r="E281" s="10">
        <v>4</v>
      </c>
      <c r="F281" s="10">
        <v>5</v>
      </c>
      <c r="G281" s="10">
        <v>6</v>
      </c>
      <c r="H281" s="10">
        <v>7</v>
      </c>
      <c r="I281" s="10">
        <v>8</v>
      </c>
      <c r="J281" s="10">
        <v>9</v>
      </c>
      <c r="K281" s="11" t="s">
        <v>10</v>
      </c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12"/>
      <c r="AE281" s="12"/>
      <c r="AF281" s="13"/>
      <c r="AG281" s="14"/>
      <c r="AH281" s="15"/>
      <c r="AI281" s="15"/>
      <c r="AJ281" s="1"/>
    </row>
    <row r="282" spans="1:40" ht="12.75" customHeight="1">
      <c r="A282" s="28" t="s">
        <v>44</v>
      </c>
      <c r="B282" s="17">
        <v>22</v>
      </c>
      <c r="C282" s="17"/>
      <c r="D282" s="17"/>
      <c r="E282" s="17"/>
      <c r="F282" s="17"/>
      <c r="G282" s="17"/>
      <c r="H282" s="17"/>
      <c r="I282" s="17"/>
      <c r="J282" s="17"/>
      <c r="K282" s="18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12"/>
      <c r="AE282" s="12"/>
      <c r="AF282" s="13"/>
      <c r="AG282" s="14"/>
      <c r="AH282" s="19">
        <f>B282</f>
        <v>22</v>
      </c>
      <c r="AI282" s="15"/>
      <c r="AJ282" s="1"/>
    </row>
    <row r="283" spans="1:40" ht="12.75" customHeight="1">
      <c r="A283" s="28" t="s">
        <v>45</v>
      </c>
      <c r="C283" s="29">
        <v>22</v>
      </c>
      <c r="K283" s="18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1"/>
      <c r="AE283" s="1"/>
      <c r="AG283" s="1">
        <f>C283/B282</f>
        <v>1</v>
      </c>
      <c r="AH283" s="19">
        <v>22</v>
      </c>
      <c r="AI283" s="25">
        <f t="shared" ref="AI283:AI288" si="76">AH283/AH282</f>
        <v>1</v>
      </c>
      <c r="AJ283" s="1">
        <f t="shared" ref="AJ283:AJ288" si="77">100%-AI283</f>
        <v>0</v>
      </c>
    </row>
    <row r="284" spans="1:40" ht="12.75" customHeight="1">
      <c r="A284" s="28" t="s">
        <v>46</v>
      </c>
      <c r="D284" s="29">
        <v>18</v>
      </c>
      <c r="X284" s="30"/>
      <c r="Y284" s="30"/>
      <c r="Z284" s="30"/>
      <c r="AA284" s="30"/>
      <c r="AB284" s="30"/>
      <c r="AC284" s="30"/>
      <c r="AD284" s="1"/>
      <c r="AE284" s="1"/>
      <c r="AG284" s="1">
        <f>D284/C283</f>
        <v>0.81818181818181823</v>
      </c>
      <c r="AH284" s="19">
        <v>21</v>
      </c>
      <c r="AI284" s="25">
        <f t="shared" si="76"/>
        <v>0.95454545454545459</v>
      </c>
      <c r="AJ284" s="1">
        <f t="shared" si="77"/>
        <v>4.5454545454545414E-2</v>
      </c>
    </row>
    <row r="285" spans="1:40" ht="12.75" customHeight="1">
      <c r="A285" s="28" t="s">
        <v>47</v>
      </c>
      <c r="E285" s="29">
        <v>17</v>
      </c>
      <c r="X285" s="30"/>
      <c r="Y285" s="30"/>
      <c r="Z285" s="30"/>
      <c r="AA285" s="30"/>
      <c r="AB285" s="30"/>
      <c r="AC285" s="30"/>
      <c r="AD285" s="1"/>
      <c r="AE285" s="1"/>
      <c r="AG285" s="1">
        <f>E285/D284</f>
        <v>0.94444444444444442</v>
      </c>
      <c r="AH285" s="19">
        <v>19</v>
      </c>
      <c r="AI285" s="25">
        <f t="shared" si="76"/>
        <v>0.90476190476190477</v>
      </c>
      <c r="AJ285" s="1">
        <f t="shared" si="77"/>
        <v>9.5238095238095233E-2</v>
      </c>
    </row>
    <row r="286" spans="1:40" ht="12.75" customHeight="1">
      <c r="A286" s="29">
        <v>1001</v>
      </c>
      <c r="F286" s="29">
        <v>15</v>
      </c>
      <c r="X286" s="30"/>
      <c r="Y286" s="30"/>
      <c r="Z286" s="30"/>
      <c r="AA286" s="30"/>
      <c r="AB286" s="30"/>
      <c r="AC286" s="30"/>
      <c r="AD286" s="1"/>
      <c r="AE286" s="1"/>
      <c r="AG286" s="1">
        <f>F286/E285</f>
        <v>0.88235294117647056</v>
      </c>
      <c r="AH286" s="19">
        <v>17</v>
      </c>
      <c r="AI286" s="25">
        <f t="shared" si="76"/>
        <v>0.89473684210526316</v>
      </c>
      <c r="AJ286" s="1">
        <f t="shared" si="77"/>
        <v>0.10526315789473684</v>
      </c>
    </row>
    <row r="287" spans="1:40" ht="12.75" customHeight="1">
      <c r="A287" s="29">
        <v>1002</v>
      </c>
      <c r="G287" s="29">
        <v>14</v>
      </c>
      <c r="X287" s="30"/>
      <c r="Y287" s="30"/>
      <c r="Z287" s="30"/>
      <c r="AA287" s="30"/>
      <c r="AB287" s="30"/>
      <c r="AC287" s="30"/>
      <c r="AD287" s="1"/>
      <c r="AE287" s="1"/>
      <c r="AG287" s="1">
        <f>G287/F286</f>
        <v>0.93333333333333335</v>
      </c>
      <c r="AH287" s="19">
        <v>18</v>
      </c>
      <c r="AI287" s="25">
        <f t="shared" si="76"/>
        <v>1.0588235294117647</v>
      </c>
      <c r="AJ287" s="1">
        <f t="shared" si="77"/>
        <v>-5.8823529411764719E-2</v>
      </c>
    </row>
    <row r="288" spans="1:40" ht="12.75" customHeight="1">
      <c r="A288" s="29">
        <v>1101</v>
      </c>
      <c r="H288" s="29">
        <v>14</v>
      </c>
      <c r="X288" s="30"/>
      <c r="Y288" s="30"/>
      <c r="Z288" s="30"/>
      <c r="AA288" s="30"/>
      <c r="AB288" s="30"/>
      <c r="AC288" s="30"/>
      <c r="AD288" s="1"/>
      <c r="AE288" s="1"/>
      <c r="AG288" s="1">
        <f>H288/G287</f>
        <v>1</v>
      </c>
      <c r="AH288" s="19">
        <v>19</v>
      </c>
      <c r="AI288" s="25">
        <f t="shared" si="76"/>
        <v>1.0555555555555556</v>
      </c>
      <c r="AJ288" s="1">
        <f t="shared" si="77"/>
        <v>-5.555555555555558E-2</v>
      </c>
    </row>
    <row r="289" spans="1:40" ht="12.75" customHeight="1">
      <c r="A289" s="29">
        <v>1102</v>
      </c>
      <c r="N289" s="29">
        <v>8</v>
      </c>
      <c r="O289" s="29">
        <v>1</v>
      </c>
      <c r="T289" s="29">
        <v>6</v>
      </c>
      <c r="X289" s="30"/>
      <c r="Y289" s="30"/>
      <c r="Z289" s="30"/>
      <c r="AA289" s="30"/>
      <c r="AB289" s="30"/>
      <c r="AC289" s="30"/>
      <c r="AD289" s="1"/>
      <c r="AE289" s="1"/>
      <c r="AG289" s="1"/>
      <c r="AH289" s="19"/>
      <c r="AI289" s="25"/>
      <c r="AJ289" s="1"/>
    </row>
    <row r="290" spans="1:40" ht="12.75" customHeight="1">
      <c r="A290" s="29">
        <v>1201</v>
      </c>
      <c r="O290" s="29">
        <v>7</v>
      </c>
      <c r="P290" s="29">
        <v>1</v>
      </c>
      <c r="U290" s="29">
        <v>6</v>
      </c>
      <c r="X290" s="30"/>
      <c r="Y290" s="30">
        <v>7</v>
      </c>
      <c r="Z290" s="30"/>
      <c r="AA290" s="30"/>
      <c r="AB290" s="30">
        <v>6</v>
      </c>
      <c r="AC290" s="30">
        <f t="shared" ref="AC290:AC292" si="78">SUM(X290:AB290)</f>
        <v>13</v>
      </c>
      <c r="AD290" s="1"/>
      <c r="AE290" s="1"/>
      <c r="AG290" s="1"/>
      <c r="AH290" s="19"/>
      <c r="AI290" s="25"/>
      <c r="AJ290" s="1"/>
    </row>
    <row r="291" spans="1:40" ht="12.75" customHeight="1">
      <c r="A291" s="29">
        <v>1202</v>
      </c>
      <c r="O291" s="29">
        <v>2</v>
      </c>
      <c r="Q291" s="29">
        <v>1</v>
      </c>
      <c r="S291" s="29">
        <v>1</v>
      </c>
      <c r="U291" s="29">
        <v>1</v>
      </c>
      <c r="X291" s="30"/>
      <c r="Y291" s="30"/>
      <c r="Z291" s="30">
        <v>1</v>
      </c>
      <c r="AA291" s="30"/>
      <c r="AB291" s="30">
        <v>1</v>
      </c>
      <c r="AC291" s="30">
        <f t="shared" si="78"/>
        <v>2</v>
      </c>
      <c r="AD291" s="1"/>
      <c r="AE291" s="1"/>
      <c r="AG291" s="1"/>
      <c r="AH291" s="19"/>
      <c r="AI291" s="25"/>
      <c r="AJ291" s="1"/>
    </row>
    <row r="292" spans="1:40" ht="12.75" customHeight="1">
      <c r="A292" s="29">
        <v>1301</v>
      </c>
      <c r="O292" s="29">
        <v>2</v>
      </c>
      <c r="S292" s="29">
        <v>1</v>
      </c>
      <c r="X292" s="30"/>
      <c r="Y292" s="30">
        <v>2</v>
      </c>
      <c r="Z292" s="30"/>
      <c r="AA292" s="30">
        <v>1</v>
      </c>
      <c r="AB292" s="30"/>
      <c r="AC292" s="30">
        <f t="shared" si="78"/>
        <v>3</v>
      </c>
      <c r="AD292" s="1"/>
      <c r="AE292" s="1"/>
      <c r="AG292" s="1"/>
      <c r="AH292" s="19"/>
      <c r="AI292" s="25"/>
      <c r="AJ292" s="1"/>
    </row>
    <row r="293" spans="1:40" ht="12.75" customHeight="1">
      <c r="AC293" s="29">
        <f>SUM(AC290:AC292)</f>
        <v>18</v>
      </c>
      <c r="AD293" s="1">
        <f>AC290/B282</f>
        <v>0.59090909090909094</v>
      </c>
      <c r="AE293" s="1">
        <f>AC293/B282</f>
        <v>0.81818181818181823</v>
      </c>
      <c r="AF293" s="1">
        <f>AE293-AD293</f>
        <v>0.22727272727272729</v>
      </c>
      <c r="AG293" s="1"/>
      <c r="AK293" s="29" t="s">
        <v>63</v>
      </c>
      <c r="AL293" s="29">
        <v>17</v>
      </c>
      <c r="AM293" s="29">
        <f>AC293</f>
        <v>18</v>
      </c>
      <c r="AN293" s="29" t="s">
        <v>10</v>
      </c>
    </row>
    <row r="294" spans="1:40" ht="12.75" customHeight="1">
      <c r="AD294" s="1"/>
      <c r="AE294" s="1"/>
      <c r="AF294" s="1"/>
      <c r="AG294" s="1"/>
      <c r="AK294" s="29" t="s">
        <v>64</v>
      </c>
      <c r="AL294" s="25">
        <f>AL293/B282</f>
        <v>0.77272727272727271</v>
      </c>
      <c r="AM294" s="25">
        <f>AL293/AM293</f>
        <v>0.94444444444444442</v>
      </c>
      <c r="AN294" s="29" t="s">
        <v>65</v>
      </c>
    </row>
    <row r="295" spans="1:40" ht="12.75" customHeight="1">
      <c r="AD295" s="1"/>
      <c r="AE295" s="1"/>
      <c r="AF295" s="1"/>
      <c r="AG295" s="1"/>
    </row>
    <row r="296" spans="1:40" ht="12.75" customHeight="1">
      <c r="AD296" s="1"/>
      <c r="AE296" s="1"/>
      <c r="AF296" s="1"/>
      <c r="AG296" s="1"/>
    </row>
    <row r="297" spans="1:40" ht="12.75" customHeight="1">
      <c r="AD297" s="1"/>
      <c r="AE297" s="1"/>
      <c r="AF297" s="1"/>
      <c r="AG297" s="1"/>
    </row>
    <row r="298" spans="1:40" ht="12.75" customHeight="1">
      <c r="A298" s="2" t="s">
        <v>73</v>
      </c>
      <c r="AD298" s="1"/>
      <c r="AE298" s="1"/>
      <c r="AG298" s="1"/>
    </row>
    <row r="299" spans="1:40" ht="38.25" customHeight="1">
      <c r="B299" s="192" t="s">
        <v>1</v>
      </c>
      <c r="C299" s="193"/>
      <c r="D299" s="193"/>
      <c r="E299" s="193"/>
      <c r="F299" s="193"/>
      <c r="G299" s="193"/>
      <c r="H299" s="193"/>
      <c r="I299" s="193"/>
      <c r="J299" s="91"/>
      <c r="AD299" s="4" t="s">
        <v>2</v>
      </c>
      <c r="AE299" s="4" t="s">
        <v>3</v>
      </c>
      <c r="AF299" s="5" t="s">
        <v>4</v>
      </c>
      <c r="AG299" s="4" t="s">
        <v>5</v>
      </c>
      <c r="AH299" s="6" t="s">
        <v>6</v>
      </c>
      <c r="AI299" s="6" t="s">
        <v>7</v>
      </c>
      <c r="AJ299" s="7" t="s">
        <v>8</v>
      </c>
    </row>
    <row r="300" spans="1:40" ht="12.75" customHeight="1">
      <c r="A300" s="9" t="s">
        <v>9</v>
      </c>
      <c r="B300" s="10">
        <v>1</v>
      </c>
      <c r="C300" s="10">
        <v>2</v>
      </c>
      <c r="D300" s="10">
        <v>3</v>
      </c>
      <c r="E300" s="10">
        <v>4</v>
      </c>
      <c r="F300" s="10">
        <v>5</v>
      </c>
      <c r="G300" s="10">
        <v>6</v>
      </c>
      <c r="H300" s="10">
        <v>7</v>
      </c>
      <c r="I300" s="10">
        <v>8</v>
      </c>
      <c r="J300" s="10">
        <v>9</v>
      </c>
      <c r="K300" s="11" t="s">
        <v>10</v>
      </c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12"/>
      <c r="AE300" s="12"/>
      <c r="AF300" s="13"/>
      <c r="AG300" s="14"/>
      <c r="AH300" s="15"/>
      <c r="AI300" s="15"/>
      <c r="AJ300" s="1"/>
    </row>
    <row r="301" spans="1:40" ht="12.75" customHeight="1">
      <c r="A301" s="28" t="s">
        <v>45</v>
      </c>
      <c r="B301" s="17">
        <v>67</v>
      </c>
      <c r="C301" s="17"/>
      <c r="D301" s="17"/>
      <c r="E301" s="17"/>
      <c r="F301" s="17"/>
      <c r="G301" s="17"/>
      <c r="H301" s="17"/>
      <c r="I301" s="17"/>
      <c r="J301" s="17"/>
      <c r="K301" s="18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12"/>
      <c r="AE301" s="12"/>
      <c r="AF301" s="13"/>
      <c r="AG301" s="14"/>
      <c r="AH301" s="19">
        <f>B301</f>
        <v>67</v>
      </c>
      <c r="AI301" s="15"/>
      <c r="AJ301" s="1"/>
    </row>
    <row r="302" spans="1:40" ht="12.75" customHeight="1">
      <c r="A302" s="28" t="s">
        <v>46</v>
      </c>
      <c r="C302" s="29">
        <v>63</v>
      </c>
      <c r="K302" s="18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1"/>
      <c r="AE302" s="1"/>
      <c r="AG302" s="1">
        <f>C302/B301</f>
        <v>0.94029850746268662</v>
      </c>
      <c r="AH302" s="19">
        <v>63</v>
      </c>
      <c r="AI302" s="25">
        <f t="shared" ref="AI302:AI307" si="79">AH302/AH301</f>
        <v>0.94029850746268662</v>
      </c>
      <c r="AJ302" s="1">
        <f t="shared" ref="AJ302:AJ307" si="80">100%-AI302</f>
        <v>5.9701492537313383E-2</v>
      </c>
    </row>
    <row r="303" spans="1:40" ht="12.75" customHeight="1">
      <c r="A303" s="28" t="s">
        <v>47</v>
      </c>
      <c r="D303" s="29">
        <v>57</v>
      </c>
      <c r="X303" s="30"/>
      <c r="Y303" s="30"/>
      <c r="Z303" s="30"/>
      <c r="AA303" s="30"/>
      <c r="AB303" s="30"/>
      <c r="AC303" s="30"/>
      <c r="AD303" s="1"/>
      <c r="AE303" s="1"/>
      <c r="AG303" s="1">
        <f>D303/C302</f>
        <v>0.90476190476190477</v>
      </c>
      <c r="AH303" s="19">
        <v>59</v>
      </c>
      <c r="AI303" s="25">
        <f t="shared" si="79"/>
        <v>0.93650793650793651</v>
      </c>
      <c r="AJ303" s="1">
        <f t="shared" si="80"/>
        <v>6.3492063492063489E-2</v>
      </c>
    </row>
    <row r="304" spans="1:40" ht="12.75" customHeight="1">
      <c r="A304" s="29">
        <v>1001</v>
      </c>
      <c r="E304" s="29">
        <v>56</v>
      </c>
      <c r="X304" s="30"/>
      <c r="Y304" s="30"/>
      <c r="Z304" s="30"/>
      <c r="AA304" s="30"/>
      <c r="AB304" s="30"/>
      <c r="AC304" s="30"/>
      <c r="AD304" s="1"/>
      <c r="AE304" s="1"/>
      <c r="AG304" s="1">
        <f>E304/D303</f>
        <v>0.98245614035087714</v>
      </c>
      <c r="AH304" s="19">
        <v>60</v>
      </c>
      <c r="AI304" s="25">
        <f t="shared" si="79"/>
        <v>1.0169491525423728</v>
      </c>
      <c r="AJ304" s="1">
        <f t="shared" si="80"/>
        <v>-1.6949152542372836E-2</v>
      </c>
    </row>
    <row r="305" spans="1:40" ht="12.75" customHeight="1">
      <c r="A305" s="29">
        <v>1002</v>
      </c>
      <c r="F305" s="29">
        <v>54</v>
      </c>
      <c r="X305" s="30"/>
      <c r="Y305" s="30"/>
      <c r="Z305" s="30"/>
      <c r="AA305" s="30"/>
      <c r="AB305" s="30"/>
      <c r="AC305" s="30"/>
      <c r="AD305" s="1"/>
      <c r="AE305" s="1"/>
      <c r="AG305" s="1">
        <f>F305/E304</f>
        <v>0.9642857142857143</v>
      </c>
      <c r="AH305" s="19">
        <v>60</v>
      </c>
      <c r="AI305" s="25">
        <f t="shared" si="79"/>
        <v>1</v>
      </c>
      <c r="AJ305" s="1">
        <f t="shared" si="80"/>
        <v>0</v>
      </c>
    </row>
    <row r="306" spans="1:40" ht="12.75" customHeight="1">
      <c r="A306" s="29">
        <v>1101</v>
      </c>
      <c r="G306" s="29">
        <v>52</v>
      </c>
      <c r="X306" s="30"/>
      <c r="Y306" s="30"/>
      <c r="Z306" s="30"/>
      <c r="AA306" s="30"/>
      <c r="AB306" s="30"/>
      <c r="AC306" s="30"/>
      <c r="AD306" s="1"/>
      <c r="AE306" s="1"/>
      <c r="AG306" s="1">
        <f>G306/F305</f>
        <v>0.96296296296296291</v>
      </c>
      <c r="AH306" s="19">
        <v>57</v>
      </c>
      <c r="AI306" s="25">
        <f t="shared" si="79"/>
        <v>0.95</v>
      </c>
      <c r="AJ306" s="1">
        <f t="shared" si="80"/>
        <v>5.0000000000000044E-2</v>
      </c>
    </row>
    <row r="307" spans="1:40" ht="12.75" customHeight="1">
      <c r="A307" s="29">
        <v>1102</v>
      </c>
      <c r="H307" s="29">
        <v>51</v>
      </c>
      <c r="X307" s="30"/>
      <c r="Y307" s="30"/>
      <c r="Z307" s="30"/>
      <c r="AA307" s="30"/>
      <c r="AB307" s="30"/>
      <c r="AC307" s="30"/>
      <c r="AD307" s="1"/>
      <c r="AE307" s="1"/>
      <c r="AG307" s="1">
        <f>H307/G306</f>
        <v>0.98076923076923073</v>
      </c>
      <c r="AH307" s="19">
        <v>56</v>
      </c>
      <c r="AI307" s="25">
        <f t="shared" si="79"/>
        <v>0.98245614035087714</v>
      </c>
      <c r="AJ307" s="1">
        <f t="shared" si="80"/>
        <v>1.7543859649122862E-2</v>
      </c>
    </row>
    <row r="308" spans="1:40" ht="12.75" customHeight="1">
      <c r="A308" s="29">
        <v>1201</v>
      </c>
      <c r="I308" s="29">
        <v>6</v>
      </c>
      <c r="N308" s="29">
        <v>10</v>
      </c>
      <c r="P308" s="29">
        <v>7</v>
      </c>
      <c r="R308" s="29">
        <v>11</v>
      </c>
      <c r="T308" s="29">
        <v>24</v>
      </c>
      <c r="X308" s="30"/>
      <c r="Y308" s="30"/>
      <c r="Z308" s="30"/>
      <c r="AA308" s="30"/>
      <c r="AB308" s="30"/>
      <c r="AC308" s="30"/>
      <c r="AD308" s="1"/>
      <c r="AE308" s="1"/>
      <c r="AG308" s="1"/>
      <c r="AH308" s="19"/>
      <c r="AI308" s="25"/>
      <c r="AJ308" s="1"/>
    </row>
    <row r="309" spans="1:40" ht="12.75" customHeight="1">
      <c r="A309" s="29">
        <v>1202</v>
      </c>
      <c r="O309" s="29">
        <v>9</v>
      </c>
      <c r="Q309" s="29">
        <v>7</v>
      </c>
      <c r="R309" s="29">
        <v>3</v>
      </c>
      <c r="S309" s="29">
        <v>11</v>
      </c>
      <c r="U309" s="29">
        <v>24</v>
      </c>
      <c r="X309" s="30"/>
      <c r="Y309" s="30">
        <v>9</v>
      </c>
      <c r="Z309" s="30">
        <v>7</v>
      </c>
      <c r="AA309" s="30">
        <v>11</v>
      </c>
      <c r="AB309" s="30">
        <v>24</v>
      </c>
      <c r="AC309" s="30">
        <f t="shared" ref="AC309:AC310" si="81">SUM(Y309:AB309)</f>
        <v>51</v>
      </c>
      <c r="AD309" s="1"/>
      <c r="AE309" s="1"/>
      <c r="AG309" s="1"/>
      <c r="AH309" s="19"/>
      <c r="AI309" s="25"/>
      <c r="AJ309" s="1"/>
    </row>
    <row r="310" spans="1:40" ht="12.75" customHeight="1">
      <c r="A310" s="29">
        <v>1301</v>
      </c>
      <c r="O310" s="29">
        <v>2</v>
      </c>
      <c r="S310" s="29">
        <v>3</v>
      </c>
      <c r="X310" s="30"/>
      <c r="Y310" s="30">
        <v>2</v>
      </c>
      <c r="Z310" s="30"/>
      <c r="AA310" s="30">
        <v>3</v>
      </c>
      <c r="AB310" s="30"/>
      <c r="AC310" s="30">
        <f t="shared" si="81"/>
        <v>5</v>
      </c>
      <c r="AD310" s="1"/>
      <c r="AE310" s="1"/>
      <c r="AG310" s="1"/>
      <c r="AH310" s="19"/>
      <c r="AI310" s="25"/>
      <c r="AJ310" s="1"/>
    </row>
    <row r="311" spans="1:40" ht="12.75" customHeight="1">
      <c r="AC311" s="29">
        <f>SUM(AC309:AC310)</f>
        <v>56</v>
      </c>
      <c r="AD311" s="1">
        <f>AC309/B301</f>
        <v>0.76119402985074625</v>
      </c>
      <c r="AE311" s="1">
        <f>AC311/B301</f>
        <v>0.83582089552238803</v>
      </c>
      <c r="AF311" s="1">
        <f>AE311-AD311</f>
        <v>7.4626865671641784E-2</v>
      </c>
      <c r="AG311" s="1"/>
      <c r="AK311" s="29" t="s">
        <v>63</v>
      </c>
      <c r="AL311" s="29">
        <v>53</v>
      </c>
      <c r="AM311" s="29">
        <f>SUM(AC308:AC310)</f>
        <v>56</v>
      </c>
      <c r="AN311" s="29" t="s">
        <v>10</v>
      </c>
    </row>
    <row r="312" spans="1:40" ht="12.75" customHeight="1">
      <c r="AD312" s="1"/>
      <c r="AE312" s="1"/>
      <c r="AF312" s="1"/>
      <c r="AG312" s="1"/>
      <c r="AK312" s="29" t="s">
        <v>64</v>
      </c>
      <c r="AL312" s="25">
        <f>AL311/B301</f>
        <v>0.79104477611940294</v>
      </c>
      <c r="AM312" s="25">
        <f>AL311/AM311</f>
        <v>0.9464285714285714</v>
      </c>
      <c r="AN312" s="29" t="s">
        <v>65</v>
      </c>
    </row>
    <row r="313" spans="1:40" ht="12.75" customHeight="1">
      <c r="AD313" s="1"/>
      <c r="AE313" s="1"/>
      <c r="AF313" s="1"/>
      <c r="AG313" s="1"/>
    </row>
    <row r="314" spans="1:40" ht="12.75" customHeight="1">
      <c r="AD314" s="1"/>
      <c r="AE314" s="1"/>
      <c r="AF314" s="1"/>
      <c r="AG314" s="1"/>
    </row>
    <row r="315" spans="1:40" ht="12.75" customHeight="1">
      <c r="A315" s="2" t="s">
        <v>74</v>
      </c>
      <c r="AD315" s="1"/>
      <c r="AE315" s="1"/>
      <c r="AG315" s="1"/>
    </row>
    <row r="316" spans="1:40" ht="38.25" customHeight="1">
      <c r="B316" s="192" t="s">
        <v>1</v>
      </c>
      <c r="C316" s="193"/>
      <c r="D316" s="193"/>
      <c r="E316" s="193"/>
      <c r="F316" s="193"/>
      <c r="G316" s="193"/>
      <c r="H316" s="193"/>
      <c r="I316" s="193"/>
      <c r="J316" s="91"/>
      <c r="AD316" s="4" t="s">
        <v>2</v>
      </c>
      <c r="AE316" s="4" t="s">
        <v>3</v>
      </c>
      <c r="AF316" s="5" t="s">
        <v>4</v>
      </c>
      <c r="AG316" s="4" t="s">
        <v>5</v>
      </c>
      <c r="AH316" s="6" t="s">
        <v>6</v>
      </c>
      <c r="AI316" s="6" t="s">
        <v>7</v>
      </c>
      <c r="AJ316" s="7" t="s">
        <v>8</v>
      </c>
    </row>
    <row r="317" spans="1:40" ht="12.75" customHeight="1">
      <c r="A317" s="9" t="s">
        <v>9</v>
      </c>
      <c r="B317" s="10">
        <v>1</v>
      </c>
      <c r="C317" s="10">
        <v>2</v>
      </c>
      <c r="D317" s="10">
        <v>3</v>
      </c>
      <c r="E317" s="10">
        <v>4</v>
      </c>
      <c r="F317" s="10">
        <v>5</v>
      </c>
      <c r="G317" s="10">
        <v>6</v>
      </c>
      <c r="H317" s="10">
        <v>7</v>
      </c>
      <c r="I317" s="10">
        <v>8</v>
      </c>
      <c r="J317" s="10">
        <v>9</v>
      </c>
      <c r="K317" s="11" t="s">
        <v>10</v>
      </c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12"/>
      <c r="AE317" s="12"/>
      <c r="AF317" s="13"/>
      <c r="AG317" s="14"/>
      <c r="AH317" s="15"/>
      <c r="AI317" s="15"/>
      <c r="AJ317" s="1"/>
    </row>
    <row r="318" spans="1:40" ht="12.75" customHeight="1">
      <c r="A318" s="28" t="s">
        <v>46</v>
      </c>
      <c r="B318" s="17">
        <v>29</v>
      </c>
      <c r="C318" s="17"/>
      <c r="D318" s="17"/>
      <c r="E318" s="17"/>
      <c r="F318" s="17"/>
      <c r="G318" s="17"/>
      <c r="H318" s="17"/>
      <c r="I318" s="17"/>
      <c r="J318" s="17"/>
      <c r="K318" s="18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12"/>
      <c r="AE318" s="12"/>
      <c r="AF318" s="13"/>
      <c r="AG318" s="14"/>
      <c r="AH318" s="19">
        <f>B318</f>
        <v>29</v>
      </c>
      <c r="AI318" s="15"/>
      <c r="AJ318" s="1"/>
    </row>
    <row r="319" spans="1:40" ht="12.75" customHeight="1">
      <c r="A319" s="28" t="s">
        <v>47</v>
      </c>
      <c r="C319" s="29">
        <v>27</v>
      </c>
      <c r="K319" s="18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1"/>
      <c r="AE319" s="1"/>
      <c r="AG319" s="1">
        <f>C319/B318</f>
        <v>0.93103448275862066</v>
      </c>
      <c r="AH319" s="19">
        <v>28</v>
      </c>
      <c r="AI319" s="25">
        <f t="shared" ref="AI319:AI324" si="82">AH319/AH318</f>
        <v>0.96551724137931039</v>
      </c>
      <c r="AJ319" s="1">
        <f t="shared" ref="AJ319:AJ324" si="83">100%-AI319</f>
        <v>3.4482758620689613E-2</v>
      </c>
    </row>
    <row r="320" spans="1:40" ht="12.75" customHeight="1">
      <c r="A320" s="29">
        <v>1001</v>
      </c>
      <c r="D320" s="29">
        <v>25</v>
      </c>
      <c r="X320" s="30"/>
      <c r="Y320" s="30"/>
      <c r="Z320" s="30"/>
      <c r="AA320" s="30"/>
      <c r="AB320" s="30"/>
      <c r="AC320" s="30"/>
      <c r="AD320" s="1"/>
      <c r="AE320" s="1"/>
      <c r="AG320" s="1">
        <f>D320/C319</f>
        <v>0.92592592592592593</v>
      </c>
      <c r="AH320" s="19">
        <v>29</v>
      </c>
      <c r="AI320" s="25">
        <f t="shared" si="82"/>
        <v>1.0357142857142858</v>
      </c>
      <c r="AJ320" s="1">
        <f t="shared" si="83"/>
        <v>-3.5714285714285809E-2</v>
      </c>
    </row>
    <row r="321" spans="1:40" ht="12.75" customHeight="1">
      <c r="A321" s="29">
        <v>1002</v>
      </c>
      <c r="E321" s="29">
        <v>25</v>
      </c>
      <c r="X321" s="30"/>
      <c r="Y321" s="30"/>
      <c r="Z321" s="30"/>
      <c r="AA321" s="30"/>
      <c r="AB321" s="30"/>
      <c r="AC321" s="30"/>
      <c r="AD321" s="1"/>
      <c r="AE321" s="1"/>
      <c r="AG321" s="1">
        <f>E321/D320</f>
        <v>1</v>
      </c>
      <c r="AH321" s="19">
        <v>27</v>
      </c>
      <c r="AI321" s="25">
        <f t="shared" si="82"/>
        <v>0.93103448275862066</v>
      </c>
      <c r="AJ321" s="1">
        <f t="shared" si="83"/>
        <v>6.8965517241379337E-2</v>
      </c>
    </row>
    <row r="322" spans="1:40" ht="12.75" customHeight="1">
      <c r="A322" s="29">
        <v>1101</v>
      </c>
      <c r="F322" s="29">
        <v>21</v>
      </c>
      <c r="X322" s="30"/>
      <c r="Y322" s="30"/>
      <c r="Z322" s="30"/>
      <c r="AA322" s="30"/>
      <c r="AB322" s="30"/>
      <c r="AC322" s="30"/>
      <c r="AD322" s="1"/>
      <c r="AE322" s="1"/>
      <c r="AG322" s="1">
        <f>F322/E321</f>
        <v>0.84</v>
      </c>
      <c r="AH322" s="19">
        <v>21</v>
      </c>
      <c r="AI322" s="25">
        <f t="shared" si="82"/>
        <v>0.77777777777777779</v>
      </c>
      <c r="AJ322" s="1">
        <f t="shared" si="83"/>
        <v>0.22222222222222221</v>
      </c>
    </row>
    <row r="323" spans="1:40" ht="12.75" customHeight="1">
      <c r="A323" s="29">
        <v>1102</v>
      </c>
      <c r="G323" s="29">
        <v>20</v>
      </c>
      <c r="X323" s="30"/>
      <c r="Y323" s="30"/>
      <c r="Z323" s="30"/>
      <c r="AA323" s="30"/>
      <c r="AB323" s="30"/>
      <c r="AC323" s="30"/>
      <c r="AD323" s="1"/>
      <c r="AE323" s="1"/>
      <c r="AG323" s="1">
        <f>G323/F322</f>
        <v>0.95238095238095233</v>
      </c>
      <c r="AH323" s="19">
        <v>21</v>
      </c>
      <c r="AI323" s="25">
        <f t="shared" si="82"/>
        <v>1</v>
      </c>
      <c r="AJ323" s="1">
        <f t="shared" si="83"/>
        <v>0</v>
      </c>
    </row>
    <row r="324" spans="1:40" ht="12.75" customHeight="1">
      <c r="A324" s="29">
        <v>1201</v>
      </c>
      <c r="H324" s="29">
        <v>19</v>
      </c>
      <c r="X324" s="30"/>
      <c r="Y324" s="30"/>
      <c r="Z324" s="30"/>
      <c r="AA324" s="30"/>
      <c r="AB324" s="30"/>
      <c r="AC324" s="30"/>
      <c r="AD324" s="1"/>
      <c r="AE324" s="1"/>
      <c r="AG324" s="1">
        <f>H324/G323</f>
        <v>0.95</v>
      </c>
      <c r="AH324" s="19">
        <v>22</v>
      </c>
      <c r="AI324" s="25">
        <f t="shared" si="82"/>
        <v>1.0476190476190477</v>
      </c>
      <c r="AJ324" s="1">
        <f t="shared" si="83"/>
        <v>-4.7619047619047672E-2</v>
      </c>
    </row>
    <row r="325" spans="1:40" ht="12.75" customHeight="1">
      <c r="A325" s="29">
        <v>1202</v>
      </c>
      <c r="I325" s="29">
        <v>19</v>
      </c>
      <c r="N325" s="29">
        <v>7</v>
      </c>
      <c r="R325" s="29">
        <v>12</v>
      </c>
      <c r="X325" s="30"/>
      <c r="Y325" s="30"/>
      <c r="Z325" s="30"/>
      <c r="AA325" s="30"/>
      <c r="AB325" s="30"/>
      <c r="AC325" s="30"/>
      <c r="AD325" s="1"/>
      <c r="AE325" s="1"/>
      <c r="AG325" s="1"/>
      <c r="AH325" s="19"/>
      <c r="AI325" s="25"/>
      <c r="AJ325" s="1"/>
    </row>
    <row r="326" spans="1:40" ht="12.75" customHeight="1">
      <c r="A326" s="29">
        <v>1301</v>
      </c>
      <c r="O326" s="29">
        <v>7</v>
      </c>
      <c r="S326" s="29">
        <v>12</v>
      </c>
      <c r="X326" s="30"/>
      <c r="Y326" s="30">
        <v>7</v>
      </c>
      <c r="Z326" s="30"/>
      <c r="AA326" s="30">
        <v>12</v>
      </c>
      <c r="AB326" s="30"/>
      <c r="AC326" s="30">
        <f>SUM(X326:AB326)</f>
        <v>19</v>
      </c>
      <c r="AD326" s="1"/>
      <c r="AE326" s="1"/>
      <c r="AG326" s="1"/>
      <c r="AH326" s="19"/>
      <c r="AI326" s="25"/>
      <c r="AJ326" s="1"/>
    </row>
    <row r="327" spans="1:40" ht="12.75" customHeight="1">
      <c r="A327" s="29">
        <v>1302</v>
      </c>
      <c r="N327" s="29">
        <v>1</v>
      </c>
      <c r="R327" s="29">
        <v>1</v>
      </c>
      <c r="X327" s="30"/>
      <c r="Y327" s="30"/>
      <c r="Z327" s="30"/>
      <c r="AA327" s="30"/>
      <c r="AB327" s="30"/>
      <c r="AC327" s="30"/>
      <c r="AD327" s="1"/>
      <c r="AE327" s="1"/>
      <c r="AG327" s="1"/>
      <c r="AH327" s="19"/>
      <c r="AI327" s="25"/>
      <c r="AJ327" s="1"/>
    </row>
    <row r="328" spans="1:40" ht="12.75" customHeight="1">
      <c r="A328" s="29">
        <v>1401</v>
      </c>
      <c r="O328" s="29">
        <v>1</v>
      </c>
      <c r="S328" s="29">
        <v>1</v>
      </c>
      <c r="X328" s="30"/>
      <c r="Y328" s="30"/>
      <c r="Z328" s="30">
        <v>1</v>
      </c>
      <c r="AA328" s="30"/>
      <c r="AB328" s="30">
        <v>1</v>
      </c>
      <c r="AC328" s="30">
        <f t="shared" ref="AC328:AC329" si="84">SUM(X328:AB328)</f>
        <v>2</v>
      </c>
      <c r="AD328" s="1"/>
      <c r="AE328" s="1"/>
      <c r="AG328" s="1"/>
      <c r="AH328" s="19"/>
      <c r="AI328" s="25"/>
      <c r="AJ328" s="1"/>
    </row>
    <row r="329" spans="1:40" ht="12.75" customHeight="1">
      <c r="A329" s="29">
        <v>1402</v>
      </c>
      <c r="S329" s="29">
        <v>1</v>
      </c>
      <c r="X329" s="30"/>
      <c r="Y329" s="30"/>
      <c r="Z329" s="30"/>
      <c r="AA329" s="30">
        <v>1</v>
      </c>
      <c r="AB329" s="30"/>
      <c r="AC329" s="30">
        <f t="shared" si="84"/>
        <v>1</v>
      </c>
      <c r="AD329" s="1"/>
      <c r="AE329" s="1"/>
      <c r="AG329" s="1"/>
      <c r="AH329" s="19"/>
      <c r="AI329" s="25"/>
      <c r="AJ329" s="1"/>
      <c r="AK329" s="29" t="s">
        <v>63</v>
      </c>
      <c r="AL329" s="29">
        <v>19</v>
      </c>
      <c r="AM329" s="29">
        <f>AC330</f>
        <v>22</v>
      </c>
      <c r="AN329" s="29" t="s">
        <v>10</v>
      </c>
    </row>
    <row r="330" spans="1:40" ht="12.75" customHeight="1">
      <c r="AC330" s="29">
        <f>SUM(AC326:AC329)</f>
        <v>22</v>
      </c>
      <c r="AD330" s="1">
        <f>AC326/B318</f>
        <v>0.65517241379310343</v>
      </c>
      <c r="AE330" s="1">
        <f>AC330/B318</f>
        <v>0.75862068965517238</v>
      </c>
      <c r="AF330" s="1">
        <f>AE330-AD330</f>
        <v>0.10344827586206895</v>
      </c>
      <c r="AG330" s="1"/>
      <c r="AK330" s="29" t="s">
        <v>64</v>
      </c>
      <c r="AL330" s="25">
        <f>AL329/B318</f>
        <v>0.65517241379310343</v>
      </c>
      <c r="AM330" s="25">
        <f>AL329/AM329</f>
        <v>0.86363636363636365</v>
      </c>
      <c r="AN330" s="29" t="s">
        <v>65</v>
      </c>
    </row>
    <row r="331" spans="1:40" ht="12.75" customHeight="1">
      <c r="AD331" s="1"/>
      <c r="AE331" s="1"/>
      <c r="AF331" s="1"/>
      <c r="AG331" s="1"/>
    </row>
    <row r="332" spans="1:40" ht="12.75" customHeight="1">
      <c r="AD332" s="1"/>
      <c r="AE332" s="1"/>
      <c r="AF332" s="1"/>
      <c r="AG332" s="1"/>
    </row>
    <row r="333" spans="1:40" ht="12.75" customHeight="1">
      <c r="AD333" s="1"/>
      <c r="AE333" s="1"/>
      <c r="AF333" s="1"/>
      <c r="AG333" s="1"/>
    </row>
    <row r="334" spans="1:40" ht="12.75" customHeight="1">
      <c r="A334" s="2" t="s">
        <v>75</v>
      </c>
      <c r="AD334" s="1"/>
      <c r="AE334" s="1"/>
      <c r="AG334" s="1"/>
    </row>
    <row r="335" spans="1:40" ht="38.25" customHeight="1">
      <c r="B335" s="192" t="s">
        <v>1</v>
      </c>
      <c r="C335" s="193"/>
      <c r="D335" s="193"/>
      <c r="E335" s="193"/>
      <c r="F335" s="193"/>
      <c r="G335" s="193"/>
      <c r="H335" s="193"/>
      <c r="I335" s="193"/>
      <c r="J335" s="91"/>
      <c r="AD335" s="4" t="s">
        <v>2</v>
      </c>
      <c r="AE335" s="4" t="s">
        <v>3</v>
      </c>
      <c r="AF335" s="5" t="s">
        <v>4</v>
      </c>
      <c r="AG335" s="4" t="s">
        <v>5</v>
      </c>
      <c r="AH335" s="6" t="s">
        <v>6</v>
      </c>
      <c r="AI335" s="6" t="s">
        <v>7</v>
      </c>
      <c r="AJ335" s="7" t="s">
        <v>8</v>
      </c>
    </row>
    <row r="336" spans="1:40" ht="12.75" customHeight="1">
      <c r="A336" s="9" t="s">
        <v>9</v>
      </c>
      <c r="B336" s="10">
        <v>1</v>
      </c>
      <c r="C336" s="10">
        <v>2</v>
      </c>
      <c r="D336" s="10">
        <v>3</v>
      </c>
      <c r="E336" s="10">
        <v>4</v>
      </c>
      <c r="F336" s="10">
        <v>5</v>
      </c>
      <c r="G336" s="10">
        <v>6</v>
      </c>
      <c r="H336" s="10">
        <v>7</v>
      </c>
      <c r="I336" s="10">
        <v>8</v>
      </c>
      <c r="J336" s="10">
        <v>9</v>
      </c>
      <c r="K336" s="11" t="s">
        <v>10</v>
      </c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12"/>
      <c r="AE336" s="12"/>
      <c r="AF336" s="13"/>
      <c r="AG336" s="14"/>
      <c r="AH336" s="15"/>
      <c r="AI336" s="15"/>
      <c r="AJ336" s="1"/>
    </row>
    <row r="337" spans="1:40" ht="12.75" customHeight="1">
      <c r="A337" s="28" t="s">
        <v>47</v>
      </c>
      <c r="B337" s="17">
        <v>75</v>
      </c>
      <c r="C337" s="17"/>
      <c r="D337" s="17"/>
      <c r="E337" s="17"/>
      <c r="F337" s="17"/>
      <c r="G337" s="17"/>
      <c r="H337" s="17"/>
      <c r="I337" s="17"/>
      <c r="J337" s="17"/>
      <c r="K337" s="18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12"/>
      <c r="AE337" s="12"/>
      <c r="AF337" s="13"/>
      <c r="AG337" s="14"/>
      <c r="AH337" s="19">
        <f>B337</f>
        <v>75</v>
      </c>
      <c r="AI337" s="15"/>
      <c r="AJ337" s="1"/>
    </row>
    <row r="338" spans="1:40" ht="12.75" customHeight="1">
      <c r="A338" s="29">
        <v>1001</v>
      </c>
      <c r="C338" s="29">
        <v>67</v>
      </c>
      <c r="K338" s="18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1"/>
      <c r="AE338" s="1"/>
      <c r="AG338" s="1">
        <f>C338/B337</f>
        <v>0.89333333333333331</v>
      </c>
      <c r="AH338" s="19">
        <v>68</v>
      </c>
      <c r="AI338" s="25">
        <f t="shared" ref="AI338:AI343" si="85">AH338/AH337</f>
        <v>0.90666666666666662</v>
      </c>
      <c r="AJ338" s="1">
        <f t="shared" ref="AJ338:AJ343" si="86">100%-AI338</f>
        <v>9.3333333333333379E-2</v>
      </c>
    </row>
    <row r="339" spans="1:40" ht="12.75" customHeight="1">
      <c r="A339" s="29">
        <v>1002</v>
      </c>
      <c r="D339" s="29">
        <v>63</v>
      </c>
      <c r="X339" s="30"/>
      <c r="Y339" s="30"/>
      <c r="Z339" s="30"/>
      <c r="AA339" s="30"/>
      <c r="AB339" s="30"/>
      <c r="AC339" s="30"/>
      <c r="AD339" s="1"/>
      <c r="AE339" s="1"/>
      <c r="AG339" s="1">
        <f>D339/C338</f>
        <v>0.94029850746268662</v>
      </c>
      <c r="AH339" s="19">
        <v>65</v>
      </c>
      <c r="AI339" s="25">
        <f t="shared" si="85"/>
        <v>0.95588235294117652</v>
      </c>
      <c r="AJ339" s="1">
        <f t="shared" si="86"/>
        <v>4.4117647058823484E-2</v>
      </c>
    </row>
    <row r="340" spans="1:40" ht="12.75" customHeight="1">
      <c r="A340" s="29">
        <v>1101</v>
      </c>
      <c r="E340" s="29">
        <v>63</v>
      </c>
      <c r="X340" s="30"/>
      <c r="Y340" s="30"/>
      <c r="Z340" s="30"/>
      <c r="AA340" s="30"/>
      <c r="AB340" s="30"/>
      <c r="AC340" s="30"/>
      <c r="AD340" s="1"/>
      <c r="AE340" s="1"/>
      <c r="AG340" s="1">
        <f>E340/D339</f>
        <v>1</v>
      </c>
      <c r="AH340" s="19">
        <v>65</v>
      </c>
      <c r="AI340" s="25">
        <f t="shared" si="85"/>
        <v>1</v>
      </c>
      <c r="AJ340" s="1">
        <f t="shared" si="86"/>
        <v>0</v>
      </c>
    </row>
    <row r="341" spans="1:40" ht="12.75" customHeight="1">
      <c r="A341" s="29">
        <v>1102</v>
      </c>
      <c r="F341" s="29">
        <v>63</v>
      </c>
      <c r="X341" s="30"/>
      <c r="Y341" s="30"/>
      <c r="Z341" s="30"/>
      <c r="AA341" s="30"/>
      <c r="AB341" s="30"/>
      <c r="AC341" s="30"/>
      <c r="AD341" s="1"/>
      <c r="AE341" s="1"/>
      <c r="AG341" s="1">
        <f>F341/E340</f>
        <v>1</v>
      </c>
      <c r="AH341" s="19">
        <v>65</v>
      </c>
      <c r="AI341" s="25">
        <f t="shared" si="85"/>
        <v>1</v>
      </c>
      <c r="AJ341" s="1">
        <f t="shared" si="86"/>
        <v>0</v>
      </c>
    </row>
    <row r="342" spans="1:40" ht="12.75" customHeight="1">
      <c r="A342" s="29">
        <v>1201</v>
      </c>
      <c r="G342" s="29">
        <v>62</v>
      </c>
      <c r="X342" s="30"/>
      <c r="Y342" s="30"/>
      <c r="Z342" s="30"/>
      <c r="AA342" s="30"/>
      <c r="AB342" s="30"/>
      <c r="AC342" s="30"/>
      <c r="AD342" s="1"/>
      <c r="AE342" s="1"/>
      <c r="AG342" s="1">
        <f>G342/F341</f>
        <v>0.98412698412698407</v>
      </c>
      <c r="AH342" s="19">
        <v>64</v>
      </c>
      <c r="AI342" s="25">
        <f t="shared" si="85"/>
        <v>0.98461538461538467</v>
      </c>
      <c r="AJ342" s="1">
        <f t="shared" si="86"/>
        <v>1.538461538461533E-2</v>
      </c>
    </row>
    <row r="343" spans="1:40" ht="12.75" customHeight="1">
      <c r="A343" s="29">
        <v>1202</v>
      </c>
      <c r="H343" s="29">
        <v>59</v>
      </c>
      <c r="X343" s="30"/>
      <c r="Y343" s="30"/>
      <c r="Z343" s="30"/>
      <c r="AA343" s="30"/>
      <c r="AB343" s="30"/>
      <c r="AC343" s="30"/>
      <c r="AD343" s="1"/>
      <c r="AE343" s="1"/>
      <c r="AG343" s="1">
        <f>H343/G342</f>
        <v>0.95161290322580649</v>
      </c>
      <c r="AH343" s="19">
        <v>63</v>
      </c>
      <c r="AI343" s="25">
        <f t="shared" si="85"/>
        <v>0.984375</v>
      </c>
      <c r="AJ343" s="1">
        <f t="shared" si="86"/>
        <v>1.5625E-2</v>
      </c>
    </row>
    <row r="344" spans="1:40" ht="12.75" customHeight="1">
      <c r="A344" s="29">
        <v>1301</v>
      </c>
      <c r="I344" s="29">
        <v>58</v>
      </c>
      <c r="P344" s="29">
        <v>11</v>
      </c>
      <c r="R344" s="29">
        <v>19</v>
      </c>
      <c r="T344" s="29">
        <v>28</v>
      </c>
      <c r="X344" s="30"/>
      <c r="Y344" s="30"/>
      <c r="Z344" s="30"/>
      <c r="AA344" s="30"/>
      <c r="AB344" s="30"/>
      <c r="AC344" s="30"/>
      <c r="AD344" s="1"/>
      <c r="AE344" s="1"/>
      <c r="AG344" s="1"/>
      <c r="AH344" s="19"/>
      <c r="AI344" s="25"/>
      <c r="AJ344" s="1"/>
    </row>
    <row r="345" spans="1:40" ht="12.75" customHeight="1">
      <c r="A345" s="29">
        <v>1302</v>
      </c>
      <c r="N345" s="29">
        <v>1</v>
      </c>
      <c r="Q345" s="29">
        <v>11</v>
      </c>
      <c r="S345" s="29">
        <v>19</v>
      </c>
      <c r="U345" s="29">
        <v>28</v>
      </c>
      <c r="X345" s="30"/>
      <c r="Y345" s="30"/>
      <c r="Z345" s="30">
        <v>10</v>
      </c>
      <c r="AA345" s="30">
        <v>19</v>
      </c>
      <c r="AB345" s="30">
        <v>28</v>
      </c>
      <c r="AC345" s="30">
        <f>SUM(Z345:AB345)</f>
        <v>57</v>
      </c>
      <c r="AD345" s="1"/>
      <c r="AE345" s="1"/>
      <c r="AG345" s="1"/>
      <c r="AH345" s="19"/>
      <c r="AI345" s="25"/>
      <c r="AJ345" s="1"/>
    </row>
    <row r="346" spans="1:40" ht="12.75" customHeight="1">
      <c r="A346" s="29">
        <v>1401</v>
      </c>
      <c r="O346" s="29">
        <v>1</v>
      </c>
      <c r="P346" s="29">
        <v>1</v>
      </c>
      <c r="S346" s="29">
        <v>3</v>
      </c>
      <c r="X346" s="30"/>
      <c r="Y346" s="30">
        <v>1</v>
      </c>
      <c r="Z346" s="30">
        <v>1</v>
      </c>
      <c r="AA346" s="30">
        <v>3</v>
      </c>
      <c r="AB346" s="30"/>
      <c r="AC346" s="30">
        <v>5</v>
      </c>
      <c r="AD346" s="1"/>
      <c r="AE346" s="1"/>
      <c r="AG346" s="1"/>
      <c r="AH346" s="19"/>
      <c r="AI346" s="25"/>
      <c r="AJ346" s="1"/>
    </row>
    <row r="347" spans="1:40" ht="12.75" customHeight="1">
      <c r="A347" s="29">
        <v>1402</v>
      </c>
      <c r="S347" s="29">
        <v>1</v>
      </c>
      <c r="X347" s="30"/>
      <c r="Y347" s="30"/>
      <c r="Z347" s="30"/>
      <c r="AA347" s="30">
        <v>1</v>
      </c>
      <c r="AB347" s="30"/>
      <c r="AC347" s="30">
        <f>SUM(Z347:AB347)</f>
        <v>1</v>
      </c>
      <c r="AD347" s="1"/>
      <c r="AE347" s="1"/>
      <c r="AG347" s="1"/>
      <c r="AH347" s="19"/>
      <c r="AI347" s="25"/>
      <c r="AJ347" s="1"/>
      <c r="AK347" s="29" t="s">
        <v>63</v>
      </c>
      <c r="AL347" s="29">
        <v>56</v>
      </c>
      <c r="AM347" s="29">
        <f>SUM(AC345:AC347)</f>
        <v>63</v>
      </c>
      <c r="AN347" s="29" t="s">
        <v>10</v>
      </c>
    </row>
    <row r="348" spans="1:40" ht="12.75" customHeight="1">
      <c r="AC348" s="29">
        <f>SUM(AC345:AC347)</f>
        <v>63</v>
      </c>
      <c r="AD348" s="1">
        <f>AC345/B337</f>
        <v>0.76</v>
      </c>
      <c r="AE348" s="1">
        <f>AC348/B337</f>
        <v>0.84</v>
      </c>
      <c r="AF348" s="1">
        <f>AE348-AD348</f>
        <v>7.999999999999996E-2</v>
      </c>
      <c r="AG348" s="1"/>
      <c r="AK348" s="29" t="s">
        <v>64</v>
      </c>
      <c r="AL348" s="25">
        <f>AL347/B337</f>
        <v>0.7466666666666667</v>
      </c>
      <c r="AM348" s="25">
        <f>AL347/AM347</f>
        <v>0.88888888888888884</v>
      </c>
      <c r="AN348" s="29" t="s">
        <v>65</v>
      </c>
    </row>
    <row r="349" spans="1:40" ht="12.75" customHeight="1">
      <c r="AD349" s="1"/>
      <c r="AE349" s="1"/>
      <c r="AF349" s="1"/>
      <c r="AG349" s="1"/>
      <c r="AK349" s="29"/>
      <c r="AL349" s="25"/>
      <c r="AM349" s="25"/>
      <c r="AN349" s="29"/>
    </row>
    <row r="350" spans="1:40" ht="12.75" customHeight="1">
      <c r="AD350" s="1"/>
      <c r="AE350" s="1"/>
      <c r="AF350" s="1"/>
      <c r="AG350" s="1"/>
      <c r="AK350" s="29"/>
      <c r="AL350" s="25"/>
      <c r="AM350" s="25"/>
      <c r="AN350" s="29"/>
    </row>
    <row r="351" spans="1:40" ht="12.75" customHeight="1">
      <c r="AD351" s="1"/>
      <c r="AE351" s="1"/>
      <c r="AF351" s="1"/>
      <c r="AG351" s="1"/>
      <c r="AK351" s="29"/>
      <c r="AL351" s="25"/>
      <c r="AM351" s="25"/>
      <c r="AN351" s="29"/>
    </row>
    <row r="352" spans="1:40" ht="12.75" customHeight="1">
      <c r="AD352" s="1"/>
      <c r="AE352" s="1"/>
      <c r="AF352" s="1"/>
      <c r="AG352" s="1"/>
      <c r="AL352" s="35"/>
    </row>
    <row r="353" spans="1:37" ht="26.25" customHeight="1">
      <c r="B353" s="212" t="s">
        <v>101</v>
      </c>
      <c r="C353" s="205"/>
      <c r="D353" s="205"/>
      <c r="E353" s="205"/>
      <c r="F353" s="205"/>
      <c r="G353" s="205"/>
      <c r="H353" s="205"/>
      <c r="I353" s="205"/>
      <c r="J353" s="205"/>
      <c r="K353" s="48" t="s">
        <v>52</v>
      </c>
      <c r="AC353" s="1"/>
      <c r="AD353" s="1"/>
      <c r="AE353" s="29"/>
      <c r="AF353" s="1"/>
      <c r="AG353" s="29"/>
      <c r="AH353" s="29"/>
      <c r="AI353" s="29"/>
      <c r="AK353" s="35"/>
    </row>
    <row r="354" spans="1:37" ht="20.25" customHeight="1">
      <c r="A354" s="206" t="s">
        <v>9</v>
      </c>
      <c r="B354" s="207" t="s">
        <v>80</v>
      </c>
      <c r="C354" s="202"/>
      <c r="D354" s="202"/>
      <c r="E354" s="202"/>
      <c r="F354" s="202"/>
      <c r="G354" s="202"/>
      <c r="H354" s="202"/>
      <c r="I354" s="202"/>
      <c r="J354" s="203"/>
      <c r="K354" s="208" t="s">
        <v>10</v>
      </c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196" t="s">
        <v>2</v>
      </c>
      <c r="AD354" s="196" t="s">
        <v>3</v>
      </c>
      <c r="AE354" s="198" t="s">
        <v>4</v>
      </c>
      <c r="AF354" s="196" t="s">
        <v>5</v>
      </c>
      <c r="AG354" s="199" t="s">
        <v>6</v>
      </c>
      <c r="AH354" s="199" t="s">
        <v>7</v>
      </c>
      <c r="AI354" s="196" t="s">
        <v>8</v>
      </c>
      <c r="AK354" s="35"/>
    </row>
    <row r="355" spans="1:37" ht="15.75" customHeight="1">
      <c r="A355" s="197"/>
      <c r="B355" s="52" t="s">
        <v>81</v>
      </c>
      <c r="C355" s="52" t="s">
        <v>82</v>
      </c>
      <c r="D355" s="52" t="s">
        <v>83</v>
      </c>
      <c r="E355" s="52" t="s">
        <v>84</v>
      </c>
      <c r="F355" s="52" t="s">
        <v>85</v>
      </c>
      <c r="G355" s="52" t="s">
        <v>86</v>
      </c>
      <c r="H355" s="52" t="s">
        <v>87</v>
      </c>
      <c r="I355" s="52" t="s">
        <v>88</v>
      </c>
      <c r="J355" s="52" t="s">
        <v>89</v>
      </c>
      <c r="K355" s="197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197"/>
      <c r="AD355" s="197"/>
      <c r="AE355" s="197"/>
      <c r="AF355" s="197"/>
      <c r="AG355" s="197"/>
      <c r="AH355" s="197"/>
      <c r="AI355" s="197"/>
      <c r="AK355" s="35"/>
    </row>
    <row r="356" spans="1:37" ht="15.75" customHeight="1">
      <c r="A356" s="52">
        <v>1001</v>
      </c>
      <c r="B356" s="53">
        <v>22</v>
      </c>
      <c r="C356" s="103"/>
      <c r="D356" s="103"/>
      <c r="E356" s="103"/>
      <c r="F356" s="103"/>
      <c r="G356" s="103"/>
      <c r="H356" s="103"/>
      <c r="I356" s="103"/>
      <c r="J356" s="103"/>
      <c r="K356" s="104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55"/>
      <c r="AD356" s="56"/>
      <c r="AE356" s="57"/>
      <c r="AF356" s="105"/>
      <c r="AG356" s="59">
        <f>B356</f>
        <v>22</v>
      </c>
      <c r="AH356" s="106"/>
      <c r="AI356" s="105"/>
      <c r="AK356" s="35"/>
    </row>
    <row r="357" spans="1:37" ht="15.75" customHeight="1">
      <c r="A357" s="52">
        <v>1002</v>
      </c>
      <c r="B357" s="103"/>
      <c r="C357" s="103">
        <v>21</v>
      </c>
      <c r="D357" s="103"/>
      <c r="E357" s="103"/>
      <c r="F357" s="103"/>
      <c r="G357" s="103"/>
      <c r="H357" s="103"/>
      <c r="I357" s="103"/>
      <c r="J357" s="103"/>
      <c r="K357" s="104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61"/>
      <c r="AD357" s="1"/>
      <c r="AE357" s="62"/>
      <c r="AF357" s="63">
        <f>IF(C357=0,"",C357/B356)</f>
        <v>0.95454545454545459</v>
      </c>
      <c r="AG357" s="64">
        <v>21</v>
      </c>
      <c r="AH357" s="65">
        <f t="shared" ref="AH357:AH364" si="87">IF(AG357=0,"",AG357/AG356)</f>
        <v>0.95454545454545459</v>
      </c>
      <c r="AI357" s="65">
        <f t="shared" ref="AI357:AI364" si="88">IF(AG357=0,"",100%-AH357)</f>
        <v>4.5454545454545414E-2</v>
      </c>
      <c r="AK357" s="35"/>
    </row>
    <row r="358" spans="1:37" ht="15.75" customHeight="1">
      <c r="A358" s="52">
        <v>1101</v>
      </c>
      <c r="B358" s="103"/>
      <c r="C358" s="103"/>
      <c r="D358" s="103">
        <v>20</v>
      </c>
      <c r="E358" s="103"/>
      <c r="F358" s="103"/>
      <c r="G358" s="103"/>
      <c r="H358" s="103"/>
      <c r="I358" s="103"/>
      <c r="J358" s="103"/>
      <c r="K358" s="104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61"/>
      <c r="AD358" s="1"/>
      <c r="AE358" s="62"/>
      <c r="AF358" s="63">
        <f>IF(D358=0,"",D358/C357)</f>
        <v>0.95238095238095233</v>
      </c>
      <c r="AG358" s="64">
        <v>21</v>
      </c>
      <c r="AH358" s="65">
        <f t="shared" si="87"/>
        <v>1</v>
      </c>
      <c r="AI358" s="65">
        <f t="shared" si="88"/>
        <v>0</v>
      </c>
      <c r="AJ358" s="8">
        <f>AG358/AG356</f>
        <v>0.95454545454545459</v>
      </c>
      <c r="AK358" s="35"/>
    </row>
    <row r="359" spans="1:37" ht="15.75" customHeight="1">
      <c r="A359" s="52">
        <v>1102</v>
      </c>
      <c r="B359" s="103"/>
      <c r="C359" s="103"/>
      <c r="D359" s="103"/>
      <c r="E359" s="103">
        <v>19</v>
      </c>
      <c r="F359" s="103"/>
      <c r="G359" s="103"/>
      <c r="H359" s="103"/>
      <c r="I359" s="103"/>
      <c r="J359" s="103"/>
      <c r="K359" s="104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61"/>
      <c r="AD359" s="1"/>
      <c r="AE359" s="62"/>
      <c r="AF359" s="63">
        <f>IF(E359=0,"",E359/D358)</f>
        <v>0.95</v>
      </c>
      <c r="AG359" s="64">
        <v>21</v>
      </c>
      <c r="AH359" s="65">
        <f t="shared" si="87"/>
        <v>1</v>
      </c>
      <c r="AI359" s="65">
        <f t="shared" si="88"/>
        <v>0</v>
      </c>
      <c r="AK359" s="35"/>
    </row>
    <row r="360" spans="1:37" ht="15.75" customHeight="1">
      <c r="A360" s="52">
        <v>1201</v>
      </c>
      <c r="B360" s="103"/>
      <c r="C360" s="103"/>
      <c r="D360" s="103"/>
      <c r="E360" s="103"/>
      <c r="F360" s="103">
        <v>19</v>
      </c>
      <c r="G360" s="103"/>
      <c r="H360" s="103"/>
      <c r="I360" s="103"/>
      <c r="J360" s="103"/>
      <c r="K360" s="104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61"/>
      <c r="AD360" s="1"/>
      <c r="AE360" s="62"/>
      <c r="AF360" s="63">
        <f>IF(F360=0,"",F360/E359)</f>
        <v>1</v>
      </c>
      <c r="AG360" s="64">
        <v>20</v>
      </c>
      <c r="AH360" s="65">
        <f t="shared" si="87"/>
        <v>0.95238095238095233</v>
      </c>
      <c r="AI360" s="65">
        <f t="shared" si="88"/>
        <v>4.7619047619047672E-2</v>
      </c>
      <c r="AK360" s="35"/>
    </row>
    <row r="361" spans="1:37" ht="15.75" customHeight="1">
      <c r="A361" s="52">
        <v>1202</v>
      </c>
      <c r="B361" s="103"/>
      <c r="C361" s="103"/>
      <c r="D361" s="103"/>
      <c r="E361" s="103"/>
      <c r="F361" s="103"/>
      <c r="G361" s="103">
        <v>19</v>
      </c>
      <c r="H361" s="103"/>
      <c r="I361" s="103"/>
      <c r="J361" s="103"/>
      <c r="K361" s="104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61"/>
      <c r="AD361" s="1"/>
      <c r="AE361" s="62"/>
      <c r="AF361" s="63">
        <f>IF(G361=0,"",G361/F360)</f>
        <v>1</v>
      </c>
      <c r="AG361" s="64">
        <v>20</v>
      </c>
      <c r="AH361" s="65">
        <f t="shared" si="87"/>
        <v>1</v>
      </c>
      <c r="AI361" s="65">
        <f t="shared" si="88"/>
        <v>0</v>
      </c>
      <c r="AK361" s="35"/>
    </row>
    <row r="362" spans="1:37" ht="15.75" customHeight="1">
      <c r="A362" s="52">
        <v>1301</v>
      </c>
      <c r="B362" s="103"/>
      <c r="C362" s="103"/>
      <c r="D362" s="103"/>
      <c r="E362" s="103"/>
      <c r="F362" s="103"/>
      <c r="G362" s="103"/>
      <c r="H362" s="103">
        <v>19</v>
      </c>
      <c r="I362" s="103"/>
      <c r="J362" s="103"/>
      <c r="K362" s="104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61"/>
      <c r="AD362" s="1"/>
      <c r="AE362" s="62"/>
      <c r="AF362" s="63">
        <f>IF(H362=0,"",H362/G361)</f>
        <v>1</v>
      </c>
      <c r="AG362" s="64">
        <v>20</v>
      </c>
      <c r="AH362" s="65">
        <f t="shared" si="87"/>
        <v>1</v>
      </c>
      <c r="AI362" s="65">
        <f t="shared" si="88"/>
        <v>0</v>
      </c>
      <c r="AK362" s="35"/>
    </row>
    <row r="363" spans="1:37" ht="15.75" customHeight="1">
      <c r="A363" s="52">
        <v>1302</v>
      </c>
      <c r="B363" s="103"/>
      <c r="C363" s="103"/>
      <c r="D363" s="103"/>
      <c r="E363" s="103"/>
      <c r="F363" s="103"/>
      <c r="G363" s="103"/>
      <c r="H363" s="103"/>
      <c r="I363" s="103"/>
      <c r="J363" s="103"/>
      <c r="K363" s="104"/>
      <c r="L363" s="29"/>
      <c r="M363" s="29"/>
      <c r="N363" s="29">
        <v>2</v>
      </c>
      <c r="O363" s="29"/>
      <c r="P363" s="29"/>
      <c r="Q363" s="29"/>
      <c r="R363" s="29">
        <v>9</v>
      </c>
      <c r="S363" s="29"/>
      <c r="T363" s="29">
        <v>7</v>
      </c>
      <c r="U363" s="29"/>
      <c r="V363" s="29"/>
      <c r="W363" s="29"/>
      <c r="X363" s="29"/>
      <c r="Y363" s="29"/>
      <c r="Z363" s="29"/>
      <c r="AA363" s="29"/>
      <c r="AB363" s="29"/>
      <c r="AC363" s="61"/>
      <c r="AD363" s="1"/>
      <c r="AE363" s="62"/>
      <c r="AF363" s="63" t="str">
        <f>IF(I363=0,"",I363/H362)</f>
        <v/>
      </c>
      <c r="AG363" s="64"/>
      <c r="AH363" s="65" t="str">
        <f t="shared" si="87"/>
        <v/>
      </c>
      <c r="AI363" s="65" t="str">
        <f t="shared" si="88"/>
        <v/>
      </c>
      <c r="AK363" s="35"/>
    </row>
    <row r="364" spans="1:37" ht="15.75" customHeight="1">
      <c r="A364" s="52">
        <v>1401</v>
      </c>
      <c r="B364" s="103"/>
      <c r="C364" s="103"/>
      <c r="D364" s="103"/>
      <c r="E364" s="103"/>
      <c r="F364" s="103"/>
      <c r="G364" s="103"/>
      <c r="H364" s="103"/>
      <c r="I364" s="103"/>
      <c r="J364" s="103"/>
      <c r="K364" s="104">
        <v>19</v>
      </c>
      <c r="L364" s="29"/>
      <c r="M364" s="29"/>
      <c r="N364" s="29"/>
      <c r="O364" s="29">
        <v>2</v>
      </c>
      <c r="P364" s="29"/>
      <c r="Q364" s="29"/>
      <c r="R364" s="29"/>
      <c r="S364" s="29">
        <v>9</v>
      </c>
      <c r="T364" s="29"/>
      <c r="U364" s="29">
        <v>7</v>
      </c>
      <c r="V364" s="29"/>
      <c r="W364" s="29"/>
      <c r="X364" s="29"/>
      <c r="Y364" s="29">
        <v>2</v>
      </c>
      <c r="Z364" s="29"/>
      <c r="AA364" s="29">
        <v>9</v>
      </c>
      <c r="AB364" s="29">
        <v>7</v>
      </c>
      <c r="AC364" s="61"/>
      <c r="AD364" s="1"/>
      <c r="AE364" s="62"/>
      <c r="AF364" s="66" t="str">
        <f>IF(J364=0,"",J364/I363)</f>
        <v/>
      </c>
      <c r="AG364" s="64"/>
      <c r="AH364" s="67" t="str">
        <f t="shared" si="87"/>
        <v/>
      </c>
      <c r="AI364" s="67" t="str">
        <f t="shared" si="88"/>
        <v/>
      </c>
      <c r="AK364" s="35"/>
    </row>
    <row r="365" spans="1:37" ht="15.75" customHeight="1">
      <c r="A365" s="52">
        <v>1402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104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61"/>
      <c r="AD365" s="1"/>
      <c r="AE365" s="29"/>
      <c r="AF365" s="107"/>
      <c r="AG365" s="64"/>
      <c r="AH365" s="108"/>
      <c r="AI365" s="109"/>
      <c r="AK365" s="35"/>
    </row>
    <row r="366" spans="1:37" ht="15.75" customHeight="1">
      <c r="A366" s="52">
        <v>1501</v>
      </c>
      <c r="B366" s="103"/>
      <c r="C366" s="103"/>
      <c r="D366" s="103"/>
      <c r="E366" s="103"/>
      <c r="F366" s="103"/>
      <c r="G366" s="103"/>
      <c r="H366" s="103"/>
      <c r="I366" s="103"/>
      <c r="J366" s="103"/>
      <c r="K366" s="104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61"/>
      <c r="AD366" s="1"/>
      <c r="AE366" s="29"/>
      <c r="AF366" s="110"/>
      <c r="AG366" s="111"/>
      <c r="AH366" s="112"/>
      <c r="AI366" s="110"/>
      <c r="AK366" s="35"/>
    </row>
    <row r="367" spans="1:37" ht="15.75" customHeight="1">
      <c r="A367" s="52">
        <v>1502</v>
      </c>
      <c r="B367" s="103"/>
      <c r="C367" s="103"/>
      <c r="D367" s="103"/>
      <c r="E367" s="103"/>
      <c r="F367" s="103"/>
      <c r="G367" s="103"/>
      <c r="H367" s="103"/>
      <c r="I367" s="103"/>
      <c r="J367" s="103"/>
      <c r="K367" s="104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61"/>
      <c r="AD367" s="1"/>
      <c r="AE367" s="29"/>
      <c r="AF367" s="110"/>
      <c r="AG367" s="111"/>
      <c r="AH367" s="112"/>
      <c r="AI367" s="110"/>
      <c r="AK367" s="35"/>
    </row>
    <row r="368" spans="1:37" ht="15.75" customHeight="1">
      <c r="A368" s="52">
        <v>1601</v>
      </c>
      <c r="B368" s="103"/>
      <c r="C368" s="103"/>
      <c r="D368" s="103"/>
      <c r="E368" s="103"/>
      <c r="F368" s="103"/>
      <c r="G368" s="103"/>
      <c r="H368" s="103"/>
      <c r="I368" s="103"/>
      <c r="J368" s="103"/>
      <c r="K368" s="104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61"/>
      <c r="AD368" s="1"/>
      <c r="AE368" s="29"/>
      <c r="AF368" s="110"/>
      <c r="AG368" s="111"/>
      <c r="AH368" s="112"/>
      <c r="AI368" s="110"/>
      <c r="AK368" s="35"/>
    </row>
    <row r="369" spans="1:37" ht="15.75" customHeight="1">
      <c r="A369" s="52">
        <v>1602</v>
      </c>
      <c r="B369" s="103"/>
      <c r="C369" s="103"/>
      <c r="D369" s="103"/>
      <c r="E369" s="103"/>
      <c r="F369" s="103"/>
      <c r="G369" s="103"/>
      <c r="H369" s="103"/>
      <c r="I369" s="103"/>
      <c r="J369" s="103"/>
      <c r="K369" s="104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61"/>
      <c r="AD369" s="1"/>
      <c r="AE369" s="29"/>
      <c r="AF369" s="74"/>
      <c r="AG369" s="75"/>
      <c r="AH369" s="76"/>
      <c r="AI369" s="71"/>
      <c r="AK369" s="35"/>
    </row>
    <row r="370" spans="1:37" ht="15.75" customHeight="1">
      <c r="A370" s="52">
        <v>1701</v>
      </c>
      <c r="B370" s="103"/>
      <c r="C370" s="103"/>
      <c r="D370" s="103"/>
      <c r="E370" s="103"/>
      <c r="F370" s="103"/>
      <c r="G370" s="103"/>
      <c r="H370" s="103"/>
      <c r="I370" s="103"/>
      <c r="J370" s="103"/>
      <c r="K370" s="104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61"/>
      <c r="AD370" s="1"/>
      <c r="AE370" s="29"/>
      <c r="AF370" s="77" t="s">
        <v>63</v>
      </c>
      <c r="AG370" s="78">
        <v>19</v>
      </c>
      <c r="AH370" s="79">
        <f>IF(SUM(K358:K366)=0,"",SUM(K358:K366))</f>
        <v>19</v>
      </c>
      <c r="AI370" s="80" t="s">
        <v>10</v>
      </c>
      <c r="AK370" s="35"/>
    </row>
    <row r="371" spans="1:37" ht="15.75" customHeight="1">
      <c r="A371" s="52">
        <v>1702</v>
      </c>
      <c r="B371" s="103"/>
      <c r="C371" s="103"/>
      <c r="D371" s="103"/>
      <c r="E371" s="103"/>
      <c r="F371" s="103"/>
      <c r="G371" s="103"/>
      <c r="H371" s="103"/>
      <c r="I371" s="103"/>
      <c r="J371" s="103"/>
      <c r="K371" s="104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61"/>
      <c r="AD371" s="1"/>
      <c r="AE371" s="29"/>
      <c r="AF371" s="81" t="s">
        <v>64</v>
      </c>
      <c r="AG371" s="82">
        <f>IF(AG370/B356=0,"",AG370/B356)</f>
        <v>0.86363636363636365</v>
      </c>
      <c r="AH371" s="83">
        <f>IF(AG370/AH370=0,"",AG370/AH370)</f>
        <v>1</v>
      </c>
      <c r="AI371" s="84" t="s">
        <v>65</v>
      </c>
      <c r="AK371" s="35"/>
    </row>
    <row r="372" spans="1:37" ht="15.75" customHeight="1">
      <c r="A372" s="52">
        <v>1801</v>
      </c>
      <c r="B372" s="103"/>
      <c r="C372" s="103"/>
      <c r="D372" s="103"/>
      <c r="E372" s="103"/>
      <c r="F372" s="103"/>
      <c r="G372" s="103"/>
      <c r="H372" s="103"/>
      <c r="I372" s="103"/>
      <c r="J372" s="103"/>
      <c r="K372" s="104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85"/>
      <c r="AD372" s="86"/>
      <c r="AE372" s="87"/>
      <c r="AF372" s="86"/>
      <c r="AG372" s="87"/>
      <c r="AH372" s="87"/>
      <c r="AI372" s="88"/>
      <c r="AK372" s="35"/>
    </row>
    <row r="373" spans="1:37" ht="18" customHeight="1">
      <c r="A373" s="28"/>
      <c r="B373" s="29"/>
      <c r="C373" s="29"/>
      <c r="D373" s="201" t="s">
        <v>90</v>
      </c>
      <c r="E373" s="202"/>
      <c r="F373" s="202"/>
      <c r="G373" s="202"/>
      <c r="H373" s="202"/>
      <c r="I373" s="202"/>
      <c r="J373" s="203"/>
      <c r="K373" s="89">
        <f>SUM(K356:K369)</f>
        <v>19</v>
      </c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90">
        <f>IF(K364=0,"",K364/B356)</f>
        <v>0.86363636363636365</v>
      </c>
      <c r="AD373" s="90">
        <f>IF(K373=0,"",K373/B356)</f>
        <v>0.86363636363636365</v>
      </c>
      <c r="AE373" s="90">
        <f>IF(K364=0,"",AD373-AC373)</f>
        <v>0</v>
      </c>
      <c r="AF373" s="1"/>
      <c r="AG373" s="29"/>
      <c r="AH373" s="25"/>
      <c r="AI373" s="1"/>
      <c r="AK373" s="35"/>
    </row>
    <row r="374" spans="1:37" ht="12.75" customHeight="1">
      <c r="AC374" s="1"/>
      <c r="AD374" s="1"/>
      <c r="AE374" s="1"/>
      <c r="AF374" s="1"/>
      <c r="AK374" s="35"/>
    </row>
    <row r="375" spans="1:37" ht="12.75" customHeight="1">
      <c r="AC375" s="1"/>
      <c r="AD375" s="1"/>
      <c r="AE375" s="1"/>
      <c r="AF375" s="1"/>
    </row>
    <row r="376" spans="1:37" ht="26.25" customHeight="1">
      <c r="B376" s="212" t="s">
        <v>101</v>
      </c>
      <c r="C376" s="205"/>
      <c r="D376" s="205"/>
      <c r="E376" s="205"/>
      <c r="F376" s="205"/>
      <c r="G376" s="205"/>
      <c r="H376" s="205"/>
      <c r="I376" s="205"/>
      <c r="J376" s="205"/>
      <c r="K376" s="48" t="s">
        <v>53</v>
      </c>
      <c r="AC376" s="1"/>
      <c r="AD376" s="1"/>
      <c r="AE376" s="29"/>
      <c r="AF376" s="1"/>
      <c r="AG376" s="29"/>
      <c r="AH376" s="29"/>
      <c r="AI376" s="29"/>
    </row>
    <row r="377" spans="1:37" ht="20.25" customHeight="1">
      <c r="A377" s="206" t="s">
        <v>9</v>
      </c>
      <c r="B377" s="207" t="s">
        <v>80</v>
      </c>
      <c r="C377" s="202"/>
      <c r="D377" s="202"/>
      <c r="E377" s="202"/>
      <c r="F377" s="202"/>
      <c r="G377" s="202"/>
      <c r="H377" s="202"/>
      <c r="I377" s="202"/>
      <c r="J377" s="203"/>
      <c r="K377" s="208" t="s">
        <v>10</v>
      </c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196" t="s">
        <v>2</v>
      </c>
      <c r="AD377" s="196" t="s">
        <v>3</v>
      </c>
      <c r="AE377" s="198" t="s">
        <v>4</v>
      </c>
      <c r="AF377" s="196" t="s">
        <v>5</v>
      </c>
      <c r="AG377" s="199" t="s">
        <v>6</v>
      </c>
      <c r="AH377" s="199" t="s">
        <v>7</v>
      </c>
      <c r="AI377" s="196" t="s">
        <v>8</v>
      </c>
    </row>
    <row r="378" spans="1:37" ht="15.75" customHeight="1">
      <c r="A378" s="197"/>
      <c r="B378" s="52" t="s">
        <v>81</v>
      </c>
      <c r="C378" s="52" t="s">
        <v>82</v>
      </c>
      <c r="D378" s="52" t="s">
        <v>83</v>
      </c>
      <c r="E378" s="52" t="s">
        <v>84</v>
      </c>
      <c r="F378" s="52" t="s">
        <v>85</v>
      </c>
      <c r="G378" s="52" t="s">
        <v>86</v>
      </c>
      <c r="H378" s="52" t="s">
        <v>87</v>
      </c>
      <c r="I378" s="52" t="s">
        <v>88</v>
      </c>
      <c r="J378" s="52" t="s">
        <v>89</v>
      </c>
      <c r="K378" s="197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197"/>
      <c r="AD378" s="197"/>
      <c r="AE378" s="197"/>
      <c r="AF378" s="197"/>
      <c r="AG378" s="197"/>
      <c r="AH378" s="197"/>
      <c r="AI378" s="197"/>
    </row>
    <row r="379" spans="1:37" ht="15.75" customHeight="1">
      <c r="A379" s="52">
        <v>1002</v>
      </c>
      <c r="B379" s="53">
        <v>70</v>
      </c>
      <c r="C379" s="103"/>
      <c r="D379" s="103"/>
      <c r="E379" s="103"/>
      <c r="F379" s="103"/>
      <c r="G379" s="103"/>
      <c r="H379" s="103"/>
      <c r="I379" s="103"/>
      <c r="J379" s="103"/>
      <c r="K379" s="104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55"/>
      <c r="AD379" s="56"/>
      <c r="AE379" s="57"/>
      <c r="AF379" s="105"/>
      <c r="AG379" s="59">
        <f>B379</f>
        <v>70</v>
      </c>
      <c r="AH379" s="106"/>
      <c r="AI379" s="105"/>
    </row>
    <row r="380" spans="1:37" ht="15.75" customHeight="1">
      <c r="A380" s="52">
        <v>1101</v>
      </c>
      <c r="B380" s="103"/>
      <c r="C380" s="103">
        <v>58</v>
      </c>
      <c r="D380" s="103"/>
      <c r="E380" s="103"/>
      <c r="F380" s="103"/>
      <c r="G380" s="103"/>
      <c r="H380" s="103"/>
      <c r="I380" s="103"/>
      <c r="J380" s="103"/>
      <c r="K380" s="104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61"/>
      <c r="AD380" s="1"/>
      <c r="AE380" s="62"/>
      <c r="AF380" s="63">
        <f>IF(C380=0,"",C380/B379)</f>
        <v>0.82857142857142863</v>
      </c>
      <c r="AG380" s="64">
        <v>58</v>
      </c>
      <c r="AH380" s="65">
        <f t="shared" ref="AH380:AH387" si="89">IF(AG380=0,"",AG380/AG379)</f>
        <v>0.82857142857142863</v>
      </c>
      <c r="AI380" s="65">
        <f t="shared" ref="AI380:AI387" si="90">IF(AG380=0,"",100%-AH380)</f>
        <v>0.17142857142857137</v>
      </c>
    </row>
    <row r="381" spans="1:37" ht="15.75" customHeight="1">
      <c r="A381" s="52">
        <v>1102</v>
      </c>
      <c r="B381" s="103"/>
      <c r="C381" s="103"/>
      <c r="D381" s="103">
        <v>52</v>
      </c>
      <c r="E381" s="103"/>
      <c r="F381" s="103"/>
      <c r="G381" s="103"/>
      <c r="H381" s="103"/>
      <c r="I381" s="103"/>
      <c r="J381" s="103"/>
      <c r="K381" s="104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61"/>
      <c r="AD381" s="1"/>
      <c r="AE381" s="62"/>
      <c r="AF381" s="63">
        <f>IF(D381=0,"",D381/C380)</f>
        <v>0.89655172413793105</v>
      </c>
      <c r="AG381" s="64">
        <v>52</v>
      </c>
      <c r="AH381" s="65">
        <f t="shared" si="89"/>
        <v>0.89655172413793105</v>
      </c>
      <c r="AI381" s="65">
        <f t="shared" si="90"/>
        <v>0.10344827586206895</v>
      </c>
      <c r="AJ381" s="8">
        <f>AG381/AG379</f>
        <v>0.74285714285714288</v>
      </c>
    </row>
    <row r="382" spans="1:37" ht="15.75" customHeight="1">
      <c r="A382" s="52">
        <v>1201</v>
      </c>
      <c r="B382" s="103"/>
      <c r="C382" s="103"/>
      <c r="D382" s="103"/>
      <c r="E382" s="103">
        <v>50</v>
      </c>
      <c r="F382" s="103"/>
      <c r="G382" s="103"/>
      <c r="H382" s="103"/>
      <c r="I382" s="103"/>
      <c r="J382" s="103"/>
      <c r="K382" s="104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61"/>
      <c r="AD382" s="1"/>
      <c r="AE382" s="62"/>
      <c r="AF382" s="63">
        <f>IF(E382=0,"",E382/D381)</f>
        <v>0.96153846153846156</v>
      </c>
      <c r="AG382" s="64">
        <v>51</v>
      </c>
      <c r="AH382" s="65">
        <f t="shared" si="89"/>
        <v>0.98076923076923073</v>
      </c>
      <c r="AI382" s="65">
        <f t="shared" si="90"/>
        <v>1.9230769230769273E-2</v>
      </c>
    </row>
    <row r="383" spans="1:37" ht="15.75" customHeight="1">
      <c r="A383" s="52">
        <v>1202</v>
      </c>
      <c r="B383" s="103"/>
      <c r="C383" s="103"/>
      <c r="D383" s="103"/>
      <c r="E383" s="103"/>
      <c r="F383" s="103">
        <v>50</v>
      </c>
      <c r="G383" s="103"/>
      <c r="H383" s="103"/>
      <c r="I383" s="103"/>
      <c r="J383" s="103"/>
      <c r="K383" s="104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61"/>
      <c r="AD383" s="1"/>
      <c r="AE383" s="62"/>
      <c r="AF383" s="63">
        <f>IF(F383=0,"",F383/E382)</f>
        <v>1</v>
      </c>
      <c r="AG383" s="64">
        <v>51</v>
      </c>
      <c r="AH383" s="65">
        <f t="shared" si="89"/>
        <v>1</v>
      </c>
      <c r="AI383" s="65">
        <f t="shared" si="90"/>
        <v>0</v>
      </c>
    </row>
    <row r="384" spans="1:37" ht="15.75" customHeight="1">
      <c r="A384" s="52">
        <v>1301</v>
      </c>
      <c r="B384" s="103"/>
      <c r="C384" s="103"/>
      <c r="D384" s="103"/>
      <c r="E384" s="103"/>
      <c r="F384" s="103"/>
      <c r="G384" s="103">
        <v>49</v>
      </c>
      <c r="H384" s="103"/>
      <c r="I384" s="103"/>
      <c r="J384" s="103"/>
      <c r="K384" s="104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61"/>
      <c r="AD384" s="1"/>
      <c r="AE384" s="62"/>
      <c r="AF384" s="63">
        <f>IF(G384=0,"",G384/F383)</f>
        <v>0.98</v>
      </c>
      <c r="AG384" s="64">
        <v>51</v>
      </c>
      <c r="AH384" s="65">
        <f t="shared" si="89"/>
        <v>1</v>
      </c>
      <c r="AI384" s="65">
        <f t="shared" si="90"/>
        <v>0</v>
      </c>
    </row>
    <row r="385" spans="1:35" ht="15.75" customHeight="1">
      <c r="A385" s="52">
        <v>1302</v>
      </c>
      <c r="B385" s="103"/>
      <c r="C385" s="103"/>
      <c r="D385" s="103"/>
      <c r="E385" s="103"/>
      <c r="F385" s="103"/>
      <c r="G385" s="103"/>
      <c r="H385" s="103">
        <v>49</v>
      </c>
      <c r="I385" s="103"/>
      <c r="J385" s="103"/>
      <c r="K385" s="104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61"/>
      <c r="AD385" s="1"/>
      <c r="AE385" s="62"/>
      <c r="AF385" s="63">
        <f>IF(H385=0,"",H385/G384)</f>
        <v>1</v>
      </c>
      <c r="AG385" s="64">
        <v>51</v>
      </c>
      <c r="AH385" s="65">
        <f t="shared" si="89"/>
        <v>1</v>
      </c>
      <c r="AI385" s="65">
        <f t="shared" si="90"/>
        <v>0</v>
      </c>
    </row>
    <row r="386" spans="1:35" ht="15.75" customHeight="1">
      <c r="A386" s="52">
        <v>1401</v>
      </c>
      <c r="B386" s="103"/>
      <c r="C386" s="103"/>
      <c r="D386" s="103"/>
      <c r="E386" s="103"/>
      <c r="F386" s="103"/>
      <c r="G386" s="103"/>
      <c r="H386" s="103"/>
      <c r="I386" s="103">
        <v>48</v>
      </c>
      <c r="J386" s="103"/>
      <c r="K386" s="104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61"/>
      <c r="AD386" s="1"/>
      <c r="AE386" s="62"/>
      <c r="AF386" s="63">
        <f>IF(I386=0,"",I386/H385)</f>
        <v>0.97959183673469385</v>
      </c>
      <c r="AG386" s="64">
        <v>51</v>
      </c>
      <c r="AH386" s="65">
        <f t="shared" si="89"/>
        <v>1</v>
      </c>
      <c r="AI386" s="65">
        <f t="shared" si="90"/>
        <v>0</v>
      </c>
    </row>
    <row r="387" spans="1:35" ht="15.75" customHeight="1">
      <c r="A387" s="52">
        <v>1402</v>
      </c>
      <c r="B387" s="103"/>
      <c r="C387" s="103"/>
      <c r="D387" s="103"/>
      <c r="E387" s="103"/>
      <c r="F387" s="103"/>
      <c r="G387" s="103"/>
      <c r="H387" s="103"/>
      <c r="I387" s="103"/>
      <c r="J387" s="103">
        <v>48</v>
      </c>
      <c r="K387" s="104">
        <v>48</v>
      </c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61"/>
      <c r="AD387" s="1"/>
      <c r="AE387" s="62"/>
      <c r="AF387" s="66">
        <f>IF(J387=0,"",J387/I386)</f>
        <v>1</v>
      </c>
      <c r="AG387" s="64"/>
      <c r="AH387" s="67" t="str">
        <f t="shared" si="89"/>
        <v/>
      </c>
      <c r="AI387" s="67" t="str">
        <f t="shared" si="90"/>
        <v/>
      </c>
    </row>
    <row r="388" spans="1:35" ht="15.75" customHeight="1">
      <c r="A388" s="52">
        <v>1501</v>
      </c>
      <c r="B388" s="103"/>
      <c r="C388" s="103"/>
      <c r="D388" s="103"/>
      <c r="E388" s="103"/>
      <c r="F388" s="103"/>
      <c r="G388" s="103"/>
      <c r="H388" s="103"/>
      <c r="I388" s="103"/>
      <c r="J388" s="103">
        <v>1</v>
      </c>
      <c r="K388" s="104">
        <v>1</v>
      </c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61"/>
      <c r="AD388" s="1"/>
      <c r="AE388" s="29"/>
      <c r="AF388" s="107"/>
      <c r="AG388" s="64"/>
      <c r="AH388" s="108"/>
      <c r="AI388" s="109"/>
    </row>
    <row r="389" spans="1:35" ht="15.75" customHeight="1">
      <c r="A389" s="52">
        <v>1502</v>
      </c>
      <c r="B389" s="103"/>
      <c r="C389" s="103"/>
      <c r="D389" s="103"/>
      <c r="E389" s="103"/>
      <c r="F389" s="103"/>
      <c r="G389" s="103"/>
      <c r="H389" s="103"/>
      <c r="I389" s="103"/>
      <c r="J389" s="103">
        <v>1</v>
      </c>
      <c r="K389" s="104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61"/>
      <c r="AD389" s="1"/>
      <c r="AE389" s="29"/>
      <c r="AF389" s="110"/>
      <c r="AG389" s="111">
        <v>1</v>
      </c>
      <c r="AH389" s="112"/>
      <c r="AI389" s="110"/>
    </row>
    <row r="390" spans="1:35" ht="15.75" customHeight="1">
      <c r="A390" s="52">
        <v>1601</v>
      </c>
      <c r="B390" s="103"/>
      <c r="C390" s="103"/>
      <c r="D390" s="103"/>
      <c r="E390" s="103"/>
      <c r="F390" s="103"/>
      <c r="G390" s="103"/>
      <c r="H390" s="103"/>
      <c r="I390" s="103"/>
      <c r="J390" s="103"/>
      <c r="K390" s="104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61"/>
      <c r="AD390" s="1"/>
      <c r="AE390" s="29"/>
      <c r="AF390" s="110"/>
      <c r="AG390" s="111"/>
      <c r="AH390" s="112"/>
      <c r="AI390" s="110"/>
    </row>
    <row r="391" spans="1:35" ht="15.75" customHeight="1">
      <c r="A391" s="52">
        <v>1602</v>
      </c>
      <c r="B391" s="103"/>
      <c r="C391" s="103"/>
      <c r="D391" s="103"/>
      <c r="E391" s="103"/>
      <c r="F391" s="103"/>
      <c r="G391" s="103"/>
      <c r="H391" s="103"/>
      <c r="I391" s="103"/>
      <c r="J391" s="103"/>
      <c r="K391" s="104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61"/>
      <c r="AD391" s="1"/>
      <c r="AE391" s="29"/>
      <c r="AF391" s="110"/>
      <c r="AG391" s="111"/>
      <c r="AH391" s="112"/>
      <c r="AI391" s="110"/>
    </row>
    <row r="392" spans="1:35" ht="15.75" customHeight="1">
      <c r="A392" s="52">
        <v>1701</v>
      </c>
      <c r="B392" s="103"/>
      <c r="C392" s="103"/>
      <c r="D392" s="103"/>
      <c r="E392" s="103"/>
      <c r="F392" s="103"/>
      <c r="G392" s="103"/>
      <c r="H392" s="103"/>
      <c r="I392" s="103"/>
      <c r="J392" s="103"/>
      <c r="K392" s="104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61"/>
      <c r="AD392" s="1"/>
      <c r="AE392" s="29"/>
      <c r="AF392" s="74"/>
      <c r="AG392" s="75"/>
      <c r="AH392" s="76"/>
      <c r="AI392" s="71"/>
    </row>
    <row r="393" spans="1:35" ht="15.75" customHeight="1">
      <c r="A393" s="52">
        <v>1702</v>
      </c>
      <c r="B393" s="103"/>
      <c r="C393" s="103"/>
      <c r="D393" s="103"/>
      <c r="E393" s="103"/>
      <c r="F393" s="103"/>
      <c r="G393" s="103"/>
      <c r="H393" s="103"/>
      <c r="I393" s="103"/>
      <c r="J393" s="103"/>
      <c r="K393" s="104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61"/>
      <c r="AD393" s="1"/>
      <c r="AE393" s="29"/>
      <c r="AF393" s="77" t="s">
        <v>63</v>
      </c>
      <c r="AG393" s="78">
        <v>48</v>
      </c>
      <c r="AH393" s="79">
        <f>IF(SUM(K381:K389)=0,"",SUM(K381:K389))</f>
        <v>49</v>
      </c>
      <c r="AI393" s="80" t="s">
        <v>10</v>
      </c>
    </row>
    <row r="394" spans="1:35" ht="15.75" customHeight="1">
      <c r="A394" s="52">
        <v>1801</v>
      </c>
      <c r="B394" s="103"/>
      <c r="C394" s="103"/>
      <c r="D394" s="103"/>
      <c r="E394" s="103"/>
      <c r="F394" s="103"/>
      <c r="G394" s="103"/>
      <c r="H394" s="103"/>
      <c r="I394" s="103"/>
      <c r="J394" s="103"/>
      <c r="K394" s="104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61"/>
      <c r="AD394" s="1"/>
      <c r="AE394" s="29"/>
      <c r="AF394" s="81" t="s">
        <v>64</v>
      </c>
      <c r="AG394" s="82">
        <f>IF(AG393/B379=0,"",AG393/B379)</f>
        <v>0.68571428571428572</v>
      </c>
      <c r="AH394" s="83">
        <f>IF(AG393/AH393=0,"",AG393/AH393)</f>
        <v>0.97959183673469385</v>
      </c>
      <c r="AI394" s="84" t="s">
        <v>65</v>
      </c>
    </row>
    <row r="395" spans="1:35" ht="15.75" customHeight="1">
      <c r="A395" s="52">
        <v>1802</v>
      </c>
      <c r="B395" s="103"/>
      <c r="C395" s="103"/>
      <c r="D395" s="103"/>
      <c r="E395" s="103"/>
      <c r="F395" s="103"/>
      <c r="G395" s="103"/>
      <c r="H395" s="103"/>
      <c r="I395" s="103"/>
      <c r="J395" s="103"/>
      <c r="K395" s="104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85"/>
      <c r="AD395" s="86"/>
      <c r="AE395" s="87"/>
      <c r="AF395" s="86"/>
      <c r="AG395" s="87"/>
      <c r="AH395" s="87"/>
      <c r="AI395" s="88"/>
    </row>
    <row r="396" spans="1:35" ht="18" customHeight="1">
      <c r="A396" s="28"/>
      <c r="B396" s="29"/>
      <c r="C396" s="29"/>
      <c r="D396" s="201" t="s">
        <v>90</v>
      </c>
      <c r="E396" s="202"/>
      <c r="F396" s="202"/>
      <c r="G396" s="202"/>
      <c r="H396" s="202"/>
      <c r="I396" s="202"/>
      <c r="J396" s="203"/>
      <c r="K396" s="89">
        <f>SUM(K379:K392)</f>
        <v>49</v>
      </c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90">
        <f>IF(K387=0,"",K387/B379)</f>
        <v>0.68571428571428572</v>
      </c>
      <c r="AD396" s="90">
        <f>IF(K396=0,"",K396/B379)</f>
        <v>0.7</v>
      </c>
      <c r="AE396" s="90">
        <f>IF(K387=0,"",AD396-AC396)</f>
        <v>1.4285714285714235E-2</v>
      </c>
      <c r="AF396" s="1"/>
      <c r="AG396" s="29"/>
      <c r="AH396" s="25"/>
      <c r="AI396" s="1"/>
    </row>
    <row r="397" spans="1:35" ht="12.75" customHeight="1">
      <c r="AC397" s="1"/>
      <c r="AD397" s="1"/>
      <c r="AE397" s="1"/>
      <c r="AF397" s="1"/>
    </row>
    <row r="398" spans="1:35" ht="12.75" customHeight="1">
      <c r="AC398" s="1"/>
      <c r="AD398" s="1"/>
      <c r="AF398" s="1"/>
    </row>
    <row r="399" spans="1:35" ht="26.25" customHeight="1">
      <c r="B399" s="212" t="s">
        <v>101</v>
      </c>
      <c r="C399" s="205"/>
      <c r="D399" s="205"/>
      <c r="E399" s="205"/>
      <c r="F399" s="205"/>
      <c r="G399" s="205"/>
      <c r="H399" s="205"/>
      <c r="I399" s="205"/>
      <c r="J399" s="205"/>
      <c r="K399" s="48" t="s">
        <v>58</v>
      </c>
      <c r="AC399" s="1"/>
      <c r="AD399" s="1"/>
      <c r="AE399" s="29"/>
      <c r="AF399" s="1"/>
      <c r="AG399" s="29"/>
      <c r="AH399" s="29"/>
      <c r="AI399" s="29"/>
    </row>
    <row r="400" spans="1:35" ht="20.25" customHeight="1">
      <c r="A400" s="206" t="s">
        <v>9</v>
      </c>
      <c r="B400" s="207" t="s">
        <v>80</v>
      </c>
      <c r="C400" s="202"/>
      <c r="D400" s="202"/>
      <c r="E400" s="202"/>
      <c r="F400" s="202"/>
      <c r="G400" s="202"/>
      <c r="H400" s="202"/>
      <c r="I400" s="202"/>
      <c r="J400" s="203"/>
      <c r="K400" s="208" t="s">
        <v>10</v>
      </c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196" t="s">
        <v>2</v>
      </c>
      <c r="AD400" s="196" t="s">
        <v>3</v>
      </c>
      <c r="AE400" s="198" t="s">
        <v>4</v>
      </c>
      <c r="AF400" s="196" t="s">
        <v>5</v>
      </c>
      <c r="AG400" s="199" t="s">
        <v>6</v>
      </c>
      <c r="AH400" s="199" t="s">
        <v>7</v>
      </c>
      <c r="AI400" s="196" t="s">
        <v>8</v>
      </c>
    </row>
    <row r="401" spans="1:36" ht="15.75" customHeight="1">
      <c r="A401" s="197"/>
      <c r="B401" s="52" t="s">
        <v>81</v>
      </c>
      <c r="C401" s="52" t="s">
        <v>82</v>
      </c>
      <c r="D401" s="52" t="s">
        <v>83</v>
      </c>
      <c r="E401" s="52" t="s">
        <v>84</v>
      </c>
      <c r="F401" s="52" t="s">
        <v>85</v>
      </c>
      <c r="G401" s="52" t="s">
        <v>86</v>
      </c>
      <c r="H401" s="52" t="s">
        <v>87</v>
      </c>
      <c r="I401" s="52" t="s">
        <v>88</v>
      </c>
      <c r="J401" s="52" t="s">
        <v>89</v>
      </c>
      <c r="K401" s="197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197"/>
      <c r="AD401" s="197"/>
      <c r="AE401" s="197"/>
      <c r="AF401" s="197"/>
      <c r="AG401" s="197"/>
      <c r="AH401" s="197"/>
      <c r="AI401" s="197"/>
    </row>
    <row r="402" spans="1:36" ht="15.75" customHeight="1">
      <c r="A402" s="52">
        <v>1101</v>
      </c>
      <c r="B402" s="53">
        <v>28</v>
      </c>
      <c r="C402" s="103"/>
      <c r="D402" s="103"/>
      <c r="E402" s="103"/>
      <c r="F402" s="103"/>
      <c r="G402" s="103"/>
      <c r="H402" s="103"/>
      <c r="I402" s="103"/>
      <c r="J402" s="103"/>
      <c r="K402" s="104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55"/>
      <c r="AD402" s="56"/>
      <c r="AE402" s="57"/>
      <c r="AF402" s="105"/>
      <c r="AG402" s="59">
        <f>B402</f>
        <v>28</v>
      </c>
      <c r="AH402" s="106"/>
      <c r="AI402" s="105"/>
    </row>
    <row r="403" spans="1:36" ht="15.75" customHeight="1">
      <c r="A403" s="52">
        <v>1102</v>
      </c>
      <c r="B403" s="103"/>
      <c r="C403" s="103">
        <v>26</v>
      </c>
      <c r="D403" s="103"/>
      <c r="E403" s="103"/>
      <c r="F403" s="103"/>
      <c r="G403" s="103"/>
      <c r="H403" s="103"/>
      <c r="I403" s="103"/>
      <c r="J403" s="103"/>
      <c r="K403" s="104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61"/>
      <c r="AD403" s="1"/>
      <c r="AE403" s="62"/>
      <c r="AF403" s="63">
        <f>IF(C403=0,"",C403/B402)</f>
        <v>0.9285714285714286</v>
      </c>
      <c r="AG403" s="64">
        <v>26</v>
      </c>
      <c r="AH403" s="65">
        <f t="shared" ref="AH403:AH410" si="91">IF(AG403=0,"",AG403/AG402)</f>
        <v>0.9285714285714286</v>
      </c>
      <c r="AI403" s="65">
        <f t="shared" ref="AI403:AI410" si="92">IF(AG403=0,"",100%-AH403)</f>
        <v>7.1428571428571397E-2</v>
      </c>
    </row>
    <row r="404" spans="1:36" ht="15.75" customHeight="1">
      <c r="A404" s="52">
        <v>1201</v>
      </c>
      <c r="B404" s="103"/>
      <c r="C404" s="103"/>
      <c r="D404" s="103">
        <v>23</v>
      </c>
      <c r="E404" s="103"/>
      <c r="F404" s="103"/>
      <c r="G404" s="103"/>
      <c r="H404" s="103"/>
      <c r="I404" s="103"/>
      <c r="J404" s="103"/>
      <c r="K404" s="104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61"/>
      <c r="AD404" s="1"/>
      <c r="AE404" s="62"/>
      <c r="AF404" s="63">
        <f>IF(D404=0,"",D404/C403)</f>
        <v>0.88461538461538458</v>
      </c>
      <c r="AG404" s="64">
        <v>24</v>
      </c>
      <c r="AH404" s="65">
        <f t="shared" si="91"/>
        <v>0.92307692307692313</v>
      </c>
      <c r="AI404" s="65">
        <f t="shared" si="92"/>
        <v>7.6923076923076872E-2</v>
      </c>
      <c r="AJ404" s="8">
        <f>AG404/AG402</f>
        <v>0.8571428571428571</v>
      </c>
    </row>
    <row r="405" spans="1:36" ht="15.75" customHeight="1">
      <c r="A405" s="52">
        <v>1202</v>
      </c>
      <c r="B405" s="103"/>
      <c r="C405" s="103"/>
      <c r="D405" s="103"/>
      <c r="E405" s="103">
        <v>22</v>
      </c>
      <c r="F405" s="103"/>
      <c r="G405" s="103"/>
      <c r="H405" s="103"/>
      <c r="I405" s="103"/>
      <c r="J405" s="103"/>
      <c r="K405" s="104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61"/>
      <c r="AD405" s="1"/>
      <c r="AE405" s="62"/>
      <c r="AF405" s="63">
        <f>IF(E405=0,"",E405/D404)</f>
        <v>0.95652173913043481</v>
      </c>
      <c r="AG405" s="64">
        <v>24</v>
      </c>
      <c r="AH405" s="65">
        <f t="shared" si="91"/>
        <v>1</v>
      </c>
      <c r="AI405" s="65">
        <f t="shared" si="92"/>
        <v>0</v>
      </c>
    </row>
    <row r="406" spans="1:36" ht="15.75" customHeight="1">
      <c r="A406" s="52">
        <v>1301</v>
      </c>
      <c r="B406" s="103"/>
      <c r="C406" s="103"/>
      <c r="D406" s="103"/>
      <c r="E406" s="103"/>
      <c r="F406" s="103">
        <v>21</v>
      </c>
      <c r="G406" s="103"/>
      <c r="H406" s="103"/>
      <c r="I406" s="103"/>
      <c r="J406" s="103"/>
      <c r="K406" s="104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61"/>
      <c r="AD406" s="1"/>
      <c r="AE406" s="62"/>
      <c r="AF406" s="63">
        <f>IF(F406=0,"",F406/E405)</f>
        <v>0.95454545454545459</v>
      </c>
      <c r="AG406" s="64">
        <v>23</v>
      </c>
      <c r="AH406" s="65">
        <f t="shared" si="91"/>
        <v>0.95833333333333337</v>
      </c>
      <c r="AI406" s="65">
        <f t="shared" si="92"/>
        <v>4.166666666666663E-2</v>
      </c>
    </row>
    <row r="407" spans="1:36" ht="15.75" customHeight="1">
      <c r="A407" s="52">
        <f>1702-400</f>
        <v>1302</v>
      </c>
      <c r="B407" s="103"/>
      <c r="C407" s="103"/>
      <c r="D407" s="103"/>
      <c r="E407" s="103"/>
      <c r="F407" s="103"/>
      <c r="G407" s="103">
        <v>21</v>
      </c>
      <c r="H407" s="103"/>
      <c r="I407" s="103"/>
      <c r="J407" s="103"/>
      <c r="K407" s="104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61"/>
      <c r="AD407" s="1"/>
      <c r="AE407" s="62"/>
      <c r="AF407" s="63">
        <f>IF(G407=0,"",G407/F406)</f>
        <v>1</v>
      </c>
      <c r="AG407" s="64">
        <v>23</v>
      </c>
      <c r="AH407" s="65">
        <f t="shared" si="91"/>
        <v>1</v>
      </c>
      <c r="AI407" s="65">
        <f t="shared" si="92"/>
        <v>0</v>
      </c>
    </row>
    <row r="408" spans="1:36" ht="15.75" customHeight="1">
      <c r="A408" s="52">
        <v>1401</v>
      </c>
      <c r="B408" s="103"/>
      <c r="C408" s="103"/>
      <c r="D408" s="103"/>
      <c r="E408" s="103"/>
      <c r="F408" s="103"/>
      <c r="G408" s="103"/>
      <c r="H408" s="103">
        <v>21</v>
      </c>
      <c r="I408" s="103"/>
      <c r="J408" s="103"/>
      <c r="K408" s="104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61"/>
      <c r="AD408" s="1"/>
      <c r="AE408" s="62"/>
      <c r="AF408" s="63">
        <f>IF(H408=0,"",H408/G407)</f>
        <v>1</v>
      </c>
      <c r="AG408" s="64">
        <v>22</v>
      </c>
      <c r="AH408" s="65">
        <f t="shared" si="91"/>
        <v>0.95652173913043481</v>
      </c>
      <c r="AI408" s="65">
        <f t="shared" si="92"/>
        <v>4.3478260869565188E-2</v>
      </c>
    </row>
    <row r="409" spans="1:36" ht="15.75" customHeight="1">
      <c r="A409" s="52">
        <f t="shared" ref="A409:A418" si="93">A407+100</f>
        <v>1402</v>
      </c>
      <c r="B409" s="103"/>
      <c r="C409" s="103"/>
      <c r="D409" s="103"/>
      <c r="E409" s="103"/>
      <c r="F409" s="103"/>
      <c r="G409" s="103"/>
      <c r="H409" s="103"/>
      <c r="I409" s="103">
        <v>20</v>
      </c>
      <c r="J409" s="103"/>
      <c r="K409" s="104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61"/>
      <c r="AD409" s="1"/>
      <c r="AE409" s="62"/>
      <c r="AF409" s="63">
        <f>IF(I409=0,"",I409/H408)</f>
        <v>0.95238095238095233</v>
      </c>
      <c r="AG409" s="64">
        <v>22</v>
      </c>
      <c r="AH409" s="65">
        <f t="shared" si="91"/>
        <v>1</v>
      </c>
      <c r="AI409" s="65">
        <f t="shared" si="92"/>
        <v>0</v>
      </c>
    </row>
    <row r="410" spans="1:36" ht="15.75" customHeight="1">
      <c r="A410" s="52">
        <f t="shared" si="93"/>
        <v>1501</v>
      </c>
      <c r="B410" s="103"/>
      <c r="C410" s="103"/>
      <c r="D410" s="103"/>
      <c r="E410" s="103"/>
      <c r="F410" s="103"/>
      <c r="G410" s="103"/>
      <c r="H410" s="103"/>
      <c r="I410" s="103"/>
      <c r="J410" s="103">
        <v>20</v>
      </c>
      <c r="K410" s="104">
        <v>19</v>
      </c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61"/>
      <c r="AD410" s="1"/>
      <c r="AE410" s="62"/>
      <c r="AF410" s="66" t="str">
        <f>IF(I410=0,"",I410/I409)</f>
        <v/>
      </c>
      <c r="AG410" s="64">
        <v>22</v>
      </c>
      <c r="AH410" s="67">
        <f t="shared" si="91"/>
        <v>1</v>
      </c>
      <c r="AI410" s="67">
        <f t="shared" si="92"/>
        <v>0</v>
      </c>
    </row>
    <row r="411" spans="1:36" ht="15.75" customHeight="1">
      <c r="A411" s="52">
        <f t="shared" si="93"/>
        <v>1502</v>
      </c>
      <c r="B411" s="103"/>
      <c r="C411" s="103"/>
      <c r="D411" s="103"/>
      <c r="E411" s="103"/>
      <c r="F411" s="103"/>
      <c r="G411" s="103"/>
      <c r="H411" s="103"/>
      <c r="I411" s="103"/>
      <c r="J411" s="103">
        <v>2</v>
      </c>
      <c r="K411" s="104">
        <v>2</v>
      </c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61"/>
      <c r="AD411" s="1"/>
      <c r="AE411" s="29"/>
      <c r="AF411" s="107"/>
      <c r="AG411" s="64"/>
      <c r="AH411" s="108"/>
      <c r="AI411" s="109"/>
    </row>
    <row r="412" spans="1:36" ht="15.75" customHeight="1">
      <c r="A412" s="52">
        <f t="shared" si="93"/>
        <v>1601</v>
      </c>
      <c r="B412" s="103"/>
      <c r="C412" s="103"/>
      <c r="D412" s="103"/>
      <c r="E412" s="103"/>
      <c r="F412" s="103"/>
      <c r="G412" s="103"/>
      <c r="H412" s="103"/>
      <c r="I412" s="103"/>
      <c r="J412" s="103">
        <v>1</v>
      </c>
      <c r="K412" s="104">
        <v>1</v>
      </c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61"/>
      <c r="AD412" s="1"/>
      <c r="AE412" s="29"/>
      <c r="AF412" s="110"/>
      <c r="AG412" s="111">
        <v>1</v>
      </c>
      <c r="AH412" s="112"/>
      <c r="AI412" s="110"/>
    </row>
    <row r="413" spans="1:36" ht="15.75" customHeight="1">
      <c r="A413" s="52">
        <f t="shared" si="93"/>
        <v>1602</v>
      </c>
      <c r="B413" s="103"/>
      <c r="C413" s="103"/>
      <c r="D413" s="103"/>
      <c r="E413" s="103"/>
      <c r="F413" s="103"/>
      <c r="G413" s="103"/>
      <c r="H413" s="103"/>
      <c r="I413" s="103"/>
      <c r="J413" s="103"/>
      <c r="K413" s="104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61"/>
      <c r="AD413" s="1"/>
      <c r="AE413" s="29"/>
      <c r="AF413" s="110"/>
      <c r="AG413" s="111"/>
      <c r="AH413" s="112"/>
      <c r="AI413" s="110"/>
    </row>
    <row r="414" spans="1:36" ht="15.75" customHeight="1">
      <c r="A414" s="52">
        <f t="shared" si="93"/>
        <v>1701</v>
      </c>
      <c r="B414" s="103"/>
      <c r="C414" s="103"/>
      <c r="D414" s="103"/>
      <c r="E414" s="103"/>
      <c r="F414" s="103"/>
      <c r="G414" s="103"/>
      <c r="H414" s="103"/>
      <c r="I414" s="103"/>
      <c r="J414" s="103"/>
      <c r="K414" s="104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61"/>
      <c r="AD414" s="1"/>
      <c r="AE414" s="29"/>
      <c r="AF414" s="110"/>
      <c r="AG414" s="111"/>
      <c r="AH414" s="112"/>
      <c r="AI414" s="110"/>
    </row>
    <row r="415" spans="1:36" ht="15.75" customHeight="1">
      <c r="A415" s="52">
        <f t="shared" si="93"/>
        <v>1702</v>
      </c>
      <c r="B415" s="103"/>
      <c r="C415" s="103"/>
      <c r="D415" s="103"/>
      <c r="E415" s="103"/>
      <c r="F415" s="103"/>
      <c r="G415" s="103"/>
      <c r="H415" s="103"/>
      <c r="I415" s="103"/>
      <c r="J415" s="103"/>
      <c r="K415" s="104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61"/>
      <c r="AD415" s="1"/>
      <c r="AE415" s="29"/>
      <c r="AF415" s="74"/>
      <c r="AG415" s="75"/>
      <c r="AH415" s="76"/>
      <c r="AI415" s="71"/>
    </row>
    <row r="416" spans="1:36" ht="15.75" customHeight="1">
      <c r="A416" s="52">
        <f t="shared" si="93"/>
        <v>1801</v>
      </c>
      <c r="B416" s="103"/>
      <c r="C416" s="103"/>
      <c r="D416" s="103"/>
      <c r="E416" s="103"/>
      <c r="F416" s="103"/>
      <c r="G416" s="103"/>
      <c r="H416" s="103"/>
      <c r="I416" s="103"/>
      <c r="J416" s="103"/>
      <c r="K416" s="104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61"/>
      <c r="AD416" s="1"/>
      <c r="AE416" s="29"/>
      <c r="AF416" s="77" t="s">
        <v>63</v>
      </c>
      <c r="AG416" s="78">
        <v>20</v>
      </c>
      <c r="AH416" s="79">
        <f>IF(SUM(K404:K412)=0,"",SUM(K404:K412))</f>
        <v>22</v>
      </c>
      <c r="AI416" s="80" t="s">
        <v>10</v>
      </c>
    </row>
    <row r="417" spans="1:36" ht="15.75" customHeight="1">
      <c r="A417" s="52">
        <f t="shared" si="93"/>
        <v>1802</v>
      </c>
      <c r="B417" s="103"/>
      <c r="C417" s="103"/>
      <c r="D417" s="103"/>
      <c r="E417" s="103"/>
      <c r="F417" s="103"/>
      <c r="G417" s="103"/>
      <c r="H417" s="103"/>
      <c r="I417" s="103"/>
      <c r="J417" s="103"/>
      <c r="K417" s="104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61"/>
      <c r="AD417" s="1"/>
      <c r="AE417" s="29"/>
      <c r="AF417" s="81" t="s">
        <v>64</v>
      </c>
      <c r="AG417" s="82">
        <f>IF(AG416/B402=0,"",AG416/B402)</f>
        <v>0.7142857142857143</v>
      </c>
      <c r="AH417" s="83">
        <f>IF(AG416/AH416=0,"",AG416/AH416)</f>
        <v>0.90909090909090906</v>
      </c>
      <c r="AI417" s="84" t="s">
        <v>65</v>
      </c>
    </row>
    <row r="418" spans="1:36" ht="15.75" customHeight="1">
      <c r="A418" s="52">
        <f t="shared" si="93"/>
        <v>1901</v>
      </c>
      <c r="B418" s="103"/>
      <c r="C418" s="103"/>
      <c r="D418" s="103"/>
      <c r="E418" s="103"/>
      <c r="F418" s="103"/>
      <c r="G418" s="103"/>
      <c r="H418" s="103"/>
      <c r="I418" s="103"/>
      <c r="J418" s="103"/>
      <c r="K418" s="104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85"/>
      <c r="AD418" s="86"/>
      <c r="AE418" s="87"/>
      <c r="AF418" s="86"/>
      <c r="AG418" s="87"/>
      <c r="AH418" s="87"/>
      <c r="AI418" s="88"/>
    </row>
    <row r="419" spans="1:36" ht="18" customHeight="1">
      <c r="A419" s="28"/>
      <c r="B419" s="29"/>
      <c r="C419" s="29"/>
      <c r="D419" s="201" t="s">
        <v>90</v>
      </c>
      <c r="E419" s="202"/>
      <c r="F419" s="202"/>
      <c r="G419" s="202"/>
      <c r="H419" s="202"/>
      <c r="I419" s="202"/>
      <c r="J419" s="203"/>
      <c r="K419" s="89">
        <f>SUM(K402:K415)</f>
        <v>22</v>
      </c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90">
        <f>IF(K410=0,"",K410/B402)</f>
        <v>0.6785714285714286</v>
      </c>
      <c r="AD419" s="90">
        <f>IF(K419=0,"",K419/B402)</f>
        <v>0.7857142857142857</v>
      </c>
      <c r="AE419" s="90">
        <f>IF(K410=0,"",AD419-AC419)</f>
        <v>0.1071428571428571</v>
      </c>
      <c r="AF419" s="1"/>
      <c r="AG419" s="29"/>
      <c r="AH419" s="25"/>
      <c r="AI419" s="1"/>
    </row>
    <row r="420" spans="1:36" ht="12.75" customHeight="1">
      <c r="AC420" s="1"/>
      <c r="AD420" s="1"/>
      <c r="AF420" s="1"/>
    </row>
    <row r="421" spans="1:36" ht="12.75" customHeight="1">
      <c r="AC421" s="1"/>
      <c r="AD421" s="1"/>
      <c r="AF421" s="1"/>
    </row>
    <row r="422" spans="1:36" ht="26.25" customHeight="1">
      <c r="B422" s="212" t="s">
        <v>101</v>
      </c>
      <c r="C422" s="205"/>
      <c r="D422" s="205"/>
      <c r="E422" s="205"/>
      <c r="F422" s="205"/>
      <c r="G422" s="205"/>
      <c r="H422" s="205"/>
      <c r="I422" s="205"/>
      <c r="J422" s="205"/>
      <c r="K422" s="48" t="s">
        <v>59</v>
      </c>
      <c r="AC422" s="1"/>
      <c r="AD422" s="1"/>
      <c r="AE422" s="29"/>
      <c r="AF422" s="1"/>
      <c r="AG422" s="29"/>
      <c r="AH422" s="29"/>
      <c r="AI422" s="29"/>
    </row>
    <row r="423" spans="1:36" ht="20.25" customHeight="1">
      <c r="A423" s="206" t="s">
        <v>9</v>
      </c>
      <c r="B423" s="207" t="s">
        <v>80</v>
      </c>
      <c r="C423" s="202"/>
      <c r="D423" s="202"/>
      <c r="E423" s="202"/>
      <c r="F423" s="202"/>
      <c r="G423" s="202"/>
      <c r="H423" s="202"/>
      <c r="I423" s="202"/>
      <c r="J423" s="203"/>
      <c r="K423" s="208" t="s">
        <v>10</v>
      </c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196" t="s">
        <v>2</v>
      </c>
      <c r="AD423" s="196" t="s">
        <v>3</v>
      </c>
      <c r="AE423" s="198" t="s">
        <v>4</v>
      </c>
      <c r="AF423" s="196" t="s">
        <v>5</v>
      </c>
      <c r="AG423" s="199" t="s">
        <v>6</v>
      </c>
      <c r="AH423" s="199" t="s">
        <v>7</v>
      </c>
      <c r="AI423" s="196" t="s">
        <v>8</v>
      </c>
    </row>
    <row r="424" spans="1:36" ht="15.75" customHeight="1">
      <c r="A424" s="197"/>
      <c r="B424" s="52" t="s">
        <v>81</v>
      </c>
      <c r="C424" s="52" t="s">
        <v>82</v>
      </c>
      <c r="D424" s="52" t="s">
        <v>83</v>
      </c>
      <c r="E424" s="52" t="s">
        <v>84</v>
      </c>
      <c r="F424" s="52" t="s">
        <v>85</v>
      </c>
      <c r="G424" s="52" t="s">
        <v>86</v>
      </c>
      <c r="H424" s="52" t="s">
        <v>87</v>
      </c>
      <c r="I424" s="52" t="s">
        <v>88</v>
      </c>
      <c r="J424" s="52" t="s">
        <v>89</v>
      </c>
      <c r="K424" s="197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197"/>
      <c r="AD424" s="197"/>
      <c r="AE424" s="197"/>
      <c r="AF424" s="197"/>
      <c r="AG424" s="197"/>
      <c r="AH424" s="197"/>
      <c r="AI424" s="197"/>
    </row>
    <row r="425" spans="1:36" ht="15.75" customHeight="1">
      <c r="A425" s="52">
        <v>1102</v>
      </c>
      <c r="B425" s="53">
        <v>70</v>
      </c>
      <c r="C425" s="103"/>
      <c r="D425" s="103"/>
      <c r="E425" s="103"/>
      <c r="F425" s="103"/>
      <c r="G425" s="103"/>
      <c r="H425" s="103"/>
      <c r="I425" s="103"/>
      <c r="J425" s="103"/>
      <c r="K425" s="104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55"/>
      <c r="AD425" s="56"/>
      <c r="AE425" s="57"/>
      <c r="AF425" s="105"/>
      <c r="AG425" s="59">
        <f>B425</f>
        <v>70</v>
      </c>
      <c r="AH425" s="106"/>
      <c r="AI425" s="105"/>
    </row>
    <row r="426" spans="1:36" ht="15.75" customHeight="1">
      <c r="A426" s="52">
        <v>1201</v>
      </c>
      <c r="B426" s="103"/>
      <c r="C426" s="103">
        <v>63</v>
      </c>
      <c r="D426" s="103"/>
      <c r="E426" s="103"/>
      <c r="F426" s="103"/>
      <c r="G426" s="103"/>
      <c r="H426" s="103"/>
      <c r="I426" s="103"/>
      <c r="J426" s="103"/>
      <c r="K426" s="104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61"/>
      <c r="AD426" s="1"/>
      <c r="AE426" s="62"/>
      <c r="AF426" s="63">
        <f>IF(C426=0,"",C426/B425)</f>
        <v>0.9</v>
      </c>
      <c r="AG426" s="64">
        <v>64</v>
      </c>
      <c r="AH426" s="65">
        <f t="shared" ref="AH426:AH433" si="94">IF(AG426=0,"",AG426/AG425)</f>
        <v>0.91428571428571426</v>
      </c>
      <c r="AI426" s="65">
        <f t="shared" ref="AI426:AI433" si="95">IF(AG426=0,"",100%-AH426)</f>
        <v>8.5714285714285743E-2</v>
      </c>
    </row>
    <row r="427" spans="1:36" ht="15.75" customHeight="1">
      <c r="A427" s="52">
        <v>1202</v>
      </c>
      <c r="B427" s="103"/>
      <c r="C427" s="103"/>
      <c r="D427" s="103">
        <v>57</v>
      </c>
      <c r="E427" s="103"/>
      <c r="F427" s="103"/>
      <c r="G427" s="103"/>
      <c r="H427" s="103"/>
      <c r="I427" s="103"/>
      <c r="J427" s="103"/>
      <c r="K427" s="104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61"/>
      <c r="AD427" s="1"/>
      <c r="AE427" s="62"/>
      <c r="AF427" s="63">
        <f>IF(D427=0,"",D427/C426)</f>
        <v>0.90476190476190477</v>
      </c>
      <c r="AG427" s="64">
        <v>61</v>
      </c>
      <c r="AH427" s="65">
        <f t="shared" si="94"/>
        <v>0.953125</v>
      </c>
      <c r="AI427" s="65">
        <f t="shared" si="95"/>
        <v>4.6875E-2</v>
      </c>
      <c r="AJ427" s="8">
        <f>AG427/AG425</f>
        <v>0.87142857142857144</v>
      </c>
    </row>
    <row r="428" spans="1:36" ht="15.75" customHeight="1">
      <c r="A428" s="52">
        <v>1301</v>
      </c>
      <c r="B428" s="103"/>
      <c r="C428" s="103"/>
      <c r="D428" s="103"/>
      <c r="E428" s="103">
        <v>53</v>
      </c>
      <c r="F428" s="103"/>
      <c r="G428" s="103"/>
      <c r="H428" s="103"/>
      <c r="I428" s="103"/>
      <c r="J428" s="103"/>
      <c r="K428" s="104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61"/>
      <c r="AD428" s="1"/>
      <c r="AE428" s="62"/>
      <c r="AF428" s="63">
        <f>IF(E428=0,"",E428/D427)</f>
        <v>0.92982456140350878</v>
      </c>
      <c r="AG428" s="64">
        <v>60</v>
      </c>
      <c r="AH428" s="65">
        <f t="shared" si="94"/>
        <v>0.98360655737704916</v>
      </c>
      <c r="AI428" s="65">
        <f t="shared" si="95"/>
        <v>1.6393442622950838E-2</v>
      </c>
    </row>
    <row r="429" spans="1:36" ht="15.75" customHeight="1">
      <c r="A429" s="52">
        <f>1702-400</f>
        <v>1302</v>
      </c>
      <c r="B429" s="103"/>
      <c r="C429" s="103"/>
      <c r="D429" s="103"/>
      <c r="E429" s="103"/>
      <c r="F429" s="103">
        <v>52</v>
      </c>
      <c r="G429" s="103"/>
      <c r="H429" s="103"/>
      <c r="I429" s="103"/>
      <c r="J429" s="103"/>
      <c r="K429" s="104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61"/>
      <c r="AD429" s="1"/>
      <c r="AE429" s="62"/>
      <c r="AF429" s="63">
        <f>IF(F429=0,"",F429/E428)</f>
        <v>0.98113207547169812</v>
      </c>
      <c r="AG429" s="64">
        <v>60</v>
      </c>
      <c r="AH429" s="65">
        <f t="shared" si="94"/>
        <v>1</v>
      </c>
      <c r="AI429" s="65">
        <f t="shared" si="95"/>
        <v>0</v>
      </c>
    </row>
    <row r="430" spans="1:36" ht="15.75" customHeight="1">
      <c r="A430" s="52">
        <v>1401</v>
      </c>
      <c r="B430" s="103"/>
      <c r="C430" s="103"/>
      <c r="D430" s="103"/>
      <c r="E430" s="103"/>
      <c r="F430" s="103"/>
      <c r="G430" s="103">
        <v>52</v>
      </c>
      <c r="H430" s="103"/>
      <c r="I430" s="103"/>
      <c r="J430" s="103"/>
      <c r="K430" s="104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61"/>
      <c r="AD430" s="1"/>
      <c r="AE430" s="62"/>
      <c r="AF430" s="63">
        <f>IF(G430=0,"",G430/F429)</f>
        <v>1</v>
      </c>
      <c r="AG430" s="64">
        <v>59</v>
      </c>
      <c r="AH430" s="65">
        <f t="shared" si="94"/>
        <v>0.98333333333333328</v>
      </c>
      <c r="AI430" s="65">
        <f t="shared" si="95"/>
        <v>1.6666666666666718E-2</v>
      </c>
    </row>
    <row r="431" spans="1:36" ht="15.75" customHeight="1">
      <c r="A431" s="52">
        <f t="shared" ref="A431:A441" si="96">A429+100</f>
        <v>1402</v>
      </c>
      <c r="B431" s="103"/>
      <c r="C431" s="103"/>
      <c r="D431" s="103"/>
      <c r="E431" s="103"/>
      <c r="F431" s="103"/>
      <c r="G431" s="103"/>
      <c r="H431" s="103">
        <v>51</v>
      </c>
      <c r="I431" s="103"/>
      <c r="J431" s="103"/>
      <c r="K431" s="104">
        <v>1</v>
      </c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61"/>
      <c r="AD431" s="1"/>
      <c r="AE431" s="62"/>
      <c r="AF431" s="63">
        <f>IF(H431=0,"",H431/G430)</f>
        <v>0.98076923076923073</v>
      </c>
      <c r="AG431" s="64">
        <v>58</v>
      </c>
      <c r="AH431" s="65">
        <f t="shared" si="94"/>
        <v>0.98305084745762716</v>
      </c>
      <c r="AI431" s="65">
        <f t="shared" si="95"/>
        <v>1.6949152542372836E-2</v>
      </c>
    </row>
    <row r="432" spans="1:36" ht="15.75" customHeight="1">
      <c r="A432" s="52">
        <f t="shared" si="96"/>
        <v>1501</v>
      </c>
      <c r="B432" s="103"/>
      <c r="C432" s="103"/>
      <c r="D432" s="103"/>
      <c r="E432" s="103"/>
      <c r="F432" s="103"/>
      <c r="G432" s="103"/>
      <c r="H432" s="103"/>
      <c r="I432" s="103">
        <v>49</v>
      </c>
      <c r="J432" s="103"/>
      <c r="K432" s="104">
        <v>1</v>
      </c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61"/>
      <c r="AD432" s="1"/>
      <c r="AE432" s="62"/>
      <c r="AF432" s="63">
        <f>IF(I432=0,"",I432/H431)</f>
        <v>0.96078431372549022</v>
      </c>
      <c r="AG432" s="64">
        <v>56</v>
      </c>
      <c r="AH432" s="65">
        <f t="shared" si="94"/>
        <v>0.96551724137931039</v>
      </c>
      <c r="AI432" s="65">
        <f t="shared" si="95"/>
        <v>3.4482758620689613E-2</v>
      </c>
    </row>
    <row r="433" spans="1:35" ht="15.75" customHeight="1">
      <c r="A433" s="52">
        <f t="shared" si="96"/>
        <v>1502</v>
      </c>
      <c r="B433" s="103"/>
      <c r="C433" s="103"/>
      <c r="D433" s="103"/>
      <c r="E433" s="103"/>
      <c r="F433" s="103"/>
      <c r="G433" s="103"/>
      <c r="H433" s="103"/>
      <c r="I433" s="103"/>
      <c r="J433" s="103">
        <v>49</v>
      </c>
      <c r="K433" s="104">
        <v>47</v>
      </c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61"/>
      <c r="AD433" s="1"/>
      <c r="AE433" s="62"/>
      <c r="AF433" s="66">
        <f>IF(J433=0,"",J433/I432)</f>
        <v>1</v>
      </c>
      <c r="AG433" s="64">
        <v>54</v>
      </c>
      <c r="AH433" s="67">
        <f t="shared" si="94"/>
        <v>0.9642857142857143</v>
      </c>
      <c r="AI433" s="67">
        <f t="shared" si="95"/>
        <v>3.5714285714285698E-2</v>
      </c>
    </row>
    <row r="434" spans="1:35" ht="15.75" customHeight="1">
      <c r="A434" s="52">
        <f t="shared" si="96"/>
        <v>1601</v>
      </c>
      <c r="B434" s="103"/>
      <c r="C434" s="103"/>
      <c r="D434" s="103"/>
      <c r="E434" s="103"/>
      <c r="F434" s="103"/>
      <c r="G434" s="103"/>
      <c r="H434" s="103"/>
      <c r="I434" s="103"/>
      <c r="J434" s="103">
        <v>4</v>
      </c>
      <c r="K434" s="104">
        <v>5</v>
      </c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61"/>
      <c r="AD434" s="1"/>
      <c r="AE434" s="29"/>
      <c r="AF434" s="107"/>
      <c r="AG434" s="64">
        <v>6</v>
      </c>
      <c r="AH434" s="108"/>
      <c r="AI434" s="109"/>
    </row>
    <row r="435" spans="1:35" ht="15.75" customHeight="1">
      <c r="A435" s="52">
        <f t="shared" si="96"/>
        <v>1602</v>
      </c>
      <c r="B435" s="103"/>
      <c r="C435" s="103"/>
      <c r="D435" s="103"/>
      <c r="E435" s="103"/>
      <c r="F435" s="103"/>
      <c r="G435" s="103"/>
      <c r="H435" s="103"/>
      <c r="I435" s="103"/>
      <c r="J435" s="103">
        <v>2</v>
      </c>
      <c r="K435" s="104">
        <v>2</v>
      </c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61"/>
      <c r="AD435" s="1"/>
      <c r="AE435" s="29"/>
      <c r="AF435" s="110"/>
      <c r="AG435" s="111">
        <v>2</v>
      </c>
      <c r="AH435" s="112"/>
      <c r="AI435" s="110"/>
    </row>
    <row r="436" spans="1:35" ht="15.75" customHeight="1">
      <c r="A436" s="52">
        <f t="shared" si="96"/>
        <v>1701</v>
      </c>
      <c r="B436" s="103"/>
      <c r="C436" s="103"/>
      <c r="D436" s="103"/>
      <c r="E436" s="103"/>
      <c r="F436" s="103"/>
      <c r="G436" s="103"/>
      <c r="H436" s="103"/>
      <c r="I436" s="103"/>
      <c r="J436" s="103"/>
      <c r="K436" s="104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61"/>
      <c r="AD436" s="1"/>
      <c r="AE436" s="29"/>
      <c r="AF436" s="110"/>
      <c r="AG436" s="111"/>
      <c r="AH436" s="112"/>
      <c r="AI436" s="110"/>
    </row>
    <row r="437" spans="1:35" ht="15.75" customHeight="1">
      <c r="A437" s="52">
        <f t="shared" si="96"/>
        <v>1702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4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61"/>
      <c r="AD437" s="1"/>
      <c r="AE437" s="29"/>
      <c r="AF437" s="110"/>
      <c r="AG437" s="111"/>
      <c r="AH437" s="112"/>
      <c r="AI437" s="110"/>
    </row>
    <row r="438" spans="1:35" ht="15.75" customHeight="1">
      <c r="A438" s="52">
        <f t="shared" si="96"/>
        <v>1801</v>
      </c>
      <c r="B438" s="103"/>
      <c r="C438" s="103"/>
      <c r="D438" s="103"/>
      <c r="E438" s="103"/>
      <c r="F438" s="103"/>
      <c r="G438" s="103"/>
      <c r="H438" s="103"/>
      <c r="I438" s="103"/>
      <c r="J438" s="103"/>
      <c r="K438" s="104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61"/>
      <c r="AD438" s="1"/>
      <c r="AE438" s="29"/>
      <c r="AF438" s="74"/>
      <c r="AG438" s="75"/>
      <c r="AH438" s="76"/>
      <c r="AI438" s="71"/>
    </row>
    <row r="439" spans="1:35" ht="15.75" customHeight="1">
      <c r="A439" s="52">
        <f t="shared" si="96"/>
        <v>1802</v>
      </c>
      <c r="B439" s="103"/>
      <c r="C439" s="103"/>
      <c r="D439" s="103"/>
      <c r="E439" s="103"/>
      <c r="F439" s="103"/>
      <c r="G439" s="103"/>
      <c r="H439" s="103"/>
      <c r="I439" s="103"/>
      <c r="J439" s="103"/>
      <c r="K439" s="104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61"/>
      <c r="AD439" s="1"/>
      <c r="AE439" s="29"/>
      <c r="AF439" s="77" t="s">
        <v>63</v>
      </c>
      <c r="AG439" s="78">
        <v>52</v>
      </c>
      <c r="AH439" s="79">
        <f>IF(SUM(K427:K435)=0,"",SUM(K427:K435))</f>
        <v>56</v>
      </c>
      <c r="AI439" s="80" t="s">
        <v>10</v>
      </c>
    </row>
    <row r="440" spans="1:35" ht="15.75" customHeight="1">
      <c r="A440" s="52">
        <f t="shared" si="96"/>
        <v>1901</v>
      </c>
      <c r="B440" s="103"/>
      <c r="C440" s="103"/>
      <c r="D440" s="103"/>
      <c r="E440" s="103"/>
      <c r="F440" s="103"/>
      <c r="G440" s="103"/>
      <c r="H440" s="103"/>
      <c r="I440" s="103"/>
      <c r="J440" s="103"/>
      <c r="K440" s="104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61"/>
      <c r="AD440" s="1"/>
      <c r="AE440" s="29"/>
      <c r="AF440" s="81" t="s">
        <v>64</v>
      </c>
      <c r="AG440" s="82">
        <f>IF(AG439/B425=0,"",AG439/B425)</f>
        <v>0.74285714285714288</v>
      </c>
      <c r="AH440" s="83">
        <f>IF(AG439/AH439=0,"",AG439/AH439)</f>
        <v>0.9285714285714286</v>
      </c>
      <c r="AI440" s="84" t="s">
        <v>65</v>
      </c>
    </row>
    <row r="441" spans="1:35" ht="15.75" customHeight="1">
      <c r="A441" s="52">
        <f t="shared" si="96"/>
        <v>1902</v>
      </c>
      <c r="B441" s="103"/>
      <c r="C441" s="103"/>
      <c r="D441" s="103"/>
      <c r="E441" s="103"/>
      <c r="F441" s="103"/>
      <c r="G441" s="103"/>
      <c r="H441" s="103"/>
      <c r="I441" s="103"/>
      <c r="J441" s="103"/>
      <c r="K441" s="104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85"/>
      <c r="AD441" s="86"/>
      <c r="AE441" s="87"/>
      <c r="AF441" s="86"/>
      <c r="AG441" s="87"/>
      <c r="AH441" s="87"/>
      <c r="AI441" s="88"/>
    </row>
    <row r="442" spans="1:35" ht="18" customHeight="1">
      <c r="A442" s="28"/>
      <c r="B442" s="29"/>
      <c r="C442" s="29"/>
      <c r="D442" s="201" t="s">
        <v>90</v>
      </c>
      <c r="E442" s="202"/>
      <c r="F442" s="202"/>
      <c r="G442" s="202"/>
      <c r="H442" s="202"/>
      <c r="I442" s="202"/>
      <c r="J442" s="203"/>
      <c r="K442" s="89">
        <f>SUM(K425:K438)</f>
        <v>56</v>
      </c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90">
        <f>IF(SUM(K431:K433)=0,"",SUM(K431:K433)/B425)</f>
        <v>0.7</v>
      </c>
      <c r="AD442" s="90">
        <f>IF(K442=0,"",K442/B425)</f>
        <v>0.8</v>
      </c>
      <c r="AE442" s="90">
        <f>IF(K433=0,"",AD442-AC442)</f>
        <v>0.10000000000000009</v>
      </c>
      <c r="AF442" s="1"/>
      <c r="AG442" s="29"/>
      <c r="AH442" s="25"/>
      <c r="AI442" s="1"/>
    </row>
    <row r="443" spans="1:35" ht="12.75" customHeight="1">
      <c r="AC443" s="1"/>
      <c r="AD443" s="1"/>
      <c r="AF443" s="1"/>
    </row>
    <row r="444" spans="1:35" ht="12.75" customHeight="1">
      <c r="AC444" s="1"/>
      <c r="AD444" s="1"/>
      <c r="AF444" s="1"/>
    </row>
    <row r="445" spans="1:35" ht="26.25" customHeight="1">
      <c r="B445" s="212" t="s">
        <v>101</v>
      </c>
      <c r="C445" s="205"/>
      <c r="D445" s="205"/>
      <c r="E445" s="205"/>
      <c r="F445" s="205"/>
      <c r="G445" s="205"/>
      <c r="H445" s="205"/>
      <c r="I445" s="205"/>
      <c r="J445" s="205"/>
      <c r="K445" s="48" t="s">
        <v>67</v>
      </c>
      <c r="AC445" s="1"/>
      <c r="AD445" s="1"/>
      <c r="AE445" s="29"/>
      <c r="AF445" s="1"/>
      <c r="AG445" s="29"/>
      <c r="AH445" s="29"/>
      <c r="AI445" s="29"/>
    </row>
    <row r="446" spans="1:35" ht="20.25" customHeight="1">
      <c r="A446" s="206" t="s">
        <v>9</v>
      </c>
      <c r="B446" s="207" t="s">
        <v>80</v>
      </c>
      <c r="C446" s="202"/>
      <c r="D446" s="202"/>
      <c r="E446" s="202"/>
      <c r="F446" s="202"/>
      <c r="G446" s="202"/>
      <c r="H446" s="202"/>
      <c r="I446" s="202"/>
      <c r="J446" s="203"/>
      <c r="K446" s="208" t="s">
        <v>10</v>
      </c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196" t="s">
        <v>2</v>
      </c>
      <c r="AD446" s="196" t="s">
        <v>3</v>
      </c>
      <c r="AE446" s="198" t="s">
        <v>4</v>
      </c>
      <c r="AF446" s="196" t="s">
        <v>5</v>
      </c>
      <c r="AG446" s="199" t="s">
        <v>6</v>
      </c>
      <c r="AH446" s="199" t="s">
        <v>7</v>
      </c>
      <c r="AI446" s="196" t="s">
        <v>8</v>
      </c>
    </row>
    <row r="447" spans="1:35" ht="15.75" customHeight="1">
      <c r="A447" s="197"/>
      <c r="B447" s="52" t="s">
        <v>81</v>
      </c>
      <c r="C447" s="52" t="s">
        <v>82</v>
      </c>
      <c r="D447" s="52" t="s">
        <v>83</v>
      </c>
      <c r="E447" s="52" t="s">
        <v>84</v>
      </c>
      <c r="F447" s="52" t="s">
        <v>85</v>
      </c>
      <c r="G447" s="52" t="s">
        <v>86</v>
      </c>
      <c r="H447" s="52" t="s">
        <v>87</v>
      </c>
      <c r="I447" s="52" t="s">
        <v>88</v>
      </c>
      <c r="J447" s="52" t="s">
        <v>89</v>
      </c>
      <c r="K447" s="197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197"/>
      <c r="AD447" s="197"/>
      <c r="AE447" s="197"/>
      <c r="AF447" s="197"/>
      <c r="AG447" s="197"/>
      <c r="AH447" s="197"/>
      <c r="AI447" s="197"/>
    </row>
    <row r="448" spans="1:35" ht="15.75" customHeight="1">
      <c r="A448" s="52">
        <v>1201</v>
      </c>
      <c r="B448" s="53">
        <v>28</v>
      </c>
      <c r="C448" s="103"/>
      <c r="D448" s="103"/>
      <c r="E448" s="103"/>
      <c r="F448" s="103"/>
      <c r="G448" s="103"/>
      <c r="H448" s="103"/>
      <c r="I448" s="103"/>
      <c r="J448" s="103"/>
      <c r="K448" s="104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55"/>
      <c r="AD448" s="56"/>
      <c r="AE448" s="57"/>
      <c r="AF448" s="105"/>
      <c r="AG448" s="59">
        <f>B448</f>
        <v>28</v>
      </c>
      <c r="AH448" s="106"/>
      <c r="AI448" s="105"/>
    </row>
    <row r="449" spans="1:36" ht="15.75" customHeight="1">
      <c r="A449" s="52">
        <v>1202</v>
      </c>
      <c r="B449" s="103"/>
      <c r="C449" s="103">
        <v>23</v>
      </c>
      <c r="D449" s="103"/>
      <c r="E449" s="103"/>
      <c r="F449" s="103"/>
      <c r="G449" s="103"/>
      <c r="H449" s="103"/>
      <c r="I449" s="103"/>
      <c r="J449" s="103"/>
      <c r="K449" s="104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61"/>
      <c r="AD449" s="1"/>
      <c r="AE449" s="62"/>
      <c r="AF449" s="63">
        <f>IF(C449=0,"",C449/B448)</f>
        <v>0.8214285714285714</v>
      </c>
      <c r="AG449" s="64">
        <v>23</v>
      </c>
      <c r="AH449" s="65">
        <f t="shared" ref="AH449:AH456" si="97">IF(AG449=0,"",AG449/AG448)</f>
        <v>0.8214285714285714</v>
      </c>
      <c r="AI449" s="65">
        <f t="shared" ref="AI449:AI456" si="98">IF(AG449=0,"",100%-AH449)</f>
        <v>0.1785714285714286</v>
      </c>
    </row>
    <row r="450" spans="1:36" ht="15.75" customHeight="1">
      <c r="A450" s="52">
        <v>1301</v>
      </c>
      <c r="B450" s="103"/>
      <c r="C450" s="103"/>
      <c r="D450" s="103">
        <v>19</v>
      </c>
      <c r="E450" s="103"/>
      <c r="F450" s="103"/>
      <c r="G450" s="103"/>
      <c r="H450" s="103"/>
      <c r="I450" s="103"/>
      <c r="J450" s="103"/>
      <c r="K450" s="104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61"/>
      <c r="AD450" s="1"/>
      <c r="AE450" s="62"/>
      <c r="AF450" s="63">
        <f>IF(D450=0,"",D450/C449)</f>
        <v>0.82608695652173914</v>
      </c>
      <c r="AG450" s="64">
        <v>21</v>
      </c>
      <c r="AH450" s="65">
        <f t="shared" si="97"/>
        <v>0.91304347826086951</v>
      </c>
      <c r="AI450" s="65">
        <f t="shared" si="98"/>
        <v>8.6956521739130488E-2</v>
      </c>
      <c r="AJ450" s="8">
        <f>AG450/AG448</f>
        <v>0.75</v>
      </c>
    </row>
    <row r="451" spans="1:36" ht="15.75" customHeight="1">
      <c r="A451" s="52">
        <f>1702-400</f>
        <v>1302</v>
      </c>
      <c r="B451" s="103"/>
      <c r="C451" s="103"/>
      <c r="D451" s="103"/>
      <c r="E451" s="103">
        <v>19</v>
      </c>
      <c r="F451" s="103"/>
      <c r="G451" s="103"/>
      <c r="H451" s="103"/>
      <c r="I451" s="103"/>
      <c r="J451" s="103"/>
      <c r="K451" s="104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61"/>
      <c r="AD451" s="1"/>
      <c r="AE451" s="62"/>
      <c r="AF451" s="63">
        <f>IF(E451=0,"",E451/D450)</f>
        <v>1</v>
      </c>
      <c r="AG451" s="64">
        <v>20</v>
      </c>
      <c r="AH451" s="65">
        <f t="shared" si="97"/>
        <v>0.95238095238095233</v>
      </c>
      <c r="AI451" s="65">
        <f t="shared" si="98"/>
        <v>4.7619047619047672E-2</v>
      </c>
    </row>
    <row r="452" spans="1:36" ht="15.75" customHeight="1">
      <c r="A452" s="52">
        <v>1401</v>
      </c>
      <c r="B452" s="103"/>
      <c r="C452" s="103"/>
      <c r="D452" s="103"/>
      <c r="E452" s="103"/>
      <c r="F452" s="103">
        <v>16</v>
      </c>
      <c r="G452" s="103"/>
      <c r="H452" s="103"/>
      <c r="I452" s="103"/>
      <c r="J452" s="103"/>
      <c r="K452" s="104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61"/>
      <c r="AD452" s="1"/>
      <c r="AE452" s="62"/>
      <c r="AF452" s="63">
        <f>IF(F452=0,"",F452/E451)</f>
        <v>0.84210526315789469</v>
      </c>
      <c r="AG452" s="64">
        <v>20</v>
      </c>
      <c r="AH452" s="65">
        <f t="shared" si="97"/>
        <v>1</v>
      </c>
      <c r="AI452" s="65">
        <f t="shared" si="98"/>
        <v>0</v>
      </c>
    </row>
    <row r="453" spans="1:36" ht="15.75" customHeight="1">
      <c r="A453" s="52">
        <f t="shared" ref="A453:A464" si="99">A451+100</f>
        <v>1402</v>
      </c>
      <c r="B453" s="103"/>
      <c r="C453" s="103"/>
      <c r="D453" s="103"/>
      <c r="E453" s="103"/>
      <c r="F453" s="103"/>
      <c r="G453" s="103">
        <v>16</v>
      </c>
      <c r="H453" s="103"/>
      <c r="I453" s="103"/>
      <c r="J453" s="103"/>
      <c r="K453" s="104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61"/>
      <c r="AD453" s="1"/>
      <c r="AE453" s="62"/>
      <c r="AF453" s="63">
        <f>IF(G453=0,"",G453/F452)</f>
        <v>1</v>
      </c>
      <c r="AG453" s="64">
        <v>20</v>
      </c>
      <c r="AH453" s="65">
        <f t="shared" si="97"/>
        <v>1</v>
      </c>
      <c r="AI453" s="65">
        <f t="shared" si="98"/>
        <v>0</v>
      </c>
    </row>
    <row r="454" spans="1:36" ht="15.75" customHeight="1">
      <c r="A454" s="52">
        <f t="shared" si="99"/>
        <v>1501</v>
      </c>
      <c r="B454" s="103"/>
      <c r="C454" s="103"/>
      <c r="D454" s="103"/>
      <c r="E454" s="103"/>
      <c r="F454" s="103"/>
      <c r="G454" s="103"/>
      <c r="H454" s="103">
        <v>16</v>
      </c>
      <c r="I454" s="103"/>
      <c r="J454" s="103"/>
      <c r="K454" s="104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61"/>
      <c r="AD454" s="1"/>
      <c r="AE454" s="62"/>
      <c r="AF454" s="63">
        <f>IF(H454=0,"",H454/G453)</f>
        <v>1</v>
      </c>
      <c r="AG454" s="64">
        <v>20</v>
      </c>
      <c r="AH454" s="65">
        <f t="shared" si="97"/>
        <v>1</v>
      </c>
      <c r="AI454" s="65">
        <f t="shared" si="98"/>
        <v>0</v>
      </c>
    </row>
    <row r="455" spans="1:36" ht="15.75" customHeight="1">
      <c r="A455" s="52">
        <f t="shared" si="99"/>
        <v>1502</v>
      </c>
      <c r="B455" s="103"/>
      <c r="C455" s="103"/>
      <c r="D455" s="103"/>
      <c r="E455" s="103"/>
      <c r="F455" s="103"/>
      <c r="G455" s="103"/>
      <c r="H455" s="103"/>
      <c r="I455" s="103">
        <v>15</v>
      </c>
      <c r="J455" s="103"/>
      <c r="K455" s="104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61"/>
      <c r="AD455" s="1"/>
      <c r="AE455" s="62"/>
      <c r="AF455" s="63">
        <f>IF(I455=0,"",I455/H454)</f>
        <v>0.9375</v>
      </c>
      <c r="AG455" s="64">
        <v>20</v>
      </c>
      <c r="AH455" s="65">
        <f t="shared" si="97"/>
        <v>1</v>
      </c>
      <c r="AI455" s="65">
        <f t="shared" si="98"/>
        <v>0</v>
      </c>
    </row>
    <row r="456" spans="1:36" ht="15.75" customHeight="1">
      <c r="A456" s="52">
        <f t="shared" si="99"/>
        <v>1601</v>
      </c>
      <c r="B456" s="103"/>
      <c r="C456" s="103"/>
      <c r="D456" s="103"/>
      <c r="E456" s="103"/>
      <c r="F456" s="103"/>
      <c r="G456" s="103"/>
      <c r="H456" s="103"/>
      <c r="I456" s="103"/>
      <c r="J456" s="103">
        <v>15</v>
      </c>
      <c r="K456" s="104">
        <v>15</v>
      </c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61"/>
      <c r="AD456" s="1"/>
      <c r="AE456" s="62"/>
      <c r="AF456" s="66">
        <f>IF(J456=0,"",J456/I455)</f>
        <v>1</v>
      </c>
      <c r="AG456" s="64">
        <v>20</v>
      </c>
      <c r="AH456" s="67">
        <f t="shared" si="97"/>
        <v>1</v>
      </c>
      <c r="AI456" s="67">
        <f t="shared" si="98"/>
        <v>0</v>
      </c>
    </row>
    <row r="457" spans="1:36" ht="15.75" customHeight="1">
      <c r="A457" s="52">
        <f t="shared" si="99"/>
        <v>1602</v>
      </c>
      <c r="B457" s="103"/>
      <c r="C457" s="103"/>
      <c r="D457" s="103"/>
      <c r="E457" s="103"/>
      <c r="F457" s="103"/>
      <c r="G457" s="103"/>
      <c r="H457" s="103"/>
      <c r="I457" s="103"/>
      <c r="J457" s="103">
        <v>5</v>
      </c>
      <c r="K457" s="104">
        <v>4</v>
      </c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61"/>
      <c r="AD457" s="1"/>
      <c r="AE457" s="29"/>
      <c r="AF457" s="107"/>
      <c r="AG457" s="64">
        <v>5</v>
      </c>
      <c r="AH457" s="108"/>
      <c r="AI457" s="109"/>
    </row>
    <row r="458" spans="1:36" ht="15.75" customHeight="1">
      <c r="A458" s="52">
        <f t="shared" si="99"/>
        <v>1701</v>
      </c>
      <c r="B458" s="103"/>
      <c r="C458" s="103"/>
      <c r="D458" s="103"/>
      <c r="E458" s="103"/>
      <c r="F458" s="103"/>
      <c r="G458" s="103"/>
      <c r="H458" s="103"/>
      <c r="I458" s="103"/>
      <c r="J458" s="103">
        <v>1</v>
      </c>
      <c r="K458" s="104">
        <v>1</v>
      </c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61"/>
      <c r="AD458" s="1"/>
      <c r="AE458" s="29"/>
      <c r="AF458" s="110"/>
      <c r="AG458" s="111">
        <v>1</v>
      </c>
      <c r="AH458" s="112"/>
      <c r="AI458" s="110"/>
    </row>
    <row r="459" spans="1:36" ht="15.75" customHeight="1">
      <c r="A459" s="52">
        <f t="shared" si="99"/>
        <v>1702</v>
      </c>
      <c r="B459" s="103"/>
      <c r="C459" s="103"/>
      <c r="D459" s="103"/>
      <c r="E459" s="103"/>
      <c r="F459" s="103"/>
      <c r="G459" s="103"/>
      <c r="H459" s="103"/>
      <c r="I459" s="103"/>
      <c r="J459" s="103"/>
      <c r="K459" s="104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61"/>
      <c r="AD459" s="1"/>
      <c r="AE459" s="29"/>
      <c r="AF459" s="110"/>
      <c r="AG459" s="111"/>
      <c r="AH459" s="112"/>
      <c r="AI459" s="110"/>
    </row>
    <row r="460" spans="1:36" ht="15.75" customHeight="1">
      <c r="A460" s="52">
        <f t="shared" si="99"/>
        <v>1801</v>
      </c>
      <c r="B460" s="103"/>
      <c r="C460" s="103"/>
      <c r="D460" s="103"/>
      <c r="E460" s="103"/>
      <c r="F460" s="103"/>
      <c r="G460" s="103"/>
      <c r="H460" s="103"/>
      <c r="I460" s="103"/>
      <c r="J460" s="103"/>
      <c r="K460" s="104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61"/>
      <c r="AD460" s="1"/>
      <c r="AE460" s="29"/>
      <c r="AF460" s="110"/>
      <c r="AG460" s="111"/>
      <c r="AH460" s="112"/>
      <c r="AI460" s="110"/>
    </row>
    <row r="461" spans="1:36" ht="15.75" customHeight="1">
      <c r="A461" s="52">
        <f t="shared" si="99"/>
        <v>1802</v>
      </c>
      <c r="B461" s="103"/>
      <c r="C461" s="103"/>
      <c r="D461" s="103"/>
      <c r="E461" s="103"/>
      <c r="F461" s="103"/>
      <c r="G461" s="103"/>
      <c r="H461" s="103"/>
      <c r="I461" s="103"/>
      <c r="J461" s="103"/>
      <c r="K461" s="104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61"/>
      <c r="AD461" s="1"/>
      <c r="AE461" s="29"/>
      <c r="AF461" s="74"/>
      <c r="AG461" s="75"/>
      <c r="AH461" s="76"/>
      <c r="AI461" s="71"/>
    </row>
    <row r="462" spans="1:36" ht="15.75" customHeight="1">
      <c r="A462" s="52">
        <f t="shared" si="99"/>
        <v>1901</v>
      </c>
      <c r="B462" s="103"/>
      <c r="C462" s="103"/>
      <c r="D462" s="103"/>
      <c r="E462" s="103"/>
      <c r="F462" s="103"/>
      <c r="G462" s="103"/>
      <c r="H462" s="103"/>
      <c r="I462" s="103"/>
      <c r="J462" s="103"/>
      <c r="K462" s="104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61"/>
      <c r="AD462" s="1"/>
      <c r="AE462" s="29"/>
      <c r="AF462" s="77" t="s">
        <v>63</v>
      </c>
      <c r="AG462" s="78">
        <v>18</v>
      </c>
      <c r="AH462" s="79">
        <f>IF(SUM(K450:K458)=0,"",SUM(K450:K458))</f>
        <v>20</v>
      </c>
      <c r="AI462" s="80" t="s">
        <v>10</v>
      </c>
    </row>
    <row r="463" spans="1:36" ht="15.75" customHeight="1">
      <c r="A463" s="52">
        <f t="shared" si="99"/>
        <v>1902</v>
      </c>
      <c r="B463" s="103"/>
      <c r="C463" s="103"/>
      <c r="D463" s="103"/>
      <c r="E463" s="103"/>
      <c r="F463" s="103"/>
      <c r="G463" s="103"/>
      <c r="H463" s="103"/>
      <c r="I463" s="103"/>
      <c r="J463" s="103"/>
      <c r="K463" s="104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61"/>
      <c r="AD463" s="1"/>
      <c r="AE463" s="29"/>
      <c r="AF463" s="81" t="s">
        <v>64</v>
      </c>
      <c r="AG463" s="82">
        <f>IF(AG462/B448=0,"",AG462/B448)</f>
        <v>0.6428571428571429</v>
      </c>
      <c r="AH463" s="83">
        <f>IF(AG462/AH462=0,"",AG462/AH462)</f>
        <v>0.9</v>
      </c>
      <c r="AI463" s="84" t="s">
        <v>65</v>
      </c>
    </row>
    <row r="464" spans="1:36" ht="15.75" customHeight="1">
      <c r="A464" s="52">
        <f t="shared" si="99"/>
        <v>2001</v>
      </c>
      <c r="B464" s="103"/>
      <c r="C464" s="103"/>
      <c r="D464" s="103"/>
      <c r="E464" s="103"/>
      <c r="F464" s="103"/>
      <c r="G464" s="103"/>
      <c r="H464" s="103"/>
      <c r="I464" s="103"/>
      <c r="J464" s="103"/>
      <c r="K464" s="104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85"/>
      <c r="AD464" s="86"/>
      <c r="AE464" s="87"/>
      <c r="AF464" s="86"/>
      <c r="AG464" s="87"/>
      <c r="AH464" s="87"/>
      <c r="AI464" s="88"/>
    </row>
    <row r="465" spans="1:36" ht="18" customHeight="1">
      <c r="A465" s="28"/>
      <c r="B465" s="29"/>
      <c r="C465" s="29"/>
      <c r="D465" s="201" t="s">
        <v>90</v>
      </c>
      <c r="E465" s="202"/>
      <c r="F465" s="202"/>
      <c r="G465" s="202"/>
      <c r="H465" s="202"/>
      <c r="I465" s="202"/>
      <c r="J465" s="203"/>
      <c r="K465" s="89">
        <f>SUM(K448:K461)</f>
        <v>20</v>
      </c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90">
        <f>IF(K456=0,"",K456/B448)</f>
        <v>0.5357142857142857</v>
      </c>
      <c r="AD465" s="90">
        <f>IF(K465=0,"",K465/B448)</f>
        <v>0.7142857142857143</v>
      </c>
      <c r="AE465" s="90">
        <f>IF(K456=0,"",AD465-AC465)</f>
        <v>0.1785714285714286</v>
      </c>
      <c r="AF465" s="1"/>
      <c r="AG465" s="29"/>
      <c r="AH465" s="25"/>
      <c r="AI465" s="1"/>
    </row>
    <row r="466" spans="1:36" ht="12.75" customHeight="1">
      <c r="AC466" s="1"/>
      <c r="AD466" s="1"/>
      <c r="AF466" s="1"/>
    </row>
    <row r="467" spans="1:36" ht="12.75" customHeight="1">
      <c r="AC467" s="1"/>
      <c r="AD467" s="1"/>
      <c r="AE467" s="1"/>
      <c r="AF467" s="1"/>
      <c r="AG467" s="25"/>
      <c r="AH467" s="25"/>
      <c r="AI467" s="1"/>
    </row>
    <row r="468" spans="1:36" ht="26.25" customHeight="1">
      <c r="B468" s="212" t="s">
        <v>101</v>
      </c>
      <c r="C468" s="205"/>
      <c r="D468" s="205"/>
      <c r="E468" s="205"/>
      <c r="F468" s="205"/>
      <c r="G468" s="205"/>
      <c r="H468" s="205"/>
      <c r="I468" s="205"/>
      <c r="J468" s="205"/>
      <c r="K468" s="48" t="s">
        <v>68</v>
      </c>
      <c r="AC468" s="1"/>
      <c r="AD468" s="1"/>
      <c r="AE468" s="29"/>
      <c r="AF468" s="1"/>
      <c r="AG468" s="29"/>
      <c r="AH468" s="29"/>
      <c r="AI468" s="29"/>
    </row>
    <row r="469" spans="1:36" ht="20.25" customHeight="1">
      <c r="A469" s="206" t="s">
        <v>9</v>
      </c>
      <c r="B469" s="207" t="s">
        <v>80</v>
      </c>
      <c r="C469" s="202"/>
      <c r="D469" s="202"/>
      <c r="E469" s="202"/>
      <c r="F469" s="202"/>
      <c r="G469" s="202"/>
      <c r="H469" s="202"/>
      <c r="I469" s="202"/>
      <c r="J469" s="203"/>
      <c r="K469" s="208" t="s">
        <v>10</v>
      </c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196" t="s">
        <v>2</v>
      </c>
      <c r="AD469" s="196" t="s">
        <v>3</v>
      </c>
      <c r="AE469" s="198" t="s">
        <v>4</v>
      </c>
      <c r="AF469" s="196" t="s">
        <v>5</v>
      </c>
      <c r="AG469" s="199" t="s">
        <v>6</v>
      </c>
      <c r="AH469" s="199" t="s">
        <v>7</v>
      </c>
      <c r="AI469" s="196" t="s">
        <v>8</v>
      </c>
    </row>
    <row r="470" spans="1:36" ht="15.75" customHeight="1">
      <c r="A470" s="197"/>
      <c r="B470" s="52" t="s">
        <v>81</v>
      </c>
      <c r="C470" s="52" t="s">
        <v>82</v>
      </c>
      <c r="D470" s="52" t="s">
        <v>83</v>
      </c>
      <c r="E470" s="52" t="s">
        <v>84</v>
      </c>
      <c r="F470" s="52" t="s">
        <v>85</v>
      </c>
      <c r="G470" s="52" t="s">
        <v>86</v>
      </c>
      <c r="H470" s="52" t="s">
        <v>87</v>
      </c>
      <c r="I470" s="52" t="s">
        <v>88</v>
      </c>
      <c r="J470" s="52" t="s">
        <v>89</v>
      </c>
      <c r="K470" s="197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197"/>
      <c r="AD470" s="197"/>
      <c r="AE470" s="197"/>
      <c r="AF470" s="197"/>
      <c r="AG470" s="197"/>
      <c r="AH470" s="197"/>
      <c r="AI470" s="197"/>
    </row>
    <row r="471" spans="1:36" ht="15.75" customHeight="1">
      <c r="A471" s="52">
        <v>1202</v>
      </c>
      <c r="B471" s="53">
        <v>68</v>
      </c>
      <c r="C471" s="53"/>
      <c r="D471" s="53"/>
      <c r="E471" s="53"/>
      <c r="F471" s="53"/>
      <c r="G471" s="53"/>
      <c r="H471" s="53"/>
      <c r="I471" s="53"/>
      <c r="J471" s="53"/>
      <c r="K471" s="54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55"/>
      <c r="AD471" s="56"/>
      <c r="AE471" s="57"/>
      <c r="AF471" s="105"/>
      <c r="AG471" s="59">
        <f>B471</f>
        <v>68</v>
      </c>
      <c r="AH471" s="106"/>
      <c r="AI471" s="105"/>
    </row>
    <row r="472" spans="1:36" ht="15.75" customHeight="1">
      <c r="A472" s="52">
        <v>1301</v>
      </c>
      <c r="B472" s="53"/>
      <c r="C472" s="53">
        <v>62</v>
      </c>
      <c r="D472" s="53"/>
      <c r="E472" s="53"/>
      <c r="F472" s="53"/>
      <c r="G472" s="53"/>
      <c r="H472" s="53"/>
      <c r="I472" s="53"/>
      <c r="J472" s="53"/>
      <c r="K472" s="54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61"/>
      <c r="AD472" s="1"/>
      <c r="AE472" s="62"/>
      <c r="AF472" s="63">
        <f>IF(C472=0,"",C472/B471)</f>
        <v>0.91176470588235292</v>
      </c>
      <c r="AG472" s="64">
        <v>62</v>
      </c>
      <c r="AH472" s="65">
        <f t="shared" ref="AH472:AH479" si="100">IF(AG472=0,"",AG472/AG471)</f>
        <v>0.91176470588235292</v>
      </c>
      <c r="AI472" s="65">
        <f t="shared" ref="AI472:AI479" si="101">IF(AG472=0,"",100%-AH472)</f>
        <v>8.8235294117647078E-2</v>
      </c>
    </row>
    <row r="473" spans="1:36" ht="15.75" customHeight="1">
      <c r="A473" s="52">
        <v>1302</v>
      </c>
      <c r="B473" s="53"/>
      <c r="C473" s="53"/>
      <c r="D473" s="53">
        <v>58</v>
      </c>
      <c r="E473" s="53"/>
      <c r="F473" s="53"/>
      <c r="G473" s="53"/>
      <c r="H473" s="53"/>
      <c r="I473" s="53"/>
      <c r="J473" s="53"/>
      <c r="K473" s="54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61"/>
      <c r="AD473" s="1"/>
      <c r="AE473" s="62"/>
      <c r="AF473" s="63">
        <f>IF(D473=0,"",D473/C472)</f>
        <v>0.93548387096774188</v>
      </c>
      <c r="AG473" s="64">
        <v>59</v>
      </c>
      <c r="AH473" s="65">
        <f t="shared" si="100"/>
        <v>0.95161290322580649</v>
      </c>
      <c r="AI473" s="65">
        <f t="shared" si="101"/>
        <v>4.8387096774193505E-2</v>
      </c>
      <c r="AJ473" s="8">
        <f>AG473/AG471</f>
        <v>0.86764705882352944</v>
      </c>
    </row>
    <row r="474" spans="1:36" ht="15.75" customHeight="1">
      <c r="A474" s="52">
        <v>1401</v>
      </c>
      <c r="B474" s="53"/>
      <c r="C474" s="53"/>
      <c r="D474" s="53"/>
      <c r="E474" s="53">
        <v>58</v>
      </c>
      <c r="F474" s="53"/>
      <c r="G474" s="53"/>
      <c r="H474" s="53"/>
      <c r="I474" s="53"/>
      <c r="J474" s="53"/>
      <c r="K474" s="54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61"/>
      <c r="AD474" s="1"/>
      <c r="AE474" s="62"/>
      <c r="AF474" s="63">
        <f>IF(E474=0,"",E474/D473)</f>
        <v>1</v>
      </c>
      <c r="AG474" s="64">
        <v>59</v>
      </c>
      <c r="AH474" s="65">
        <f t="shared" si="100"/>
        <v>1</v>
      </c>
      <c r="AI474" s="65">
        <f t="shared" si="101"/>
        <v>0</v>
      </c>
    </row>
    <row r="475" spans="1:36" ht="15.75" customHeight="1">
      <c r="A475" s="52">
        <v>1402</v>
      </c>
      <c r="B475" s="53"/>
      <c r="C475" s="53"/>
      <c r="D475" s="53"/>
      <c r="E475" s="53"/>
      <c r="F475" s="53">
        <v>57</v>
      </c>
      <c r="G475" s="53"/>
      <c r="H475" s="53"/>
      <c r="I475" s="53"/>
      <c r="J475" s="53"/>
      <c r="K475" s="54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61"/>
      <c r="AD475" s="1"/>
      <c r="AE475" s="62"/>
      <c r="AF475" s="63">
        <f>IF(F475=0,"",F475/E474)</f>
        <v>0.98275862068965514</v>
      </c>
      <c r="AG475" s="64">
        <v>57</v>
      </c>
      <c r="AH475" s="65">
        <f t="shared" si="100"/>
        <v>0.96610169491525422</v>
      </c>
      <c r="AI475" s="65">
        <f t="shared" si="101"/>
        <v>3.3898305084745783E-2</v>
      </c>
    </row>
    <row r="476" spans="1:36" ht="15.75" customHeight="1">
      <c r="A476" s="52">
        <v>1501</v>
      </c>
      <c r="B476" s="53"/>
      <c r="C476" s="53"/>
      <c r="D476" s="53"/>
      <c r="E476" s="53"/>
      <c r="F476" s="53"/>
      <c r="G476" s="53">
        <v>57</v>
      </c>
      <c r="H476" s="53"/>
      <c r="I476" s="53"/>
      <c r="J476" s="53"/>
      <c r="K476" s="54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61"/>
      <c r="AD476" s="1"/>
      <c r="AE476" s="62"/>
      <c r="AF476" s="63">
        <f>IF(G476=0,"",G476/F475)</f>
        <v>1</v>
      </c>
      <c r="AG476" s="64">
        <v>57</v>
      </c>
      <c r="AH476" s="65">
        <f t="shared" si="100"/>
        <v>1</v>
      </c>
      <c r="AI476" s="65">
        <f t="shared" si="101"/>
        <v>0</v>
      </c>
    </row>
    <row r="477" spans="1:36" ht="15.75" customHeight="1">
      <c r="A477" s="52">
        <v>1502</v>
      </c>
      <c r="B477" s="53"/>
      <c r="C477" s="53"/>
      <c r="D477" s="53"/>
      <c r="E477" s="53"/>
      <c r="F477" s="53"/>
      <c r="G477" s="53"/>
      <c r="H477" s="53">
        <v>56</v>
      </c>
      <c r="I477" s="53"/>
      <c r="J477" s="53"/>
      <c r="K477" s="54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61"/>
      <c r="AD477" s="1"/>
      <c r="AE477" s="62"/>
      <c r="AF477" s="63">
        <f>IF(H477=0,"",H477/G476)</f>
        <v>0.98245614035087714</v>
      </c>
      <c r="AG477" s="64">
        <v>57</v>
      </c>
      <c r="AH477" s="65">
        <f t="shared" si="100"/>
        <v>1</v>
      </c>
      <c r="AI477" s="65">
        <f t="shared" si="101"/>
        <v>0</v>
      </c>
    </row>
    <row r="478" spans="1:36" ht="15.75" customHeight="1">
      <c r="A478" s="52">
        <v>1601</v>
      </c>
      <c r="B478" s="53"/>
      <c r="C478" s="53"/>
      <c r="D478" s="53"/>
      <c r="E478" s="53"/>
      <c r="F478" s="53"/>
      <c r="G478" s="53"/>
      <c r="H478" s="53"/>
      <c r="I478" s="53">
        <v>56</v>
      </c>
      <c r="J478" s="53"/>
      <c r="K478" s="54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61"/>
      <c r="AD478" s="1"/>
      <c r="AE478" s="62"/>
      <c r="AF478" s="63">
        <f>IF(I478=0,"",I478/H477)</f>
        <v>1</v>
      </c>
      <c r="AG478" s="64">
        <v>57</v>
      </c>
      <c r="AH478" s="65">
        <f t="shared" si="100"/>
        <v>1</v>
      </c>
      <c r="AI478" s="65">
        <f t="shared" si="101"/>
        <v>0</v>
      </c>
    </row>
    <row r="479" spans="1:36" ht="15.75" customHeight="1">
      <c r="A479" s="52">
        <v>1602</v>
      </c>
      <c r="B479" s="53"/>
      <c r="C479" s="53"/>
      <c r="D479" s="53"/>
      <c r="E479" s="53"/>
      <c r="F479" s="53"/>
      <c r="G479" s="53"/>
      <c r="H479" s="53"/>
      <c r="I479" s="53"/>
      <c r="J479" s="53">
        <v>56</v>
      </c>
      <c r="K479" s="54">
        <v>54</v>
      </c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61"/>
      <c r="AD479" s="1"/>
      <c r="AE479" s="62"/>
      <c r="AF479" s="66">
        <f>IF(J479=0,"",J479/I478)</f>
        <v>1</v>
      </c>
      <c r="AG479" s="64">
        <v>56</v>
      </c>
      <c r="AH479" s="67">
        <f t="shared" si="100"/>
        <v>0.98245614035087714</v>
      </c>
      <c r="AI479" s="67">
        <f t="shared" si="101"/>
        <v>1.7543859649122862E-2</v>
      </c>
    </row>
    <row r="480" spans="1:36" ht="15.75" customHeight="1">
      <c r="A480" s="52">
        <v>1701</v>
      </c>
      <c r="B480" s="53"/>
      <c r="C480" s="53"/>
      <c r="D480" s="53"/>
      <c r="E480" s="53"/>
      <c r="F480" s="53"/>
      <c r="G480" s="53"/>
      <c r="H480" s="53"/>
      <c r="I480" s="53"/>
      <c r="J480" s="53">
        <v>2</v>
      </c>
      <c r="K480" s="54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61"/>
      <c r="AD480" s="1"/>
      <c r="AE480" s="29"/>
      <c r="AF480" s="107"/>
      <c r="AG480" s="64">
        <v>2</v>
      </c>
      <c r="AH480" s="108"/>
      <c r="AI480" s="109"/>
    </row>
    <row r="481" spans="1:36" ht="15.75" customHeight="1">
      <c r="A481" s="52">
        <v>1702</v>
      </c>
      <c r="B481" s="103"/>
      <c r="C481" s="103"/>
      <c r="D481" s="103"/>
      <c r="E481" s="103"/>
      <c r="F481" s="103"/>
      <c r="G481" s="103"/>
      <c r="H481" s="103"/>
      <c r="I481" s="103"/>
      <c r="J481" s="103"/>
      <c r="K481" s="104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61"/>
      <c r="AD481" s="1"/>
      <c r="AE481" s="29"/>
      <c r="AF481" s="110"/>
      <c r="AG481" s="111"/>
      <c r="AH481" s="112"/>
      <c r="AI481" s="110"/>
    </row>
    <row r="482" spans="1:36" ht="15.75" customHeight="1">
      <c r="A482" s="52">
        <v>1801</v>
      </c>
      <c r="B482" s="103"/>
      <c r="C482" s="103"/>
      <c r="D482" s="103"/>
      <c r="E482" s="103"/>
      <c r="F482" s="103"/>
      <c r="G482" s="103"/>
      <c r="H482" s="103"/>
      <c r="I482" s="103"/>
      <c r="J482" s="103"/>
      <c r="K482" s="104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61"/>
      <c r="AD482" s="1"/>
      <c r="AE482" s="29"/>
      <c r="AF482" s="110"/>
      <c r="AG482" s="111"/>
      <c r="AH482" s="112"/>
      <c r="AI482" s="110"/>
    </row>
    <row r="483" spans="1:36" ht="15.75" customHeight="1">
      <c r="A483" s="52">
        <v>1802</v>
      </c>
      <c r="B483" s="103"/>
      <c r="C483" s="103"/>
      <c r="D483" s="103"/>
      <c r="E483" s="103"/>
      <c r="F483" s="103"/>
      <c r="G483" s="103"/>
      <c r="H483" s="103"/>
      <c r="I483" s="103"/>
      <c r="J483" s="103"/>
      <c r="K483" s="104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61"/>
      <c r="AD483" s="1"/>
      <c r="AE483" s="29"/>
      <c r="AF483" s="110"/>
      <c r="AG483" s="111"/>
      <c r="AH483" s="112"/>
      <c r="AI483" s="110"/>
    </row>
    <row r="484" spans="1:36" ht="15.75" customHeight="1">
      <c r="A484" s="52">
        <v>1901</v>
      </c>
      <c r="B484" s="103"/>
      <c r="C484" s="103"/>
      <c r="D484" s="103"/>
      <c r="E484" s="103"/>
      <c r="F484" s="103"/>
      <c r="G484" s="103"/>
      <c r="H484" s="103"/>
      <c r="I484" s="103"/>
      <c r="J484" s="103"/>
      <c r="K484" s="104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61"/>
      <c r="AD484" s="1"/>
      <c r="AE484" s="29"/>
      <c r="AF484" s="74"/>
      <c r="AG484" s="75"/>
      <c r="AH484" s="76"/>
      <c r="AI484" s="71"/>
    </row>
    <row r="485" spans="1:36" ht="15.75" customHeight="1">
      <c r="A485" s="52">
        <v>1902</v>
      </c>
      <c r="B485" s="103"/>
      <c r="C485" s="103"/>
      <c r="D485" s="103"/>
      <c r="E485" s="103"/>
      <c r="F485" s="103"/>
      <c r="G485" s="103"/>
      <c r="H485" s="103"/>
      <c r="I485" s="103"/>
      <c r="J485" s="103"/>
      <c r="K485" s="104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61"/>
      <c r="AD485" s="1"/>
      <c r="AE485" s="29"/>
      <c r="AF485" s="77" t="s">
        <v>63</v>
      </c>
      <c r="AG485" s="78">
        <v>50</v>
      </c>
      <c r="AH485" s="79">
        <f>IF(SUM(K473:K481)=0,"",SUM(K473:K481))</f>
        <v>54</v>
      </c>
      <c r="AI485" s="80" t="s">
        <v>10</v>
      </c>
    </row>
    <row r="486" spans="1:36" ht="15.75" customHeight="1">
      <c r="A486" s="52">
        <v>2001</v>
      </c>
      <c r="B486" s="103"/>
      <c r="C486" s="103"/>
      <c r="D486" s="103"/>
      <c r="E486" s="103"/>
      <c r="F486" s="103"/>
      <c r="G486" s="103"/>
      <c r="H486" s="103"/>
      <c r="I486" s="103"/>
      <c r="J486" s="103"/>
      <c r="K486" s="104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61"/>
      <c r="AD486" s="1"/>
      <c r="AE486" s="29"/>
      <c r="AF486" s="81" t="s">
        <v>64</v>
      </c>
      <c r="AG486" s="82">
        <f>IF(AG485/B471=0,"",AG485/B471)</f>
        <v>0.73529411764705888</v>
      </c>
      <c r="AH486" s="83">
        <f>IF(AG485/AH485=0,"",AG485/AH485)</f>
        <v>0.92592592592592593</v>
      </c>
      <c r="AI486" s="84" t="s">
        <v>65</v>
      </c>
    </row>
    <row r="487" spans="1:36" ht="15.75" customHeight="1">
      <c r="A487" s="52">
        <v>2002</v>
      </c>
      <c r="B487" s="103"/>
      <c r="C487" s="103"/>
      <c r="D487" s="103"/>
      <c r="E487" s="103"/>
      <c r="F487" s="103"/>
      <c r="G487" s="103"/>
      <c r="H487" s="103"/>
      <c r="I487" s="103"/>
      <c r="J487" s="103"/>
      <c r="K487" s="104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85"/>
      <c r="AD487" s="86"/>
      <c r="AE487" s="87"/>
      <c r="AF487" s="86"/>
      <c r="AG487" s="87"/>
      <c r="AH487" s="87"/>
      <c r="AI487" s="88"/>
    </row>
    <row r="488" spans="1:36" ht="18" customHeight="1">
      <c r="A488" s="28"/>
      <c r="B488" s="29"/>
      <c r="C488" s="29"/>
      <c r="D488" s="201" t="s">
        <v>90</v>
      </c>
      <c r="E488" s="202"/>
      <c r="F488" s="202"/>
      <c r="G488" s="202"/>
      <c r="H488" s="202"/>
      <c r="I488" s="202"/>
      <c r="J488" s="203"/>
      <c r="K488" s="89">
        <f>SUM(K471:K484)</f>
        <v>54</v>
      </c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90">
        <f>IF(K479=0,"",K479/B471)</f>
        <v>0.79411764705882348</v>
      </c>
      <c r="AD488" s="90">
        <f>IF(K488=0,"",K488/B471)</f>
        <v>0.79411764705882348</v>
      </c>
      <c r="AE488" s="90">
        <f>IF(K479=0,"",AD488-AC488)</f>
        <v>0</v>
      </c>
      <c r="AF488" s="1"/>
      <c r="AG488" s="29"/>
      <c r="AH488" s="25"/>
      <c r="AI488" s="1"/>
    </row>
    <row r="489" spans="1:36" ht="12.75" customHeight="1">
      <c r="AC489" s="1"/>
      <c r="AD489" s="1"/>
      <c r="AE489" s="1"/>
      <c r="AF489" s="1"/>
      <c r="AG489" s="25"/>
      <c r="AH489" s="25"/>
      <c r="AI489" s="1"/>
    </row>
    <row r="490" spans="1:36" ht="12.75" customHeight="1">
      <c r="K490" s="45"/>
      <c r="AC490" s="1"/>
      <c r="AD490" s="1"/>
      <c r="AF490" s="1"/>
    </row>
    <row r="491" spans="1:36" ht="26.25" customHeight="1">
      <c r="B491" s="212" t="s">
        <v>101</v>
      </c>
      <c r="C491" s="205"/>
      <c r="D491" s="205"/>
      <c r="E491" s="205"/>
      <c r="F491" s="205"/>
      <c r="G491" s="205"/>
      <c r="H491" s="205"/>
      <c r="I491" s="205"/>
      <c r="J491" s="205"/>
      <c r="K491" s="48" t="s">
        <v>69</v>
      </c>
      <c r="AC491" s="1"/>
      <c r="AD491" s="1"/>
      <c r="AE491" s="29"/>
      <c r="AF491" s="1"/>
      <c r="AG491" s="29"/>
      <c r="AH491" s="29"/>
      <c r="AI491" s="29"/>
    </row>
    <row r="492" spans="1:36" ht="20.25" customHeight="1">
      <c r="A492" s="206" t="s">
        <v>9</v>
      </c>
      <c r="B492" s="207" t="s">
        <v>80</v>
      </c>
      <c r="C492" s="202"/>
      <c r="D492" s="202"/>
      <c r="E492" s="202"/>
      <c r="F492" s="202"/>
      <c r="G492" s="202"/>
      <c r="H492" s="202"/>
      <c r="I492" s="202"/>
      <c r="J492" s="203"/>
      <c r="K492" s="208" t="s">
        <v>10</v>
      </c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196" t="s">
        <v>2</v>
      </c>
      <c r="AD492" s="196" t="s">
        <v>3</v>
      </c>
      <c r="AE492" s="198" t="s">
        <v>4</v>
      </c>
      <c r="AF492" s="196" t="s">
        <v>5</v>
      </c>
      <c r="AG492" s="199" t="s">
        <v>6</v>
      </c>
      <c r="AH492" s="199" t="s">
        <v>7</v>
      </c>
      <c r="AI492" s="196" t="s">
        <v>8</v>
      </c>
    </row>
    <row r="493" spans="1:36" ht="15.75" customHeight="1">
      <c r="A493" s="197"/>
      <c r="B493" s="52" t="s">
        <v>81</v>
      </c>
      <c r="C493" s="52" t="s">
        <v>82</v>
      </c>
      <c r="D493" s="52" t="s">
        <v>83</v>
      </c>
      <c r="E493" s="52" t="s">
        <v>84</v>
      </c>
      <c r="F493" s="52" t="s">
        <v>85</v>
      </c>
      <c r="G493" s="52" t="s">
        <v>86</v>
      </c>
      <c r="H493" s="52" t="s">
        <v>87</v>
      </c>
      <c r="I493" s="52" t="s">
        <v>88</v>
      </c>
      <c r="J493" s="52" t="s">
        <v>89</v>
      </c>
      <c r="K493" s="197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197"/>
      <c r="AD493" s="197"/>
      <c r="AE493" s="197"/>
      <c r="AF493" s="197"/>
      <c r="AG493" s="197"/>
      <c r="AH493" s="197"/>
      <c r="AI493" s="197"/>
    </row>
    <row r="494" spans="1:36" ht="15.75" customHeight="1">
      <c r="A494" s="52">
        <v>1301</v>
      </c>
      <c r="B494" s="53">
        <v>23</v>
      </c>
      <c r="C494" s="103"/>
      <c r="D494" s="103"/>
      <c r="E494" s="103"/>
      <c r="F494" s="103"/>
      <c r="G494" s="103"/>
      <c r="H494" s="103"/>
      <c r="I494" s="103"/>
      <c r="J494" s="103"/>
      <c r="K494" s="104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55"/>
      <c r="AD494" s="56"/>
      <c r="AE494" s="57"/>
      <c r="AF494" s="105"/>
      <c r="AG494" s="59">
        <f>B494</f>
        <v>23</v>
      </c>
      <c r="AH494" s="106"/>
      <c r="AI494" s="105"/>
    </row>
    <row r="495" spans="1:36" ht="15.75" customHeight="1">
      <c r="A495" s="52">
        <v>1302</v>
      </c>
      <c r="B495" s="103"/>
      <c r="C495" s="103">
        <v>19</v>
      </c>
      <c r="D495" s="103"/>
      <c r="E495" s="103"/>
      <c r="F495" s="103"/>
      <c r="G495" s="103"/>
      <c r="H495" s="103"/>
      <c r="I495" s="103"/>
      <c r="J495" s="103"/>
      <c r="K495" s="104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61"/>
      <c r="AD495" s="1"/>
      <c r="AE495" s="62"/>
      <c r="AF495" s="63">
        <f>IF(C495=0,"",C495/B494)</f>
        <v>0.82608695652173914</v>
      </c>
      <c r="AG495" s="64">
        <v>19</v>
      </c>
      <c r="AH495" s="65">
        <f t="shared" ref="AH495:AH502" si="102">IF(AG495=0,"",AG495/AG494)</f>
        <v>0.82608695652173914</v>
      </c>
      <c r="AI495" s="65">
        <f t="shared" ref="AI495:AI502" si="103">IF(AG495=0,"",100%-AH495)</f>
        <v>0.17391304347826086</v>
      </c>
    </row>
    <row r="496" spans="1:36" ht="15.75" customHeight="1">
      <c r="A496" s="52">
        <v>1401</v>
      </c>
      <c r="B496" s="103"/>
      <c r="C496" s="103"/>
      <c r="D496" s="103">
        <v>16</v>
      </c>
      <c r="E496" s="103"/>
      <c r="F496" s="103"/>
      <c r="G496" s="103"/>
      <c r="H496" s="103"/>
      <c r="I496" s="103"/>
      <c r="J496" s="103"/>
      <c r="K496" s="104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61"/>
      <c r="AD496" s="1"/>
      <c r="AE496" s="62"/>
      <c r="AF496" s="63">
        <f>IF(D496=0,"",D496/C495)</f>
        <v>0.84210526315789469</v>
      </c>
      <c r="AG496" s="64">
        <v>17</v>
      </c>
      <c r="AH496" s="65">
        <f t="shared" si="102"/>
        <v>0.89473684210526316</v>
      </c>
      <c r="AI496" s="65">
        <f t="shared" si="103"/>
        <v>0.10526315789473684</v>
      </c>
      <c r="AJ496" s="8">
        <f>AG496/AG494</f>
        <v>0.73913043478260865</v>
      </c>
    </row>
    <row r="497" spans="1:35" ht="15.75" customHeight="1">
      <c r="A497" s="52">
        <v>1402</v>
      </c>
      <c r="B497" s="103"/>
      <c r="C497" s="103"/>
      <c r="D497" s="103"/>
      <c r="E497" s="103">
        <v>15</v>
      </c>
      <c r="F497" s="103"/>
      <c r="G497" s="103"/>
      <c r="H497" s="103"/>
      <c r="I497" s="103"/>
      <c r="J497" s="103"/>
      <c r="K497" s="104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61"/>
      <c r="AD497" s="1"/>
      <c r="AE497" s="62"/>
      <c r="AF497" s="63">
        <f>IF(E497=0,"",E497/D496)</f>
        <v>0.9375</v>
      </c>
      <c r="AG497" s="64">
        <v>17</v>
      </c>
      <c r="AH497" s="65">
        <f t="shared" si="102"/>
        <v>1</v>
      </c>
      <c r="AI497" s="65">
        <f t="shared" si="103"/>
        <v>0</v>
      </c>
    </row>
    <row r="498" spans="1:35" ht="15.75" customHeight="1">
      <c r="A498" s="52">
        <v>1501</v>
      </c>
      <c r="B498" s="103"/>
      <c r="C498" s="103"/>
      <c r="D498" s="103"/>
      <c r="E498" s="103"/>
      <c r="F498" s="103">
        <v>12</v>
      </c>
      <c r="G498" s="103"/>
      <c r="H498" s="103"/>
      <c r="I498" s="103"/>
      <c r="J498" s="103"/>
      <c r="K498" s="104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61"/>
      <c r="AD498" s="1"/>
      <c r="AE498" s="62"/>
      <c r="AF498" s="63">
        <f>IF(F498=0,"",F498/E497)</f>
        <v>0.8</v>
      </c>
      <c r="AG498" s="64">
        <v>17</v>
      </c>
      <c r="AH498" s="65">
        <f t="shared" si="102"/>
        <v>1</v>
      </c>
      <c r="AI498" s="65">
        <f t="shared" si="103"/>
        <v>0</v>
      </c>
    </row>
    <row r="499" spans="1:35" ht="15.75" customHeight="1">
      <c r="A499" s="52">
        <v>1502</v>
      </c>
      <c r="B499" s="103"/>
      <c r="C499" s="103"/>
      <c r="D499" s="103"/>
      <c r="E499" s="103"/>
      <c r="F499" s="103"/>
      <c r="G499" s="103">
        <v>11</v>
      </c>
      <c r="H499" s="103"/>
      <c r="I499" s="103"/>
      <c r="J499" s="103"/>
      <c r="K499" s="104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61"/>
      <c r="AD499" s="1"/>
      <c r="AE499" s="62"/>
      <c r="AF499" s="63">
        <f>IF(G499=0,"",G499/F498)</f>
        <v>0.91666666666666663</v>
      </c>
      <c r="AG499" s="64">
        <v>16</v>
      </c>
      <c r="AH499" s="65">
        <f t="shared" si="102"/>
        <v>0.94117647058823528</v>
      </c>
      <c r="AI499" s="65">
        <f t="shared" si="103"/>
        <v>5.8823529411764719E-2</v>
      </c>
    </row>
    <row r="500" spans="1:35" ht="15.75" customHeight="1">
      <c r="A500" s="52">
        <v>1601</v>
      </c>
      <c r="B500" s="103"/>
      <c r="C500" s="103"/>
      <c r="D500" s="103"/>
      <c r="E500" s="103"/>
      <c r="F500" s="103"/>
      <c r="G500" s="103"/>
      <c r="H500" s="103">
        <v>11</v>
      </c>
      <c r="I500" s="103"/>
      <c r="J500" s="103"/>
      <c r="K500" s="104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61"/>
      <c r="AD500" s="1"/>
      <c r="AE500" s="62"/>
      <c r="AF500" s="63">
        <f>IF(H500=0,"",H500/G499)</f>
        <v>1</v>
      </c>
      <c r="AG500" s="64">
        <v>16</v>
      </c>
      <c r="AH500" s="65">
        <f t="shared" si="102"/>
        <v>1</v>
      </c>
      <c r="AI500" s="65">
        <f t="shared" si="103"/>
        <v>0</v>
      </c>
    </row>
    <row r="501" spans="1:35" ht="15.75" customHeight="1">
      <c r="A501" s="52">
        <v>1602</v>
      </c>
      <c r="B501" s="103"/>
      <c r="C501" s="103"/>
      <c r="D501" s="103"/>
      <c r="E501" s="103"/>
      <c r="F501" s="103"/>
      <c r="G501" s="103"/>
      <c r="H501" s="103"/>
      <c r="I501" s="103">
        <v>11</v>
      </c>
      <c r="J501" s="103"/>
      <c r="K501" s="104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61"/>
      <c r="AD501" s="1"/>
      <c r="AE501" s="62"/>
      <c r="AF501" s="63">
        <f>IF(I501=0,"",I501/H500)</f>
        <v>1</v>
      </c>
      <c r="AG501" s="64">
        <v>15</v>
      </c>
      <c r="AH501" s="65">
        <f t="shared" si="102"/>
        <v>0.9375</v>
      </c>
      <c r="AI501" s="65">
        <f t="shared" si="103"/>
        <v>6.25E-2</v>
      </c>
    </row>
    <row r="502" spans="1:35" ht="15.75" customHeight="1">
      <c r="A502" s="52">
        <v>1701</v>
      </c>
      <c r="B502" s="103"/>
      <c r="C502" s="103"/>
      <c r="D502" s="103"/>
      <c r="E502" s="103"/>
      <c r="F502" s="103"/>
      <c r="G502" s="103"/>
      <c r="H502" s="103"/>
      <c r="I502" s="103"/>
      <c r="J502" s="103">
        <v>11</v>
      </c>
      <c r="K502" s="104">
        <v>11</v>
      </c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61"/>
      <c r="AD502" s="1"/>
      <c r="AE502" s="62"/>
      <c r="AF502" s="66">
        <f>IF(J502=0,"",J502/I501)</f>
        <v>1</v>
      </c>
      <c r="AG502" s="64">
        <v>15</v>
      </c>
      <c r="AH502" s="67">
        <f t="shared" si="102"/>
        <v>1</v>
      </c>
      <c r="AI502" s="67">
        <f t="shared" si="103"/>
        <v>0</v>
      </c>
    </row>
    <row r="503" spans="1:35" ht="15.75" customHeight="1">
      <c r="A503" s="52">
        <v>1702</v>
      </c>
      <c r="B503" s="103"/>
      <c r="C503" s="103"/>
      <c r="D503" s="103"/>
      <c r="E503" s="103"/>
      <c r="F503" s="103"/>
      <c r="G503" s="103"/>
      <c r="H503" s="103"/>
      <c r="I503" s="103"/>
      <c r="J503" s="103">
        <v>1</v>
      </c>
      <c r="K503" s="104">
        <v>1</v>
      </c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61"/>
      <c r="AD503" s="1"/>
      <c r="AE503" s="29"/>
      <c r="AF503" s="107"/>
      <c r="AG503" s="64">
        <v>3</v>
      </c>
      <c r="AH503" s="108"/>
      <c r="AI503" s="109"/>
    </row>
    <row r="504" spans="1:35" ht="15.75" customHeight="1">
      <c r="A504" s="52">
        <v>1801</v>
      </c>
      <c r="B504" s="103"/>
      <c r="C504" s="103"/>
      <c r="D504" s="103"/>
      <c r="E504" s="103"/>
      <c r="F504" s="103"/>
      <c r="G504" s="103"/>
      <c r="H504" s="103"/>
      <c r="I504" s="103"/>
      <c r="J504" s="103">
        <v>1</v>
      </c>
      <c r="K504" s="104">
        <v>1</v>
      </c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61"/>
      <c r="AD504" s="1"/>
      <c r="AE504" s="29"/>
      <c r="AF504" s="110"/>
      <c r="AG504" s="111">
        <v>1</v>
      </c>
      <c r="AH504" s="112"/>
      <c r="AI504" s="110"/>
    </row>
    <row r="505" spans="1:35" ht="15.75" customHeight="1">
      <c r="A505" s="52">
        <v>1802</v>
      </c>
      <c r="B505" s="103"/>
      <c r="C505" s="103"/>
      <c r="D505" s="103"/>
      <c r="E505" s="103"/>
      <c r="F505" s="103"/>
      <c r="G505" s="103"/>
      <c r="H505" s="103"/>
      <c r="I505" s="103"/>
      <c r="J505" s="103"/>
      <c r="K505" s="104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61"/>
      <c r="AD505" s="1"/>
      <c r="AE505" s="29"/>
      <c r="AF505" s="110"/>
      <c r="AG505" s="111"/>
      <c r="AH505" s="112"/>
      <c r="AI505" s="110"/>
    </row>
    <row r="506" spans="1:35" ht="15.75" customHeight="1">
      <c r="A506" s="52">
        <v>1901</v>
      </c>
      <c r="B506" s="103"/>
      <c r="C506" s="103"/>
      <c r="D506" s="103"/>
      <c r="E506" s="103"/>
      <c r="F506" s="103"/>
      <c r="G506" s="103"/>
      <c r="H506" s="103"/>
      <c r="I506" s="103"/>
      <c r="J506" s="103"/>
      <c r="K506" s="104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61"/>
      <c r="AD506" s="1"/>
      <c r="AE506" s="29"/>
      <c r="AF506" s="110"/>
      <c r="AG506" s="111"/>
      <c r="AH506" s="112"/>
      <c r="AI506" s="110"/>
    </row>
    <row r="507" spans="1:35" ht="15.75" customHeight="1">
      <c r="A507" s="52">
        <v>1902</v>
      </c>
      <c r="B507" s="103"/>
      <c r="C507" s="103"/>
      <c r="D507" s="103"/>
      <c r="E507" s="103"/>
      <c r="F507" s="103"/>
      <c r="G507" s="103"/>
      <c r="H507" s="103"/>
      <c r="I507" s="103"/>
      <c r="J507" s="103"/>
      <c r="K507" s="104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61"/>
      <c r="AD507" s="1"/>
      <c r="AE507" s="29"/>
      <c r="AF507" s="74"/>
      <c r="AG507" s="75"/>
      <c r="AH507" s="76"/>
      <c r="AI507" s="71"/>
    </row>
    <row r="508" spans="1:35" ht="15.75" customHeight="1">
      <c r="A508" s="52">
        <v>2001</v>
      </c>
      <c r="B508" s="103"/>
      <c r="C508" s="103"/>
      <c r="D508" s="103"/>
      <c r="E508" s="103"/>
      <c r="F508" s="103"/>
      <c r="G508" s="103"/>
      <c r="H508" s="103"/>
      <c r="I508" s="103"/>
      <c r="J508" s="103"/>
      <c r="K508" s="104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61"/>
      <c r="AD508" s="1"/>
      <c r="AE508" s="29"/>
      <c r="AF508" s="77" t="s">
        <v>63</v>
      </c>
      <c r="AG508" s="78">
        <v>13</v>
      </c>
      <c r="AH508" s="79">
        <f>IF(SUM(K496:K504)=0,"",SUM(K496:K504))</f>
        <v>13</v>
      </c>
      <c r="AI508" s="80" t="s">
        <v>10</v>
      </c>
    </row>
    <row r="509" spans="1:35" ht="15.75" customHeight="1">
      <c r="A509" s="52">
        <v>2002</v>
      </c>
      <c r="B509" s="103"/>
      <c r="C509" s="103"/>
      <c r="D509" s="103"/>
      <c r="E509" s="103"/>
      <c r="F509" s="103"/>
      <c r="G509" s="103"/>
      <c r="H509" s="103"/>
      <c r="I509" s="103"/>
      <c r="J509" s="103"/>
      <c r="K509" s="104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61"/>
      <c r="AD509" s="1"/>
      <c r="AE509" s="29"/>
      <c r="AF509" s="81" t="s">
        <v>64</v>
      </c>
      <c r="AG509" s="82">
        <f>IF(AG508/B494=0,"",AG508/B494)</f>
        <v>0.56521739130434778</v>
      </c>
      <c r="AH509" s="83">
        <f>IF(AG508/AH508=0,"",AG508/AH508)</f>
        <v>1</v>
      </c>
      <c r="AI509" s="84" t="s">
        <v>65</v>
      </c>
    </row>
    <row r="510" spans="1:35" ht="15.75" customHeight="1">
      <c r="A510" s="52">
        <v>2101</v>
      </c>
      <c r="B510" s="103"/>
      <c r="C510" s="103"/>
      <c r="D510" s="103"/>
      <c r="E510" s="103"/>
      <c r="F510" s="103"/>
      <c r="G510" s="103"/>
      <c r="H510" s="103"/>
      <c r="I510" s="103"/>
      <c r="J510" s="103"/>
      <c r="K510" s="104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85"/>
      <c r="AD510" s="86"/>
      <c r="AE510" s="87"/>
      <c r="AF510" s="86"/>
      <c r="AG510" s="87"/>
      <c r="AH510" s="87"/>
      <c r="AI510" s="88"/>
    </row>
    <row r="511" spans="1:35" ht="18" customHeight="1">
      <c r="A511" s="28"/>
      <c r="B511" s="29"/>
      <c r="C511" s="29"/>
      <c r="D511" s="201" t="s">
        <v>90</v>
      </c>
      <c r="E511" s="202"/>
      <c r="F511" s="202"/>
      <c r="G511" s="202"/>
      <c r="H511" s="202"/>
      <c r="I511" s="202"/>
      <c r="J511" s="203"/>
      <c r="K511" s="89">
        <f>SUM(K494:K507)</f>
        <v>13</v>
      </c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90">
        <f>IF(K502=0,"",K502/B494)</f>
        <v>0.47826086956521741</v>
      </c>
      <c r="AD511" s="90">
        <f>IF(K511=0,"",K511/B494)</f>
        <v>0.56521739130434778</v>
      </c>
      <c r="AE511" s="90">
        <f>IF(K502=0,"",AD511-AC511)</f>
        <v>8.6956521739130377E-2</v>
      </c>
      <c r="AF511" s="1"/>
      <c r="AG511" s="29"/>
      <c r="AH511" s="25"/>
      <c r="AI511" s="1"/>
    </row>
    <row r="512" spans="1:35" ht="12.75" customHeight="1">
      <c r="AC512" s="1"/>
      <c r="AD512" s="1"/>
      <c r="AF512" s="1"/>
    </row>
    <row r="513" spans="1:36" ht="12.75" customHeight="1">
      <c r="AC513" s="1"/>
      <c r="AD513" s="1"/>
      <c r="AF513" s="1"/>
    </row>
    <row r="514" spans="1:36" ht="26.25" customHeight="1">
      <c r="B514" s="212" t="s">
        <v>101</v>
      </c>
      <c r="C514" s="205"/>
      <c r="D514" s="205"/>
      <c r="E514" s="205"/>
      <c r="F514" s="205"/>
      <c r="G514" s="205"/>
      <c r="H514" s="205"/>
      <c r="I514" s="205"/>
      <c r="J514" s="205"/>
      <c r="K514" s="48" t="s">
        <v>70</v>
      </c>
      <c r="AC514" s="1"/>
      <c r="AD514" s="1"/>
      <c r="AE514" s="29"/>
      <c r="AF514" s="1"/>
      <c r="AG514" s="29"/>
      <c r="AH514" s="29"/>
      <c r="AI514" s="29"/>
    </row>
    <row r="515" spans="1:36" ht="20.25" customHeight="1">
      <c r="A515" s="206" t="s">
        <v>9</v>
      </c>
      <c r="B515" s="207" t="s">
        <v>80</v>
      </c>
      <c r="C515" s="202"/>
      <c r="D515" s="202"/>
      <c r="E515" s="202"/>
      <c r="F515" s="202"/>
      <c r="G515" s="202"/>
      <c r="H515" s="202"/>
      <c r="I515" s="202"/>
      <c r="J515" s="203"/>
      <c r="K515" s="208" t="s">
        <v>10</v>
      </c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196" t="s">
        <v>2</v>
      </c>
      <c r="AD515" s="196" t="s">
        <v>3</v>
      </c>
      <c r="AE515" s="198" t="s">
        <v>4</v>
      </c>
      <c r="AF515" s="196" t="s">
        <v>5</v>
      </c>
      <c r="AG515" s="199" t="s">
        <v>6</v>
      </c>
      <c r="AH515" s="199" t="s">
        <v>7</v>
      </c>
      <c r="AI515" s="196" t="s">
        <v>8</v>
      </c>
    </row>
    <row r="516" spans="1:36" ht="15.75" customHeight="1">
      <c r="A516" s="197"/>
      <c r="B516" s="52" t="s">
        <v>81</v>
      </c>
      <c r="C516" s="52" t="s">
        <v>82</v>
      </c>
      <c r="D516" s="52" t="s">
        <v>83</v>
      </c>
      <c r="E516" s="52" t="s">
        <v>84</v>
      </c>
      <c r="F516" s="52" t="s">
        <v>85</v>
      </c>
      <c r="G516" s="52" t="s">
        <v>86</v>
      </c>
      <c r="H516" s="52" t="s">
        <v>87</v>
      </c>
      <c r="I516" s="52" t="s">
        <v>88</v>
      </c>
      <c r="J516" s="52" t="s">
        <v>89</v>
      </c>
      <c r="K516" s="197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197"/>
      <c r="AD516" s="197"/>
      <c r="AE516" s="197"/>
      <c r="AF516" s="197"/>
      <c r="AG516" s="197"/>
      <c r="AH516" s="197"/>
      <c r="AI516" s="197"/>
    </row>
    <row r="517" spans="1:36" ht="15.75" customHeight="1">
      <c r="A517" s="52">
        <v>1302</v>
      </c>
      <c r="B517" s="53">
        <v>58</v>
      </c>
      <c r="C517" s="103"/>
      <c r="D517" s="103"/>
      <c r="E517" s="103"/>
      <c r="F517" s="103"/>
      <c r="G517" s="103"/>
      <c r="H517" s="103"/>
      <c r="I517" s="103"/>
      <c r="J517" s="103"/>
      <c r="K517" s="104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55"/>
      <c r="AD517" s="56"/>
      <c r="AE517" s="57"/>
      <c r="AF517" s="105"/>
      <c r="AG517" s="59">
        <f>B517</f>
        <v>58</v>
      </c>
      <c r="AH517" s="106"/>
      <c r="AI517" s="105"/>
    </row>
    <row r="518" spans="1:36" ht="15.75" customHeight="1">
      <c r="A518" s="52">
        <v>1401</v>
      </c>
      <c r="B518" s="103"/>
      <c r="C518" s="103">
        <v>51</v>
      </c>
      <c r="D518" s="103"/>
      <c r="E518" s="103"/>
      <c r="F518" s="103"/>
      <c r="G518" s="103"/>
      <c r="H518" s="103"/>
      <c r="I518" s="103"/>
      <c r="J518" s="103"/>
      <c r="K518" s="104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61"/>
      <c r="AD518" s="1"/>
      <c r="AE518" s="62"/>
      <c r="AF518" s="63">
        <f>IF(C518=0,"",C518/B517)</f>
        <v>0.87931034482758619</v>
      </c>
      <c r="AG518" s="64">
        <v>51</v>
      </c>
      <c r="AH518" s="65">
        <f t="shared" ref="AH518:AH525" si="104">IF(AG518=0,"",AG518/AG517)</f>
        <v>0.87931034482758619</v>
      </c>
      <c r="AI518" s="65">
        <f t="shared" ref="AI518:AI525" si="105">IF(AG518=0,"",100%-AH518)</f>
        <v>0.12068965517241381</v>
      </c>
    </row>
    <row r="519" spans="1:36" ht="15.75" customHeight="1">
      <c r="A519" s="52">
        <v>1402</v>
      </c>
      <c r="B519" s="103"/>
      <c r="C519" s="103"/>
      <c r="D519" s="103">
        <v>44</v>
      </c>
      <c r="E519" s="103"/>
      <c r="F519" s="103"/>
      <c r="G519" s="103"/>
      <c r="H519" s="103"/>
      <c r="I519" s="103"/>
      <c r="J519" s="103"/>
      <c r="K519" s="104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61"/>
      <c r="AD519" s="1"/>
      <c r="AE519" s="62"/>
      <c r="AF519" s="63">
        <f>IF(D519=0,"",D519/C518)</f>
        <v>0.86274509803921573</v>
      </c>
      <c r="AG519" s="64">
        <v>45</v>
      </c>
      <c r="AH519" s="65">
        <f t="shared" si="104"/>
        <v>0.88235294117647056</v>
      </c>
      <c r="AI519" s="65">
        <f t="shared" si="105"/>
        <v>0.11764705882352944</v>
      </c>
      <c r="AJ519" s="8">
        <f>AG519/AG517</f>
        <v>0.77586206896551724</v>
      </c>
    </row>
    <row r="520" spans="1:36" ht="15.75" customHeight="1">
      <c r="A520" s="52">
        <v>1501</v>
      </c>
      <c r="B520" s="103"/>
      <c r="C520" s="103"/>
      <c r="D520" s="103"/>
      <c r="E520" s="103">
        <v>44</v>
      </c>
      <c r="F520" s="103"/>
      <c r="G520" s="103"/>
      <c r="H520" s="103"/>
      <c r="I520" s="103"/>
      <c r="J520" s="103"/>
      <c r="K520" s="104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61"/>
      <c r="AD520" s="1"/>
      <c r="AE520" s="62"/>
      <c r="AF520" s="63">
        <f>IF(E520=0,"",E520/D519)</f>
        <v>1</v>
      </c>
      <c r="AG520" s="64">
        <v>45</v>
      </c>
      <c r="AH520" s="65">
        <f t="shared" si="104"/>
        <v>1</v>
      </c>
      <c r="AI520" s="65">
        <f t="shared" si="105"/>
        <v>0</v>
      </c>
    </row>
    <row r="521" spans="1:36" ht="15.75" customHeight="1">
      <c r="A521" s="52">
        <v>1502</v>
      </c>
      <c r="B521" s="103"/>
      <c r="C521" s="103"/>
      <c r="D521" s="103"/>
      <c r="E521" s="103"/>
      <c r="F521" s="103">
        <v>44</v>
      </c>
      <c r="G521" s="103"/>
      <c r="H521" s="103"/>
      <c r="I521" s="103"/>
      <c r="J521" s="103"/>
      <c r="K521" s="104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61"/>
      <c r="AD521" s="1"/>
      <c r="AE521" s="62"/>
      <c r="AF521" s="63">
        <f>IF(F521=0,"",F521/E520)</f>
        <v>1</v>
      </c>
      <c r="AG521" s="64">
        <v>45</v>
      </c>
      <c r="AH521" s="65">
        <f t="shared" si="104"/>
        <v>1</v>
      </c>
      <c r="AI521" s="65">
        <f t="shared" si="105"/>
        <v>0</v>
      </c>
    </row>
    <row r="522" spans="1:36" ht="15.75" customHeight="1">
      <c r="A522" s="52">
        <v>1601</v>
      </c>
      <c r="B522" s="103"/>
      <c r="C522" s="103"/>
      <c r="D522" s="103"/>
      <c r="E522" s="103"/>
      <c r="F522" s="103"/>
      <c r="G522" s="103">
        <v>44</v>
      </c>
      <c r="H522" s="103"/>
      <c r="I522" s="103"/>
      <c r="J522" s="103"/>
      <c r="K522" s="104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61"/>
      <c r="AD522" s="1"/>
      <c r="AE522" s="62"/>
      <c r="AF522" s="63">
        <f>IF(G522=0,"",G522/F521)</f>
        <v>1</v>
      </c>
      <c r="AG522" s="64">
        <v>45</v>
      </c>
      <c r="AH522" s="65">
        <f t="shared" si="104"/>
        <v>1</v>
      </c>
      <c r="AI522" s="65">
        <f t="shared" si="105"/>
        <v>0</v>
      </c>
    </row>
    <row r="523" spans="1:36" ht="15.75" customHeight="1">
      <c r="A523" s="52">
        <v>1602</v>
      </c>
      <c r="B523" s="103"/>
      <c r="C523" s="103"/>
      <c r="D523" s="103"/>
      <c r="E523" s="103"/>
      <c r="F523" s="103"/>
      <c r="G523" s="103"/>
      <c r="H523" s="103">
        <v>41</v>
      </c>
      <c r="I523" s="103"/>
      <c r="J523" s="103"/>
      <c r="K523" s="104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61"/>
      <c r="AD523" s="1"/>
      <c r="AE523" s="62"/>
      <c r="AF523" s="63">
        <f>IF(H523=0,"",H523/G522)</f>
        <v>0.93181818181818177</v>
      </c>
      <c r="AG523" s="64">
        <v>44</v>
      </c>
      <c r="AH523" s="65">
        <f t="shared" si="104"/>
        <v>0.97777777777777775</v>
      </c>
      <c r="AI523" s="65">
        <f t="shared" si="105"/>
        <v>2.2222222222222254E-2</v>
      </c>
    </row>
    <row r="524" spans="1:36" ht="15.75" customHeight="1">
      <c r="A524" s="52">
        <v>1701</v>
      </c>
      <c r="B524" s="103"/>
      <c r="C524" s="103"/>
      <c r="D524" s="103"/>
      <c r="E524" s="103"/>
      <c r="F524" s="103"/>
      <c r="G524" s="103"/>
      <c r="H524" s="103"/>
      <c r="I524" s="103">
        <v>40</v>
      </c>
      <c r="J524" s="103"/>
      <c r="K524" s="104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61"/>
      <c r="AD524" s="1"/>
      <c r="AE524" s="62"/>
      <c r="AF524" s="63">
        <f>IF(I524=0,"",I524/H523)</f>
        <v>0.97560975609756095</v>
      </c>
      <c r="AG524" s="64">
        <v>44</v>
      </c>
      <c r="AH524" s="65">
        <f t="shared" si="104"/>
        <v>1</v>
      </c>
      <c r="AI524" s="65">
        <f t="shared" si="105"/>
        <v>0</v>
      </c>
    </row>
    <row r="525" spans="1:36" ht="15.75" customHeight="1">
      <c r="A525" s="52">
        <v>1702</v>
      </c>
      <c r="B525" s="103"/>
      <c r="C525" s="103"/>
      <c r="D525" s="103"/>
      <c r="E525" s="103"/>
      <c r="F525" s="103"/>
      <c r="G525" s="103"/>
      <c r="H525" s="103"/>
      <c r="I525" s="103"/>
      <c r="J525" s="103">
        <v>40</v>
      </c>
      <c r="K525" s="104">
        <v>40</v>
      </c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61"/>
      <c r="AD525" s="1"/>
      <c r="AE525" s="62"/>
      <c r="AF525" s="66">
        <f>IF(J525=0,"",J525/I524)</f>
        <v>1</v>
      </c>
      <c r="AG525" s="64">
        <v>42</v>
      </c>
      <c r="AH525" s="67">
        <f t="shared" si="104"/>
        <v>0.95454545454545459</v>
      </c>
      <c r="AI525" s="67">
        <f t="shared" si="105"/>
        <v>4.5454545454545414E-2</v>
      </c>
    </row>
    <row r="526" spans="1:36" ht="15.75" customHeight="1">
      <c r="A526" s="52">
        <v>1801</v>
      </c>
      <c r="B526" s="103"/>
      <c r="C526" s="103"/>
      <c r="D526" s="103"/>
      <c r="E526" s="103"/>
      <c r="F526" s="103"/>
      <c r="G526" s="103"/>
      <c r="H526" s="103"/>
      <c r="I526" s="103"/>
      <c r="J526" s="103">
        <v>2</v>
      </c>
      <c r="K526" s="104">
        <v>2</v>
      </c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61"/>
      <c r="AD526" s="1"/>
      <c r="AE526" s="29"/>
      <c r="AF526" s="107"/>
      <c r="AG526" s="64">
        <v>3</v>
      </c>
      <c r="AH526" s="108"/>
      <c r="AI526" s="109"/>
    </row>
    <row r="527" spans="1:36" ht="15.75" customHeight="1">
      <c r="A527" s="52">
        <v>1802</v>
      </c>
      <c r="B527" s="103"/>
      <c r="C527" s="103"/>
      <c r="D527" s="103"/>
      <c r="E527" s="103"/>
      <c r="F527" s="103"/>
      <c r="G527" s="103"/>
      <c r="H527" s="103"/>
      <c r="I527" s="103"/>
      <c r="J527" s="103">
        <v>2</v>
      </c>
      <c r="K527" s="104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61"/>
      <c r="AD527" s="1"/>
      <c r="AE527" s="29"/>
      <c r="AF527" s="110"/>
      <c r="AG527" s="111">
        <v>2</v>
      </c>
      <c r="AH527" s="112"/>
      <c r="AI527" s="110"/>
    </row>
    <row r="528" spans="1:36" ht="15.75" customHeight="1">
      <c r="A528" s="52">
        <v>1901</v>
      </c>
      <c r="B528" s="103"/>
      <c r="C528" s="103"/>
      <c r="D528" s="103"/>
      <c r="E528" s="103"/>
      <c r="F528" s="103"/>
      <c r="G528" s="103"/>
      <c r="H528" s="103"/>
      <c r="I528" s="103"/>
      <c r="J528" s="103">
        <v>2</v>
      </c>
      <c r="K528" s="104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61"/>
      <c r="AD528" s="1"/>
      <c r="AE528" s="29"/>
      <c r="AF528" s="110"/>
      <c r="AG528" s="111">
        <v>2</v>
      </c>
      <c r="AH528" s="112"/>
      <c r="AI528" s="110"/>
    </row>
    <row r="529" spans="1:36" ht="15.75" customHeight="1">
      <c r="A529" s="52">
        <v>1902</v>
      </c>
      <c r="B529" s="103"/>
      <c r="C529" s="103"/>
      <c r="D529" s="103"/>
      <c r="E529" s="103"/>
      <c r="F529" s="103"/>
      <c r="G529" s="103"/>
      <c r="H529" s="103"/>
      <c r="I529" s="103"/>
      <c r="J529" s="103"/>
      <c r="K529" s="104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61"/>
      <c r="AD529" s="1"/>
      <c r="AE529" s="29"/>
      <c r="AF529" s="110"/>
      <c r="AG529" s="111"/>
      <c r="AH529" s="112"/>
      <c r="AI529" s="110"/>
    </row>
    <row r="530" spans="1:36" ht="15.75" customHeight="1">
      <c r="A530" s="52">
        <v>2001</v>
      </c>
      <c r="B530" s="103"/>
      <c r="C530" s="103"/>
      <c r="D530" s="103"/>
      <c r="E530" s="103"/>
      <c r="F530" s="103"/>
      <c r="G530" s="103"/>
      <c r="H530" s="103"/>
      <c r="I530" s="103"/>
      <c r="J530" s="103"/>
      <c r="K530" s="104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61"/>
      <c r="AD530" s="1"/>
      <c r="AE530" s="29"/>
      <c r="AF530" s="74"/>
      <c r="AG530" s="75"/>
      <c r="AH530" s="76"/>
      <c r="AI530" s="71"/>
    </row>
    <row r="531" spans="1:36" ht="15.75" customHeight="1">
      <c r="A531" s="52">
        <v>2002</v>
      </c>
      <c r="B531" s="103"/>
      <c r="C531" s="103"/>
      <c r="D531" s="103"/>
      <c r="E531" s="103"/>
      <c r="F531" s="103"/>
      <c r="G531" s="103"/>
      <c r="H531" s="103"/>
      <c r="I531" s="103"/>
      <c r="J531" s="103"/>
      <c r="K531" s="104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61"/>
      <c r="AD531" s="1"/>
      <c r="AE531" s="29"/>
      <c r="AF531" s="77" t="s">
        <v>63</v>
      </c>
      <c r="AG531" s="78">
        <v>15</v>
      </c>
      <c r="AH531" s="79">
        <f>IF(SUM(K519:K527)=0,"",SUM(K519:K527))</f>
        <v>42</v>
      </c>
      <c r="AI531" s="80" t="s">
        <v>10</v>
      </c>
    </row>
    <row r="532" spans="1:36" ht="15.75" customHeight="1">
      <c r="A532" s="52">
        <v>2101</v>
      </c>
      <c r="B532" s="103"/>
      <c r="C532" s="103"/>
      <c r="D532" s="103"/>
      <c r="E532" s="103"/>
      <c r="F532" s="103"/>
      <c r="G532" s="103"/>
      <c r="H532" s="103"/>
      <c r="I532" s="103"/>
      <c r="J532" s="103"/>
      <c r="K532" s="104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61"/>
      <c r="AD532" s="1"/>
      <c r="AE532" s="29"/>
      <c r="AF532" s="81" t="s">
        <v>64</v>
      </c>
      <c r="AG532" s="82">
        <f>IF(AG531/B517=0,"",AG531/B517)</f>
        <v>0.25862068965517243</v>
      </c>
      <c r="AH532" s="83">
        <f>IF(AG531/AH531=0,"",AG531/AH531)</f>
        <v>0.35714285714285715</v>
      </c>
      <c r="AI532" s="84" t="s">
        <v>65</v>
      </c>
    </row>
    <row r="533" spans="1:36" ht="15.75" customHeight="1">
      <c r="A533" s="52">
        <v>2102</v>
      </c>
      <c r="B533" s="103"/>
      <c r="C533" s="103"/>
      <c r="D533" s="103"/>
      <c r="E533" s="103"/>
      <c r="F533" s="103"/>
      <c r="G533" s="103"/>
      <c r="H533" s="103"/>
      <c r="I533" s="103"/>
      <c r="J533" s="103"/>
      <c r="K533" s="104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85"/>
      <c r="AD533" s="86"/>
      <c r="AE533" s="87"/>
      <c r="AF533" s="86"/>
      <c r="AG533" s="87"/>
      <c r="AH533" s="87"/>
      <c r="AI533" s="88"/>
    </row>
    <row r="534" spans="1:36" ht="18" customHeight="1">
      <c r="A534" s="28"/>
      <c r="B534" s="29"/>
      <c r="C534" s="29"/>
      <c r="D534" s="201" t="s">
        <v>90</v>
      </c>
      <c r="E534" s="202"/>
      <c r="F534" s="202"/>
      <c r="G534" s="202"/>
      <c r="H534" s="202"/>
      <c r="I534" s="202"/>
      <c r="J534" s="203"/>
      <c r="K534" s="89">
        <f>SUM(K517:K530)</f>
        <v>42</v>
      </c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90">
        <f>IF(K525=0,"",K525/B517)</f>
        <v>0.68965517241379315</v>
      </c>
      <c r="AD534" s="90">
        <f>IF(K534=0,"",K534/B517)</f>
        <v>0.72413793103448276</v>
      </c>
      <c r="AE534" s="90">
        <f>IF(K525=0,"",AD534-AC534)</f>
        <v>3.4482758620689613E-2</v>
      </c>
      <c r="AF534" s="1"/>
      <c r="AG534" s="29"/>
      <c r="AH534" s="25"/>
      <c r="AI534" s="1"/>
    </row>
    <row r="535" spans="1:36" ht="12.75" customHeight="1">
      <c r="AC535" s="1"/>
      <c r="AD535" s="1"/>
      <c r="AF535" s="1"/>
    </row>
    <row r="536" spans="1:36" ht="12.75" customHeight="1">
      <c r="AC536" s="1"/>
      <c r="AD536" s="1"/>
      <c r="AF536" s="1"/>
    </row>
    <row r="537" spans="1:36" ht="26.25" customHeight="1">
      <c r="B537" s="212" t="s">
        <v>101</v>
      </c>
      <c r="C537" s="205"/>
      <c r="D537" s="205"/>
      <c r="E537" s="205"/>
      <c r="F537" s="205"/>
      <c r="G537" s="205"/>
      <c r="H537" s="205"/>
      <c r="I537" s="205"/>
      <c r="J537" s="205"/>
      <c r="K537" s="48" t="s">
        <v>71</v>
      </c>
      <c r="AC537" s="1"/>
      <c r="AD537" s="1"/>
      <c r="AE537" s="29"/>
      <c r="AF537" s="1"/>
      <c r="AG537" s="29"/>
      <c r="AH537" s="29"/>
      <c r="AI537" s="29"/>
    </row>
    <row r="538" spans="1:36" ht="20.25" customHeight="1">
      <c r="A538" s="206" t="s">
        <v>9</v>
      </c>
      <c r="B538" s="207" t="s">
        <v>80</v>
      </c>
      <c r="C538" s="202"/>
      <c r="D538" s="202"/>
      <c r="E538" s="202"/>
      <c r="F538" s="202"/>
      <c r="G538" s="202"/>
      <c r="H538" s="202"/>
      <c r="I538" s="202"/>
      <c r="J538" s="203"/>
      <c r="K538" s="208" t="s">
        <v>10</v>
      </c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196" t="s">
        <v>2</v>
      </c>
      <c r="AD538" s="196" t="s">
        <v>3</v>
      </c>
      <c r="AE538" s="198" t="s">
        <v>4</v>
      </c>
      <c r="AF538" s="196" t="s">
        <v>5</v>
      </c>
      <c r="AG538" s="199" t="s">
        <v>6</v>
      </c>
      <c r="AH538" s="199" t="s">
        <v>7</v>
      </c>
      <c r="AI538" s="196" t="s">
        <v>8</v>
      </c>
    </row>
    <row r="539" spans="1:36" ht="15.75" customHeight="1">
      <c r="A539" s="197"/>
      <c r="B539" s="52" t="s">
        <v>81</v>
      </c>
      <c r="C539" s="52" t="s">
        <v>82</v>
      </c>
      <c r="D539" s="52" t="s">
        <v>83</v>
      </c>
      <c r="E539" s="52" t="s">
        <v>84</v>
      </c>
      <c r="F539" s="52" t="s">
        <v>85</v>
      </c>
      <c r="G539" s="52" t="s">
        <v>86</v>
      </c>
      <c r="H539" s="52" t="s">
        <v>87</v>
      </c>
      <c r="I539" s="52" t="s">
        <v>88</v>
      </c>
      <c r="J539" s="52" t="s">
        <v>89</v>
      </c>
      <c r="K539" s="197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197"/>
      <c r="AD539" s="197"/>
      <c r="AE539" s="197"/>
      <c r="AF539" s="197"/>
      <c r="AG539" s="197"/>
      <c r="AH539" s="197"/>
      <c r="AI539" s="197"/>
    </row>
    <row r="540" spans="1:36" ht="15.75" customHeight="1">
      <c r="A540" s="52">
        <v>1401</v>
      </c>
      <c r="B540" s="53">
        <v>18</v>
      </c>
      <c r="C540" s="53"/>
      <c r="D540" s="53"/>
      <c r="E540" s="53"/>
      <c r="F540" s="53"/>
      <c r="G540" s="53"/>
      <c r="H540" s="53"/>
      <c r="I540" s="53"/>
      <c r="J540" s="103"/>
      <c r="K540" s="104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55"/>
      <c r="AD540" s="56"/>
      <c r="AE540" s="57"/>
      <c r="AF540" s="105"/>
      <c r="AG540" s="59">
        <f>B540</f>
        <v>18</v>
      </c>
      <c r="AH540" s="106"/>
      <c r="AI540" s="105"/>
    </row>
    <row r="541" spans="1:36" ht="15.75" customHeight="1">
      <c r="A541" s="52">
        <v>1402</v>
      </c>
      <c r="B541" s="53"/>
      <c r="C541" s="53">
        <v>16</v>
      </c>
      <c r="D541" s="53"/>
      <c r="E541" s="53"/>
      <c r="F541" s="53"/>
      <c r="G541" s="53"/>
      <c r="H541" s="53"/>
      <c r="I541" s="53"/>
      <c r="J541" s="103"/>
      <c r="K541" s="104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61"/>
      <c r="AD541" s="1"/>
      <c r="AE541" s="62"/>
      <c r="AF541" s="63">
        <f>IF(C541=0,"",C541/B540)</f>
        <v>0.88888888888888884</v>
      </c>
      <c r="AG541" s="64">
        <v>16</v>
      </c>
      <c r="AH541" s="65">
        <f t="shared" ref="AH541:AH548" si="106">IF(AG541=0,"",AG541/AG540)</f>
        <v>0.88888888888888884</v>
      </c>
      <c r="AI541" s="65">
        <f t="shared" ref="AI541:AI548" si="107">IF(AG541=0,"",100%-AH541)</f>
        <v>0.11111111111111116</v>
      </c>
    </row>
    <row r="542" spans="1:36" ht="15.75" customHeight="1">
      <c r="A542" s="52">
        <v>1501</v>
      </c>
      <c r="B542" s="53"/>
      <c r="C542" s="53"/>
      <c r="D542" s="53">
        <v>15</v>
      </c>
      <c r="E542" s="53"/>
      <c r="F542" s="53"/>
      <c r="G542" s="53"/>
      <c r="H542" s="53"/>
      <c r="I542" s="53"/>
      <c r="J542" s="103"/>
      <c r="K542" s="104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61"/>
      <c r="AD542" s="1"/>
      <c r="AE542" s="62"/>
      <c r="AF542" s="63">
        <f>IF(D542=0,"",D542/C541)</f>
        <v>0.9375</v>
      </c>
      <c r="AG542" s="64">
        <v>16</v>
      </c>
      <c r="AH542" s="65">
        <f t="shared" si="106"/>
        <v>1</v>
      </c>
      <c r="AI542" s="65">
        <f t="shared" si="107"/>
        <v>0</v>
      </c>
      <c r="AJ542" s="8">
        <f>AG542/AG540</f>
        <v>0.88888888888888884</v>
      </c>
    </row>
    <row r="543" spans="1:36" ht="15.75" customHeight="1">
      <c r="A543" s="52">
        <v>1502</v>
      </c>
      <c r="B543" s="53"/>
      <c r="C543" s="53"/>
      <c r="D543" s="53"/>
      <c r="E543" s="53">
        <v>13</v>
      </c>
      <c r="F543" s="53"/>
      <c r="G543" s="53"/>
      <c r="H543" s="53"/>
      <c r="I543" s="53"/>
      <c r="J543" s="103"/>
      <c r="K543" s="104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61"/>
      <c r="AD543" s="1"/>
      <c r="AE543" s="62"/>
      <c r="AF543" s="63">
        <f>IF(E543=0,"",E543/D542)</f>
        <v>0.8666666666666667</v>
      </c>
      <c r="AG543" s="64">
        <v>15</v>
      </c>
      <c r="AH543" s="65">
        <f t="shared" si="106"/>
        <v>0.9375</v>
      </c>
      <c r="AI543" s="65">
        <f t="shared" si="107"/>
        <v>6.25E-2</v>
      </c>
    </row>
    <row r="544" spans="1:36" ht="15.75" customHeight="1">
      <c r="A544" s="52">
        <v>1601</v>
      </c>
      <c r="B544" s="53"/>
      <c r="C544" s="53"/>
      <c r="D544" s="53"/>
      <c r="E544" s="53"/>
      <c r="F544" s="53">
        <v>13</v>
      </c>
      <c r="G544" s="53"/>
      <c r="H544" s="53"/>
      <c r="I544" s="53"/>
      <c r="J544" s="103"/>
      <c r="K544" s="104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61"/>
      <c r="AD544" s="1"/>
      <c r="AE544" s="62"/>
      <c r="AF544" s="63">
        <f>IF(F544=0,"",F544/E543)</f>
        <v>1</v>
      </c>
      <c r="AG544" s="64">
        <v>15</v>
      </c>
      <c r="AH544" s="65">
        <f t="shared" si="106"/>
        <v>1</v>
      </c>
      <c r="AI544" s="65">
        <f t="shared" si="107"/>
        <v>0</v>
      </c>
    </row>
    <row r="545" spans="1:35" ht="15.75" customHeight="1">
      <c r="A545" s="52">
        <v>1602</v>
      </c>
      <c r="B545" s="53"/>
      <c r="C545" s="53"/>
      <c r="D545" s="53"/>
      <c r="E545" s="53"/>
      <c r="F545" s="53"/>
      <c r="G545" s="53">
        <v>13</v>
      </c>
      <c r="H545" s="53"/>
      <c r="I545" s="53"/>
      <c r="J545" s="103"/>
      <c r="K545" s="104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61"/>
      <c r="AD545" s="1"/>
      <c r="AE545" s="62"/>
      <c r="AF545" s="63">
        <f>IF(G545=0,"",G545/F544)</f>
        <v>1</v>
      </c>
      <c r="AG545" s="64">
        <v>15</v>
      </c>
      <c r="AH545" s="65">
        <f t="shared" si="106"/>
        <v>1</v>
      </c>
      <c r="AI545" s="65">
        <f t="shared" si="107"/>
        <v>0</v>
      </c>
    </row>
    <row r="546" spans="1:35" ht="15.75" customHeight="1">
      <c r="A546" s="52">
        <v>1701</v>
      </c>
      <c r="B546" s="53"/>
      <c r="C546" s="53"/>
      <c r="D546" s="53"/>
      <c r="E546" s="53"/>
      <c r="F546" s="53"/>
      <c r="G546" s="53"/>
      <c r="H546" s="53">
        <v>12</v>
      </c>
      <c r="I546" s="53"/>
      <c r="J546" s="103"/>
      <c r="K546" s="104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61"/>
      <c r="AD546" s="1"/>
      <c r="AE546" s="62"/>
      <c r="AF546" s="63">
        <f>IF(H546=0,"",H546/G545)</f>
        <v>0.92307692307692313</v>
      </c>
      <c r="AG546" s="64">
        <v>15</v>
      </c>
      <c r="AH546" s="65">
        <f t="shared" si="106"/>
        <v>1</v>
      </c>
      <c r="AI546" s="65">
        <f t="shared" si="107"/>
        <v>0</v>
      </c>
    </row>
    <row r="547" spans="1:35" ht="15.75" customHeight="1">
      <c r="A547" s="52">
        <v>1702</v>
      </c>
      <c r="B547" s="53"/>
      <c r="C547" s="53"/>
      <c r="D547" s="53"/>
      <c r="E547" s="53"/>
      <c r="F547" s="53"/>
      <c r="G547" s="53"/>
      <c r="H547" s="53"/>
      <c r="I547" s="53">
        <v>12</v>
      </c>
      <c r="J547" s="103"/>
      <c r="K547" s="104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61"/>
      <c r="AD547" s="1"/>
      <c r="AE547" s="62"/>
      <c r="AF547" s="63">
        <f>IF(I547=0,"",I547/H546)</f>
        <v>1</v>
      </c>
      <c r="AG547" s="64">
        <v>15</v>
      </c>
      <c r="AH547" s="65">
        <f t="shared" si="106"/>
        <v>1</v>
      </c>
      <c r="AI547" s="65">
        <f t="shared" si="107"/>
        <v>0</v>
      </c>
    </row>
    <row r="548" spans="1:35" ht="15.75" customHeight="1">
      <c r="A548" s="52">
        <v>1801</v>
      </c>
      <c r="B548" s="103"/>
      <c r="C548" s="103"/>
      <c r="D548" s="103"/>
      <c r="E548" s="103"/>
      <c r="F548" s="103"/>
      <c r="G548" s="103"/>
      <c r="H548" s="103"/>
      <c r="I548" s="103"/>
      <c r="J548" s="103">
        <v>12</v>
      </c>
      <c r="K548" s="104">
        <v>12</v>
      </c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61"/>
      <c r="AD548" s="1"/>
      <c r="AE548" s="62"/>
      <c r="AF548" s="66">
        <f>IF(J548=0,"",J548/I547)</f>
        <v>1</v>
      </c>
      <c r="AG548" s="64">
        <v>15</v>
      </c>
      <c r="AH548" s="67">
        <f t="shared" si="106"/>
        <v>1</v>
      </c>
      <c r="AI548" s="67">
        <f t="shared" si="107"/>
        <v>0</v>
      </c>
    </row>
    <row r="549" spans="1:35" ht="15.75" customHeight="1">
      <c r="A549" s="52">
        <v>1802</v>
      </c>
      <c r="B549" s="103"/>
      <c r="C549" s="103"/>
      <c r="D549" s="103"/>
      <c r="E549" s="103"/>
      <c r="F549" s="103"/>
      <c r="G549" s="103"/>
      <c r="H549" s="103"/>
      <c r="I549" s="103"/>
      <c r="J549" s="103">
        <v>2</v>
      </c>
      <c r="K549" s="104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61"/>
      <c r="AD549" s="1"/>
      <c r="AE549" s="29"/>
      <c r="AF549" s="107"/>
      <c r="AG549" s="64">
        <v>2</v>
      </c>
      <c r="AH549" s="108"/>
      <c r="AI549" s="109"/>
    </row>
    <row r="550" spans="1:35" ht="15.75" customHeight="1">
      <c r="A550" s="52">
        <v>1901</v>
      </c>
      <c r="B550" s="103"/>
      <c r="C550" s="103"/>
      <c r="D550" s="103"/>
      <c r="E550" s="103"/>
      <c r="F550" s="103"/>
      <c r="G550" s="103"/>
      <c r="H550" s="103"/>
      <c r="I550" s="103"/>
      <c r="J550" s="103">
        <v>1</v>
      </c>
      <c r="K550" s="104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61"/>
      <c r="AD550" s="1"/>
      <c r="AE550" s="29"/>
      <c r="AF550" s="110"/>
      <c r="AG550" s="111">
        <v>1</v>
      </c>
      <c r="AH550" s="112"/>
      <c r="AI550" s="110"/>
    </row>
    <row r="551" spans="1:35" ht="15.75" customHeight="1">
      <c r="A551" s="52">
        <v>1902</v>
      </c>
      <c r="B551" s="103"/>
      <c r="C551" s="103"/>
      <c r="D551" s="103"/>
      <c r="E551" s="103"/>
      <c r="F551" s="103"/>
      <c r="G551" s="103"/>
      <c r="H551" s="103"/>
      <c r="I551" s="103"/>
      <c r="J551" s="103"/>
      <c r="K551" s="104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61"/>
      <c r="AD551" s="1"/>
      <c r="AE551" s="29"/>
      <c r="AF551" s="110"/>
      <c r="AG551" s="111"/>
      <c r="AH551" s="112"/>
      <c r="AI551" s="110"/>
    </row>
    <row r="552" spans="1:35" ht="15.75" customHeight="1">
      <c r="A552" s="52">
        <v>2001</v>
      </c>
      <c r="B552" s="103"/>
      <c r="C552" s="103"/>
      <c r="D552" s="103"/>
      <c r="E552" s="103"/>
      <c r="F552" s="103"/>
      <c r="G552" s="103"/>
      <c r="H552" s="103"/>
      <c r="I552" s="103"/>
      <c r="J552" s="103"/>
      <c r="K552" s="104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61"/>
      <c r="AD552" s="1"/>
      <c r="AE552" s="29"/>
      <c r="AF552" s="110"/>
      <c r="AG552" s="111"/>
      <c r="AH552" s="112"/>
      <c r="AI552" s="110"/>
    </row>
    <row r="553" spans="1:35" ht="15.75" customHeight="1">
      <c r="A553" s="52">
        <v>2002</v>
      </c>
      <c r="B553" s="103"/>
      <c r="C553" s="103"/>
      <c r="D553" s="103"/>
      <c r="E553" s="103"/>
      <c r="F553" s="103"/>
      <c r="G553" s="103"/>
      <c r="H553" s="103"/>
      <c r="I553" s="103"/>
      <c r="J553" s="103"/>
      <c r="K553" s="104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61"/>
      <c r="AD553" s="1"/>
      <c r="AE553" s="29"/>
      <c r="AF553" s="74"/>
      <c r="AG553" s="75"/>
      <c r="AH553" s="76"/>
      <c r="AI553" s="71"/>
    </row>
    <row r="554" spans="1:35" ht="15.75" customHeight="1">
      <c r="A554" s="52">
        <v>2101</v>
      </c>
      <c r="B554" s="103"/>
      <c r="C554" s="103"/>
      <c r="D554" s="103"/>
      <c r="E554" s="103"/>
      <c r="F554" s="103"/>
      <c r="G554" s="103"/>
      <c r="H554" s="103"/>
      <c r="I554" s="103"/>
      <c r="J554" s="103"/>
      <c r="K554" s="104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61"/>
      <c r="AD554" s="1"/>
      <c r="AE554" s="29"/>
      <c r="AF554" s="77" t="s">
        <v>63</v>
      </c>
      <c r="AG554" s="78">
        <v>4</v>
      </c>
      <c r="AH554" s="79">
        <f>IF(SUM(K542:K552)=0,"",SUM(K542:K552))</f>
        <v>12</v>
      </c>
      <c r="AI554" s="80" t="s">
        <v>10</v>
      </c>
    </row>
    <row r="555" spans="1:35" ht="15.75" customHeight="1">
      <c r="A555" s="52">
        <v>2102</v>
      </c>
      <c r="B555" s="103"/>
      <c r="C555" s="103"/>
      <c r="D555" s="103"/>
      <c r="E555" s="103"/>
      <c r="F555" s="103"/>
      <c r="G555" s="103"/>
      <c r="H555" s="103"/>
      <c r="I555" s="103"/>
      <c r="J555" s="103"/>
      <c r="K555" s="104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61"/>
      <c r="AD555" s="1"/>
      <c r="AE555" s="29"/>
      <c r="AF555" s="81" t="s">
        <v>64</v>
      </c>
      <c r="AG555" s="82">
        <f>IF(AG554/B540=0,"",AG554/B540)</f>
        <v>0.22222222222222221</v>
      </c>
      <c r="AH555" s="83">
        <f>IF(AG554/AH554=0,"",AG554/AH554)</f>
        <v>0.33333333333333331</v>
      </c>
      <c r="AI555" s="84" t="s">
        <v>65</v>
      </c>
    </row>
    <row r="556" spans="1:35" ht="15.75" customHeight="1">
      <c r="A556" s="52">
        <v>2201</v>
      </c>
      <c r="B556" s="103"/>
      <c r="C556" s="103"/>
      <c r="D556" s="103"/>
      <c r="E556" s="103"/>
      <c r="F556" s="103"/>
      <c r="G556" s="103"/>
      <c r="H556" s="103"/>
      <c r="I556" s="103"/>
      <c r="J556" s="103"/>
      <c r="K556" s="104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85"/>
      <c r="AD556" s="86"/>
      <c r="AE556" s="87"/>
      <c r="AF556" s="86"/>
      <c r="AG556" s="87"/>
      <c r="AH556" s="87"/>
      <c r="AI556" s="88"/>
    </row>
    <row r="557" spans="1:35" ht="18" customHeight="1">
      <c r="A557" s="28"/>
      <c r="B557" s="29"/>
      <c r="C557" s="29"/>
      <c r="D557" s="201" t="s">
        <v>90</v>
      </c>
      <c r="E557" s="202"/>
      <c r="F557" s="202"/>
      <c r="G557" s="202"/>
      <c r="H557" s="202"/>
      <c r="I557" s="202"/>
      <c r="J557" s="203"/>
      <c r="K557" s="89">
        <f>SUM(K540:K553)</f>
        <v>12</v>
      </c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90">
        <f>IF(K548=0,"",K548/B540)</f>
        <v>0.66666666666666663</v>
      </c>
      <c r="AD557" s="90">
        <f>IF(K557=0,"",K557/B540)</f>
        <v>0.66666666666666663</v>
      </c>
      <c r="AE557" s="90">
        <f>IF(K548=0,"",AD557-AC557)</f>
        <v>0</v>
      </c>
      <c r="AF557" s="1"/>
      <c r="AG557" s="29"/>
      <c r="AH557" s="25"/>
      <c r="AI557" s="1"/>
    </row>
    <row r="558" spans="1:35" ht="12.75" customHeight="1">
      <c r="AC558" s="1"/>
      <c r="AD558" s="1"/>
      <c r="AF558" s="1"/>
    </row>
    <row r="559" spans="1:35" ht="12.75" customHeight="1">
      <c r="AC559" s="1"/>
      <c r="AD559" s="1"/>
      <c r="AF559" s="1"/>
    </row>
    <row r="560" spans="1:35" ht="26.25" customHeight="1">
      <c r="B560" s="212" t="s">
        <v>101</v>
      </c>
      <c r="C560" s="205"/>
      <c r="D560" s="205"/>
      <c r="E560" s="205"/>
      <c r="F560" s="205"/>
      <c r="G560" s="205"/>
      <c r="H560" s="205"/>
      <c r="I560" s="205"/>
      <c r="J560" s="205"/>
      <c r="K560" s="48" t="s">
        <v>77</v>
      </c>
      <c r="AC560" s="1"/>
      <c r="AD560" s="1"/>
      <c r="AE560" s="29"/>
      <c r="AF560" s="1"/>
      <c r="AG560" s="29"/>
      <c r="AH560" s="29"/>
      <c r="AI560" s="29"/>
    </row>
    <row r="561" spans="1:36" ht="20.25" customHeight="1">
      <c r="A561" s="206" t="s">
        <v>9</v>
      </c>
      <c r="B561" s="207" t="s">
        <v>80</v>
      </c>
      <c r="C561" s="202"/>
      <c r="D561" s="202"/>
      <c r="E561" s="202"/>
      <c r="F561" s="202"/>
      <c r="G561" s="202"/>
      <c r="H561" s="202"/>
      <c r="I561" s="202"/>
      <c r="J561" s="203"/>
      <c r="K561" s="208" t="s">
        <v>10</v>
      </c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196" t="s">
        <v>2</v>
      </c>
      <c r="AD561" s="196" t="s">
        <v>3</v>
      </c>
      <c r="AE561" s="198" t="s">
        <v>4</v>
      </c>
      <c r="AF561" s="196" t="s">
        <v>5</v>
      </c>
      <c r="AG561" s="199" t="s">
        <v>6</v>
      </c>
      <c r="AH561" s="199" t="s">
        <v>7</v>
      </c>
      <c r="AI561" s="196" t="s">
        <v>8</v>
      </c>
    </row>
    <row r="562" spans="1:36" ht="15.75" customHeight="1">
      <c r="A562" s="197"/>
      <c r="B562" s="52" t="s">
        <v>81</v>
      </c>
      <c r="C562" s="52" t="s">
        <v>82</v>
      </c>
      <c r="D562" s="52" t="s">
        <v>83</v>
      </c>
      <c r="E562" s="52" t="s">
        <v>84</v>
      </c>
      <c r="F562" s="52" t="s">
        <v>85</v>
      </c>
      <c r="G562" s="52" t="s">
        <v>86</v>
      </c>
      <c r="H562" s="52" t="s">
        <v>87</v>
      </c>
      <c r="I562" s="52" t="s">
        <v>88</v>
      </c>
      <c r="J562" s="52" t="s">
        <v>89</v>
      </c>
      <c r="K562" s="197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197"/>
      <c r="AD562" s="197"/>
      <c r="AE562" s="197"/>
      <c r="AF562" s="197"/>
      <c r="AG562" s="197"/>
      <c r="AH562" s="197"/>
      <c r="AI562" s="197"/>
    </row>
    <row r="563" spans="1:36" ht="15.75" customHeight="1">
      <c r="A563" s="52">
        <v>1402</v>
      </c>
      <c r="B563" s="53">
        <v>72</v>
      </c>
      <c r="C563" s="53"/>
      <c r="D563" s="53"/>
      <c r="E563" s="53"/>
      <c r="F563" s="53"/>
      <c r="G563" s="53"/>
      <c r="H563" s="53"/>
      <c r="I563" s="103"/>
      <c r="J563" s="103"/>
      <c r="K563" s="104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55"/>
      <c r="AD563" s="56"/>
      <c r="AE563" s="57"/>
      <c r="AF563" s="105"/>
      <c r="AG563" s="59">
        <f>B563</f>
        <v>72</v>
      </c>
      <c r="AH563" s="106"/>
      <c r="AI563" s="105"/>
    </row>
    <row r="564" spans="1:36" ht="15.75" customHeight="1">
      <c r="A564" s="52">
        <v>1501</v>
      </c>
      <c r="B564" s="53"/>
      <c r="C564" s="53">
        <v>66</v>
      </c>
      <c r="D564" s="53"/>
      <c r="E564" s="53"/>
      <c r="F564" s="53"/>
      <c r="G564" s="53"/>
      <c r="H564" s="53"/>
      <c r="I564" s="103"/>
      <c r="J564" s="103"/>
      <c r="K564" s="104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61"/>
      <c r="AD564" s="1"/>
      <c r="AE564" s="62"/>
      <c r="AF564" s="63">
        <f>IF(C564=0,"",C564/B563)</f>
        <v>0.91666666666666663</v>
      </c>
      <c r="AG564" s="64">
        <v>55</v>
      </c>
      <c r="AH564" s="65">
        <f t="shared" ref="AH564:AH571" si="108">IF(AG564=0,"",AG564/AG563)</f>
        <v>0.76388888888888884</v>
      </c>
      <c r="AI564" s="65">
        <f t="shared" ref="AI564:AI571" si="109">IF(AG564=0,"",100%-AH564)</f>
        <v>0.23611111111111116</v>
      </c>
    </row>
    <row r="565" spans="1:36" ht="15.75" customHeight="1">
      <c r="A565" s="52">
        <v>1502</v>
      </c>
      <c r="B565" s="53"/>
      <c r="C565" s="53"/>
      <c r="D565" s="53">
        <v>55</v>
      </c>
      <c r="E565" s="53"/>
      <c r="F565" s="53"/>
      <c r="G565" s="53"/>
      <c r="H565" s="53"/>
      <c r="I565" s="103"/>
      <c r="J565" s="103"/>
      <c r="K565" s="104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61"/>
      <c r="AD565" s="1"/>
      <c r="AE565" s="62"/>
      <c r="AF565" s="63">
        <f>IF(D565=0,"",D565/C564)</f>
        <v>0.83333333333333337</v>
      </c>
      <c r="AG565" s="64">
        <v>55</v>
      </c>
      <c r="AH565" s="65">
        <f t="shared" si="108"/>
        <v>1</v>
      </c>
      <c r="AI565" s="65">
        <f t="shared" si="109"/>
        <v>0</v>
      </c>
      <c r="AJ565" s="8">
        <f>AG565/AG563</f>
        <v>0.76388888888888884</v>
      </c>
    </row>
    <row r="566" spans="1:36" ht="15.75" customHeight="1">
      <c r="A566" s="52">
        <v>1601</v>
      </c>
      <c r="B566" s="53"/>
      <c r="C566" s="53"/>
      <c r="D566" s="53"/>
      <c r="E566" s="53">
        <v>49</v>
      </c>
      <c r="F566" s="53"/>
      <c r="G566" s="53"/>
      <c r="H566" s="53"/>
      <c r="I566" s="103"/>
      <c r="J566" s="103"/>
      <c r="K566" s="104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61"/>
      <c r="AD566" s="1"/>
      <c r="AE566" s="62"/>
      <c r="AF566" s="63">
        <f>IF(E566=0,"",E566/D565)</f>
        <v>0.89090909090909087</v>
      </c>
      <c r="AG566" s="64">
        <v>52</v>
      </c>
      <c r="AH566" s="65">
        <f t="shared" si="108"/>
        <v>0.94545454545454544</v>
      </c>
      <c r="AI566" s="65">
        <f t="shared" si="109"/>
        <v>5.4545454545454564E-2</v>
      </c>
    </row>
    <row r="567" spans="1:36" ht="15.75" customHeight="1">
      <c r="A567" s="52">
        <v>1602</v>
      </c>
      <c r="B567" s="53"/>
      <c r="C567" s="53"/>
      <c r="D567" s="53"/>
      <c r="E567" s="53"/>
      <c r="F567" s="53">
        <v>48</v>
      </c>
      <c r="G567" s="53"/>
      <c r="H567" s="53"/>
      <c r="I567" s="103"/>
      <c r="J567" s="103"/>
      <c r="K567" s="104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61"/>
      <c r="AD567" s="1"/>
      <c r="AE567" s="62"/>
      <c r="AF567" s="63">
        <f>IF(F567=0,"",F567/E566)</f>
        <v>0.97959183673469385</v>
      </c>
      <c r="AG567" s="64">
        <v>52</v>
      </c>
      <c r="AH567" s="65">
        <f t="shared" si="108"/>
        <v>1</v>
      </c>
      <c r="AI567" s="65">
        <f t="shared" si="109"/>
        <v>0</v>
      </c>
    </row>
    <row r="568" spans="1:36" ht="15.75" customHeight="1">
      <c r="A568" s="52">
        <v>1701</v>
      </c>
      <c r="B568" s="53"/>
      <c r="C568" s="53"/>
      <c r="D568" s="53"/>
      <c r="E568" s="53"/>
      <c r="F568" s="53"/>
      <c r="G568" s="53">
        <v>44</v>
      </c>
      <c r="H568" s="53"/>
      <c r="I568" s="103"/>
      <c r="J568" s="103"/>
      <c r="K568" s="104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61"/>
      <c r="AD568" s="1"/>
      <c r="AE568" s="62"/>
      <c r="AF568" s="63">
        <f>IF(G568=0,"",G568/F567)</f>
        <v>0.91666666666666663</v>
      </c>
      <c r="AG568" s="64">
        <v>49</v>
      </c>
      <c r="AH568" s="65">
        <f t="shared" si="108"/>
        <v>0.94230769230769229</v>
      </c>
      <c r="AI568" s="65">
        <f t="shared" si="109"/>
        <v>5.7692307692307709E-2</v>
      </c>
    </row>
    <row r="569" spans="1:36" ht="15.75" customHeight="1">
      <c r="A569" s="52">
        <v>1702</v>
      </c>
      <c r="B569" s="53"/>
      <c r="C569" s="53"/>
      <c r="D569" s="53"/>
      <c r="E569" s="53"/>
      <c r="F569" s="53"/>
      <c r="G569" s="53"/>
      <c r="H569" s="53">
        <v>42</v>
      </c>
      <c r="I569" s="103"/>
      <c r="J569" s="103"/>
      <c r="K569" s="104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61"/>
      <c r="AD569" s="1"/>
      <c r="AE569" s="62"/>
      <c r="AF569" s="63">
        <f>IF(H569=0,"",H569/G568)</f>
        <v>0.95454545454545459</v>
      </c>
      <c r="AG569" s="64">
        <v>49</v>
      </c>
      <c r="AH569" s="65">
        <f t="shared" si="108"/>
        <v>1</v>
      </c>
      <c r="AI569" s="65">
        <f t="shared" si="109"/>
        <v>0</v>
      </c>
    </row>
    <row r="570" spans="1:36" ht="15.75" customHeight="1">
      <c r="A570" s="52">
        <v>1801</v>
      </c>
      <c r="B570" s="103"/>
      <c r="C570" s="103"/>
      <c r="D570" s="103"/>
      <c r="E570" s="103"/>
      <c r="F570" s="103"/>
      <c r="G570" s="103"/>
      <c r="H570" s="103"/>
      <c r="I570" s="103">
        <v>42</v>
      </c>
      <c r="J570" s="103"/>
      <c r="K570" s="104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61"/>
      <c r="AD570" s="1"/>
      <c r="AE570" s="62"/>
      <c r="AF570" s="63">
        <f>IF(I570=0,"",I570/H569)</f>
        <v>1</v>
      </c>
      <c r="AG570" s="64">
        <v>47</v>
      </c>
      <c r="AH570" s="65">
        <f t="shared" si="108"/>
        <v>0.95918367346938771</v>
      </c>
      <c r="AI570" s="65">
        <f t="shared" si="109"/>
        <v>4.081632653061229E-2</v>
      </c>
    </row>
    <row r="571" spans="1:36" ht="15.75" customHeight="1">
      <c r="A571" s="52">
        <v>1802</v>
      </c>
      <c r="B571" s="103"/>
      <c r="C571" s="103"/>
      <c r="D571" s="103"/>
      <c r="E571" s="103"/>
      <c r="F571" s="103"/>
      <c r="G571" s="103"/>
      <c r="H571" s="103"/>
      <c r="I571" s="103"/>
      <c r="J571" s="103">
        <v>42</v>
      </c>
      <c r="K571" s="104">
        <v>41</v>
      </c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61"/>
      <c r="AD571" s="1"/>
      <c r="AE571" s="62"/>
      <c r="AF571" s="66">
        <f>IF(J571=0,"",J571/I570)</f>
        <v>1</v>
      </c>
      <c r="AG571" s="64">
        <v>45</v>
      </c>
      <c r="AH571" s="67">
        <f t="shared" si="108"/>
        <v>0.95744680851063835</v>
      </c>
      <c r="AI571" s="67">
        <f t="shared" si="109"/>
        <v>4.2553191489361653E-2</v>
      </c>
    </row>
    <row r="572" spans="1:36" ht="15.75" customHeight="1">
      <c r="A572" s="52">
        <v>1901</v>
      </c>
      <c r="B572" s="103"/>
      <c r="C572" s="103"/>
      <c r="D572" s="103"/>
      <c r="E572" s="103"/>
      <c r="F572" s="103"/>
      <c r="G572" s="103"/>
      <c r="H572" s="103"/>
      <c r="I572" s="103"/>
      <c r="J572" s="103">
        <v>4</v>
      </c>
      <c r="K572" s="104">
        <v>3</v>
      </c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61"/>
      <c r="AD572" s="1"/>
      <c r="AE572" s="29"/>
      <c r="AF572" s="107"/>
      <c r="AG572" s="64">
        <v>4</v>
      </c>
      <c r="AH572" s="108"/>
      <c r="AI572" s="109"/>
    </row>
    <row r="573" spans="1:36" ht="15.75" customHeight="1">
      <c r="A573" s="52">
        <v>1902</v>
      </c>
      <c r="B573" s="103"/>
      <c r="C573" s="103"/>
      <c r="D573" s="103"/>
      <c r="E573" s="103"/>
      <c r="F573" s="103"/>
      <c r="G573" s="103"/>
      <c r="H573" s="103"/>
      <c r="I573" s="103"/>
      <c r="J573" s="103">
        <v>1</v>
      </c>
      <c r="K573" s="104">
        <v>1</v>
      </c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61"/>
      <c r="AD573" s="1"/>
      <c r="AE573" s="29"/>
      <c r="AF573" s="110"/>
      <c r="AG573" s="111">
        <v>1</v>
      </c>
      <c r="AH573" s="112"/>
      <c r="AI573" s="110"/>
    </row>
    <row r="574" spans="1:36" ht="15.75" customHeight="1">
      <c r="A574" s="52">
        <v>2001</v>
      </c>
      <c r="B574" s="103"/>
      <c r="C574" s="103"/>
      <c r="D574" s="103"/>
      <c r="E574" s="103"/>
      <c r="F574" s="103"/>
      <c r="G574" s="103"/>
      <c r="H574" s="103"/>
      <c r="I574" s="103"/>
      <c r="J574" s="103"/>
      <c r="K574" s="104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61"/>
      <c r="AD574" s="1"/>
      <c r="AE574" s="29"/>
      <c r="AF574" s="110"/>
      <c r="AG574" s="111"/>
      <c r="AH574" s="112"/>
      <c r="AI574" s="110"/>
    </row>
    <row r="575" spans="1:36" ht="15.75" customHeight="1">
      <c r="A575" s="52">
        <v>2002</v>
      </c>
      <c r="B575" s="103"/>
      <c r="C575" s="103"/>
      <c r="D575" s="103"/>
      <c r="E575" s="103"/>
      <c r="F575" s="103"/>
      <c r="G575" s="103"/>
      <c r="H575" s="103"/>
      <c r="I575" s="103"/>
      <c r="J575" s="103"/>
      <c r="K575" s="104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61"/>
      <c r="AD575" s="1"/>
      <c r="AE575" s="29"/>
      <c r="AF575" s="110"/>
      <c r="AG575" s="111"/>
      <c r="AH575" s="112"/>
      <c r="AI575" s="110"/>
    </row>
    <row r="576" spans="1:36" ht="15.75" customHeight="1">
      <c r="A576" s="52">
        <v>2101</v>
      </c>
      <c r="B576" s="103"/>
      <c r="C576" s="103"/>
      <c r="D576" s="103"/>
      <c r="E576" s="103"/>
      <c r="F576" s="103"/>
      <c r="G576" s="103"/>
      <c r="H576" s="103"/>
      <c r="I576" s="103"/>
      <c r="J576" s="103"/>
      <c r="K576" s="104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61"/>
      <c r="AD576" s="1"/>
      <c r="AE576" s="29"/>
      <c r="AF576" s="74"/>
      <c r="AG576" s="75"/>
      <c r="AH576" s="76"/>
      <c r="AI576" s="71"/>
    </row>
    <row r="577" spans="1:36" ht="15.75" customHeight="1">
      <c r="A577" s="52">
        <v>2102</v>
      </c>
      <c r="B577" s="103"/>
      <c r="C577" s="103"/>
      <c r="D577" s="103"/>
      <c r="E577" s="103"/>
      <c r="F577" s="103"/>
      <c r="G577" s="103"/>
      <c r="H577" s="103"/>
      <c r="I577" s="103"/>
      <c r="J577" s="103"/>
      <c r="K577" s="104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61"/>
      <c r="AD577" s="1"/>
      <c r="AE577" s="29"/>
      <c r="AF577" s="77" t="s">
        <v>63</v>
      </c>
      <c r="AG577" s="78">
        <v>28</v>
      </c>
      <c r="AH577" s="79">
        <f>IF(SUM(K565:K575)=0,"",SUM(K565:K575))</f>
        <v>45</v>
      </c>
      <c r="AI577" s="80" t="s">
        <v>10</v>
      </c>
    </row>
    <row r="578" spans="1:36" ht="15.75" customHeight="1">
      <c r="A578" s="52">
        <v>2201</v>
      </c>
      <c r="B578" s="103"/>
      <c r="C578" s="103"/>
      <c r="D578" s="103"/>
      <c r="E578" s="103"/>
      <c r="F578" s="103"/>
      <c r="G578" s="103"/>
      <c r="H578" s="103"/>
      <c r="I578" s="103"/>
      <c r="J578" s="103"/>
      <c r="K578" s="104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61"/>
      <c r="AD578" s="1"/>
      <c r="AE578" s="29"/>
      <c r="AF578" s="81" t="s">
        <v>64</v>
      </c>
      <c r="AG578" s="82">
        <f>IF(AG577/B563=0,"",AG577/B563)</f>
        <v>0.3888888888888889</v>
      </c>
      <c r="AH578" s="83">
        <f>IF(AG577/AH577=0,"",AG577/AH577)</f>
        <v>0.62222222222222223</v>
      </c>
      <c r="AI578" s="84" t="s">
        <v>65</v>
      </c>
    </row>
    <row r="579" spans="1:36" ht="15.75" customHeight="1">
      <c r="A579" s="52">
        <v>2202</v>
      </c>
      <c r="B579" s="103"/>
      <c r="C579" s="103"/>
      <c r="D579" s="103"/>
      <c r="E579" s="103"/>
      <c r="F579" s="103"/>
      <c r="G579" s="103"/>
      <c r="H579" s="103"/>
      <c r="I579" s="103"/>
      <c r="J579" s="103"/>
      <c r="K579" s="104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85"/>
      <c r="AD579" s="86"/>
      <c r="AE579" s="87"/>
      <c r="AF579" s="86"/>
      <c r="AG579" s="87"/>
      <c r="AH579" s="87"/>
      <c r="AI579" s="88"/>
    </row>
    <row r="580" spans="1:36" ht="18" customHeight="1">
      <c r="A580" s="28"/>
      <c r="B580" s="29"/>
      <c r="C580" s="29"/>
      <c r="D580" s="201" t="s">
        <v>90</v>
      </c>
      <c r="E580" s="202"/>
      <c r="F580" s="202"/>
      <c r="G580" s="202"/>
      <c r="H580" s="202"/>
      <c r="I580" s="202"/>
      <c r="J580" s="203"/>
      <c r="K580" s="89">
        <f>SUM(K563:K576)</f>
        <v>45</v>
      </c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90">
        <f>IF(K571=0,"",K571/B563)</f>
        <v>0.56944444444444442</v>
      </c>
      <c r="AD580" s="90">
        <f>IF(K580=0,"",K580/B563)</f>
        <v>0.625</v>
      </c>
      <c r="AE580" s="90">
        <f>IF(K571=0,"",AD580-AC580)</f>
        <v>5.555555555555558E-2</v>
      </c>
      <c r="AF580" s="1"/>
      <c r="AG580" s="29"/>
      <c r="AH580" s="25"/>
      <c r="AI580" s="1"/>
    </row>
    <row r="581" spans="1:36" ht="12.75" customHeight="1">
      <c r="AC581" s="1"/>
      <c r="AD581" s="1"/>
      <c r="AF581" s="1"/>
    </row>
    <row r="582" spans="1:36" ht="12.75" customHeight="1">
      <c r="AC582" s="1"/>
      <c r="AD582" s="1"/>
      <c r="AF582" s="1"/>
    </row>
    <row r="583" spans="1:36" ht="26.25" customHeight="1">
      <c r="B583" s="212" t="s">
        <v>101</v>
      </c>
      <c r="C583" s="205"/>
      <c r="D583" s="205"/>
      <c r="E583" s="205"/>
      <c r="F583" s="205"/>
      <c r="G583" s="205"/>
      <c r="H583" s="205"/>
      <c r="I583" s="205"/>
      <c r="J583" s="205"/>
      <c r="K583" s="48" t="s">
        <v>78</v>
      </c>
      <c r="AC583" s="1"/>
      <c r="AD583" s="1"/>
      <c r="AE583" s="29"/>
      <c r="AF583" s="1"/>
      <c r="AG583" s="29"/>
      <c r="AH583" s="29"/>
      <c r="AI583" s="29"/>
    </row>
    <row r="584" spans="1:36" ht="20.25" customHeight="1">
      <c r="A584" s="206" t="s">
        <v>9</v>
      </c>
      <c r="B584" s="207" t="s">
        <v>80</v>
      </c>
      <c r="C584" s="202"/>
      <c r="D584" s="202"/>
      <c r="E584" s="202"/>
      <c r="F584" s="202"/>
      <c r="G584" s="202"/>
      <c r="H584" s="202"/>
      <c r="I584" s="202"/>
      <c r="J584" s="203"/>
      <c r="K584" s="208" t="s">
        <v>10</v>
      </c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196" t="s">
        <v>2</v>
      </c>
      <c r="AD584" s="196" t="s">
        <v>3</v>
      </c>
      <c r="AE584" s="198" t="s">
        <v>4</v>
      </c>
      <c r="AF584" s="196" t="s">
        <v>5</v>
      </c>
      <c r="AG584" s="199" t="s">
        <v>6</v>
      </c>
      <c r="AH584" s="199" t="s">
        <v>7</v>
      </c>
      <c r="AI584" s="196" t="s">
        <v>8</v>
      </c>
    </row>
    <row r="585" spans="1:36" ht="15.75" customHeight="1">
      <c r="A585" s="197"/>
      <c r="B585" s="52" t="s">
        <v>81</v>
      </c>
      <c r="C585" s="52" t="s">
        <v>82</v>
      </c>
      <c r="D585" s="52" t="s">
        <v>83</v>
      </c>
      <c r="E585" s="52" t="s">
        <v>84</v>
      </c>
      <c r="F585" s="52" t="s">
        <v>85</v>
      </c>
      <c r="G585" s="52" t="s">
        <v>86</v>
      </c>
      <c r="H585" s="52" t="s">
        <v>87</v>
      </c>
      <c r="I585" s="52" t="s">
        <v>88</v>
      </c>
      <c r="J585" s="52" t="s">
        <v>89</v>
      </c>
      <c r="K585" s="197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197"/>
      <c r="AD585" s="197"/>
      <c r="AE585" s="197"/>
      <c r="AF585" s="197"/>
      <c r="AG585" s="197"/>
      <c r="AH585" s="197"/>
      <c r="AI585" s="197"/>
    </row>
    <row r="586" spans="1:36" ht="15.75" customHeight="1">
      <c r="A586" s="52">
        <v>1501</v>
      </c>
      <c r="B586" s="53">
        <v>23</v>
      </c>
      <c r="C586" s="103"/>
      <c r="D586" s="103"/>
      <c r="E586" s="103"/>
      <c r="F586" s="103"/>
      <c r="G586" s="103"/>
      <c r="H586" s="103"/>
      <c r="I586" s="103"/>
      <c r="J586" s="103"/>
      <c r="K586" s="104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55"/>
      <c r="AD586" s="56"/>
      <c r="AE586" s="57"/>
      <c r="AF586" s="105"/>
      <c r="AG586" s="59">
        <f>B586</f>
        <v>23</v>
      </c>
      <c r="AH586" s="106"/>
      <c r="AI586" s="105"/>
    </row>
    <row r="587" spans="1:36" ht="15.75" customHeight="1">
      <c r="A587" s="52">
        <v>1502</v>
      </c>
      <c r="B587" s="103"/>
      <c r="C587" s="103">
        <v>15</v>
      </c>
      <c r="D587" s="103"/>
      <c r="E587" s="103"/>
      <c r="F587" s="103"/>
      <c r="G587" s="103"/>
      <c r="H587" s="103"/>
      <c r="I587" s="103"/>
      <c r="J587" s="103"/>
      <c r="K587" s="104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61"/>
      <c r="AD587" s="1"/>
      <c r="AE587" s="62"/>
      <c r="AF587" s="63">
        <f>IF(C587=0,"",C587/B586)</f>
        <v>0.65217391304347827</v>
      </c>
      <c r="AG587" s="64">
        <v>15</v>
      </c>
      <c r="AH587" s="65">
        <f t="shared" ref="AH587:AH594" si="110">IF(AG587=0,"",AG587/AG586)</f>
        <v>0.65217391304347827</v>
      </c>
      <c r="AI587" s="65">
        <f t="shared" ref="AI587:AI594" si="111">IF(AG587=0,"",100%-AH587)</f>
        <v>0.34782608695652173</v>
      </c>
    </row>
    <row r="588" spans="1:36" ht="15.75" customHeight="1">
      <c r="A588" s="52">
        <v>1601</v>
      </c>
      <c r="B588" s="103"/>
      <c r="C588" s="103"/>
      <c r="D588" s="103">
        <v>9</v>
      </c>
      <c r="E588" s="103"/>
      <c r="F588" s="103"/>
      <c r="G588" s="103"/>
      <c r="H588" s="103"/>
      <c r="I588" s="103"/>
      <c r="J588" s="103"/>
      <c r="K588" s="104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61"/>
      <c r="AD588" s="1"/>
      <c r="AE588" s="62"/>
      <c r="AF588" s="63">
        <f>IF(D588=0,"",D588/C587)</f>
        <v>0.6</v>
      </c>
      <c r="AG588" s="64">
        <v>12</v>
      </c>
      <c r="AH588" s="65">
        <f t="shared" si="110"/>
        <v>0.8</v>
      </c>
      <c r="AI588" s="65">
        <f t="shared" si="111"/>
        <v>0.19999999999999996</v>
      </c>
      <c r="AJ588" s="8">
        <f>AG588/AG586</f>
        <v>0.52173913043478259</v>
      </c>
    </row>
    <row r="589" spans="1:36" ht="15.75" customHeight="1">
      <c r="A589" s="52">
        <v>1602</v>
      </c>
      <c r="B589" s="103"/>
      <c r="C589" s="103"/>
      <c r="D589" s="103"/>
      <c r="E589" s="103">
        <v>9</v>
      </c>
      <c r="F589" s="103"/>
      <c r="G589" s="103"/>
      <c r="H589" s="103"/>
      <c r="I589" s="103"/>
      <c r="J589" s="103"/>
      <c r="K589" s="104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61"/>
      <c r="AD589" s="1"/>
      <c r="AE589" s="62"/>
      <c r="AF589" s="63">
        <f>IF(E589=0,"",E589/D588)</f>
        <v>1</v>
      </c>
      <c r="AG589" s="64">
        <v>11</v>
      </c>
      <c r="AH589" s="65">
        <f t="shared" si="110"/>
        <v>0.91666666666666663</v>
      </c>
      <c r="AI589" s="65">
        <f t="shared" si="111"/>
        <v>8.333333333333337E-2</v>
      </c>
    </row>
    <row r="590" spans="1:36" ht="15.75" customHeight="1">
      <c r="A590" s="52">
        <v>1701</v>
      </c>
      <c r="B590" s="103"/>
      <c r="C590" s="103"/>
      <c r="D590" s="103"/>
      <c r="E590" s="103"/>
      <c r="F590" s="103">
        <v>9</v>
      </c>
      <c r="G590" s="103"/>
      <c r="H590" s="103"/>
      <c r="I590" s="103"/>
      <c r="J590" s="103"/>
      <c r="K590" s="104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61"/>
      <c r="AD590" s="1"/>
      <c r="AE590" s="62"/>
      <c r="AF590" s="63">
        <f>IF(F590=0,"",F590/E589)</f>
        <v>1</v>
      </c>
      <c r="AG590" s="64">
        <v>11</v>
      </c>
      <c r="AH590" s="65">
        <f t="shared" si="110"/>
        <v>1</v>
      </c>
      <c r="AI590" s="65">
        <f t="shared" si="111"/>
        <v>0</v>
      </c>
    </row>
    <row r="591" spans="1:36" ht="15.75" customHeight="1">
      <c r="A591" s="52">
        <v>1702</v>
      </c>
      <c r="B591" s="103"/>
      <c r="C591" s="103"/>
      <c r="D591" s="103"/>
      <c r="E591" s="103"/>
      <c r="F591" s="103"/>
      <c r="G591" s="103">
        <v>9</v>
      </c>
      <c r="H591" s="103"/>
      <c r="I591" s="103"/>
      <c r="J591" s="103"/>
      <c r="K591" s="104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61"/>
      <c r="AD591" s="1"/>
      <c r="AE591" s="62"/>
      <c r="AF591" s="63">
        <f>IF(G591=0,"",G591/F590)</f>
        <v>1</v>
      </c>
      <c r="AG591" s="64">
        <v>11</v>
      </c>
      <c r="AH591" s="65">
        <f t="shared" si="110"/>
        <v>1</v>
      </c>
      <c r="AI591" s="65">
        <f t="shared" si="111"/>
        <v>0</v>
      </c>
    </row>
    <row r="592" spans="1:36" ht="15.75" customHeight="1">
      <c r="A592" s="52">
        <v>1801</v>
      </c>
      <c r="B592" s="103"/>
      <c r="C592" s="103"/>
      <c r="D592" s="103"/>
      <c r="E592" s="103"/>
      <c r="F592" s="103"/>
      <c r="G592" s="103"/>
      <c r="H592" s="103">
        <v>9</v>
      </c>
      <c r="I592" s="103"/>
      <c r="J592" s="103"/>
      <c r="K592" s="104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61"/>
      <c r="AD592" s="1"/>
      <c r="AE592" s="62"/>
      <c r="AF592" s="63">
        <f>IF(H592=0,"",H592/G591)</f>
        <v>1</v>
      </c>
      <c r="AG592" s="64">
        <v>11</v>
      </c>
      <c r="AH592" s="65">
        <f t="shared" si="110"/>
        <v>1</v>
      </c>
      <c r="AI592" s="65">
        <f t="shared" si="111"/>
        <v>0</v>
      </c>
    </row>
    <row r="593" spans="1:35" ht="15.75" customHeight="1">
      <c r="A593" s="52">
        <v>1802</v>
      </c>
      <c r="B593" s="103"/>
      <c r="C593" s="103"/>
      <c r="D593" s="103"/>
      <c r="E593" s="103"/>
      <c r="F593" s="103"/>
      <c r="G593" s="103"/>
      <c r="H593" s="103"/>
      <c r="I593" s="103">
        <v>9</v>
      </c>
      <c r="J593" s="103"/>
      <c r="K593" s="104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61"/>
      <c r="AD593" s="1"/>
      <c r="AE593" s="62"/>
      <c r="AF593" s="63">
        <f>IF(I593=0,"",I593/H592)</f>
        <v>1</v>
      </c>
      <c r="AG593" s="64">
        <v>10</v>
      </c>
      <c r="AH593" s="65">
        <f t="shared" si="110"/>
        <v>0.90909090909090906</v>
      </c>
      <c r="AI593" s="65">
        <f t="shared" si="111"/>
        <v>9.0909090909090939E-2</v>
      </c>
    </row>
    <row r="594" spans="1:35" ht="15.75" customHeight="1">
      <c r="A594" s="52">
        <v>1901</v>
      </c>
      <c r="B594" s="103"/>
      <c r="C594" s="103"/>
      <c r="D594" s="103"/>
      <c r="E594" s="103"/>
      <c r="F594" s="103"/>
      <c r="G594" s="103"/>
      <c r="H594" s="103"/>
      <c r="I594" s="103"/>
      <c r="J594" s="103">
        <v>9</v>
      </c>
      <c r="K594" s="104">
        <v>10</v>
      </c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61"/>
      <c r="AD594" s="1"/>
      <c r="AE594" s="62"/>
      <c r="AF594" s="66">
        <f>IF(J594=0,"",J594/I593)</f>
        <v>1</v>
      </c>
      <c r="AG594" s="64">
        <v>10</v>
      </c>
      <c r="AH594" s="67">
        <f t="shared" si="110"/>
        <v>1</v>
      </c>
      <c r="AI594" s="67">
        <f t="shared" si="111"/>
        <v>0</v>
      </c>
    </row>
    <row r="595" spans="1:35" ht="15.75" customHeight="1">
      <c r="A595" s="52">
        <v>1902</v>
      </c>
      <c r="B595" s="103"/>
      <c r="C595" s="103"/>
      <c r="D595" s="103"/>
      <c r="E595" s="103"/>
      <c r="F595" s="103"/>
      <c r="G595" s="103"/>
      <c r="H595" s="103"/>
      <c r="I595" s="103"/>
      <c r="J595" s="103">
        <v>1</v>
      </c>
      <c r="K595" s="104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61"/>
      <c r="AD595" s="1"/>
      <c r="AE595" s="29"/>
      <c r="AF595" s="107"/>
      <c r="AG595" s="64">
        <v>1</v>
      </c>
      <c r="AH595" s="108"/>
      <c r="AI595" s="109"/>
    </row>
    <row r="596" spans="1:35" ht="15.75" customHeight="1">
      <c r="A596" s="52">
        <v>2001</v>
      </c>
      <c r="B596" s="103"/>
      <c r="C596" s="103"/>
      <c r="D596" s="103"/>
      <c r="E596" s="103"/>
      <c r="F596" s="103"/>
      <c r="G596" s="103"/>
      <c r="H596" s="103"/>
      <c r="I596" s="103"/>
      <c r="J596" s="103">
        <v>1</v>
      </c>
      <c r="K596" s="104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61"/>
      <c r="AD596" s="1"/>
      <c r="AE596" s="29"/>
      <c r="AF596" s="110"/>
      <c r="AG596" s="111">
        <v>1</v>
      </c>
      <c r="AH596" s="112"/>
      <c r="AI596" s="110"/>
    </row>
    <row r="597" spans="1:35" ht="15.75" customHeight="1">
      <c r="A597" s="52">
        <v>2002</v>
      </c>
      <c r="B597" s="103"/>
      <c r="C597" s="103"/>
      <c r="D597" s="103"/>
      <c r="E597" s="103"/>
      <c r="F597" s="103"/>
      <c r="G597" s="103"/>
      <c r="H597" s="103"/>
      <c r="I597" s="103"/>
      <c r="J597" s="103">
        <v>1</v>
      </c>
      <c r="K597" s="104">
        <v>1</v>
      </c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61"/>
      <c r="AD597" s="1"/>
      <c r="AE597" s="29"/>
      <c r="AF597" s="110"/>
      <c r="AG597" s="111">
        <v>1</v>
      </c>
      <c r="AH597" s="112"/>
      <c r="AI597" s="110"/>
    </row>
    <row r="598" spans="1:35" ht="15.75" customHeight="1">
      <c r="A598" s="52">
        <v>2101</v>
      </c>
      <c r="B598" s="103"/>
      <c r="C598" s="103"/>
      <c r="D598" s="103"/>
      <c r="E598" s="103"/>
      <c r="F598" s="103"/>
      <c r="G598" s="103"/>
      <c r="H598" s="103"/>
      <c r="I598" s="103"/>
      <c r="J598" s="103"/>
      <c r="K598" s="104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61"/>
      <c r="AD598" s="1"/>
      <c r="AE598" s="29"/>
      <c r="AF598" s="110"/>
      <c r="AG598" s="111"/>
      <c r="AH598" s="112"/>
      <c r="AI598" s="110"/>
    </row>
    <row r="599" spans="1:35" ht="15.75" customHeight="1">
      <c r="A599" s="52">
        <v>2102</v>
      </c>
      <c r="B599" s="103"/>
      <c r="C599" s="103"/>
      <c r="D599" s="103"/>
      <c r="E599" s="103"/>
      <c r="F599" s="103"/>
      <c r="G599" s="103"/>
      <c r="H599" s="103"/>
      <c r="I599" s="103"/>
      <c r="J599" s="103"/>
      <c r="K599" s="104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61"/>
      <c r="AD599" s="1"/>
      <c r="AE599" s="29"/>
      <c r="AF599" s="74"/>
      <c r="AG599" s="75"/>
      <c r="AH599" s="76"/>
      <c r="AI599" s="71"/>
    </row>
    <row r="600" spans="1:35" ht="15.75" customHeight="1">
      <c r="A600" s="52">
        <v>2201</v>
      </c>
      <c r="B600" s="103"/>
      <c r="C600" s="103"/>
      <c r="D600" s="103"/>
      <c r="E600" s="103"/>
      <c r="F600" s="103"/>
      <c r="G600" s="103"/>
      <c r="H600" s="103"/>
      <c r="I600" s="103"/>
      <c r="J600" s="103"/>
      <c r="K600" s="104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61"/>
      <c r="AD600" s="1"/>
      <c r="AE600" s="29"/>
      <c r="AF600" s="77" t="s">
        <v>63</v>
      </c>
      <c r="AG600" s="78">
        <v>7</v>
      </c>
      <c r="AH600" s="79">
        <f>IF(SUM(K588:K598)=0,"",SUM(K588:K598))</f>
        <v>11</v>
      </c>
      <c r="AI600" s="80" t="s">
        <v>10</v>
      </c>
    </row>
    <row r="601" spans="1:35" ht="15.75" customHeight="1">
      <c r="A601" s="52">
        <v>2202</v>
      </c>
      <c r="B601" s="103"/>
      <c r="C601" s="103"/>
      <c r="D601" s="103"/>
      <c r="E601" s="103"/>
      <c r="F601" s="103"/>
      <c r="G601" s="103"/>
      <c r="H601" s="103"/>
      <c r="I601" s="103"/>
      <c r="J601" s="103"/>
      <c r="K601" s="104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61"/>
      <c r="AD601" s="1"/>
      <c r="AE601" s="29"/>
      <c r="AF601" s="81" t="s">
        <v>64</v>
      </c>
      <c r="AG601" s="82">
        <f>IF(AG600/B586=0,"",AG600/B586)</f>
        <v>0.30434782608695654</v>
      </c>
      <c r="AH601" s="83">
        <f>IF(AG600/AH600=0,"",AG600/AH600)</f>
        <v>0.63636363636363635</v>
      </c>
      <c r="AI601" s="84" t="s">
        <v>65</v>
      </c>
    </row>
    <row r="602" spans="1:35" ht="15.75" customHeight="1">
      <c r="A602" s="52">
        <v>2301</v>
      </c>
      <c r="B602" s="103"/>
      <c r="C602" s="103"/>
      <c r="D602" s="103"/>
      <c r="E602" s="103"/>
      <c r="F602" s="103"/>
      <c r="G602" s="103"/>
      <c r="H602" s="103"/>
      <c r="I602" s="103"/>
      <c r="J602" s="103"/>
      <c r="K602" s="104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85"/>
      <c r="AD602" s="86"/>
      <c r="AE602" s="87"/>
      <c r="AF602" s="86"/>
      <c r="AG602" s="87"/>
      <c r="AH602" s="87"/>
      <c r="AI602" s="88"/>
    </row>
    <row r="603" spans="1:35" ht="18" customHeight="1">
      <c r="A603" s="28"/>
      <c r="B603" s="29"/>
      <c r="C603" s="29"/>
      <c r="D603" s="201" t="s">
        <v>90</v>
      </c>
      <c r="E603" s="202"/>
      <c r="F603" s="202"/>
      <c r="G603" s="202"/>
      <c r="H603" s="202"/>
      <c r="I603" s="202"/>
      <c r="J603" s="203"/>
      <c r="K603" s="89">
        <f>SUM(K586:K599)</f>
        <v>11</v>
      </c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90">
        <f>IF(K594=0,"",K594/B586)</f>
        <v>0.43478260869565216</v>
      </c>
      <c r="AD603" s="90">
        <f>IF(K603=0,"",K603/B586)</f>
        <v>0.47826086956521741</v>
      </c>
      <c r="AE603" s="90">
        <f>IF(K594=0,"",AD603-AC603)</f>
        <v>4.3478260869565244E-2</v>
      </c>
      <c r="AF603" s="1"/>
      <c r="AG603" s="29"/>
      <c r="AH603" s="25"/>
      <c r="AI603" s="1"/>
    </row>
    <row r="604" spans="1:35" ht="12.75" customHeight="1">
      <c r="AC604" s="1"/>
      <c r="AD604" s="1"/>
      <c r="AF604" s="1"/>
    </row>
    <row r="605" spans="1:35" ht="12.75" customHeight="1">
      <c r="AC605" s="1"/>
      <c r="AD605" s="1"/>
      <c r="AF605" s="1"/>
    </row>
    <row r="606" spans="1:35" ht="26.25" customHeight="1">
      <c r="B606" s="212" t="s">
        <v>101</v>
      </c>
      <c r="C606" s="205"/>
      <c r="D606" s="205"/>
      <c r="E606" s="205"/>
      <c r="F606" s="205"/>
      <c r="G606" s="205"/>
      <c r="H606" s="205"/>
      <c r="I606" s="205"/>
      <c r="J606" s="205"/>
      <c r="K606" s="48" t="s">
        <v>102</v>
      </c>
      <c r="AC606" s="1"/>
      <c r="AD606" s="1"/>
      <c r="AE606" s="29"/>
      <c r="AF606" s="1"/>
      <c r="AG606" s="29"/>
      <c r="AH606" s="29"/>
      <c r="AI606" s="29"/>
    </row>
    <row r="607" spans="1:35" ht="20.25" customHeight="1">
      <c r="A607" s="206" t="s">
        <v>9</v>
      </c>
      <c r="B607" s="207" t="s">
        <v>80</v>
      </c>
      <c r="C607" s="202"/>
      <c r="D607" s="202"/>
      <c r="E607" s="202"/>
      <c r="F607" s="202"/>
      <c r="G607" s="202"/>
      <c r="H607" s="202"/>
      <c r="I607" s="202"/>
      <c r="J607" s="203"/>
      <c r="K607" s="208" t="s">
        <v>10</v>
      </c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196" t="s">
        <v>2</v>
      </c>
      <c r="AD607" s="196" t="s">
        <v>3</v>
      </c>
      <c r="AE607" s="198" t="s">
        <v>4</v>
      </c>
      <c r="AF607" s="196" t="s">
        <v>5</v>
      </c>
      <c r="AG607" s="199" t="s">
        <v>6</v>
      </c>
      <c r="AH607" s="199" t="s">
        <v>7</v>
      </c>
      <c r="AI607" s="196" t="s">
        <v>8</v>
      </c>
    </row>
    <row r="608" spans="1:35" ht="15.75" customHeight="1">
      <c r="A608" s="197"/>
      <c r="B608" s="52" t="s">
        <v>81</v>
      </c>
      <c r="C608" s="52" t="s">
        <v>82</v>
      </c>
      <c r="D608" s="52" t="s">
        <v>83</v>
      </c>
      <c r="E608" s="52" t="s">
        <v>84</v>
      </c>
      <c r="F608" s="52" t="s">
        <v>85</v>
      </c>
      <c r="G608" s="52" t="s">
        <v>86</v>
      </c>
      <c r="H608" s="52" t="s">
        <v>87</v>
      </c>
      <c r="I608" s="52" t="s">
        <v>88</v>
      </c>
      <c r="J608" s="52" t="s">
        <v>89</v>
      </c>
      <c r="K608" s="197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197"/>
      <c r="AD608" s="197"/>
      <c r="AE608" s="197"/>
      <c r="AF608" s="197"/>
      <c r="AG608" s="197"/>
      <c r="AH608" s="197"/>
      <c r="AI608" s="197"/>
    </row>
    <row r="609" spans="1:36" ht="15.75" customHeight="1">
      <c r="A609" s="52">
        <v>1502</v>
      </c>
      <c r="B609" s="53">
        <v>60</v>
      </c>
      <c r="C609" s="103"/>
      <c r="D609" s="103"/>
      <c r="E609" s="103"/>
      <c r="F609" s="103"/>
      <c r="G609" s="103"/>
      <c r="H609" s="103"/>
      <c r="I609" s="103"/>
      <c r="J609" s="103"/>
      <c r="K609" s="104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55"/>
      <c r="AD609" s="56"/>
      <c r="AE609" s="57"/>
      <c r="AF609" s="105"/>
      <c r="AG609" s="59">
        <f>B609</f>
        <v>60</v>
      </c>
      <c r="AH609" s="106"/>
      <c r="AI609" s="105"/>
    </row>
    <row r="610" spans="1:36" ht="15.75" customHeight="1">
      <c r="A610" s="52">
        <v>1601</v>
      </c>
      <c r="B610" s="103"/>
      <c r="C610" s="103">
        <v>52</v>
      </c>
      <c r="D610" s="103"/>
      <c r="E610" s="103"/>
      <c r="F610" s="103"/>
      <c r="G610" s="103"/>
      <c r="H610" s="103"/>
      <c r="I610" s="103"/>
      <c r="J610" s="103"/>
      <c r="K610" s="104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61"/>
      <c r="AD610" s="1"/>
      <c r="AE610" s="62"/>
      <c r="AF610" s="63">
        <f>IF(C610=0,"",C610/B609)</f>
        <v>0.8666666666666667</v>
      </c>
      <c r="AG610" s="64">
        <v>52</v>
      </c>
      <c r="AH610" s="65">
        <f t="shared" ref="AH610:AH617" si="112">IF(AG610=0,"",AG610/AG609)</f>
        <v>0.8666666666666667</v>
      </c>
      <c r="AI610" s="65">
        <f t="shared" ref="AI610:AI617" si="113">IF(AG610=0,"",100%-AH610)</f>
        <v>0.1333333333333333</v>
      </c>
    </row>
    <row r="611" spans="1:36" ht="15.75" customHeight="1">
      <c r="A611" s="52">
        <v>1602</v>
      </c>
      <c r="B611" s="103"/>
      <c r="C611" s="103"/>
      <c r="D611" s="103">
        <v>46</v>
      </c>
      <c r="E611" s="103"/>
      <c r="F611" s="103"/>
      <c r="G611" s="103"/>
      <c r="H611" s="103"/>
      <c r="I611" s="103"/>
      <c r="J611" s="103"/>
      <c r="K611" s="104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61"/>
      <c r="AD611" s="1"/>
      <c r="AE611" s="62"/>
      <c r="AF611" s="63">
        <f>IF(D611=0,"",D611/C610)</f>
        <v>0.88461538461538458</v>
      </c>
      <c r="AG611" s="64">
        <v>49</v>
      </c>
      <c r="AH611" s="65">
        <f t="shared" si="112"/>
        <v>0.94230769230769229</v>
      </c>
      <c r="AI611" s="65">
        <f t="shared" si="113"/>
        <v>5.7692307692307709E-2</v>
      </c>
      <c r="AJ611" s="8">
        <f>AG611/AG609</f>
        <v>0.81666666666666665</v>
      </c>
    </row>
    <row r="612" spans="1:36" ht="15.75" customHeight="1">
      <c r="A612" s="52">
        <v>1701</v>
      </c>
      <c r="B612" s="103"/>
      <c r="C612" s="103"/>
      <c r="D612" s="103"/>
      <c r="E612" s="103">
        <v>43</v>
      </c>
      <c r="F612" s="103"/>
      <c r="G612" s="103"/>
      <c r="H612" s="103"/>
      <c r="I612" s="103"/>
      <c r="J612" s="103"/>
      <c r="K612" s="104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61"/>
      <c r="AD612" s="1"/>
      <c r="AE612" s="62"/>
      <c r="AF612" s="63">
        <f>IF(E612=0,"",E612/D611)</f>
        <v>0.93478260869565222</v>
      </c>
      <c r="AG612" s="64">
        <v>45</v>
      </c>
      <c r="AH612" s="65">
        <f t="shared" si="112"/>
        <v>0.91836734693877553</v>
      </c>
      <c r="AI612" s="65">
        <f t="shared" si="113"/>
        <v>8.1632653061224469E-2</v>
      </c>
    </row>
    <row r="613" spans="1:36" ht="15.75" customHeight="1">
      <c r="A613" s="52">
        <v>1702</v>
      </c>
      <c r="B613" s="103"/>
      <c r="C613" s="103"/>
      <c r="D613" s="103"/>
      <c r="E613" s="103"/>
      <c r="F613" s="103">
        <v>43</v>
      </c>
      <c r="G613" s="103"/>
      <c r="H613" s="103"/>
      <c r="I613" s="103"/>
      <c r="J613" s="103"/>
      <c r="K613" s="104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61"/>
      <c r="AD613" s="1"/>
      <c r="AE613" s="62"/>
      <c r="AF613" s="63">
        <f>IF(F613=0,"",F613/E612)</f>
        <v>1</v>
      </c>
      <c r="AG613" s="64">
        <v>45</v>
      </c>
      <c r="AH613" s="65">
        <f t="shared" si="112"/>
        <v>1</v>
      </c>
      <c r="AI613" s="65">
        <f t="shared" si="113"/>
        <v>0</v>
      </c>
    </row>
    <row r="614" spans="1:36" ht="15.75" customHeight="1">
      <c r="A614" s="52">
        <v>1801</v>
      </c>
      <c r="B614" s="103"/>
      <c r="C614" s="103"/>
      <c r="D614" s="103"/>
      <c r="E614" s="103"/>
      <c r="F614" s="103"/>
      <c r="G614" s="103">
        <v>38</v>
      </c>
      <c r="H614" s="103"/>
      <c r="I614" s="103"/>
      <c r="J614" s="103"/>
      <c r="K614" s="104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61"/>
      <c r="AD614" s="1"/>
      <c r="AE614" s="62"/>
      <c r="AF614" s="63">
        <f>IF(G614=0,"",G614/F613)</f>
        <v>0.88372093023255816</v>
      </c>
      <c r="AG614" s="64">
        <v>44</v>
      </c>
      <c r="AH614" s="65">
        <f t="shared" si="112"/>
        <v>0.97777777777777775</v>
      </c>
      <c r="AI614" s="65">
        <f t="shared" si="113"/>
        <v>2.2222222222222254E-2</v>
      </c>
    </row>
    <row r="615" spans="1:36" ht="15.75" customHeight="1">
      <c r="A615" s="52">
        <v>1802</v>
      </c>
      <c r="B615" s="103"/>
      <c r="C615" s="103"/>
      <c r="D615" s="103"/>
      <c r="E615" s="103"/>
      <c r="F615" s="103"/>
      <c r="G615" s="103"/>
      <c r="H615" s="103">
        <v>38</v>
      </c>
      <c r="I615" s="103"/>
      <c r="J615" s="103"/>
      <c r="K615" s="104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61"/>
      <c r="AD615" s="1"/>
      <c r="AE615" s="62"/>
      <c r="AF615" s="63">
        <f>IF(H615=0,"",H615/G614)</f>
        <v>1</v>
      </c>
      <c r="AG615" s="64">
        <v>40</v>
      </c>
      <c r="AH615" s="65">
        <f t="shared" si="112"/>
        <v>0.90909090909090906</v>
      </c>
      <c r="AI615" s="65">
        <f t="shared" si="113"/>
        <v>9.0909090909090939E-2</v>
      </c>
    </row>
    <row r="616" spans="1:36" ht="15.75" customHeight="1">
      <c r="A616" s="52">
        <v>1901</v>
      </c>
      <c r="B616" s="103"/>
      <c r="C616" s="103"/>
      <c r="D616" s="103"/>
      <c r="E616" s="103"/>
      <c r="F616" s="103"/>
      <c r="G616" s="103"/>
      <c r="H616" s="103"/>
      <c r="I616" s="103">
        <v>36</v>
      </c>
      <c r="J616" s="103"/>
      <c r="K616" s="104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61"/>
      <c r="AD616" s="1"/>
      <c r="AE616" s="62"/>
      <c r="AF616" s="63">
        <f>IF(I616=0,"",I616/H615)</f>
        <v>0.94736842105263153</v>
      </c>
      <c r="AG616" s="64">
        <v>40</v>
      </c>
      <c r="AH616" s="65">
        <f t="shared" si="112"/>
        <v>1</v>
      </c>
      <c r="AI616" s="65">
        <f t="shared" si="113"/>
        <v>0</v>
      </c>
    </row>
    <row r="617" spans="1:36" ht="15.75" customHeight="1">
      <c r="A617" s="52">
        <v>1902</v>
      </c>
      <c r="B617" s="103"/>
      <c r="C617" s="103"/>
      <c r="D617" s="103"/>
      <c r="E617" s="103"/>
      <c r="F617" s="103"/>
      <c r="G617" s="103"/>
      <c r="H617" s="103"/>
      <c r="I617" s="103"/>
      <c r="J617" s="103">
        <v>36</v>
      </c>
      <c r="K617" s="104">
        <v>35</v>
      </c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61"/>
      <c r="AD617" s="1"/>
      <c r="AE617" s="62"/>
      <c r="AF617" s="66">
        <f>IF(J617=0,"",J617/I616)</f>
        <v>1</v>
      </c>
      <c r="AG617" s="64">
        <v>38</v>
      </c>
      <c r="AH617" s="67">
        <f t="shared" si="112"/>
        <v>0.95</v>
      </c>
      <c r="AI617" s="67">
        <f t="shared" si="113"/>
        <v>5.0000000000000044E-2</v>
      </c>
    </row>
    <row r="618" spans="1:36" ht="15.75" customHeight="1">
      <c r="A618" s="52">
        <v>2001</v>
      </c>
      <c r="B618" s="103"/>
      <c r="C618" s="103"/>
      <c r="D618" s="103"/>
      <c r="E618" s="103"/>
      <c r="F618" s="103"/>
      <c r="G618" s="103"/>
      <c r="H618" s="103"/>
      <c r="I618" s="103"/>
      <c r="J618" s="103">
        <v>2</v>
      </c>
      <c r="K618" s="104">
        <v>2</v>
      </c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61"/>
      <c r="AD618" s="1"/>
      <c r="AE618" s="29"/>
      <c r="AF618" s="107"/>
      <c r="AG618" s="64">
        <v>3</v>
      </c>
      <c r="AH618" s="108"/>
      <c r="AI618" s="109"/>
    </row>
    <row r="619" spans="1:36" ht="15.75" customHeight="1">
      <c r="A619" s="52">
        <v>2002</v>
      </c>
      <c r="B619" s="103"/>
      <c r="C619" s="103"/>
      <c r="D619" s="103"/>
      <c r="E619" s="103"/>
      <c r="F619" s="103"/>
      <c r="G619" s="103"/>
      <c r="H619" s="103"/>
      <c r="I619" s="103"/>
      <c r="J619" s="103">
        <v>1</v>
      </c>
      <c r="K619" s="104">
        <v>1</v>
      </c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61"/>
      <c r="AD619" s="1"/>
      <c r="AE619" s="29"/>
      <c r="AF619" s="110"/>
      <c r="AG619" s="111">
        <v>1</v>
      </c>
      <c r="AH619" s="112"/>
      <c r="AI619" s="110"/>
    </row>
    <row r="620" spans="1:36" ht="15.75" customHeight="1">
      <c r="A620" s="52">
        <v>2101</v>
      </c>
      <c r="B620" s="103"/>
      <c r="C620" s="103"/>
      <c r="D620" s="103"/>
      <c r="E620" s="103"/>
      <c r="F620" s="103"/>
      <c r="G620" s="103"/>
      <c r="H620" s="103"/>
      <c r="I620" s="103"/>
      <c r="J620" s="103"/>
      <c r="K620" s="104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61"/>
      <c r="AD620" s="1"/>
      <c r="AE620" s="29"/>
      <c r="AF620" s="110"/>
      <c r="AG620" s="111"/>
      <c r="AH620" s="112"/>
      <c r="AI620" s="110"/>
    </row>
    <row r="621" spans="1:36" ht="15.75" customHeight="1">
      <c r="A621" s="52">
        <v>2102</v>
      </c>
      <c r="B621" s="103"/>
      <c r="C621" s="103"/>
      <c r="D621" s="103"/>
      <c r="E621" s="103"/>
      <c r="F621" s="103"/>
      <c r="G621" s="103"/>
      <c r="H621" s="103"/>
      <c r="I621" s="103"/>
      <c r="J621" s="103"/>
      <c r="K621" s="104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61"/>
      <c r="AD621" s="1"/>
      <c r="AE621" s="29"/>
      <c r="AF621" s="110"/>
      <c r="AG621" s="111"/>
      <c r="AH621" s="112"/>
      <c r="AI621" s="110"/>
    </row>
    <row r="622" spans="1:36" ht="15.75" customHeight="1">
      <c r="A622" s="52">
        <v>2201</v>
      </c>
      <c r="B622" s="103"/>
      <c r="C622" s="103"/>
      <c r="D622" s="103"/>
      <c r="E622" s="103"/>
      <c r="F622" s="103"/>
      <c r="G622" s="103"/>
      <c r="H622" s="103"/>
      <c r="I622" s="103"/>
      <c r="J622" s="103"/>
      <c r="K622" s="104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61"/>
      <c r="AD622" s="1"/>
      <c r="AE622" s="29"/>
      <c r="AF622" s="74"/>
      <c r="AG622" s="75"/>
      <c r="AH622" s="76"/>
      <c r="AI622" s="71"/>
    </row>
    <row r="623" spans="1:36" ht="15.75" customHeight="1">
      <c r="A623" s="52">
        <v>2202</v>
      </c>
      <c r="B623" s="103"/>
      <c r="C623" s="103"/>
      <c r="D623" s="103"/>
      <c r="E623" s="103"/>
      <c r="F623" s="103"/>
      <c r="G623" s="103"/>
      <c r="H623" s="103"/>
      <c r="I623" s="103"/>
      <c r="J623" s="103"/>
      <c r="K623" s="104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61"/>
      <c r="AD623" s="1"/>
      <c r="AE623" s="29"/>
      <c r="AF623" s="77" t="s">
        <v>63</v>
      </c>
      <c r="AG623" s="78">
        <v>25</v>
      </c>
      <c r="AH623" s="79">
        <f>IF(SUM(K611:K619)=0,"",SUM(K611:K619))</f>
        <v>38</v>
      </c>
      <c r="AI623" s="80" t="s">
        <v>10</v>
      </c>
    </row>
    <row r="624" spans="1:36" ht="15.75" customHeight="1">
      <c r="A624" s="52">
        <v>2301</v>
      </c>
      <c r="B624" s="103"/>
      <c r="C624" s="103"/>
      <c r="D624" s="103"/>
      <c r="E624" s="103"/>
      <c r="F624" s="103"/>
      <c r="G624" s="103"/>
      <c r="H624" s="103"/>
      <c r="I624" s="103"/>
      <c r="J624" s="103"/>
      <c r="K624" s="104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61"/>
      <c r="AD624" s="1"/>
      <c r="AE624" s="29"/>
      <c r="AF624" s="81" t="s">
        <v>64</v>
      </c>
      <c r="AG624" s="82">
        <f>IF(AG623/B609=0,"",AG623/B609)</f>
        <v>0.41666666666666669</v>
      </c>
      <c r="AH624" s="83">
        <f>IF(AG623/AH623=0,"",AG623/AH623)</f>
        <v>0.65789473684210531</v>
      </c>
      <c r="AI624" s="84" t="s">
        <v>65</v>
      </c>
    </row>
    <row r="625" spans="1:57" ht="15.75" customHeight="1">
      <c r="A625" s="52">
        <v>2302</v>
      </c>
      <c r="B625" s="103"/>
      <c r="C625" s="103"/>
      <c r="D625" s="103"/>
      <c r="E625" s="103"/>
      <c r="F625" s="103"/>
      <c r="G625" s="103"/>
      <c r="H625" s="103"/>
      <c r="I625" s="103"/>
      <c r="J625" s="103"/>
      <c r="K625" s="104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85"/>
      <c r="AD625" s="86"/>
      <c r="AE625" s="87"/>
      <c r="AF625" s="86"/>
      <c r="AG625" s="87"/>
      <c r="AH625" s="87"/>
      <c r="AI625" s="88"/>
    </row>
    <row r="626" spans="1:57" ht="18" customHeight="1">
      <c r="A626" s="28"/>
      <c r="B626" s="29"/>
      <c r="C626" s="29"/>
      <c r="D626" s="201" t="s">
        <v>90</v>
      </c>
      <c r="E626" s="202"/>
      <c r="F626" s="202"/>
      <c r="G626" s="202"/>
      <c r="H626" s="202"/>
      <c r="I626" s="202"/>
      <c r="J626" s="203"/>
      <c r="K626" s="89">
        <f>SUM(K609:K622)</f>
        <v>38</v>
      </c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90">
        <f>IF(K617=0,"",K617/B609)</f>
        <v>0.58333333333333337</v>
      </c>
      <c r="AD626" s="90">
        <f>IF(K626=0,"",K626/B609)</f>
        <v>0.6333333333333333</v>
      </c>
      <c r="AE626" s="90">
        <f>IF(K617=0,"",AD626-AC626)</f>
        <v>4.9999999999999933E-2</v>
      </c>
      <c r="AF626" s="1"/>
      <c r="AG626" s="29"/>
      <c r="AH626" s="25"/>
      <c r="AI626" s="1"/>
    </row>
    <row r="627" spans="1:57" ht="12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1"/>
      <c r="AD627" s="1"/>
      <c r="AE627" s="29"/>
      <c r="AF627" s="1"/>
      <c r="AG627" s="113"/>
      <c r="AH627" s="25"/>
      <c r="AI627" s="1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</row>
    <row r="628" spans="1:57" ht="12.75" customHeight="1">
      <c r="AC628" s="1"/>
      <c r="AD628" s="1"/>
      <c r="AF628" s="1"/>
      <c r="AG628" s="1"/>
      <c r="AH628" s="25"/>
      <c r="AI628" s="1"/>
    </row>
    <row r="629" spans="1:57" ht="26.25" customHeight="1">
      <c r="A629" s="33"/>
      <c r="B629" s="212" t="s">
        <v>11</v>
      </c>
      <c r="C629" s="205"/>
      <c r="D629" s="205"/>
      <c r="E629" s="205"/>
      <c r="F629" s="205"/>
      <c r="G629" s="205"/>
      <c r="H629" s="204" t="s">
        <v>79</v>
      </c>
      <c r="I629" s="205"/>
      <c r="J629" s="205"/>
      <c r="K629" s="29"/>
      <c r="AC629" s="1"/>
      <c r="AD629" s="1"/>
      <c r="AE629" s="29"/>
      <c r="AF629" s="1"/>
      <c r="AG629" s="29"/>
      <c r="AH629" s="29"/>
      <c r="AI629" s="29"/>
    </row>
    <row r="630" spans="1:57" ht="20.25" customHeight="1">
      <c r="A630" s="206" t="s">
        <v>9</v>
      </c>
      <c r="B630" s="207" t="s">
        <v>80</v>
      </c>
      <c r="C630" s="202"/>
      <c r="D630" s="202"/>
      <c r="E630" s="202"/>
      <c r="F630" s="202"/>
      <c r="G630" s="202"/>
      <c r="H630" s="202"/>
      <c r="I630" s="202"/>
      <c r="J630" s="203"/>
      <c r="K630" s="208" t="s">
        <v>10</v>
      </c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196" t="s">
        <v>2</v>
      </c>
      <c r="AD630" s="196" t="s">
        <v>3</v>
      </c>
      <c r="AE630" s="198" t="s">
        <v>4</v>
      </c>
      <c r="AF630" s="196" t="s">
        <v>5</v>
      </c>
      <c r="AG630" s="199" t="s">
        <v>6</v>
      </c>
      <c r="AH630" s="199" t="s">
        <v>7</v>
      </c>
      <c r="AI630" s="196" t="s">
        <v>8</v>
      </c>
    </row>
    <row r="631" spans="1:57" ht="15.75" customHeight="1">
      <c r="A631" s="197"/>
      <c r="B631" s="52" t="s">
        <v>81</v>
      </c>
      <c r="C631" s="52" t="s">
        <v>82</v>
      </c>
      <c r="D631" s="52" t="s">
        <v>83</v>
      </c>
      <c r="E631" s="52" t="s">
        <v>84</v>
      </c>
      <c r="F631" s="52" t="s">
        <v>85</v>
      </c>
      <c r="G631" s="52" t="s">
        <v>86</v>
      </c>
      <c r="H631" s="52" t="s">
        <v>87</v>
      </c>
      <c r="I631" s="52" t="s">
        <v>88</v>
      </c>
      <c r="J631" s="52" t="s">
        <v>89</v>
      </c>
      <c r="K631" s="197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197"/>
      <c r="AD631" s="197"/>
      <c r="AE631" s="197"/>
      <c r="AF631" s="197"/>
      <c r="AG631" s="197"/>
      <c r="AH631" s="197"/>
      <c r="AI631" s="197"/>
    </row>
    <row r="632" spans="1:57" ht="15.75" customHeight="1">
      <c r="A632" s="52">
        <v>1601</v>
      </c>
      <c r="B632" s="53">
        <v>32</v>
      </c>
      <c r="C632" s="103"/>
      <c r="D632" s="103"/>
      <c r="E632" s="103"/>
      <c r="F632" s="103"/>
      <c r="G632" s="103"/>
      <c r="H632" s="103"/>
      <c r="I632" s="103"/>
      <c r="J632" s="103"/>
      <c r="K632" s="104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55"/>
      <c r="AD632" s="56"/>
      <c r="AE632" s="57"/>
      <c r="AF632" s="105"/>
      <c r="AG632" s="59">
        <f>B632</f>
        <v>32</v>
      </c>
      <c r="AH632" s="106"/>
      <c r="AI632" s="105"/>
    </row>
    <row r="633" spans="1:57" ht="15.75" customHeight="1">
      <c r="A633" s="52">
        <v>1602</v>
      </c>
      <c r="B633" s="103"/>
      <c r="C633" s="103">
        <v>30</v>
      </c>
      <c r="D633" s="103"/>
      <c r="E633" s="103"/>
      <c r="F633" s="103"/>
      <c r="G633" s="103"/>
      <c r="H633" s="103"/>
      <c r="I633" s="103"/>
      <c r="J633" s="103"/>
      <c r="K633" s="104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61"/>
      <c r="AD633" s="1"/>
      <c r="AE633" s="62"/>
      <c r="AF633" s="63">
        <f>IF(C633=0,"",C633/B632)</f>
        <v>0.9375</v>
      </c>
      <c r="AG633" s="64">
        <v>30</v>
      </c>
      <c r="AH633" s="65">
        <f t="shared" ref="AH633:AH640" si="114">IF(AG633=0,"",AG633/AG632)</f>
        <v>0.9375</v>
      </c>
      <c r="AI633" s="65">
        <f t="shared" ref="AI633:AI640" si="115">IF(AG633=0,"",100%-AH633)</f>
        <v>6.25E-2</v>
      </c>
    </row>
    <row r="634" spans="1:57" ht="15.75" customHeight="1">
      <c r="A634" s="52">
        <v>1701</v>
      </c>
      <c r="B634" s="103"/>
      <c r="C634" s="103"/>
      <c r="D634" s="103">
        <v>27</v>
      </c>
      <c r="E634" s="103"/>
      <c r="F634" s="103"/>
      <c r="G634" s="103"/>
      <c r="H634" s="103"/>
      <c r="I634" s="103"/>
      <c r="J634" s="103"/>
      <c r="K634" s="104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61"/>
      <c r="AD634" s="1"/>
      <c r="AE634" s="62"/>
      <c r="AF634" s="63">
        <f>IF(D634=0,"",D634/C633)</f>
        <v>0.9</v>
      </c>
      <c r="AG634" s="64">
        <v>29</v>
      </c>
      <c r="AH634" s="65">
        <f t="shared" si="114"/>
        <v>0.96666666666666667</v>
      </c>
      <c r="AI634" s="65">
        <f t="shared" si="115"/>
        <v>3.3333333333333326E-2</v>
      </c>
      <c r="AJ634" s="8">
        <f>AG634/AG632</f>
        <v>0.90625</v>
      </c>
    </row>
    <row r="635" spans="1:57" ht="15.75" customHeight="1">
      <c r="A635" s="52">
        <v>1702</v>
      </c>
      <c r="B635" s="103"/>
      <c r="C635" s="103"/>
      <c r="D635" s="103"/>
      <c r="E635" s="103">
        <v>25</v>
      </c>
      <c r="F635" s="103"/>
      <c r="G635" s="103"/>
      <c r="H635" s="103"/>
      <c r="I635" s="103"/>
      <c r="J635" s="103"/>
      <c r="K635" s="104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61"/>
      <c r="AD635" s="1"/>
      <c r="AE635" s="62"/>
      <c r="AF635" s="63">
        <f>IF(E635=0,"",E635/D634)</f>
        <v>0.92592592592592593</v>
      </c>
      <c r="AG635" s="64">
        <v>28</v>
      </c>
      <c r="AH635" s="65">
        <f t="shared" si="114"/>
        <v>0.96551724137931039</v>
      </c>
      <c r="AI635" s="65">
        <f t="shared" si="115"/>
        <v>3.4482758620689613E-2</v>
      </c>
      <c r="AJ635" s="33"/>
    </row>
    <row r="636" spans="1:57" ht="15.75" customHeight="1">
      <c r="A636" s="52">
        <v>1801</v>
      </c>
      <c r="B636" s="103"/>
      <c r="C636" s="103"/>
      <c r="D636" s="103"/>
      <c r="E636" s="103"/>
      <c r="F636" s="103">
        <v>24</v>
      </c>
      <c r="G636" s="103"/>
      <c r="H636" s="103"/>
      <c r="I636" s="103"/>
      <c r="J636" s="103"/>
      <c r="K636" s="104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61"/>
      <c r="AD636" s="1"/>
      <c r="AE636" s="62"/>
      <c r="AF636" s="63">
        <f>IF(F636=0,"",F636/E635)</f>
        <v>0.96</v>
      </c>
      <c r="AG636" s="64">
        <v>28</v>
      </c>
      <c r="AH636" s="65">
        <f t="shared" si="114"/>
        <v>1</v>
      </c>
      <c r="AI636" s="65">
        <f t="shared" si="115"/>
        <v>0</v>
      </c>
      <c r="AJ636" s="33"/>
    </row>
    <row r="637" spans="1:57" ht="15.75" customHeight="1">
      <c r="A637" s="52">
        <v>1802</v>
      </c>
      <c r="B637" s="103"/>
      <c r="C637" s="103"/>
      <c r="D637" s="103"/>
      <c r="E637" s="103"/>
      <c r="F637" s="103"/>
      <c r="G637" s="103">
        <v>24</v>
      </c>
      <c r="H637" s="103"/>
      <c r="I637" s="103"/>
      <c r="J637" s="103"/>
      <c r="K637" s="104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61"/>
      <c r="AD637" s="1"/>
      <c r="AE637" s="62"/>
      <c r="AF637" s="63">
        <f>IF(G637=0,"",G637/F636)</f>
        <v>1</v>
      </c>
      <c r="AG637" s="64">
        <v>27</v>
      </c>
      <c r="AH637" s="65">
        <f t="shared" si="114"/>
        <v>0.9642857142857143</v>
      </c>
      <c r="AI637" s="65">
        <f t="shared" si="115"/>
        <v>3.5714285714285698E-2</v>
      </c>
      <c r="AJ637" s="33"/>
    </row>
    <row r="638" spans="1:57" ht="15.75" customHeight="1">
      <c r="A638" s="52">
        <v>1901</v>
      </c>
      <c r="B638" s="103"/>
      <c r="C638" s="103"/>
      <c r="D638" s="103"/>
      <c r="E638" s="103"/>
      <c r="F638" s="103"/>
      <c r="G638" s="103"/>
      <c r="H638" s="103">
        <v>21</v>
      </c>
      <c r="I638" s="103"/>
      <c r="J638" s="103"/>
      <c r="K638" s="104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61"/>
      <c r="AD638" s="1"/>
      <c r="AE638" s="62"/>
      <c r="AF638" s="63">
        <f>IF(H638=0,"",H638/G637)</f>
        <v>0.875</v>
      </c>
      <c r="AG638" s="64">
        <v>26</v>
      </c>
      <c r="AH638" s="65">
        <f t="shared" si="114"/>
        <v>0.96296296296296291</v>
      </c>
      <c r="AI638" s="65">
        <f t="shared" si="115"/>
        <v>3.703703703703709E-2</v>
      </c>
      <c r="AJ638" s="33"/>
    </row>
    <row r="639" spans="1:57" ht="15.75" customHeight="1">
      <c r="A639" s="52">
        <v>1902</v>
      </c>
      <c r="B639" s="103"/>
      <c r="C639" s="103"/>
      <c r="D639" s="103"/>
      <c r="E639" s="103"/>
      <c r="F639" s="103"/>
      <c r="G639" s="103"/>
      <c r="H639" s="103"/>
      <c r="I639" s="103">
        <v>20</v>
      </c>
      <c r="J639" s="103"/>
      <c r="K639" s="104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61"/>
      <c r="AD639" s="1"/>
      <c r="AE639" s="62"/>
      <c r="AF639" s="63">
        <f>IF(I639=0,"",I639/H638)</f>
        <v>0.95238095238095233</v>
      </c>
      <c r="AG639" s="64">
        <v>25</v>
      </c>
      <c r="AH639" s="65">
        <f t="shared" si="114"/>
        <v>0.96153846153846156</v>
      </c>
      <c r="AI639" s="65">
        <f t="shared" si="115"/>
        <v>3.8461538461538436E-2</v>
      </c>
      <c r="AJ639" s="33"/>
    </row>
    <row r="640" spans="1:57" ht="15.75" customHeight="1">
      <c r="A640" s="52">
        <v>2001</v>
      </c>
      <c r="B640" s="103"/>
      <c r="C640" s="103"/>
      <c r="D640" s="103"/>
      <c r="E640" s="103"/>
      <c r="F640" s="103"/>
      <c r="G640" s="103"/>
      <c r="H640" s="103"/>
      <c r="I640" s="103"/>
      <c r="J640" s="103">
        <v>20</v>
      </c>
      <c r="K640" s="104">
        <v>19</v>
      </c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61"/>
      <c r="AD640" s="1"/>
      <c r="AE640" s="62"/>
      <c r="AF640" s="66">
        <f>IF(J640=0,"",J640/I639)</f>
        <v>1</v>
      </c>
      <c r="AG640" s="64">
        <v>25</v>
      </c>
      <c r="AH640" s="67">
        <f t="shared" si="114"/>
        <v>1</v>
      </c>
      <c r="AI640" s="67">
        <f t="shared" si="115"/>
        <v>0</v>
      </c>
      <c r="AJ640" s="33"/>
    </row>
    <row r="641" spans="1:36" ht="15.75" customHeight="1">
      <c r="A641" s="52">
        <v>2002</v>
      </c>
      <c r="B641" s="103"/>
      <c r="C641" s="103"/>
      <c r="D641" s="103"/>
      <c r="E641" s="103"/>
      <c r="F641" s="103"/>
      <c r="G641" s="103"/>
      <c r="H641" s="103"/>
      <c r="I641" s="103"/>
      <c r="J641" s="103">
        <v>6</v>
      </c>
      <c r="K641" s="104">
        <v>6</v>
      </c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61"/>
      <c r="AD641" s="1"/>
      <c r="AE641" s="29"/>
      <c r="AF641" s="107"/>
      <c r="AG641" s="64">
        <v>6</v>
      </c>
      <c r="AH641" s="108"/>
      <c r="AI641" s="109"/>
      <c r="AJ641" s="33"/>
    </row>
    <row r="642" spans="1:36" ht="15.75" customHeight="1">
      <c r="A642" s="52">
        <v>2101</v>
      </c>
      <c r="B642" s="103"/>
      <c r="C642" s="103"/>
      <c r="D642" s="103"/>
      <c r="E642" s="103"/>
      <c r="F642" s="103"/>
      <c r="G642" s="103"/>
      <c r="H642" s="103"/>
      <c r="I642" s="103"/>
      <c r="J642" s="103"/>
      <c r="K642" s="104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61"/>
      <c r="AD642" s="1"/>
      <c r="AE642" s="29"/>
      <c r="AF642" s="110"/>
      <c r="AG642" s="111"/>
      <c r="AH642" s="112"/>
      <c r="AI642" s="110"/>
      <c r="AJ642" s="33"/>
    </row>
    <row r="643" spans="1:36" ht="15.75" customHeight="1">
      <c r="A643" s="52">
        <v>2102</v>
      </c>
      <c r="B643" s="103"/>
      <c r="C643" s="103"/>
      <c r="D643" s="103"/>
      <c r="E643" s="103"/>
      <c r="F643" s="103"/>
      <c r="G643" s="103"/>
      <c r="H643" s="103"/>
      <c r="I643" s="103"/>
      <c r="J643" s="103"/>
      <c r="K643" s="104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61"/>
      <c r="AD643" s="1"/>
      <c r="AE643" s="29"/>
      <c r="AF643" s="110"/>
      <c r="AG643" s="111"/>
      <c r="AH643" s="112"/>
      <c r="AI643" s="110"/>
      <c r="AJ643" s="33"/>
    </row>
    <row r="644" spans="1:36" ht="15.75" customHeight="1">
      <c r="A644" s="52">
        <v>2201</v>
      </c>
      <c r="B644" s="103"/>
      <c r="C644" s="103"/>
      <c r="D644" s="103"/>
      <c r="E644" s="103"/>
      <c r="F644" s="103"/>
      <c r="G644" s="103"/>
      <c r="H644" s="103"/>
      <c r="I644" s="103"/>
      <c r="J644" s="103"/>
      <c r="K644" s="104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61"/>
      <c r="AD644" s="1"/>
      <c r="AE644" s="29"/>
      <c r="AF644" s="110"/>
      <c r="AG644" s="111"/>
      <c r="AH644" s="112"/>
      <c r="AI644" s="110"/>
      <c r="AJ644" s="33"/>
    </row>
    <row r="645" spans="1:36" ht="15.75" customHeight="1">
      <c r="A645" s="52">
        <v>2202</v>
      </c>
      <c r="B645" s="103"/>
      <c r="C645" s="103"/>
      <c r="D645" s="103"/>
      <c r="E645" s="103"/>
      <c r="F645" s="103"/>
      <c r="G645" s="103"/>
      <c r="H645" s="103"/>
      <c r="I645" s="103"/>
      <c r="J645" s="103"/>
      <c r="K645" s="104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61"/>
      <c r="AD645" s="1"/>
      <c r="AE645" s="29"/>
      <c r="AF645" s="74"/>
      <c r="AG645" s="75"/>
      <c r="AH645" s="76"/>
      <c r="AI645" s="71"/>
      <c r="AJ645" s="33"/>
    </row>
    <row r="646" spans="1:36" ht="15.75" customHeight="1">
      <c r="A646" s="52">
        <v>2301</v>
      </c>
      <c r="B646" s="103"/>
      <c r="C646" s="103"/>
      <c r="D646" s="103"/>
      <c r="E646" s="103"/>
      <c r="F646" s="103"/>
      <c r="G646" s="103"/>
      <c r="H646" s="103"/>
      <c r="I646" s="103"/>
      <c r="J646" s="103"/>
      <c r="K646" s="104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61"/>
      <c r="AD646" s="1"/>
      <c r="AE646" s="29"/>
      <c r="AF646" s="77" t="s">
        <v>63</v>
      </c>
      <c r="AG646" s="78">
        <v>11</v>
      </c>
      <c r="AH646" s="79">
        <f>IF(SUM(K634:K644)=0,"",SUM(K634:K644))</f>
        <v>25</v>
      </c>
      <c r="AI646" s="80" t="s">
        <v>10</v>
      </c>
      <c r="AJ646" s="33"/>
    </row>
    <row r="647" spans="1:36" ht="15.75" customHeight="1">
      <c r="A647" s="52">
        <v>2302</v>
      </c>
      <c r="B647" s="103"/>
      <c r="C647" s="103"/>
      <c r="D647" s="103"/>
      <c r="E647" s="103"/>
      <c r="F647" s="103"/>
      <c r="G647" s="103"/>
      <c r="H647" s="103"/>
      <c r="I647" s="103"/>
      <c r="J647" s="103"/>
      <c r="K647" s="104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61"/>
      <c r="AD647" s="1"/>
      <c r="AE647" s="29"/>
      <c r="AF647" s="81" t="s">
        <v>64</v>
      </c>
      <c r="AG647" s="82">
        <f>IF(AG646/B632=0,"",AG646/B632)</f>
        <v>0.34375</v>
      </c>
      <c r="AH647" s="83">
        <f>IF(AG646/AH646=0,"",AG646/AH646)</f>
        <v>0.44</v>
      </c>
      <c r="AI647" s="84" t="s">
        <v>65</v>
      </c>
      <c r="AJ647" s="33"/>
    </row>
    <row r="648" spans="1:36" ht="15.75" customHeight="1">
      <c r="A648" s="52">
        <v>2401</v>
      </c>
      <c r="B648" s="103"/>
      <c r="C648" s="103"/>
      <c r="D648" s="103"/>
      <c r="E648" s="103"/>
      <c r="F648" s="103"/>
      <c r="G648" s="103"/>
      <c r="H648" s="103"/>
      <c r="I648" s="103"/>
      <c r="J648" s="103"/>
      <c r="K648" s="104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85"/>
      <c r="AD648" s="86"/>
      <c r="AE648" s="87"/>
      <c r="AF648" s="86"/>
      <c r="AG648" s="87"/>
      <c r="AH648" s="87"/>
      <c r="AI648" s="88"/>
      <c r="AJ648" s="33"/>
    </row>
    <row r="649" spans="1:36" ht="18" customHeight="1">
      <c r="A649" s="28"/>
      <c r="B649" s="29"/>
      <c r="C649" s="29"/>
      <c r="D649" s="201" t="s">
        <v>90</v>
      </c>
      <c r="E649" s="202"/>
      <c r="F649" s="202"/>
      <c r="G649" s="202"/>
      <c r="H649" s="202"/>
      <c r="I649" s="202"/>
      <c r="J649" s="203"/>
      <c r="K649" s="89">
        <f>SUM(K632:K645)</f>
        <v>25</v>
      </c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90">
        <f>IF(K640=0,"",K640/B632)</f>
        <v>0.59375</v>
      </c>
      <c r="AD649" s="90">
        <f>IF(K649=0,"",K649/B632)</f>
        <v>0.78125</v>
      </c>
      <c r="AE649" s="90">
        <f>IF(K640=0,"",AD649-AC649)</f>
        <v>0.1875</v>
      </c>
      <c r="AF649" s="1"/>
      <c r="AG649" s="29"/>
      <c r="AH649" s="25"/>
      <c r="AI649" s="1"/>
      <c r="AJ649" s="33"/>
    </row>
    <row r="650" spans="1:36" ht="12.75" customHeight="1">
      <c r="AC650" s="1"/>
      <c r="AD650" s="1"/>
      <c r="AF650" s="1"/>
      <c r="AJ650" s="33"/>
    </row>
    <row r="651" spans="1:36" ht="12.75" customHeight="1">
      <c r="AC651" s="1"/>
      <c r="AD651" s="1"/>
      <c r="AF651" s="1"/>
      <c r="AJ651" s="33"/>
    </row>
    <row r="652" spans="1:36" ht="26.25" customHeight="1">
      <c r="A652" s="33"/>
      <c r="B652" s="212" t="s">
        <v>11</v>
      </c>
      <c r="C652" s="205"/>
      <c r="D652" s="205"/>
      <c r="E652" s="205"/>
      <c r="F652" s="205"/>
      <c r="G652" s="205"/>
      <c r="H652" s="204" t="s">
        <v>103</v>
      </c>
      <c r="I652" s="205"/>
      <c r="J652" s="205"/>
      <c r="K652" s="29"/>
      <c r="AC652" s="1"/>
      <c r="AD652" s="1"/>
      <c r="AE652" s="29"/>
      <c r="AF652" s="1"/>
      <c r="AG652" s="29"/>
      <c r="AH652" s="29"/>
      <c r="AI652" s="29"/>
      <c r="AJ652" s="33"/>
    </row>
    <row r="653" spans="1:36" ht="20.25" customHeight="1">
      <c r="A653" s="206" t="s">
        <v>9</v>
      </c>
      <c r="B653" s="207" t="s">
        <v>80</v>
      </c>
      <c r="C653" s="202"/>
      <c r="D653" s="202"/>
      <c r="E653" s="202"/>
      <c r="F653" s="202"/>
      <c r="G653" s="202"/>
      <c r="H653" s="202"/>
      <c r="I653" s="202"/>
      <c r="J653" s="203"/>
      <c r="K653" s="208" t="s">
        <v>10</v>
      </c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196" t="s">
        <v>2</v>
      </c>
      <c r="AD653" s="196" t="s">
        <v>3</v>
      </c>
      <c r="AE653" s="198" t="s">
        <v>4</v>
      </c>
      <c r="AF653" s="196" t="s">
        <v>5</v>
      </c>
      <c r="AG653" s="199" t="s">
        <v>6</v>
      </c>
      <c r="AH653" s="199" t="s">
        <v>7</v>
      </c>
      <c r="AI653" s="196" t="s">
        <v>8</v>
      </c>
      <c r="AJ653" s="33"/>
    </row>
    <row r="654" spans="1:36" ht="15.75" customHeight="1">
      <c r="A654" s="197"/>
      <c r="B654" s="52" t="s">
        <v>81</v>
      </c>
      <c r="C654" s="52" t="s">
        <v>82</v>
      </c>
      <c r="D654" s="52" t="s">
        <v>83</v>
      </c>
      <c r="E654" s="52" t="s">
        <v>84</v>
      </c>
      <c r="F654" s="52" t="s">
        <v>85</v>
      </c>
      <c r="G654" s="52" t="s">
        <v>86</v>
      </c>
      <c r="H654" s="52" t="s">
        <v>87</v>
      </c>
      <c r="I654" s="52" t="s">
        <v>88</v>
      </c>
      <c r="J654" s="52" t="s">
        <v>89</v>
      </c>
      <c r="K654" s="197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197"/>
      <c r="AD654" s="197"/>
      <c r="AE654" s="197"/>
      <c r="AF654" s="197"/>
      <c r="AG654" s="197"/>
      <c r="AH654" s="197"/>
      <c r="AI654" s="197"/>
      <c r="AJ654" s="33"/>
    </row>
    <row r="655" spans="1:36" ht="15.75" customHeight="1">
      <c r="A655" s="52">
        <v>1602</v>
      </c>
      <c r="B655" s="53">
        <v>69</v>
      </c>
      <c r="C655" s="103"/>
      <c r="D655" s="103"/>
      <c r="E655" s="103"/>
      <c r="F655" s="103"/>
      <c r="G655" s="103"/>
      <c r="H655" s="103"/>
      <c r="I655" s="103"/>
      <c r="J655" s="103"/>
      <c r="K655" s="104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55"/>
      <c r="AD655" s="56"/>
      <c r="AE655" s="57"/>
      <c r="AF655" s="105"/>
      <c r="AG655" s="59">
        <f>B655</f>
        <v>69</v>
      </c>
      <c r="AH655" s="106"/>
      <c r="AI655" s="105"/>
      <c r="AJ655" s="33"/>
    </row>
    <row r="656" spans="1:36" ht="15.75" customHeight="1">
      <c r="A656" s="52">
        <v>1701</v>
      </c>
      <c r="B656" s="103"/>
      <c r="C656" s="103">
        <v>61</v>
      </c>
      <c r="D656" s="103"/>
      <c r="E656" s="103"/>
      <c r="F656" s="103"/>
      <c r="G656" s="103"/>
      <c r="H656" s="103"/>
      <c r="I656" s="103"/>
      <c r="J656" s="103"/>
      <c r="K656" s="104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61"/>
      <c r="AD656" s="1"/>
      <c r="AE656" s="62"/>
      <c r="AF656" s="63">
        <f>IF(C656=0,"",C656/B655)</f>
        <v>0.88405797101449279</v>
      </c>
      <c r="AG656" s="64">
        <v>65</v>
      </c>
      <c r="AH656" s="65">
        <f t="shared" ref="AH656:AH663" si="116">IF(AG656=0,"",AG656/AG655)</f>
        <v>0.94202898550724634</v>
      </c>
      <c r="AI656" s="65">
        <f t="shared" ref="AI656:AI663" si="117">IF(AG656=0,"",100%-AH656)</f>
        <v>5.7971014492753659E-2</v>
      </c>
      <c r="AJ656" s="33"/>
    </row>
    <row r="657" spans="1:36" ht="15.75" customHeight="1">
      <c r="A657" s="52">
        <v>1702</v>
      </c>
      <c r="B657" s="103"/>
      <c r="C657" s="103"/>
      <c r="D657" s="103">
        <v>56</v>
      </c>
      <c r="E657" s="103"/>
      <c r="F657" s="103"/>
      <c r="G657" s="103"/>
      <c r="H657" s="103"/>
      <c r="I657" s="103"/>
      <c r="J657" s="103"/>
      <c r="K657" s="104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61"/>
      <c r="AD657" s="1"/>
      <c r="AE657" s="62"/>
      <c r="AF657" s="63">
        <f>IF(D657=0,"",D657/C656)</f>
        <v>0.91803278688524592</v>
      </c>
      <c r="AG657" s="64">
        <v>65</v>
      </c>
      <c r="AH657" s="65">
        <f t="shared" si="116"/>
        <v>1</v>
      </c>
      <c r="AI657" s="65">
        <f t="shared" si="117"/>
        <v>0</v>
      </c>
      <c r="AJ657" s="8">
        <f>AG657/AG655</f>
        <v>0.94202898550724634</v>
      </c>
    </row>
    <row r="658" spans="1:36" ht="15.75" customHeight="1">
      <c r="A658" s="52">
        <v>1801</v>
      </c>
      <c r="B658" s="103"/>
      <c r="C658" s="103"/>
      <c r="D658" s="103"/>
      <c r="E658" s="103">
        <v>52</v>
      </c>
      <c r="F658" s="103"/>
      <c r="G658" s="103"/>
      <c r="H658" s="103"/>
      <c r="I658" s="103"/>
      <c r="J658" s="103"/>
      <c r="K658" s="104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61"/>
      <c r="AD658" s="1"/>
      <c r="AE658" s="62"/>
      <c r="AF658" s="63">
        <f>IF(E658=0,"",E658/D657)</f>
        <v>0.9285714285714286</v>
      </c>
      <c r="AG658" s="64">
        <v>65</v>
      </c>
      <c r="AH658" s="65">
        <f t="shared" si="116"/>
        <v>1</v>
      </c>
      <c r="AI658" s="65">
        <f t="shared" si="117"/>
        <v>0</v>
      </c>
    </row>
    <row r="659" spans="1:36" ht="15.75" customHeight="1">
      <c r="A659" s="52">
        <v>1802</v>
      </c>
      <c r="B659" s="103"/>
      <c r="C659" s="103"/>
      <c r="D659" s="103"/>
      <c r="E659" s="103"/>
      <c r="F659" s="103">
        <v>48</v>
      </c>
      <c r="G659" s="103"/>
      <c r="H659" s="103"/>
      <c r="I659" s="103"/>
      <c r="J659" s="103"/>
      <c r="K659" s="104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61"/>
      <c r="AD659" s="1"/>
      <c r="AE659" s="62"/>
      <c r="AF659" s="63">
        <f>IF(F659=0,"",F659/E658)</f>
        <v>0.92307692307692313</v>
      </c>
      <c r="AG659" s="64">
        <v>48</v>
      </c>
      <c r="AH659" s="65">
        <f t="shared" si="116"/>
        <v>0.7384615384615385</v>
      </c>
      <c r="AI659" s="65">
        <f t="shared" si="117"/>
        <v>0.2615384615384615</v>
      </c>
    </row>
    <row r="660" spans="1:36" ht="15.75" customHeight="1">
      <c r="A660" s="52">
        <v>1901</v>
      </c>
      <c r="B660" s="103"/>
      <c r="C660" s="103"/>
      <c r="D660" s="103"/>
      <c r="E660" s="103"/>
      <c r="F660" s="103"/>
      <c r="G660" s="103">
        <v>47</v>
      </c>
      <c r="H660" s="103"/>
      <c r="I660" s="103"/>
      <c r="J660" s="103"/>
      <c r="K660" s="104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61"/>
      <c r="AD660" s="1"/>
      <c r="AE660" s="62"/>
      <c r="AF660" s="63">
        <f>IF(G660=0,"",G660/F659)</f>
        <v>0.97916666666666663</v>
      </c>
      <c r="AG660" s="64">
        <v>47</v>
      </c>
      <c r="AH660" s="65">
        <f t="shared" si="116"/>
        <v>0.97916666666666663</v>
      </c>
      <c r="AI660" s="65">
        <f t="shared" si="117"/>
        <v>2.083333333333337E-2</v>
      </c>
    </row>
    <row r="661" spans="1:36" ht="15.75" customHeight="1">
      <c r="A661" s="52">
        <v>1902</v>
      </c>
      <c r="B661" s="103"/>
      <c r="C661" s="103"/>
      <c r="D661" s="103"/>
      <c r="E661" s="103"/>
      <c r="F661" s="103"/>
      <c r="G661" s="103"/>
      <c r="H661" s="103">
        <v>44</v>
      </c>
      <c r="I661" s="103"/>
      <c r="J661" s="103"/>
      <c r="K661" s="104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61"/>
      <c r="AD661" s="1"/>
      <c r="AE661" s="62"/>
      <c r="AF661" s="63">
        <f>IF(H661=0,"",H661/G660)</f>
        <v>0.93617021276595747</v>
      </c>
      <c r="AG661" s="64">
        <v>44</v>
      </c>
      <c r="AH661" s="65">
        <f t="shared" si="116"/>
        <v>0.93617021276595747</v>
      </c>
      <c r="AI661" s="65">
        <f t="shared" si="117"/>
        <v>6.3829787234042534E-2</v>
      </c>
    </row>
    <row r="662" spans="1:36" ht="15.75" customHeight="1">
      <c r="A662" s="52">
        <v>2001</v>
      </c>
      <c r="B662" s="103"/>
      <c r="C662" s="103"/>
      <c r="D662" s="103"/>
      <c r="E662" s="103"/>
      <c r="F662" s="103"/>
      <c r="G662" s="103"/>
      <c r="H662" s="103"/>
      <c r="I662" s="103">
        <v>44</v>
      </c>
      <c r="J662" s="103"/>
      <c r="K662" s="104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61"/>
      <c r="AD662" s="1"/>
      <c r="AE662" s="62"/>
      <c r="AF662" s="63">
        <f>IF(I662=0,"",I662/H661)</f>
        <v>1</v>
      </c>
      <c r="AG662" s="64">
        <v>44</v>
      </c>
      <c r="AH662" s="65">
        <f t="shared" si="116"/>
        <v>1</v>
      </c>
      <c r="AI662" s="65">
        <f t="shared" si="117"/>
        <v>0</v>
      </c>
    </row>
    <row r="663" spans="1:36" ht="15.75" customHeight="1">
      <c r="A663" s="52">
        <v>2002</v>
      </c>
      <c r="B663" s="103"/>
      <c r="C663" s="103"/>
      <c r="D663" s="103"/>
      <c r="E663" s="103"/>
      <c r="F663" s="103"/>
      <c r="G663" s="103"/>
      <c r="H663" s="103"/>
      <c r="I663" s="103"/>
      <c r="J663" s="103">
        <v>44</v>
      </c>
      <c r="K663" s="104">
        <v>41</v>
      </c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61"/>
      <c r="AD663" s="1"/>
      <c r="AE663" s="62"/>
      <c r="AF663" s="66">
        <f>IF(J663=0,"",J663/I662)</f>
        <v>1</v>
      </c>
      <c r="AG663" s="64">
        <v>44</v>
      </c>
      <c r="AH663" s="67">
        <f t="shared" si="116"/>
        <v>1</v>
      </c>
      <c r="AI663" s="67">
        <f t="shared" si="117"/>
        <v>0</v>
      </c>
    </row>
    <row r="664" spans="1:36" ht="15.75" customHeight="1">
      <c r="A664" s="52">
        <v>2101</v>
      </c>
      <c r="B664" s="103"/>
      <c r="C664" s="103"/>
      <c r="D664" s="103"/>
      <c r="E664" s="103"/>
      <c r="F664" s="103"/>
      <c r="G664" s="103"/>
      <c r="H664" s="103"/>
      <c r="I664" s="103"/>
      <c r="J664" s="103"/>
      <c r="K664" s="104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61"/>
      <c r="AD664" s="1"/>
      <c r="AE664" s="29"/>
      <c r="AF664" s="107"/>
      <c r="AG664" s="64"/>
      <c r="AH664" s="108"/>
      <c r="AI664" s="109"/>
    </row>
    <row r="665" spans="1:36" ht="15.75" customHeight="1">
      <c r="A665" s="52">
        <v>2102</v>
      </c>
      <c r="B665" s="103"/>
      <c r="C665" s="103"/>
      <c r="D665" s="103"/>
      <c r="E665" s="103"/>
      <c r="F665" s="103"/>
      <c r="G665" s="103"/>
      <c r="H665" s="103"/>
      <c r="I665" s="103"/>
      <c r="J665" s="103"/>
      <c r="K665" s="104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61"/>
      <c r="AD665" s="1"/>
      <c r="AE665" s="29"/>
      <c r="AF665" s="110"/>
      <c r="AG665" s="111"/>
      <c r="AH665" s="112"/>
      <c r="AI665" s="110"/>
    </row>
    <row r="666" spans="1:36" ht="15.75" customHeight="1">
      <c r="A666" s="52">
        <v>2201</v>
      </c>
      <c r="B666" s="103"/>
      <c r="C666" s="103"/>
      <c r="D666" s="103"/>
      <c r="E666" s="103"/>
      <c r="F666" s="103"/>
      <c r="G666" s="103"/>
      <c r="H666" s="103"/>
      <c r="I666" s="103"/>
      <c r="J666" s="103"/>
      <c r="K666" s="104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61"/>
      <c r="AD666" s="1"/>
      <c r="AE666" s="29"/>
      <c r="AF666" s="110"/>
      <c r="AG666" s="111"/>
      <c r="AH666" s="112"/>
      <c r="AI666" s="110"/>
    </row>
    <row r="667" spans="1:36" ht="15.75" customHeight="1">
      <c r="A667" s="52">
        <v>2202</v>
      </c>
      <c r="B667" s="103"/>
      <c r="C667" s="103"/>
      <c r="D667" s="103"/>
      <c r="E667" s="103"/>
      <c r="F667" s="103"/>
      <c r="G667" s="103"/>
      <c r="H667" s="103"/>
      <c r="I667" s="103"/>
      <c r="J667" s="103"/>
      <c r="K667" s="104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61"/>
      <c r="AD667" s="1"/>
      <c r="AE667" s="29"/>
      <c r="AF667" s="110"/>
      <c r="AG667" s="111"/>
      <c r="AH667" s="112"/>
      <c r="AI667" s="110"/>
    </row>
    <row r="668" spans="1:36" ht="15.75" customHeight="1">
      <c r="A668" s="52">
        <v>2301</v>
      </c>
      <c r="B668" s="103"/>
      <c r="C668" s="103"/>
      <c r="D668" s="103"/>
      <c r="E668" s="103"/>
      <c r="F668" s="103"/>
      <c r="G668" s="103"/>
      <c r="H668" s="103"/>
      <c r="I668" s="103"/>
      <c r="J668" s="103"/>
      <c r="K668" s="104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61"/>
      <c r="AD668" s="1"/>
      <c r="AE668" s="29"/>
      <c r="AF668" s="74"/>
      <c r="AG668" s="75"/>
      <c r="AH668" s="76"/>
      <c r="AI668" s="71"/>
    </row>
    <row r="669" spans="1:36" ht="15.75" customHeight="1">
      <c r="A669" s="52">
        <v>2302</v>
      </c>
      <c r="B669" s="103"/>
      <c r="C669" s="103"/>
      <c r="D669" s="103"/>
      <c r="E669" s="103"/>
      <c r="F669" s="103"/>
      <c r="G669" s="103"/>
      <c r="H669" s="103"/>
      <c r="I669" s="103"/>
      <c r="J669" s="103"/>
      <c r="K669" s="104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61"/>
      <c r="AD669" s="1"/>
      <c r="AE669" s="29"/>
      <c r="AF669" s="77" t="s">
        <v>63</v>
      </c>
      <c r="AG669" s="78">
        <v>31</v>
      </c>
      <c r="AH669" s="79">
        <f>IF(SUM(K657:K667)=0,"",SUM(K657:K667))</f>
        <v>41</v>
      </c>
      <c r="AI669" s="80" t="s">
        <v>10</v>
      </c>
    </row>
    <row r="670" spans="1:36" ht="15.75" customHeight="1">
      <c r="A670" s="52">
        <v>2401</v>
      </c>
      <c r="B670" s="103"/>
      <c r="C670" s="103"/>
      <c r="D670" s="103"/>
      <c r="E670" s="103"/>
      <c r="F670" s="103"/>
      <c r="G670" s="103"/>
      <c r="H670" s="103"/>
      <c r="I670" s="103"/>
      <c r="J670" s="103"/>
      <c r="K670" s="104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61"/>
      <c r="AD670" s="1"/>
      <c r="AE670" s="29"/>
      <c r="AF670" s="81" t="s">
        <v>64</v>
      </c>
      <c r="AG670" s="82">
        <f>IF(AG669/B655=0,"",AG669/B655)</f>
        <v>0.44927536231884058</v>
      </c>
      <c r="AH670" s="83">
        <f>IF(AG669/AH669=0,"",AG669/AH669)</f>
        <v>0.75609756097560976</v>
      </c>
      <c r="AI670" s="84" t="s">
        <v>65</v>
      </c>
    </row>
    <row r="671" spans="1:36" ht="15.75" customHeight="1">
      <c r="A671" s="52">
        <v>2402</v>
      </c>
      <c r="B671" s="103"/>
      <c r="C671" s="103"/>
      <c r="D671" s="103"/>
      <c r="E671" s="103"/>
      <c r="F671" s="103"/>
      <c r="G671" s="103"/>
      <c r="H671" s="103"/>
      <c r="I671" s="103"/>
      <c r="J671" s="103"/>
      <c r="K671" s="104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85"/>
      <c r="AD671" s="86"/>
      <c r="AE671" s="87"/>
      <c r="AF671" s="86"/>
      <c r="AG671" s="87"/>
      <c r="AH671" s="87"/>
      <c r="AI671" s="88"/>
    </row>
    <row r="672" spans="1:36" ht="18" customHeight="1">
      <c r="A672" s="28"/>
      <c r="B672" s="29"/>
      <c r="C672" s="29"/>
      <c r="D672" s="201" t="s">
        <v>90</v>
      </c>
      <c r="E672" s="202"/>
      <c r="F672" s="202"/>
      <c r="G672" s="202"/>
      <c r="H672" s="202"/>
      <c r="I672" s="202"/>
      <c r="J672" s="203"/>
      <c r="K672" s="89">
        <f>SUM(K655:K668)</f>
        <v>41</v>
      </c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90">
        <f>IF(K663=0,"",K663/B655)</f>
        <v>0.59420289855072461</v>
      </c>
      <c r="AD672" s="90">
        <f>IF(K672=0,"",K672/B655)</f>
        <v>0.59420289855072461</v>
      </c>
      <c r="AE672" s="90">
        <f>IF(K663=0,"",AD672-AC672)</f>
        <v>0</v>
      </c>
      <c r="AF672" s="1"/>
      <c r="AG672" s="29"/>
      <c r="AH672" s="25"/>
      <c r="AI672" s="1"/>
    </row>
    <row r="673" spans="1:37" ht="12.75" customHeight="1">
      <c r="AC673" s="1"/>
      <c r="AD673" s="1"/>
      <c r="AF673" s="1"/>
    </row>
    <row r="674" spans="1:37" ht="12.75" customHeight="1">
      <c r="AC674" s="1"/>
      <c r="AD674" s="1"/>
      <c r="AF674" s="1"/>
    </row>
    <row r="675" spans="1:37" ht="26.25" customHeight="1">
      <c r="A675" s="33"/>
      <c r="B675" s="212" t="s">
        <v>11</v>
      </c>
      <c r="C675" s="205"/>
      <c r="D675" s="205"/>
      <c r="E675" s="205"/>
      <c r="F675" s="205"/>
      <c r="G675" s="205"/>
      <c r="H675" s="204" t="s">
        <v>104</v>
      </c>
      <c r="I675" s="205"/>
      <c r="J675" s="205"/>
      <c r="K675" s="29"/>
      <c r="AC675" s="1"/>
      <c r="AD675" s="1"/>
      <c r="AE675" s="29"/>
      <c r="AF675" s="1"/>
      <c r="AG675" s="29"/>
      <c r="AH675" s="29"/>
      <c r="AI675" s="29"/>
    </row>
    <row r="676" spans="1:37" ht="20.25" customHeight="1">
      <c r="A676" s="206" t="s">
        <v>9</v>
      </c>
      <c r="B676" s="207" t="s">
        <v>80</v>
      </c>
      <c r="C676" s="202"/>
      <c r="D676" s="202"/>
      <c r="E676" s="202"/>
      <c r="F676" s="202"/>
      <c r="G676" s="202"/>
      <c r="H676" s="202"/>
      <c r="I676" s="202"/>
      <c r="J676" s="203"/>
      <c r="K676" s="208" t="s">
        <v>10</v>
      </c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196" t="s">
        <v>2</v>
      </c>
      <c r="AD676" s="196" t="s">
        <v>3</v>
      </c>
      <c r="AE676" s="198" t="s">
        <v>4</v>
      </c>
      <c r="AF676" s="196" t="s">
        <v>5</v>
      </c>
      <c r="AG676" s="199" t="s">
        <v>6</v>
      </c>
      <c r="AH676" s="199" t="s">
        <v>7</v>
      </c>
      <c r="AI676" s="196" t="s">
        <v>8</v>
      </c>
    </row>
    <row r="677" spans="1:37" ht="15.75" customHeight="1">
      <c r="A677" s="197"/>
      <c r="B677" s="52" t="s">
        <v>81</v>
      </c>
      <c r="C677" s="52" t="s">
        <v>82</v>
      </c>
      <c r="D677" s="52" t="s">
        <v>83</v>
      </c>
      <c r="E677" s="52" t="s">
        <v>84</v>
      </c>
      <c r="F677" s="52" t="s">
        <v>85</v>
      </c>
      <c r="G677" s="52" t="s">
        <v>86</v>
      </c>
      <c r="H677" s="52" t="s">
        <v>87</v>
      </c>
      <c r="I677" s="52" t="s">
        <v>88</v>
      </c>
      <c r="J677" s="52" t="s">
        <v>89</v>
      </c>
      <c r="K677" s="197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197"/>
      <c r="AD677" s="197"/>
      <c r="AE677" s="197"/>
      <c r="AF677" s="197"/>
      <c r="AG677" s="197"/>
      <c r="AH677" s="197"/>
      <c r="AI677" s="197"/>
    </row>
    <row r="678" spans="1:37" ht="15.75" customHeight="1">
      <c r="A678" s="52">
        <v>1701</v>
      </c>
      <c r="B678" s="53">
        <v>32</v>
      </c>
      <c r="C678" s="103"/>
      <c r="D678" s="103"/>
      <c r="E678" s="103"/>
      <c r="F678" s="103"/>
      <c r="G678" s="103"/>
      <c r="H678" s="103"/>
      <c r="I678" s="103"/>
      <c r="J678" s="103"/>
      <c r="K678" s="104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55"/>
      <c r="AD678" s="56"/>
      <c r="AE678" s="57"/>
      <c r="AF678" s="105"/>
      <c r="AG678" s="59">
        <f>B678</f>
        <v>32</v>
      </c>
      <c r="AH678" s="106"/>
      <c r="AI678" s="105"/>
    </row>
    <row r="679" spans="1:37" ht="15.75" customHeight="1">
      <c r="A679" s="52">
        <v>1702</v>
      </c>
      <c r="B679" s="103"/>
      <c r="C679" s="103">
        <v>30</v>
      </c>
      <c r="D679" s="103"/>
      <c r="E679" s="103"/>
      <c r="F679" s="103"/>
      <c r="G679" s="103"/>
      <c r="H679" s="103"/>
      <c r="I679" s="103"/>
      <c r="J679" s="103"/>
      <c r="K679" s="104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61"/>
      <c r="AD679" s="1"/>
      <c r="AE679" s="62"/>
      <c r="AF679" s="63">
        <f>IF(C679=0,"",C679/B678)</f>
        <v>0.9375</v>
      </c>
      <c r="AG679" s="64">
        <v>30</v>
      </c>
      <c r="AH679" s="65">
        <f t="shared" ref="AH679:AH686" si="118">IF(AG679=0,"",AG679/AG678)</f>
        <v>0.9375</v>
      </c>
      <c r="AI679" s="65">
        <f t="shared" ref="AI679:AI686" si="119">IF(AG679=0,"",100%-AH679)</f>
        <v>6.25E-2</v>
      </c>
    </row>
    <row r="680" spans="1:37" ht="15.75" customHeight="1">
      <c r="A680" s="52">
        <v>1801</v>
      </c>
      <c r="B680" s="103"/>
      <c r="C680" s="103"/>
      <c r="D680" s="103">
        <v>28</v>
      </c>
      <c r="E680" s="103"/>
      <c r="F680" s="103"/>
      <c r="G680" s="103"/>
      <c r="H680" s="103"/>
      <c r="I680" s="103"/>
      <c r="J680" s="103"/>
      <c r="K680" s="104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61"/>
      <c r="AD680" s="1"/>
      <c r="AE680" s="62"/>
      <c r="AF680" s="63">
        <f>IF(D680=0,"",D680/C679)</f>
        <v>0.93333333333333335</v>
      </c>
      <c r="AG680" s="64">
        <v>30</v>
      </c>
      <c r="AH680" s="65">
        <f t="shared" si="118"/>
        <v>1</v>
      </c>
      <c r="AI680" s="65">
        <f t="shared" si="119"/>
        <v>0</v>
      </c>
      <c r="AK680" s="35">
        <f>AG680/AG678</f>
        <v>0.9375</v>
      </c>
    </row>
    <row r="681" spans="1:37" ht="15.75" customHeight="1">
      <c r="A681" s="52">
        <v>1802</v>
      </c>
      <c r="B681" s="103"/>
      <c r="C681" s="103"/>
      <c r="D681" s="103"/>
      <c r="E681" s="103">
        <v>26</v>
      </c>
      <c r="F681" s="103"/>
      <c r="G681" s="103"/>
      <c r="H681" s="103"/>
      <c r="I681" s="103"/>
      <c r="J681" s="103"/>
      <c r="K681" s="104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61"/>
      <c r="AD681" s="1"/>
      <c r="AE681" s="62"/>
      <c r="AF681" s="63">
        <f>IF(E681=0,"",E681/D680)</f>
        <v>0.9285714285714286</v>
      </c>
      <c r="AG681" s="64">
        <v>26</v>
      </c>
      <c r="AH681" s="65">
        <f t="shared" si="118"/>
        <v>0.8666666666666667</v>
      </c>
      <c r="AI681" s="65">
        <f t="shared" si="119"/>
        <v>0.1333333333333333</v>
      </c>
    </row>
    <row r="682" spans="1:37" ht="15.75" customHeight="1">
      <c r="A682" s="52">
        <v>1901</v>
      </c>
      <c r="B682" s="103"/>
      <c r="C682" s="103"/>
      <c r="D682" s="103"/>
      <c r="E682" s="103"/>
      <c r="F682" s="103">
        <v>24</v>
      </c>
      <c r="G682" s="103"/>
      <c r="H682" s="103"/>
      <c r="I682" s="103"/>
      <c r="J682" s="103"/>
      <c r="K682" s="104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61"/>
      <c r="AD682" s="1"/>
      <c r="AE682" s="62"/>
      <c r="AF682" s="63">
        <f>IF(F682=0,"",F682/E681)</f>
        <v>0.92307692307692313</v>
      </c>
      <c r="AG682" s="64">
        <v>25</v>
      </c>
      <c r="AH682" s="65">
        <f t="shared" si="118"/>
        <v>0.96153846153846156</v>
      </c>
      <c r="AI682" s="65">
        <f t="shared" si="119"/>
        <v>3.8461538461538436E-2</v>
      </c>
    </row>
    <row r="683" spans="1:37" ht="15.75" customHeight="1">
      <c r="A683" s="52">
        <v>1902</v>
      </c>
      <c r="B683" s="103"/>
      <c r="C683" s="103"/>
      <c r="D683" s="103"/>
      <c r="E683" s="103"/>
      <c r="F683" s="103"/>
      <c r="G683" s="103">
        <v>23</v>
      </c>
      <c r="H683" s="103"/>
      <c r="I683" s="103"/>
      <c r="J683" s="103"/>
      <c r="K683" s="104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61"/>
      <c r="AD683" s="1"/>
      <c r="AE683" s="62"/>
      <c r="AF683" s="63">
        <f>IF(G683=0,"",G683/F682)</f>
        <v>0.95833333333333337</v>
      </c>
      <c r="AG683" s="64">
        <v>24</v>
      </c>
      <c r="AH683" s="65">
        <f t="shared" si="118"/>
        <v>0.96</v>
      </c>
      <c r="AI683" s="65">
        <f t="shared" si="119"/>
        <v>4.0000000000000036E-2</v>
      </c>
    </row>
    <row r="684" spans="1:37" ht="15.75" customHeight="1">
      <c r="A684" s="52">
        <v>2001</v>
      </c>
      <c r="B684" s="103"/>
      <c r="C684" s="103"/>
      <c r="D684" s="103"/>
      <c r="E684" s="103"/>
      <c r="F684" s="103"/>
      <c r="G684" s="103"/>
      <c r="H684" s="103">
        <v>22</v>
      </c>
      <c r="I684" s="103"/>
      <c r="J684" s="103"/>
      <c r="K684" s="104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61"/>
      <c r="AD684" s="1"/>
      <c r="AE684" s="62"/>
      <c r="AF684" s="63">
        <f>IF(H684=0,"",H684/G683)</f>
        <v>0.95652173913043481</v>
      </c>
      <c r="AG684" s="64">
        <v>23</v>
      </c>
      <c r="AH684" s="65">
        <f t="shared" si="118"/>
        <v>0.95833333333333337</v>
      </c>
      <c r="AI684" s="65">
        <f t="shared" si="119"/>
        <v>4.166666666666663E-2</v>
      </c>
    </row>
    <row r="685" spans="1:37" ht="15.75" customHeight="1">
      <c r="A685" s="52">
        <v>2002</v>
      </c>
      <c r="B685" s="103"/>
      <c r="C685" s="103"/>
      <c r="D685" s="103"/>
      <c r="E685" s="103"/>
      <c r="F685" s="103"/>
      <c r="G685" s="103"/>
      <c r="H685" s="103"/>
      <c r="I685" s="103">
        <v>22</v>
      </c>
      <c r="J685" s="103"/>
      <c r="K685" s="104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61"/>
      <c r="AD685" s="1"/>
      <c r="AE685" s="62"/>
      <c r="AF685" s="63">
        <f>IF(I685=0,"",I685/H684)</f>
        <v>1</v>
      </c>
      <c r="AG685" s="64">
        <v>23</v>
      </c>
      <c r="AH685" s="65">
        <f t="shared" si="118"/>
        <v>1</v>
      </c>
      <c r="AI685" s="65">
        <f t="shared" si="119"/>
        <v>0</v>
      </c>
    </row>
    <row r="686" spans="1:37" ht="15.75" customHeight="1">
      <c r="A686" s="52">
        <v>2101</v>
      </c>
      <c r="B686" s="103"/>
      <c r="C686" s="103"/>
      <c r="D686" s="103"/>
      <c r="E686" s="103"/>
      <c r="F686" s="103"/>
      <c r="G686" s="103"/>
      <c r="H686" s="103"/>
      <c r="I686" s="103"/>
      <c r="J686" s="103">
        <v>22</v>
      </c>
      <c r="K686" s="104">
        <v>22</v>
      </c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61"/>
      <c r="AD686" s="1"/>
      <c r="AE686" s="62"/>
      <c r="AF686" s="66">
        <f>IF(J686=0,"",J686/I685)</f>
        <v>1</v>
      </c>
      <c r="AG686" s="64">
        <v>23</v>
      </c>
      <c r="AH686" s="67">
        <f t="shared" si="118"/>
        <v>1</v>
      </c>
      <c r="AI686" s="67">
        <f t="shared" si="119"/>
        <v>0</v>
      </c>
    </row>
    <row r="687" spans="1:37" ht="15.75" customHeight="1">
      <c r="A687" s="52">
        <v>2102</v>
      </c>
      <c r="B687" s="103"/>
      <c r="C687" s="103"/>
      <c r="D687" s="103"/>
      <c r="E687" s="103"/>
      <c r="F687" s="103"/>
      <c r="G687" s="103"/>
      <c r="H687" s="103"/>
      <c r="I687" s="103"/>
      <c r="J687" s="103">
        <v>1</v>
      </c>
      <c r="K687" s="104">
        <v>1</v>
      </c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61"/>
      <c r="AD687" s="1"/>
      <c r="AE687" s="29"/>
      <c r="AF687" s="107"/>
      <c r="AG687" s="64">
        <v>1</v>
      </c>
      <c r="AH687" s="108"/>
      <c r="AI687" s="109"/>
    </row>
    <row r="688" spans="1:37" ht="15.75" customHeight="1">
      <c r="A688" s="52">
        <v>2201</v>
      </c>
      <c r="B688" s="103"/>
      <c r="C688" s="103"/>
      <c r="D688" s="103"/>
      <c r="E688" s="103"/>
      <c r="F688" s="103"/>
      <c r="G688" s="103"/>
      <c r="H688" s="103"/>
      <c r="I688" s="103"/>
      <c r="J688" s="103"/>
      <c r="K688" s="104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61"/>
      <c r="AD688" s="1"/>
      <c r="AE688" s="29"/>
      <c r="AF688" s="110"/>
      <c r="AG688" s="111"/>
      <c r="AH688" s="112"/>
      <c r="AI688" s="110"/>
    </row>
    <row r="689" spans="1:39" ht="15.75" customHeight="1">
      <c r="A689" s="52">
        <v>2202</v>
      </c>
      <c r="B689" s="103"/>
      <c r="C689" s="103"/>
      <c r="D689" s="103"/>
      <c r="E689" s="103"/>
      <c r="F689" s="103"/>
      <c r="G689" s="103"/>
      <c r="H689" s="103"/>
      <c r="I689" s="103"/>
      <c r="J689" s="103"/>
      <c r="K689" s="104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61"/>
      <c r="AD689" s="1"/>
      <c r="AE689" s="29"/>
      <c r="AF689" s="110"/>
      <c r="AG689" s="111"/>
      <c r="AH689" s="112"/>
      <c r="AI689" s="110"/>
    </row>
    <row r="690" spans="1:39" ht="15.75" customHeight="1">
      <c r="A690" s="52">
        <v>2301</v>
      </c>
      <c r="B690" s="103"/>
      <c r="C690" s="103"/>
      <c r="D690" s="103"/>
      <c r="E690" s="103"/>
      <c r="F690" s="103"/>
      <c r="G690" s="103"/>
      <c r="H690" s="103"/>
      <c r="I690" s="103"/>
      <c r="J690" s="103"/>
      <c r="K690" s="104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61"/>
      <c r="AD690" s="1"/>
      <c r="AE690" s="29"/>
      <c r="AF690" s="110"/>
      <c r="AG690" s="111"/>
      <c r="AH690" s="112"/>
      <c r="AI690" s="110"/>
    </row>
    <row r="691" spans="1:39" ht="15.75" customHeight="1">
      <c r="A691" s="52">
        <v>2302</v>
      </c>
      <c r="B691" s="103"/>
      <c r="C691" s="103"/>
      <c r="D691" s="103"/>
      <c r="E691" s="103"/>
      <c r="F691" s="103"/>
      <c r="G691" s="103"/>
      <c r="H691" s="103"/>
      <c r="I691" s="103"/>
      <c r="J691" s="103"/>
      <c r="K691" s="104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61"/>
      <c r="AD691" s="1"/>
      <c r="AE691" s="29"/>
      <c r="AF691" s="74"/>
      <c r="AG691" s="75"/>
      <c r="AH691" s="76"/>
      <c r="AI691" s="71"/>
    </row>
    <row r="692" spans="1:39" ht="15.75" customHeight="1">
      <c r="A692" s="52">
        <v>2401</v>
      </c>
      <c r="B692" s="103"/>
      <c r="C692" s="103"/>
      <c r="D692" s="103"/>
      <c r="E692" s="103"/>
      <c r="F692" s="103"/>
      <c r="G692" s="103"/>
      <c r="H692" s="103"/>
      <c r="I692" s="103"/>
      <c r="J692" s="103"/>
      <c r="K692" s="104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61"/>
      <c r="AD692" s="1"/>
      <c r="AE692" s="29"/>
      <c r="AF692" s="77" t="s">
        <v>63</v>
      </c>
      <c r="AG692" s="78">
        <v>16</v>
      </c>
      <c r="AH692" s="79">
        <f>IF(SUM(K680:K690)=0,"",SUM(K680:K690))</f>
        <v>23</v>
      </c>
      <c r="AI692" s="80" t="s">
        <v>10</v>
      </c>
    </row>
    <row r="693" spans="1:39" ht="20.25" customHeight="1">
      <c r="A693" s="52">
        <v>2402</v>
      </c>
      <c r="B693" s="103"/>
      <c r="C693" s="103"/>
      <c r="D693" s="103"/>
      <c r="E693" s="103"/>
      <c r="F693" s="103"/>
      <c r="G693" s="103"/>
      <c r="H693" s="103"/>
      <c r="I693" s="103"/>
      <c r="J693" s="103"/>
      <c r="K693" s="104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61"/>
      <c r="AD693" s="1"/>
      <c r="AE693" s="29"/>
      <c r="AF693" s="81" t="s">
        <v>64</v>
      </c>
      <c r="AG693" s="82">
        <f>IF(AG692/B678=0,"",AG692/B678)</f>
        <v>0.5</v>
      </c>
      <c r="AH693" s="83">
        <f>IF(AG692/AH692=0,"",AG692/AH692)</f>
        <v>0.69565217391304346</v>
      </c>
      <c r="AI693" s="84" t="s">
        <v>65</v>
      </c>
    </row>
    <row r="694" spans="1:39" ht="15.75" customHeight="1">
      <c r="A694" s="52">
        <v>2501</v>
      </c>
      <c r="B694" s="103"/>
      <c r="C694" s="103"/>
      <c r="D694" s="103"/>
      <c r="E694" s="103"/>
      <c r="F694" s="103"/>
      <c r="G694" s="103"/>
      <c r="H694" s="103"/>
      <c r="I694" s="103"/>
      <c r="J694" s="103"/>
      <c r="K694" s="104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85"/>
      <c r="AD694" s="86"/>
      <c r="AE694" s="87"/>
      <c r="AF694" s="86"/>
      <c r="AG694" s="87"/>
      <c r="AH694" s="87"/>
      <c r="AI694" s="88"/>
    </row>
    <row r="695" spans="1:39" ht="18" customHeight="1">
      <c r="A695" s="28"/>
      <c r="B695" s="29"/>
      <c r="C695" s="29"/>
      <c r="D695" s="201" t="s">
        <v>90</v>
      </c>
      <c r="E695" s="202"/>
      <c r="F695" s="202"/>
      <c r="G695" s="202"/>
      <c r="H695" s="202"/>
      <c r="I695" s="202"/>
      <c r="J695" s="203"/>
      <c r="K695" s="89">
        <f>SUM(K678:K691)</f>
        <v>23</v>
      </c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90">
        <f>IF(K686=0,"",K686/B678)</f>
        <v>0.6875</v>
      </c>
      <c r="AD695" s="90">
        <f>IF(K695=0,"",K695/B678)</f>
        <v>0.71875</v>
      </c>
      <c r="AE695" s="90">
        <f>IF(K686=0,"",AD695-AC695)</f>
        <v>3.125E-2</v>
      </c>
      <c r="AF695" s="1"/>
      <c r="AG695" s="29"/>
      <c r="AH695" s="25"/>
      <c r="AI695" s="1"/>
    </row>
    <row r="696" spans="1:39" ht="12.75" customHeight="1">
      <c r="AC696" s="1"/>
      <c r="AD696" s="1"/>
      <c r="AF696" s="1"/>
    </row>
    <row r="697" spans="1:39" ht="12.75" customHeight="1">
      <c r="AC697" s="1"/>
      <c r="AD697" s="1"/>
      <c r="AF697" s="1"/>
    </row>
    <row r="698" spans="1:39" ht="26.25" customHeight="1">
      <c r="B698" s="212" t="s">
        <v>101</v>
      </c>
      <c r="C698" s="205"/>
      <c r="D698" s="205"/>
      <c r="E698" s="205"/>
      <c r="F698" s="205"/>
      <c r="G698" s="205"/>
      <c r="H698" s="205"/>
      <c r="I698" s="205"/>
      <c r="J698" s="205"/>
      <c r="K698" s="48" t="s">
        <v>105</v>
      </c>
      <c r="AC698" s="1"/>
      <c r="AD698" s="1"/>
      <c r="AE698" s="29"/>
      <c r="AF698" s="1"/>
      <c r="AG698" s="29"/>
      <c r="AH698" s="29"/>
      <c r="AI698" s="29"/>
      <c r="AM698" s="176">
        <f>AVERAGE(AG693,AG716)</f>
        <v>0.55000000000000004</v>
      </c>
    </row>
    <row r="699" spans="1:39" ht="20.25" customHeight="1">
      <c r="A699" s="206" t="s">
        <v>9</v>
      </c>
      <c r="B699" s="207" t="s">
        <v>80</v>
      </c>
      <c r="C699" s="202"/>
      <c r="D699" s="202"/>
      <c r="E699" s="202"/>
      <c r="F699" s="202"/>
      <c r="G699" s="202"/>
      <c r="H699" s="202"/>
      <c r="I699" s="202"/>
      <c r="J699" s="203"/>
      <c r="K699" s="208" t="s">
        <v>10</v>
      </c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196" t="s">
        <v>2</v>
      </c>
      <c r="AD699" s="196" t="s">
        <v>3</v>
      </c>
      <c r="AE699" s="198" t="s">
        <v>4</v>
      </c>
      <c r="AF699" s="196" t="s">
        <v>5</v>
      </c>
      <c r="AG699" s="199" t="s">
        <v>6</v>
      </c>
      <c r="AH699" s="199" t="s">
        <v>7</v>
      </c>
      <c r="AI699" s="196" t="s">
        <v>8</v>
      </c>
    </row>
    <row r="700" spans="1:39" ht="15.75" customHeight="1">
      <c r="A700" s="197"/>
      <c r="B700" s="52" t="s">
        <v>81</v>
      </c>
      <c r="C700" s="52" t="s">
        <v>82</v>
      </c>
      <c r="D700" s="52" t="s">
        <v>83</v>
      </c>
      <c r="E700" s="52" t="s">
        <v>84</v>
      </c>
      <c r="F700" s="52" t="s">
        <v>85</v>
      </c>
      <c r="G700" s="52" t="s">
        <v>86</v>
      </c>
      <c r="H700" s="52" t="s">
        <v>87</v>
      </c>
      <c r="I700" s="52" t="s">
        <v>88</v>
      </c>
      <c r="J700" s="52" t="s">
        <v>89</v>
      </c>
      <c r="K700" s="197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197"/>
      <c r="AD700" s="197"/>
      <c r="AE700" s="197"/>
      <c r="AF700" s="197"/>
      <c r="AG700" s="197"/>
      <c r="AH700" s="197"/>
      <c r="AI700" s="197"/>
    </row>
    <row r="701" spans="1:39" ht="15.75" customHeight="1">
      <c r="A701" s="52">
        <v>1702</v>
      </c>
      <c r="B701" s="53">
        <v>65</v>
      </c>
      <c r="C701" s="103"/>
      <c r="D701" s="103"/>
      <c r="E701" s="103"/>
      <c r="F701" s="103"/>
      <c r="G701" s="103"/>
      <c r="H701" s="103"/>
      <c r="I701" s="103"/>
      <c r="J701" s="103"/>
      <c r="K701" s="104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55"/>
      <c r="AD701" s="56"/>
      <c r="AE701" s="57"/>
      <c r="AF701" s="105"/>
      <c r="AG701" s="59">
        <f>B701</f>
        <v>65</v>
      </c>
      <c r="AH701" s="106"/>
      <c r="AI701" s="105"/>
    </row>
    <row r="702" spans="1:39" ht="15.75" customHeight="1">
      <c r="A702" s="52">
        <v>1801</v>
      </c>
      <c r="B702" s="103"/>
      <c r="C702" s="103">
        <v>54</v>
      </c>
      <c r="D702" s="103"/>
      <c r="E702" s="103"/>
      <c r="F702" s="103"/>
      <c r="G702" s="103"/>
      <c r="H702" s="103"/>
      <c r="I702" s="103"/>
      <c r="J702" s="103"/>
      <c r="K702" s="104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61"/>
      <c r="AD702" s="1"/>
      <c r="AE702" s="62"/>
      <c r="AF702" s="63">
        <f>IF(C702=0,"",C702/B701)</f>
        <v>0.83076923076923082</v>
      </c>
      <c r="AG702" s="64">
        <v>54</v>
      </c>
      <c r="AH702" s="65">
        <f t="shared" ref="AH702:AH709" si="120">IF(AG702=0,"",AG702/AG701)</f>
        <v>0.83076923076923082</v>
      </c>
      <c r="AI702" s="65">
        <f t="shared" ref="AI702:AI709" si="121">IF(AG702=0,"",100%-AH702)</f>
        <v>0.16923076923076918</v>
      </c>
    </row>
    <row r="703" spans="1:39" ht="15.75" customHeight="1">
      <c r="A703" s="52">
        <v>1802</v>
      </c>
      <c r="B703" s="103"/>
      <c r="C703" s="103"/>
      <c r="D703" s="103">
        <v>49</v>
      </c>
      <c r="E703" s="103"/>
      <c r="F703" s="103"/>
      <c r="G703" s="103"/>
      <c r="H703" s="103"/>
      <c r="I703" s="103"/>
      <c r="J703" s="103"/>
      <c r="K703" s="104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61"/>
      <c r="AD703" s="1"/>
      <c r="AE703" s="62"/>
      <c r="AF703" s="63">
        <f>IF(D703=0,"",D703/C702)</f>
        <v>0.90740740740740744</v>
      </c>
      <c r="AG703" s="64">
        <v>49</v>
      </c>
      <c r="AH703" s="65">
        <f t="shared" si="120"/>
        <v>0.90740740740740744</v>
      </c>
      <c r="AI703" s="65">
        <f t="shared" si="121"/>
        <v>9.259259259259256E-2</v>
      </c>
      <c r="AJ703" s="8">
        <f>AG703/AG701</f>
        <v>0.75384615384615383</v>
      </c>
    </row>
    <row r="704" spans="1:39" ht="15.75" customHeight="1">
      <c r="A704" s="52">
        <v>1901</v>
      </c>
      <c r="B704" s="103"/>
      <c r="C704" s="103"/>
      <c r="D704" s="103"/>
      <c r="E704" s="103">
        <v>48</v>
      </c>
      <c r="F704" s="103"/>
      <c r="G704" s="103"/>
      <c r="H704" s="103"/>
      <c r="I704" s="103"/>
      <c r="J704" s="103"/>
      <c r="K704" s="104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61"/>
      <c r="AD704" s="1"/>
      <c r="AE704" s="62"/>
      <c r="AF704" s="63">
        <f>IF(E704=0,"",E704/D703)</f>
        <v>0.97959183673469385</v>
      </c>
      <c r="AG704" s="64">
        <v>48</v>
      </c>
      <c r="AH704" s="65">
        <f t="shared" si="120"/>
        <v>0.97959183673469385</v>
      </c>
      <c r="AI704" s="65">
        <f t="shared" si="121"/>
        <v>2.0408163265306145E-2</v>
      </c>
    </row>
    <row r="705" spans="1:35" ht="15.75" customHeight="1">
      <c r="A705" s="52">
        <v>1902</v>
      </c>
      <c r="B705" s="103"/>
      <c r="C705" s="103"/>
      <c r="D705" s="103"/>
      <c r="E705" s="103"/>
      <c r="F705" s="103">
        <v>46</v>
      </c>
      <c r="G705" s="103"/>
      <c r="H705" s="103"/>
      <c r="I705" s="103"/>
      <c r="J705" s="103"/>
      <c r="K705" s="104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61"/>
      <c r="AD705" s="1"/>
      <c r="AE705" s="62"/>
      <c r="AF705" s="63">
        <f>IF(F705=0,"",F705/E704)</f>
        <v>0.95833333333333337</v>
      </c>
      <c r="AG705" s="64">
        <v>47</v>
      </c>
      <c r="AH705" s="65">
        <f t="shared" si="120"/>
        <v>0.97916666666666663</v>
      </c>
      <c r="AI705" s="65">
        <f t="shared" si="121"/>
        <v>2.083333333333337E-2</v>
      </c>
    </row>
    <row r="706" spans="1:35" ht="15.75" customHeight="1">
      <c r="A706" s="52">
        <v>2001</v>
      </c>
      <c r="B706" s="103"/>
      <c r="C706" s="103"/>
      <c r="D706" s="103"/>
      <c r="E706" s="103"/>
      <c r="F706" s="103"/>
      <c r="G706" s="103">
        <v>45</v>
      </c>
      <c r="H706" s="103"/>
      <c r="I706" s="103"/>
      <c r="J706" s="103"/>
      <c r="K706" s="104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61"/>
      <c r="AD706" s="1"/>
      <c r="AE706" s="62"/>
      <c r="AF706" s="63">
        <f>IF(G706=0,"",G706/F705)</f>
        <v>0.97826086956521741</v>
      </c>
      <c r="AG706" s="64">
        <v>47</v>
      </c>
      <c r="AH706" s="65">
        <f t="shared" si="120"/>
        <v>1</v>
      </c>
      <c r="AI706" s="65">
        <f t="shared" si="121"/>
        <v>0</v>
      </c>
    </row>
    <row r="707" spans="1:35" ht="15.75" customHeight="1">
      <c r="A707" s="52">
        <v>2002</v>
      </c>
      <c r="B707" s="103"/>
      <c r="C707" s="103"/>
      <c r="D707" s="103"/>
      <c r="E707" s="103"/>
      <c r="F707" s="103"/>
      <c r="G707" s="103"/>
      <c r="H707" s="103">
        <v>45</v>
      </c>
      <c r="I707" s="103"/>
      <c r="J707" s="103"/>
      <c r="K707" s="104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61"/>
      <c r="AD707" s="1"/>
      <c r="AE707" s="62"/>
      <c r="AF707" s="63">
        <f>IF(H707=0,"",H707/G706)</f>
        <v>1</v>
      </c>
      <c r="AG707" s="64">
        <v>47</v>
      </c>
      <c r="AH707" s="65">
        <f t="shared" si="120"/>
        <v>1</v>
      </c>
      <c r="AI707" s="65">
        <f t="shared" si="121"/>
        <v>0</v>
      </c>
    </row>
    <row r="708" spans="1:35" ht="15.75" customHeight="1">
      <c r="A708" s="52">
        <v>2101</v>
      </c>
      <c r="B708" s="103"/>
      <c r="C708" s="103"/>
      <c r="D708" s="103"/>
      <c r="E708" s="103"/>
      <c r="F708" s="103"/>
      <c r="G708" s="103"/>
      <c r="H708" s="103"/>
      <c r="I708" s="103">
        <v>45</v>
      </c>
      <c r="J708" s="103"/>
      <c r="K708" s="104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61"/>
      <c r="AD708" s="1"/>
      <c r="AE708" s="62"/>
      <c r="AF708" s="63">
        <f>IF(I708=0,"",I708/H707)</f>
        <v>1</v>
      </c>
      <c r="AG708" s="64">
        <v>47</v>
      </c>
      <c r="AH708" s="65">
        <f t="shared" si="120"/>
        <v>1</v>
      </c>
      <c r="AI708" s="65">
        <f t="shared" si="121"/>
        <v>0</v>
      </c>
    </row>
    <row r="709" spans="1:35" ht="15.75" customHeight="1">
      <c r="A709" s="52">
        <v>2102</v>
      </c>
      <c r="B709" s="103"/>
      <c r="C709" s="103"/>
      <c r="D709" s="103"/>
      <c r="E709" s="103"/>
      <c r="F709" s="103"/>
      <c r="G709" s="103"/>
      <c r="H709" s="103"/>
      <c r="I709" s="103"/>
      <c r="J709" s="103">
        <v>41</v>
      </c>
      <c r="K709" s="104">
        <v>38</v>
      </c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61"/>
      <c r="AD709" s="1"/>
      <c r="AE709" s="62"/>
      <c r="AF709" s="66">
        <f>IF(J709=0,"",J709/I708)</f>
        <v>0.91111111111111109</v>
      </c>
      <c r="AG709" s="64">
        <v>45</v>
      </c>
      <c r="AH709" s="67">
        <f t="shared" si="120"/>
        <v>0.95744680851063835</v>
      </c>
      <c r="AI709" s="67">
        <f t="shared" si="121"/>
        <v>4.2553191489361653E-2</v>
      </c>
    </row>
    <row r="710" spans="1:35" ht="15.75" customHeight="1">
      <c r="A710" s="52">
        <v>2201</v>
      </c>
      <c r="B710" s="103"/>
      <c r="C710" s="103"/>
      <c r="D710" s="103"/>
      <c r="E710" s="103"/>
      <c r="F710" s="103"/>
      <c r="G710" s="103"/>
      <c r="H710" s="103"/>
      <c r="I710" s="103"/>
      <c r="J710" s="103">
        <v>7</v>
      </c>
      <c r="K710" s="104">
        <v>4</v>
      </c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61"/>
      <c r="AD710" s="1"/>
      <c r="AE710" s="29"/>
      <c r="AF710" s="107"/>
      <c r="AG710" s="64">
        <v>7</v>
      </c>
      <c r="AH710" s="108"/>
      <c r="AI710" s="109"/>
    </row>
    <row r="711" spans="1:35" ht="15.75" customHeight="1">
      <c r="A711" s="52">
        <v>2202</v>
      </c>
      <c r="B711" s="103"/>
      <c r="C711" s="103"/>
      <c r="D711" s="103"/>
      <c r="E711" s="103"/>
      <c r="F711" s="103"/>
      <c r="G711" s="103"/>
      <c r="H711" s="103"/>
      <c r="I711" s="103"/>
      <c r="J711" s="103">
        <v>1</v>
      </c>
      <c r="K711" s="114">
        <v>1</v>
      </c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61"/>
      <c r="AD711" s="1"/>
      <c r="AE711" s="29"/>
      <c r="AF711" s="110"/>
      <c r="AG711" s="111">
        <v>9</v>
      </c>
      <c r="AH711" s="112"/>
      <c r="AI711" s="110"/>
    </row>
    <row r="712" spans="1:35" ht="15.75" customHeight="1">
      <c r="A712" s="52">
        <v>2301</v>
      </c>
      <c r="B712" s="103"/>
      <c r="C712" s="103"/>
      <c r="D712" s="103"/>
      <c r="E712" s="103"/>
      <c r="F712" s="103"/>
      <c r="G712" s="103"/>
      <c r="H712" s="103"/>
      <c r="I712" s="103"/>
      <c r="J712" s="103">
        <v>2</v>
      </c>
      <c r="K712" s="104">
        <v>2</v>
      </c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61"/>
      <c r="AD712" s="1"/>
      <c r="AE712" s="29"/>
      <c r="AF712" s="110"/>
      <c r="AG712" s="111">
        <v>2</v>
      </c>
      <c r="AH712" s="112"/>
      <c r="AI712" s="110"/>
    </row>
    <row r="713" spans="1:35" ht="15.75" customHeight="1">
      <c r="A713" s="52">
        <v>2302</v>
      </c>
      <c r="B713" s="103"/>
      <c r="C713" s="103"/>
      <c r="D713" s="103"/>
      <c r="E713" s="103"/>
      <c r="F713" s="103"/>
      <c r="G713" s="103"/>
      <c r="H713" s="103"/>
      <c r="I713" s="103"/>
      <c r="J713" s="103"/>
      <c r="K713" s="104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61"/>
      <c r="AD713" s="1"/>
      <c r="AE713" s="29"/>
      <c r="AF713" s="110"/>
      <c r="AG713" s="111"/>
      <c r="AH713" s="112"/>
      <c r="AI713" s="110"/>
    </row>
    <row r="714" spans="1:35" ht="15.75" customHeight="1">
      <c r="A714" s="52">
        <v>2401</v>
      </c>
      <c r="B714" s="103"/>
      <c r="C714" s="103"/>
      <c r="D714" s="103"/>
      <c r="E714" s="103"/>
      <c r="F714" s="103"/>
      <c r="G714" s="103"/>
      <c r="H714" s="103"/>
      <c r="I714" s="103"/>
      <c r="J714" s="103"/>
      <c r="K714" s="104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61"/>
      <c r="AD714" s="1"/>
      <c r="AE714" s="29"/>
      <c r="AF714" s="74"/>
      <c r="AG714" s="75"/>
      <c r="AH714" s="76"/>
      <c r="AI714" s="71"/>
    </row>
    <row r="715" spans="1:35" ht="15.75" customHeight="1">
      <c r="A715" s="52">
        <v>2402</v>
      </c>
      <c r="B715" s="103"/>
      <c r="C715" s="103"/>
      <c r="D715" s="103"/>
      <c r="E715" s="103"/>
      <c r="F715" s="103"/>
      <c r="G715" s="103"/>
      <c r="H715" s="103"/>
      <c r="I715" s="103"/>
      <c r="J715" s="103"/>
      <c r="K715" s="104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61"/>
      <c r="AD715" s="1"/>
      <c r="AE715" s="29"/>
      <c r="AF715" s="77" t="s">
        <v>63</v>
      </c>
      <c r="AG715" s="78">
        <v>39</v>
      </c>
      <c r="AH715" s="79">
        <f>IF(SUM(K703:K713)=0,"",SUM(K703:K713))</f>
        <v>45</v>
      </c>
      <c r="AI715" s="80" t="s">
        <v>10</v>
      </c>
    </row>
    <row r="716" spans="1:35" ht="15.75" customHeight="1">
      <c r="A716" s="52">
        <v>2501</v>
      </c>
      <c r="B716" s="103"/>
      <c r="C716" s="103"/>
      <c r="D716" s="103"/>
      <c r="E716" s="103"/>
      <c r="F716" s="103"/>
      <c r="G716" s="103"/>
      <c r="H716" s="103"/>
      <c r="I716" s="103"/>
      <c r="J716" s="103"/>
      <c r="K716" s="104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61"/>
      <c r="AD716" s="1"/>
      <c r="AE716" s="29"/>
      <c r="AF716" s="81" t="s">
        <v>64</v>
      </c>
      <c r="AG716" s="82">
        <f>IF(AG715/B701=0,"",AG715/B701)</f>
        <v>0.6</v>
      </c>
      <c r="AH716" s="83">
        <f>IF(AG715/AH715=0,"",AG715/AH715)</f>
        <v>0.8666666666666667</v>
      </c>
      <c r="AI716" s="84" t="s">
        <v>65</v>
      </c>
    </row>
    <row r="717" spans="1:35" ht="15.75" customHeight="1">
      <c r="A717" s="52">
        <v>2502</v>
      </c>
      <c r="B717" s="103"/>
      <c r="C717" s="103"/>
      <c r="D717" s="103"/>
      <c r="E717" s="103"/>
      <c r="F717" s="103"/>
      <c r="G717" s="103"/>
      <c r="H717" s="103"/>
      <c r="I717" s="103"/>
      <c r="J717" s="103"/>
      <c r="K717" s="104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85"/>
      <c r="AD717" s="86"/>
      <c r="AE717" s="87"/>
      <c r="AF717" s="86"/>
      <c r="AG717" s="87"/>
      <c r="AH717" s="87"/>
      <c r="AI717" s="88"/>
    </row>
    <row r="718" spans="1:35" ht="18" customHeight="1">
      <c r="A718" s="28"/>
      <c r="B718" s="29"/>
      <c r="C718" s="29"/>
      <c r="D718" s="201" t="s">
        <v>90</v>
      </c>
      <c r="E718" s="202"/>
      <c r="F718" s="202"/>
      <c r="G718" s="202"/>
      <c r="H718" s="202"/>
      <c r="I718" s="202"/>
      <c r="J718" s="203"/>
      <c r="K718" s="89">
        <f>SUM(K701:K714)</f>
        <v>45</v>
      </c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90">
        <f>IF(K709=0,"",K709/B701)</f>
        <v>0.58461538461538465</v>
      </c>
      <c r="AD718" s="90">
        <f>IF(K718=0,"",K718/B701)</f>
        <v>0.69230769230769229</v>
      </c>
      <c r="AE718" s="90">
        <f>IF(K709=0,"",AD718-AC718)</f>
        <v>0.10769230769230764</v>
      </c>
      <c r="AF718" s="1"/>
      <c r="AG718" s="29"/>
      <c r="AH718" s="25"/>
      <c r="AI718" s="1"/>
    </row>
    <row r="719" spans="1:35" ht="12.75" customHeight="1">
      <c r="AC719" s="1"/>
      <c r="AD719" s="1"/>
      <c r="AF719" s="1"/>
    </row>
    <row r="720" spans="1:35" ht="12.75" customHeight="1">
      <c r="AC720" s="1"/>
      <c r="AD720" s="1"/>
      <c r="AF720" s="1"/>
    </row>
    <row r="721" spans="1:36" ht="26.25" customHeight="1">
      <c r="B721" s="212" t="s">
        <v>101</v>
      </c>
      <c r="C721" s="205"/>
      <c r="D721" s="205"/>
      <c r="E721" s="205"/>
      <c r="F721" s="205"/>
      <c r="G721" s="205"/>
      <c r="H721" s="205"/>
      <c r="I721" s="205"/>
      <c r="J721" s="205"/>
      <c r="K721" s="48" t="s">
        <v>106</v>
      </c>
      <c r="AC721" s="1"/>
      <c r="AD721" s="1"/>
      <c r="AE721" s="29"/>
      <c r="AF721" s="1"/>
      <c r="AG721" s="29"/>
      <c r="AH721" s="29"/>
      <c r="AI721" s="29"/>
    </row>
    <row r="722" spans="1:36" ht="20.25" customHeight="1">
      <c r="A722" s="206" t="s">
        <v>9</v>
      </c>
      <c r="B722" s="207" t="s">
        <v>80</v>
      </c>
      <c r="C722" s="202"/>
      <c r="D722" s="202"/>
      <c r="E722" s="202"/>
      <c r="F722" s="202"/>
      <c r="G722" s="202"/>
      <c r="H722" s="202"/>
      <c r="I722" s="202"/>
      <c r="J722" s="203"/>
      <c r="K722" s="208" t="s">
        <v>10</v>
      </c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196" t="s">
        <v>2</v>
      </c>
      <c r="AD722" s="196" t="s">
        <v>3</v>
      </c>
      <c r="AE722" s="198" t="s">
        <v>4</v>
      </c>
      <c r="AF722" s="196" t="s">
        <v>5</v>
      </c>
      <c r="AG722" s="199" t="s">
        <v>6</v>
      </c>
      <c r="AH722" s="199" t="s">
        <v>7</v>
      </c>
      <c r="AI722" s="196" t="s">
        <v>8</v>
      </c>
    </row>
    <row r="723" spans="1:36" ht="15.75" customHeight="1">
      <c r="A723" s="197"/>
      <c r="B723" s="52" t="s">
        <v>81</v>
      </c>
      <c r="C723" s="52" t="s">
        <v>82</v>
      </c>
      <c r="D723" s="52" t="s">
        <v>83</v>
      </c>
      <c r="E723" s="52" t="s">
        <v>84</v>
      </c>
      <c r="F723" s="52" t="s">
        <v>85</v>
      </c>
      <c r="G723" s="52" t="s">
        <v>86</v>
      </c>
      <c r="H723" s="52" t="s">
        <v>87</v>
      </c>
      <c r="I723" s="52" t="s">
        <v>88</v>
      </c>
      <c r="J723" s="52" t="s">
        <v>89</v>
      </c>
      <c r="K723" s="197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197"/>
      <c r="AD723" s="197"/>
      <c r="AE723" s="197"/>
      <c r="AF723" s="197"/>
      <c r="AG723" s="197"/>
      <c r="AH723" s="197"/>
      <c r="AI723" s="197"/>
    </row>
    <row r="724" spans="1:36" ht="15.75" customHeight="1">
      <c r="A724" s="52">
        <v>1801</v>
      </c>
      <c r="B724" s="53">
        <v>34</v>
      </c>
      <c r="C724" s="103"/>
      <c r="D724" s="103"/>
      <c r="E724" s="103"/>
      <c r="F724" s="103"/>
      <c r="G724" s="103"/>
      <c r="H724" s="103"/>
      <c r="I724" s="103"/>
      <c r="J724" s="103"/>
      <c r="K724" s="104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55"/>
      <c r="AD724" s="56"/>
      <c r="AE724" s="57"/>
      <c r="AF724" s="105"/>
      <c r="AG724" s="59">
        <f>B724</f>
        <v>34</v>
      </c>
      <c r="AH724" s="106"/>
      <c r="AI724" s="105"/>
    </row>
    <row r="725" spans="1:36" ht="15.75" customHeight="1">
      <c r="A725" s="52">
        <v>1802</v>
      </c>
      <c r="B725" s="103"/>
      <c r="C725" s="103">
        <v>27</v>
      </c>
      <c r="D725" s="103"/>
      <c r="E725" s="103"/>
      <c r="F725" s="103"/>
      <c r="G725" s="103"/>
      <c r="H725" s="103"/>
      <c r="I725" s="103"/>
      <c r="J725" s="103"/>
      <c r="K725" s="104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61"/>
      <c r="AD725" s="1"/>
      <c r="AE725" s="62"/>
      <c r="AF725" s="63">
        <f>IF(C725=0,"",C725/B724)</f>
        <v>0.79411764705882348</v>
      </c>
      <c r="AG725" s="64">
        <v>27</v>
      </c>
      <c r="AH725" s="65">
        <f t="shared" ref="AH725:AH732" si="122">IF(AG725=0,"",AG725/AG724)</f>
        <v>0.79411764705882348</v>
      </c>
      <c r="AI725" s="65">
        <f t="shared" ref="AI725:AI731" si="123">IF(AG725=0,"",100%-AH725)</f>
        <v>0.20588235294117652</v>
      </c>
    </row>
    <row r="726" spans="1:36" ht="15.75" customHeight="1">
      <c r="A726" s="52">
        <v>1901</v>
      </c>
      <c r="B726" s="103"/>
      <c r="C726" s="103"/>
      <c r="D726" s="103">
        <v>23</v>
      </c>
      <c r="E726" s="103"/>
      <c r="F726" s="103"/>
      <c r="G726" s="103"/>
      <c r="H726" s="103"/>
      <c r="I726" s="103"/>
      <c r="J726" s="103"/>
      <c r="K726" s="104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61"/>
      <c r="AD726" s="1"/>
      <c r="AE726" s="62"/>
      <c r="AF726" s="63">
        <f>IF(D726=0,"",D726/C725)</f>
        <v>0.85185185185185186</v>
      </c>
      <c r="AG726" s="64">
        <v>24</v>
      </c>
      <c r="AH726" s="65">
        <f t="shared" si="122"/>
        <v>0.88888888888888884</v>
      </c>
      <c r="AI726" s="65">
        <f t="shared" si="123"/>
        <v>0.11111111111111116</v>
      </c>
      <c r="AJ726" s="115">
        <f>AG726/AG724</f>
        <v>0.70588235294117652</v>
      </c>
    </row>
    <row r="727" spans="1:36" ht="15.75" customHeight="1">
      <c r="A727" s="52">
        <v>1902</v>
      </c>
      <c r="B727" s="103"/>
      <c r="C727" s="103"/>
      <c r="D727" s="103"/>
      <c r="E727" s="103">
        <v>23</v>
      </c>
      <c r="F727" s="103"/>
      <c r="G727" s="103"/>
      <c r="H727" s="103"/>
      <c r="I727" s="103"/>
      <c r="J727" s="103"/>
      <c r="K727" s="104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61"/>
      <c r="AD727" s="1"/>
      <c r="AE727" s="62"/>
      <c r="AF727" s="63">
        <f>IF(E727=0,"",E727/D726)</f>
        <v>1</v>
      </c>
      <c r="AG727" s="64">
        <v>24</v>
      </c>
      <c r="AH727" s="65">
        <f t="shared" si="122"/>
        <v>1</v>
      </c>
      <c r="AI727" s="65">
        <f t="shared" si="123"/>
        <v>0</v>
      </c>
    </row>
    <row r="728" spans="1:36" ht="15.75" customHeight="1">
      <c r="A728" s="52">
        <v>2001</v>
      </c>
      <c r="B728" s="103"/>
      <c r="C728" s="103"/>
      <c r="D728" s="103"/>
      <c r="E728" s="103"/>
      <c r="F728" s="103">
        <v>23</v>
      </c>
      <c r="G728" s="103"/>
      <c r="H728" s="103"/>
      <c r="I728" s="103"/>
      <c r="J728" s="103"/>
      <c r="K728" s="104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61"/>
      <c r="AD728" s="1"/>
      <c r="AE728" s="62"/>
      <c r="AF728" s="63">
        <f>IF(E727=0,"",E727/F728)</f>
        <v>1</v>
      </c>
      <c r="AG728" s="64">
        <v>24</v>
      </c>
      <c r="AH728" s="65">
        <f t="shared" si="122"/>
        <v>1</v>
      </c>
      <c r="AI728" s="65">
        <f t="shared" si="123"/>
        <v>0</v>
      </c>
    </row>
    <row r="729" spans="1:36" ht="15.75" customHeight="1">
      <c r="A729" s="52">
        <v>2002</v>
      </c>
      <c r="B729" s="103"/>
      <c r="C729" s="103"/>
      <c r="D729" s="103"/>
      <c r="E729" s="103"/>
      <c r="F729" s="103"/>
      <c r="G729" s="103">
        <v>23</v>
      </c>
      <c r="H729" s="103"/>
      <c r="I729" s="103"/>
      <c r="J729" s="103"/>
      <c r="K729" s="104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61"/>
      <c r="AD729" s="1"/>
      <c r="AE729" s="62"/>
      <c r="AF729" s="63">
        <f>IF(F728=0,"",F728/G729)</f>
        <v>1</v>
      </c>
      <c r="AG729" s="64">
        <v>24</v>
      </c>
      <c r="AH729" s="65">
        <f t="shared" si="122"/>
        <v>1</v>
      </c>
      <c r="AI729" s="65">
        <f t="shared" si="123"/>
        <v>0</v>
      </c>
    </row>
    <row r="730" spans="1:36" ht="15.75" customHeight="1">
      <c r="A730" s="52">
        <v>2101</v>
      </c>
      <c r="B730" s="103"/>
      <c r="C730" s="103"/>
      <c r="D730" s="103"/>
      <c r="E730" s="103"/>
      <c r="F730" s="103"/>
      <c r="G730" s="103"/>
      <c r="H730" s="103">
        <v>22</v>
      </c>
      <c r="I730" s="103"/>
      <c r="J730" s="103"/>
      <c r="K730" s="104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61"/>
      <c r="AD730" s="1"/>
      <c r="AE730" s="62"/>
      <c r="AF730" s="63">
        <f>H730/G729</f>
        <v>0.95652173913043481</v>
      </c>
      <c r="AG730" s="64">
        <v>23</v>
      </c>
      <c r="AH730" s="65">
        <f t="shared" si="122"/>
        <v>0.95833333333333337</v>
      </c>
      <c r="AI730" s="65">
        <f t="shared" si="123"/>
        <v>4.166666666666663E-2</v>
      </c>
    </row>
    <row r="731" spans="1:36" ht="15.75" customHeight="1">
      <c r="A731" s="52">
        <v>2102</v>
      </c>
      <c r="B731" s="103"/>
      <c r="C731" s="103"/>
      <c r="D731" s="103"/>
      <c r="E731" s="103"/>
      <c r="F731" s="103"/>
      <c r="G731" s="103"/>
      <c r="H731" s="103"/>
      <c r="I731" s="103">
        <v>23</v>
      </c>
      <c r="J731" s="103"/>
      <c r="K731" s="104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61"/>
      <c r="AD731" s="1"/>
      <c r="AE731" s="62"/>
      <c r="AF731" s="63">
        <f>IF(H730=0,"",H730/I731)</f>
        <v>0.95652173913043481</v>
      </c>
      <c r="AG731" s="64">
        <v>23</v>
      </c>
      <c r="AH731" s="65">
        <f t="shared" si="122"/>
        <v>1</v>
      </c>
      <c r="AI731" s="67">
        <f t="shared" si="123"/>
        <v>0</v>
      </c>
    </row>
    <row r="732" spans="1:36" ht="15.75" customHeight="1">
      <c r="A732" s="52">
        <v>2201</v>
      </c>
      <c r="B732" s="103"/>
      <c r="C732" s="103"/>
      <c r="D732" s="103"/>
      <c r="E732" s="103"/>
      <c r="F732" s="103"/>
      <c r="G732" s="103"/>
      <c r="H732" s="103"/>
      <c r="I732" s="103"/>
      <c r="J732" s="103">
        <v>21</v>
      </c>
      <c r="K732" s="104">
        <v>16</v>
      </c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61"/>
      <c r="AD732" s="1"/>
      <c r="AE732" s="29"/>
      <c r="AF732" s="66">
        <f>IF(I731=0,"",I731/J732)</f>
        <v>1.0952380952380953</v>
      </c>
      <c r="AG732" s="64">
        <v>21</v>
      </c>
      <c r="AH732" s="65">
        <f t="shared" si="122"/>
        <v>0.91304347826086951</v>
      </c>
      <c r="AI732" s="67" t="b">
        <f>AI734=IF(AG732=0,"",100%-AH732)</f>
        <v>0</v>
      </c>
    </row>
    <row r="733" spans="1:36" ht="15.75" customHeight="1">
      <c r="A733" s="52">
        <v>2202</v>
      </c>
      <c r="B733" s="103"/>
      <c r="C733" s="103"/>
      <c r="D733" s="103"/>
      <c r="E733" s="103"/>
      <c r="F733" s="103"/>
      <c r="G733" s="103"/>
      <c r="H733" s="103"/>
      <c r="I733" s="103"/>
      <c r="J733" s="103">
        <v>4</v>
      </c>
      <c r="K733" s="114">
        <v>4</v>
      </c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61"/>
      <c r="AD733" s="1"/>
      <c r="AE733" s="29"/>
      <c r="AF733" s="110"/>
      <c r="AG733" s="111">
        <v>5</v>
      </c>
      <c r="AH733" s="112"/>
      <c r="AI733" s="110"/>
    </row>
    <row r="734" spans="1:36" ht="15.75" customHeight="1">
      <c r="A734" s="52">
        <v>2301</v>
      </c>
      <c r="B734" s="103"/>
      <c r="C734" s="103"/>
      <c r="D734" s="103"/>
      <c r="E734" s="103"/>
      <c r="F734" s="103"/>
      <c r="G734" s="103"/>
      <c r="H734" s="103"/>
      <c r="I734" s="103"/>
      <c r="J734" s="103">
        <v>1</v>
      </c>
      <c r="K734" s="104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61"/>
      <c r="AD734" s="1"/>
      <c r="AE734" s="29"/>
      <c r="AF734" s="110"/>
      <c r="AG734" s="111">
        <v>1</v>
      </c>
      <c r="AH734" s="112"/>
      <c r="AI734" s="110"/>
    </row>
    <row r="735" spans="1:36" ht="15.75" customHeight="1">
      <c r="A735" s="52">
        <v>2302</v>
      </c>
      <c r="B735" s="103"/>
      <c r="C735" s="103"/>
      <c r="D735" s="103"/>
      <c r="E735" s="103"/>
      <c r="F735" s="103"/>
      <c r="G735" s="103"/>
      <c r="H735" s="103"/>
      <c r="I735" s="103"/>
      <c r="J735" s="103">
        <v>1</v>
      </c>
      <c r="K735" s="104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61"/>
      <c r="AD735" s="1"/>
      <c r="AE735" s="29"/>
      <c r="AF735" s="110"/>
      <c r="AG735" s="111">
        <v>1</v>
      </c>
      <c r="AH735" s="112"/>
      <c r="AI735" s="110"/>
    </row>
    <row r="736" spans="1:36" ht="15.75" customHeight="1">
      <c r="A736" s="52">
        <v>2401</v>
      </c>
      <c r="B736" s="103"/>
      <c r="C736" s="103"/>
      <c r="D736" s="103"/>
      <c r="E736" s="103"/>
      <c r="F736" s="103"/>
      <c r="G736" s="103"/>
      <c r="H736" s="103"/>
      <c r="I736" s="103"/>
      <c r="J736" s="103">
        <v>1</v>
      </c>
      <c r="K736" s="104">
        <v>1</v>
      </c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61"/>
      <c r="AD736" s="1"/>
      <c r="AE736" s="29"/>
      <c r="AF736" s="74"/>
      <c r="AG736" s="75">
        <v>1</v>
      </c>
      <c r="AH736" s="76"/>
      <c r="AI736" s="71"/>
    </row>
    <row r="737" spans="1:39" ht="15.75" customHeight="1">
      <c r="A737" s="52">
        <v>2402</v>
      </c>
      <c r="B737" s="103"/>
      <c r="C737" s="103"/>
      <c r="D737" s="103"/>
      <c r="E737" s="103"/>
      <c r="F737" s="103"/>
      <c r="G737" s="103"/>
      <c r="H737" s="103"/>
      <c r="I737" s="103"/>
      <c r="J737" s="103"/>
      <c r="K737" s="104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61"/>
      <c r="AD737" s="1"/>
      <c r="AE737" s="29"/>
      <c r="AF737" s="77" t="s">
        <v>63</v>
      </c>
      <c r="AG737" s="78">
        <v>18</v>
      </c>
      <c r="AH737" s="79">
        <f>K740</f>
        <v>21</v>
      </c>
      <c r="AI737" s="80" t="s">
        <v>10</v>
      </c>
    </row>
    <row r="738" spans="1:39" ht="15.75" customHeight="1">
      <c r="A738" s="52">
        <v>2501</v>
      </c>
      <c r="B738" s="103"/>
      <c r="C738" s="103"/>
      <c r="D738" s="103"/>
      <c r="E738" s="103"/>
      <c r="F738" s="103"/>
      <c r="G738" s="103"/>
      <c r="H738" s="103"/>
      <c r="I738" s="103"/>
      <c r="J738" s="103"/>
      <c r="K738" s="104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61"/>
      <c r="AD738" s="1"/>
      <c r="AE738" s="29"/>
      <c r="AF738" s="81" t="s">
        <v>64</v>
      </c>
      <c r="AG738" s="82">
        <f>IF(AG737/B724=0,"",AG737/B724)</f>
        <v>0.52941176470588236</v>
      </c>
      <c r="AH738" s="83">
        <f>IF(AG737/AH737=0,"",AG737/AH737)</f>
        <v>0.8571428571428571</v>
      </c>
      <c r="AI738" s="84" t="s">
        <v>65</v>
      </c>
    </row>
    <row r="739" spans="1:39" ht="15.75" customHeight="1">
      <c r="A739" s="52">
        <v>2502</v>
      </c>
      <c r="B739" s="103"/>
      <c r="C739" s="103"/>
      <c r="D739" s="103"/>
      <c r="E739" s="103"/>
      <c r="F739" s="103"/>
      <c r="G739" s="103"/>
      <c r="H739" s="103"/>
      <c r="I739" s="103"/>
      <c r="J739" s="103"/>
      <c r="K739" s="104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85"/>
      <c r="AD739" s="86"/>
      <c r="AE739" s="87"/>
      <c r="AF739" s="86"/>
      <c r="AG739" s="87"/>
      <c r="AH739" s="87"/>
      <c r="AI739" s="88"/>
    </row>
    <row r="740" spans="1:39" ht="18" customHeight="1">
      <c r="A740" s="28"/>
      <c r="B740" s="29"/>
      <c r="C740" s="29"/>
      <c r="D740" s="201" t="s">
        <v>90</v>
      </c>
      <c r="E740" s="202"/>
      <c r="F740" s="202"/>
      <c r="G740" s="202"/>
      <c r="H740" s="202"/>
      <c r="I740" s="202"/>
      <c r="J740" s="203"/>
      <c r="K740" s="89">
        <f>SUM(K724:K736)</f>
        <v>21</v>
      </c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90">
        <f>IF(K732=0,"",K732/B724)</f>
        <v>0.47058823529411764</v>
      </c>
      <c r="AD740" s="90">
        <f>IF(K740=0,"",K740/B724)</f>
        <v>0.61764705882352944</v>
      </c>
      <c r="AE740" s="90">
        <f>AD740-AC740</f>
        <v>0.1470588235294118</v>
      </c>
      <c r="AF740" s="1"/>
      <c r="AG740" s="29"/>
      <c r="AH740" s="25"/>
      <c r="AI740" s="1"/>
    </row>
    <row r="741" spans="1:39" ht="12.75" customHeight="1">
      <c r="AC741" s="1"/>
      <c r="AD741" s="1"/>
      <c r="AF741" s="1"/>
    </row>
    <row r="742" spans="1:39" ht="12.75" customHeight="1">
      <c r="AC742" s="1"/>
      <c r="AD742" s="1"/>
      <c r="AF742" s="1"/>
    </row>
    <row r="743" spans="1:39" ht="26.25" customHeight="1">
      <c r="B743" s="212" t="s">
        <v>101</v>
      </c>
      <c r="C743" s="205"/>
      <c r="D743" s="205"/>
      <c r="E743" s="205"/>
      <c r="F743" s="205"/>
      <c r="G743" s="205"/>
      <c r="H743" s="205"/>
      <c r="I743" s="205"/>
      <c r="J743" s="205"/>
      <c r="K743" s="48" t="s">
        <v>107</v>
      </c>
      <c r="AC743" s="1"/>
      <c r="AD743" s="1"/>
      <c r="AE743" s="29"/>
      <c r="AF743" s="1"/>
      <c r="AG743" s="29"/>
      <c r="AH743" s="29"/>
      <c r="AI743" s="29"/>
      <c r="AM743" s="171">
        <f>AVERAGE(AC740,AC761)</f>
        <v>0.56105169340463457</v>
      </c>
    </row>
    <row r="744" spans="1:39" ht="20.25" customHeight="1">
      <c r="A744" s="206" t="s">
        <v>9</v>
      </c>
      <c r="B744" s="207" t="s">
        <v>80</v>
      </c>
      <c r="C744" s="202"/>
      <c r="D744" s="202"/>
      <c r="E744" s="202"/>
      <c r="F744" s="202"/>
      <c r="G744" s="202"/>
      <c r="H744" s="202"/>
      <c r="I744" s="202"/>
      <c r="J744" s="203"/>
      <c r="K744" s="208" t="s">
        <v>10</v>
      </c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196" t="s">
        <v>2</v>
      </c>
      <c r="AD744" s="196" t="s">
        <v>3</v>
      </c>
      <c r="AE744" s="198" t="s">
        <v>4</v>
      </c>
      <c r="AF744" s="196" t="s">
        <v>5</v>
      </c>
      <c r="AG744" s="199" t="s">
        <v>6</v>
      </c>
      <c r="AH744" s="199" t="s">
        <v>7</v>
      </c>
      <c r="AI744" s="196" t="s">
        <v>8</v>
      </c>
    </row>
    <row r="745" spans="1:39" ht="15.75" customHeight="1">
      <c r="A745" s="197"/>
      <c r="B745" s="52" t="s">
        <v>81</v>
      </c>
      <c r="C745" s="52" t="s">
        <v>82</v>
      </c>
      <c r="D745" s="52" t="s">
        <v>83</v>
      </c>
      <c r="E745" s="52" t="s">
        <v>84</v>
      </c>
      <c r="F745" s="52" t="s">
        <v>85</v>
      </c>
      <c r="G745" s="52" t="s">
        <v>86</v>
      </c>
      <c r="H745" s="52" t="s">
        <v>87</v>
      </c>
      <c r="I745" s="52" t="s">
        <v>88</v>
      </c>
      <c r="J745" s="52" t="s">
        <v>89</v>
      </c>
      <c r="K745" s="197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197"/>
      <c r="AD745" s="197"/>
      <c r="AE745" s="197"/>
      <c r="AF745" s="197"/>
      <c r="AG745" s="197"/>
      <c r="AH745" s="197"/>
      <c r="AI745" s="197"/>
    </row>
    <row r="746" spans="1:39" ht="15.75" customHeight="1">
      <c r="A746" s="52">
        <v>1802</v>
      </c>
      <c r="B746" s="53">
        <v>66</v>
      </c>
      <c r="C746" s="103"/>
      <c r="D746" s="103"/>
      <c r="E746" s="103"/>
      <c r="F746" s="103"/>
      <c r="G746" s="103"/>
      <c r="H746" s="103"/>
      <c r="I746" s="103"/>
      <c r="J746" s="103"/>
      <c r="K746" s="104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55"/>
      <c r="AD746" s="56"/>
      <c r="AE746" s="57"/>
      <c r="AF746" s="105"/>
      <c r="AG746" s="59">
        <f>B746</f>
        <v>66</v>
      </c>
      <c r="AH746" s="106"/>
      <c r="AI746" s="105"/>
    </row>
    <row r="747" spans="1:39" ht="15.75" customHeight="1">
      <c r="A747" s="52">
        <v>901</v>
      </c>
      <c r="B747" s="103"/>
      <c r="C747" s="103">
        <v>61</v>
      </c>
      <c r="D747" s="103"/>
      <c r="E747" s="103"/>
      <c r="F747" s="103"/>
      <c r="G747" s="103"/>
      <c r="H747" s="103"/>
      <c r="I747" s="103"/>
      <c r="J747" s="103"/>
      <c r="K747" s="104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61"/>
      <c r="AD747" s="1"/>
      <c r="AE747" s="62"/>
      <c r="AF747" s="63">
        <f>IF(C747=0,"",C747/B746)</f>
        <v>0.9242424242424242</v>
      </c>
      <c r="AG747" s="64">
        <v>61</v>
      </c>
      <c r="AH747" s="65">
        <f t="shared" ref="AH747:AH753" si="124">IF(AG747=0,"",AG747/AG746)</f>
        <v>0.9242424242424242</v>
      </c>
      <c r="AI747" s="65">
        <f t="shared" ref="AI747:AI753" si="125">IF(AG747=0,"",100%-AH747)</f>
        <v>7.5757575757575801E-2</v>
      </c>
    </row>
    <row r="748" spans="1:39" ht="15.75" customHeight="1">
      <c r="A748" s="52">
        <v>1902</v>
      </c>
      <c r="B748" s="103"/>
      <c r="C748" s="103"/>
      <c r="D748" s="103">
        <v>52</v>
      </c>
      <c r="E748" s="103"/>
      <c r="F748" s="103"/>
      <c r="G748" s="103"/>
      <c r="H748" s="103"/>
      <c r="I748" s="103"/>
      <c r="J748" s="103"/>
      <c r="K748" s="104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61"/>
      <c r="AD748" s="1"/>
      <c r="AE748" s="62"/>
      <c r="AF748" s="63">
        <f>IF(D748=0,"",D748/C747)</f>
        <v>0.85245901639344257</v>
      </c>
      <c r="AG748" s="64">
        <v>56</v>
      </c>
      <c r="AH748" s="65">
        <f t="shared" si="124"/>
        <v>0.91803278688524592</v>
      </c>
      <c r="AI748" s="65">
        <f t="shared" si="125"/>
        <v>8.1967213114754078E-2</v>
      </c>
      <c r="AJ748" s="116">
        <f>AG748/AG746</f>
        <v>0.84848484848484851</v>
      </c>
    </row>
    <row r="749" spans="1:39" ht="15.75" customHeight="1">
      <c r="A749" s="52">
        <v>2001</v>
      </c>
      <c r="B749" s="103"/>
      <c r="C749" s="103"/>
      <c r="D749" s="103"/>
      <c r="E749" s="103">
        <v>49</v>
      </c>
      <c r="F749" s="103"/>
      <c r="G749" s="103"/>
      <c r="H749" s="103"/>
      <c r="I749" s="103"/>
      <c r="J749" s="103"/>
      <c r="K749" s="104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61"/>
      <c r="AD749" s="1"/>
      <c r="AE749" s="62"/>
      <c r="AF749" s="63">
        <f>IF(E749=0,"",E749/D748)</f>
        <v>0.94230769230769229</v>
      </c>
      <c r="AG749" s="64">
        <v>56</v>
      </c>
      <c r="AH749" s="65">
        <f t="shared" si="124"/>
        <v>1</v>
      </c>
      <c r="AI749" s="65">
        <f t="shared" si="125"/>
        <v>0</v>
      </c>
    </row>
    <row r="750" spans="1:39" ht="15.75" customHeight="1">
      <c r="A750" s="52">
        <v>2002</v>
      </c>
      <c r="B750" s="103"/>
      <c r="C750" s="103"/>
      <c r="D750" s="103"/>
      <c r="E750" s="103"/>
      <c r="F750" s="103">
        <v>49</v>
      </c>
      <c r="G750" s="103"/>
      <c r="H750" s="103"/>
      <c r="I750" s="103"/>
      <c r="J750" s="103"/>
      <c r="K750" s="104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61"/>
      <c r="AD750" s="1"/>
      <c r="AE750" s="62"/>
      <c r="AF750" s="63">
        <f>IF(F750=0,"",F750/E749)</f>
        <v>1</v>
      </c>
      <c r="AG750" s="64">
        <v>55</v>
      </c>
      <c r="AH750" s="65">
        <f t="shared" si="124"/>
        <v>0.9821428571428571</v>
      </c>
      <c r="AI750" s="65">
        <f t="shared" si="125"/>
        <v>1.7857142857142905E-2</v>
      </c>
    </row>
    <row r="751" spans="1:39" ht="15.75" customHeight="1">
      <c r="A751" s="52">
        <v>2101</v>
      </c>
      <c r="B751" s="103"/>
      <c r="C751" s="103"/>
      <c r="D751" s="103"/>
      <c r="E751" s="103"/>
      <c r="F751" s="103"/>
      <c r="G751" s="103">
        <v>49</v>
      </c>
      <c r="H751" s="103"/>
      <c r="I751" s="103"/>
      <c r="J751" s="103"/>
      <c r="K751" s="104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61"/>
      <c r="AD751" s="1"/>
      <c r="AE751" s="62"/>
      <c r="AF751" s="63">
        <f>G751/F750</f>
        <v>1</v>
      </c>
      <c r="AG751" s="64">
        <v>55</v>
      </c>
      <c r="AH751" s="65">
        <f t="shared" si="124"/>
        <v>1</v>
      </c>
      <c r="AI751" s="65">
        <f t="shared" si="125"/>
        <v>0</v>
      </c>
    </row>
    <row r="752" spans="1:39" ht="15.75" customHeight="1">
      <c r="A752" s="52">
        <v>2102</v>
      </c>
      <c r="B752" s="103"/>
      <c r="C752" s="103"/>
      <c r="D752" s="103"/>
      <c r="E752" s="103"/>
      <c r="F752" s="103"/>
      <c r="G752" s="103"/>
      <c r="H752" s="103">
        <v>47</v>
      </c>
      <c r="I752" s="103"/>
      <c r="J752" s="103"/>
      <c r="K752" s="104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61"/>
      <c r="AD752" s="1"/>
      <c r="AE752" s="62"/>
      <c r="AF752" s="63">
        <f>IF(H752=0,"",H752/G751)</f>
        <v>0.95918367346938771</v>
      </c>
      <c r="AG752" s="64">
        <v>53</v>
      </c>
      <c r="AH752" s="65">
        <f t="shared" si="124"/>
        <v>0.96363636363636362</v>
      </c>
      <c r="AI752" s="65">
        <f t="shared" si="125"/>
        <v>3.6363636363636376E-2</v>
      </c>
    </row>
    <row r="753" spans="1:35" ht="15.75" customHeight="1">
      <c r="A753" s="52">
        <v>2201</v>
      </c>
      <c r="B753" s="103"/>
      <c r="C753" s="103"/>
      <c r="D753" s="103"/>
      <c r="E753" s="103"/>
      <c r="F753" s="103"/>
      <c r="G753" s="103"/>
      <c r="H753" s="103"/>
      <c r="I753" s="103">
        <v>47</v>
      </c>
      <c r="J753" s="103"/>
      <c r="K753" s="104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61"/>
      <c r="AD753" s="1"/>
      <c r="AE753" s="62"/>
      <c r="AF753" s="66">
        <f>IF(I753=0,"",I753/H752)</f>
        <v>1</v>
      </c>
      <c r="AG753" s="64">
        <v>51</v>
      </c>
      <c r="AH753" s="65">
        <f t="shared" si="124"/>
        <v>0.96226415094339623</v>
      </c>
      <c r="AI753" s="67">
        <f t="shared" si="125"/>
        <v>3.7735849056603765E-2</v>
      </c>
    </row>
    <row r="754" spans="1:35" ht="15.75" customHeight="1">
      <c r="A754" s="52">
        <v>2202</v>
      </c>
      <c r="B754" s="103"/>
      <c r="C754" s="103"/>
      <c r="D754" s="103"/>
      <c r="E754" s="103"/>
      <c r="F754" s="103"/>
      <c r="G754" s="103"/>
      <c r="H754" s="103"/>
      <c r="I754" s="103"/>
      <c r="J754" s="103">
        <v>46</v>
      </c>
      <c r="K754" s="114">
        <v>43</v>
      </c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61"/>
      <c r="AD754" s="1"/>
      <c r="AE754" s="29"/>
      <c r="AF754" s="107"/>
      <c r="AG754" s="64">
        <v>50</v>
      </c>
      <c r="AH754" s="108"/>
      <c r="AI754" s="109"/>
    </row>
    <row r="755" spans="1:35" ht="15.75" customHeight="1">
      <c r="A755" s="52">
        <v>2301</v>
      </c>
      <c r="B755" s="103"/>
      <c r="C755" s="103"/>
      <c r="D755" s="103"/>
      <c r="E755" s="103"/>
      <c r="F755" s="103"/>
      <c r="G755" s="103"/>
      <c r="H755" s="103"/>
      <c r="I755" s="103"/>
      <c r="J755" s="103">
        <v>4</v>
      </c>
      <c r="K755" s="104">
        <v>2</v>
      </c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61"/>
      <c r="AD755" s="1"/>
      <c r="AE755" s="29"/>
      <c r="AF755" s="110"/>
      <c r="AG755" s="111">
        <v>6</v>
      </c>
      <c r="AH755" s="112"/>
      <c r="AI755" s="110"/>
    </row>
    <row r="756" spans="1:35" ht="15.75" customHeight="1">
      <c r="A756" s="52">
        <v>2302</v>
      </c>
      <c r="B756" s="103"/>
      <c r="C756" s="103"/>
      <c r="D756" s="103"/>
      <c r="E756" s="103"/>
      <c r="F756" s="103"/>
      <c r="G756" s="103"/>
      <c r="H756" s="103"/>
      <c r="I756" s="103"/>
      <c r="J756" s="103">
        <v>4</v>
      </c>
      <c r="K756" s="104">
        <v>4</v>
      </c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61"/>
      <c r="AD756" s="1"/>
      <c r="AE756" s="29"/>
      <c r="AF756" s="110"/>
      <c r="AG756" s="111">
        <v>4</v>
      </c>
      <c r="AH756" s="112"/>
      <c r="AI756" s="110"/>
    </row>
    <row r="757" spans="1:35" ht="15.75" customHeight="1">
      <c r="A757" s="52">
        <v>2401</v>
      </c>
      <c r="B757" s="103"/>
      <c r="C757" s="103"/>
      <c r="D757" s="103"/>
      <c r="E757" s="103"/>
      <c r="F757" s="103"/>
      <c r="G757" s="103"/>
      <c r="H757" s="103"/>
      <c r="I757" s="103"/>
      <c r="J757" s="103">
        <v>1</v>
      </c>
      <c r="K757" s="104">
        <v>1</v>
      </c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61"/>
      <c r="AD757" s="1"/>
      <c r="AE757" s="29"/>
      <c r="AF757" s="110"/>
      <c r="AG757" s="111">
        <v>1</v>
      </c>
      <c r="AH757" s="112"/>
      <c r="AI757" s="110"/>
    </row>
    <row r="758" spans="1:35" ht="15.75" customHeight="1">
      <c r="A758" s="52">
        <v>2402</v>
      </c>
      <c r="B758" s="103"/>
      <c r="C758" s="103"/>
      <c r="D758" s="103"/>
      <c r="E758" s="103"/>
      <c r="F758" s="103"/>
      <c r="G758" s="103"/>
      <c r="H758" s="103"/>
      <c r="I758" s="103"/>
      <c r="J758" s="103"/>
      <c r="K758" s="104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61"/>
      <c r="AD758" s="1"/>
      <c r="AE758" s="29"/>
      <c r="AF758" s="77" t="s">
        <v>63</v>
      </c>
      <c r="AG758" s="78">
        <v>39</v>
      </c>
      <c r="AH758" s="79">
        <f>IF(SUM(K748:K757)=0,"",SUM(K748:K757))</f>
        <v>50</v>
      </c>
      <c r="AI758" s="80" t="s">
        <v>10</v>
      </c>
    </row>
    <row r="759" spans="1:35" ht="15.75" customHeight="1">
      <c r="A759" s="52">
        <v>2501</v>
      </c>
      <c r="B759" s="103"/>
      <c r="C759" s="103"/>
      <c r="D759" s="103"/>
      <c r="E759" s="103"/>
      <c r="F759" s="103"/>
      <c r="G759" s="103"/>
      <c r="H759" s="103"/>
      <c r="I759" s="103"/>
      <c r="J759" s="103"/>
      <c r="K759" s="104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61"/>
      <c r="AD759" s="1"/>
      <c r="AE759" s="29"/>
      <c r="AF759" s="81" t="s">
        <v>64</v>
      </c>
      <c r="AG759" s="82">
        <f>IF(AG758/B746=0,"",AG758/B746)</f>
        <v>0.59090909090909094</v>
      </c>
      <c r="AH759" s="83">
        <f>IF(AG758/AH758=0,"",AG758/AH758)</f>
        <v>0.78</v>
      </c>
      <c r="AI759" s="84" t="s">
        <v>65</v>
      </c>
    </row>
    <row r="760" spans="1:35" ht="15.75" customHeight="1">
      <c r="A760" s="52">
        <v>2502</v>
      </c>
      <c r="B760" s="103"/>
      <c r="C760" s="103"/>
      <c r="D760" s="103"/>
      <c r="E760" s="103"/>
      <c r="F760" s="103"/>
      <c r="G760" s="103"/>
      <c r="H760" s="103"/>
      <c r="I760" s="103"/>
      <c r="J760" s="103"/>
      <c r="K760" s="104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85"/>
      <c r="AD760" s="86"/>
      <c r="AE760" s="87"/>
      <c r="AF760" s="86"/>
      <c r="AG760" s="87"/>
      <c r="AH760" s="87"/>
      <c r="AI760" s="88"/>
    </row>
    <row r="761" spans="1:35" ht="18" customHeight="1">
      <c r="A761" s="28"/>
      <c r="B761" s="29"/>
      <c r="C761" s="29"/>
      <c r="D761" s="201" t="s">
        <v>90</v>
      </c>
      <c r="E761" s="202"/>
      <c r="F761" s="202"/>
      <c r="G761" s="202"/>
      <c r="H761" s="202"/>
      <c r="I761" s="202"/>
      <c r="J761" s="203"/>
      <c r="K761" s="89">
        <f>SUM(K746:K757)</f>
        <v>50</v>
      </c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90">
        <f>IF(K754=0,"",K754/B746)</f>
        <v>0.65151515151515149</v>
      </c>
      <c r="AD761" s="90">
        <f>IF(K761=0,"",K761/B746)</f>
        <v>0.75757575757575757</v>
      </c>
      <c r="AE761" s="90">
        <f>AD761-AC761</f>
        <v>0.10606060606060608</v>
      </c>
      <c r="AF761" s="1"/>
      <c r="AG761" s="29"/>
      <c r="AH761" s="25"/>
      <c r="AI761" s="1"/>
    </row>
    <row r="762" spans="1:35" ht="12.75" customHeight="1">
      <c r="AC762" s="1"/>
      <c r="AD762" s="1"/>
      <c r="AF762" s="1"/>
    </row>
    <row r="763" spans="1:35" ht="12.75" customHeight="1">
      <c r="AC763" s="1"/>
      <c r="AD763" s="1"/>
      <c r="AF763" s="1"/>
    </row>
    <row r="764" spans="1:35" ht="26.25" customHeight="1">
      <c r="B764" s="212" t="s">
        <v>101</v>
      </c>
      <c r="C764" s="205"/>
      <c r="D764" s="205"/>
      <c r="E764" s="205"/>
      <c r="F764" s="205"/>
      <c r="G764" s="205"/>
      <c r="H764" s="205"/>
      <c r="I764" s="205"/>
      <c r="J764" s="205"/>
      <c r="K764" s="48" t="s">
        <v>108</v>
      </c>
      <c r="AC764" s="1"/>
      <c r="AD764" s="1"/>
      <c r="AE764" s="29"/>
      <c r="AF764" s="1"/>
      <c r="AG764" s="29"/>
      <c r="AH764" s="29"/>
      <c r="AI764" s="29"/>
    </row>
    <row r="765" spans="1:35" ht="20.25" customHeight="1">
      <c r="A765" s="206" t="s">
        <v>9</v>
      </c>
      <c r="B765" s="207" t="s">
        <v>80</v>
      </c>
      <c r="C765" s="202"/>
      <c r="D765" s="202"/>
      <c r="E765" s="202"/>
      <c r="F765" s="202"/>
      <c r="G765" s="202"/>
      <c r="H765" s="202"/>
      <c r="I765" s="202"/>
      <c r="J765" s="203"/>
      <c r="K765" s="208" t="s">
        <v>10</v>
      </c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196" t="s">
        <v>2</v>
      </c>
      <c r="AD765" s="196" t="s">
        <v>3</v>
      </c>
      <c r="AE765" s="198" t="s">
        <v>4</v>
      </c>
      <c r="AF765" s="196" t="s">
        <v>5</v>
      </c>
      <c r="AG765" s="199" t="s">
        <v>6</v>
      </c>
      <c r="AH765" s="199" t="s">
        <v>7</v>
      </c>
      <c r="AI765" s="196" t="s">
        <v>8</v>
      </c>
    </row>
    <row r="766" spans="1:35" ht="15.75" customHeight="1">
      <c r="A766" s="197"/>
      <c r="B766" s="52" t="s">
        <v>81</v>
      </c>
      <c r="C766" s="52" t="s">
        <v>82</v>
      </c>
      <c r="D766" s="52" t="s">
        <v>83</v>
      </c>
      <c r="E766" s="52" t="s">
        <v>84</v>
      </c>
      <c r="F766" s="52" t="s">
        <v>85</v>
      </c>
      <c r="G766" s="52" t="s">
        <v>86</v>
      </c>
      <c r="H766" s="52" t="s">
        <v>87</v>
      </c>
      <c r="I766" s="52" t="s">
        <v>88</v>
      </c>
      <c r="J766" s="52" t="s">
        <v>89</v>
      </c>
      <c r="K766" s="197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197"/>
      <c r="AD766" s="197"/>
      <c r="AE766" s="197"/>
      <c r="AF766" s="197"/>
      <c r="AG766" s="197"/>
      <c r="AH766" s="197"/>
      <c r="AI766" s="197"/>
    </row>
    <row r="767" spans="1:35" ht="15.75" customHeight="1">
      <c r="A767" s="52">
        <v>1901</v>
      </c>
      <c r="B767" s="53">
        <v>29</v>
      </c>
      <c r="C767" s="103"/>
      <c r="D767" s="103"/>
      <c r="E767" s="103"/>
      <c r="F767" s="103"/>
      <c r="G767" s="103"/>
      <c r="H767" s="103"/>
      <c r="I767" s="103"/>
      <c r="J767" s="103"/>
      <c r="K767" s="104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55"/>
      <c r="AD767" s="56"/>
      <c r="AE767" s="57"/>
      <c r="AF767" s="105"/>
      <c r="AG767" s="59">
        <f>B767</f>
        <v>29</v>
      </c>
      <c r="AH767" s="106"/>
      <c r="AI767" s="105"/>
    </row>
    <row r="768" spans="1:35" ht="15.75" customHeight="1">
      <c r="A768" s="52">
        <v>1902</v>
      </c>
      <c r="B768" s="103"/>
      <c r="C768" s="103">
        <v>27</v>
      </c>
      <c r="D768" s="103"/>
      <c r="E768" s="103"/>
      <c r="F768" s="103"/>
      <c r="G768" s="103"/>
      <c r="H768" s="103"/>
      <c r="I768" s="103"/>
      <c r="J768" s="103"/>
      <c r="K768" s="104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61"/>
      <c r="AD768" s="1"/>
      <c r="AE768" s="62"/>
      <c r="AF768" s="63">
        <f>IF(C768=0,"",C768/B767)</f>
        <v>0.93103448275862066</v>
      </c>
      <c r="AG768" s="64">
        <v>27</v>
      </c>
      <c r="AH768" s="65">
        <f t="shared" ref="AH768:AH774" si="126">IF(AG768=0,"",AG768/AG767)</f>
        <v>0.93103448275862066</v>
      </c>
      <c r="AI768" s="65">
        <f t="shared" ref="AI768:AI774" si="127">IF(AG768=0,"",100%-AH768)</f>
        <v>6.8965517241379337E-2</v>
      </c>
    </row>
    <row r="769" spans="1:36" ht="15.75" customHeight="1">
      <c r="A769" s="52">
        <v>2001</v>
      </c>
      <c r="B769" s="103"/>
      <c r="C769" s="103"/>
      <c r="D769" s="103">
        <v>25</v>
      </c>
      <c r="E769" s="103"/>
      <c r="F769" s="103"/>
      <c r="G769" s="103"/>
      <c r="H769" s="103"/>
      <c r="I769" s="103"/>
      <c r="J769" s="103"/>
      <c r="K769" s="104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61"/>
      <c r="AD769" s="1"/>
      <c r="AE769" s="62"/>
      <c r="AF769" s="63">
        <f>IF(D769=0,"",D769/C768)</f>
        <v>0.92592592592592593</v>
      </c>
      <c r="AG769" s="64">
        <v>26</v>
      </c>
      <c r="AH769" s="65">
        <f t="shared" si="126"/>
        <v>0.96296296296296291</v>
      </c>
      <c r="AI769" s="65">
        <f t="shared" si="127"/>
        <v>3.703703703703709E-2</v>
      </c>
      <c r="AJ769" s="115">
        <f>AG769/AG767</f>
        <v>0.89655172413793105</v>
      </c>
    </row>
    <row r="770" spans="1:36" ht="15.75" customHeight="1">
      <c r="A770" s="52">
        <v>2002</v>
      </c>
      <c r="B770" s="103"/>
      <c r="C770" s="103"/>
      <c r="D770" s="103"/>
      <c r="E770" s="103">
        <v>24</v>
      </c>
      <c r="F770" s="103"/>
      <c r="G770" s="103"/>
      <c r="H770" s="103"/>
      <c r="I770" s="103"/>
      <c r="J770" s="103"/>
      <c r="K770" s="104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61"/>
      <c r="AD770" s="1"/>
      <c r="AE770" s="62"/>
      <c r="AF770" s="63">
        <f>IF(E770=0,"",E770/D769)</f>
        <v>0.96</v>
      </c>
      <c r="AG770" s="64">
        <v>26</v>
      </c>
      <c r="AH770" s="65">
        <f t="shared" si="126"/>
        <v>1</v>
      </c>
      <c r="AI770" s="65">
        <f t="shared" si="127"/>
        <v>0</v>
      </c>
    </row>
    <row r="771" spans="1:36" ht="15.75" customHeight="1">
      <c r="A771" s="52">
        <v>2101</v>
      </c>
      <c r="B771" s="103"/>
      <c r="C771" s="103"/>
      <c r="D771" s="103"/>
      <c r="E771" s="103"/>
      <c r="F771" s="103">
        <v>21</v>
      </c>
      <c r="G771" s="103"/>
      <c r="H771" s="103"/>
      <c r="I771" s="103"/>
      <c r="J771" s="103"/>
      <c r="K771" s="104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61"/>
      <c r="AD771" s="1"/>
      <c r="AE771" s="62"/>
      <c r="AF771" s="63">
        <f>F771/E770</f>
        <v>0.875</v>
      </c>
      <c r="AG771" s="64">
        <v>23</v>
      </c>
      <c r="AH771" s="65">
        <f t="shared" si="126"/>
        <v>0.88461538461538458</v>
      </c>
      <c r="AI771" s="65">
        <f t="shared" si="127"/>
        <v>0.11538461538461542</v>
      </c>
    </row>
    <row r="772" spans="1:36" ht="15.75" customHeight="1">
      <c r="A772" s="52">
        <v>2102</v>
      </c>
      <c r="B772" s="103"/>
      <c r="C772" s="103"/>
      <c r="D772" s="103"/>
      <c r="E772" s="103"/>
      <c r="F772" s="103"/>
      <c r="G772" s="103">
        <v>21</v>
      </c>
      <c r="H772" s="103"/>
      <c r="I772" s="103"/>
      <c r="J772" s="103"/>
      <c r="K772" s="104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61"/>
      <c r="AD772" s="1"/>
      <c r="AE772" s="62"/>
      <c r="AF772" s="63">
        <f>G772/F771</f>
        <v>1</v>
      </c>
      <c r="AG772" s="64">
        <v>21</v>
      </c>
      <c r="AH772" s="65">
        <f t="shared" si="126"/>
        <v>0.91304347826086951</v>
      </c>
      <c r="AI772" s="65">
        <f t="shared" si="127"/>
        <v>8.6956521739130488E-2</v>
      </c>
    </row>
    <row r="773" spans="1:36" ht="15.75" customHeight="1">
      <c r="A773" s="52">
        <v>2201</v>
      </c>
      <c r="B773" s="103"/>
      <c r="C773" s="103"/>
      <c r="D773" s="103"/>
      <c r="E773" s="103"/>
      <c r="F773" s="103"/>
      <c r="G773" s="103"/>
      <c r="H773" s="103">
        <v>21</v>
      </c>
      <c r="I773" s="103"/>
      <c r="J773" s="103"/>
      <c r="K773" s="104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61"/>
      <c r="AD773" s="1"/>
      <c r="AE773" s="62"/>
      <c r="AF773" s="63">
        <f>H773/G772</f>
        <v>1</v>
      </c>
      <c r="AG773" s="64">
        <v>21</v>
      </c>
      <c r="AH773" s="65">
        <f t="shared" si="126"/>
        <v>1</v>
      </c>
      <c r="AI773" s="65">
        <f t="shared" si="127"/>
        <v>0</v>
      </c>
    </row>
    <row r="774" spans="1:36" ht="15.75" customHeight="1">
      <c r="A774" s="52">
        <v>2202</v>
      </c>
      <c r="B774" s="103"/>
      <c r="C774" s="103"/>
      <c r="D774" s="103"/>
      <c r="E774" s="103"/>
      <c r="F774" s="103"/>
      <c r="G774" s="103"/>
      <c r="H774" s="103"/>
      <c r="I774" s="103">
        <v>21</v>
      </c>
      <c r="J774" s="103"/>
      <c r="K774" s="104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61"/>
      <c r="AD774" s="1"/>
      <c r="AE774" s="62"/>
      <c r="AF774" s="63">
        <f>I774/H773</f>
        <v>1</v>
      </c>
      <c r="AG774" s="64">
        <v>21</v>
      </c>
      <c r="AH774" s="65">
        <f t="shared" si="126"/>
        <v>1</v>
      </c>
      <c r="AI774" s="67">
        <f t="shared" si="127"/>
        <v>0</v>
      </c>
    </row>
    <row r="775" spans="1:36" ht="15.75" customHeight="1">
      <c r="A775" s="52">
        <v>2301</v>
      </c>
      <c r="B775" s="103"/>
      <c r="C775" s="103"/>
      <c r="D775" s="103"/>
      <c r="E775" s="103"/>
      <c r="F775" s="103"/>
      <c r="G775" s="103"/>
      <c r="H775" s="103"/>
      <c r="I775" s="103"/>
      <c r="J775" s="103">
        <v>21</v>
      </c>
      <c r="K775" s="104">
        <v>16</v>
      </c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61"/>
      <c r="AD775" s="1"/>
      <c r="AE775" s="29"/>
      <c r="AF775" s="107"/>
      <c r="AG775" s="64">
        <v>21</v>
      </c>
      <c r="AH775" s="108"/>
      <c r="AI775" s="109"/>
    </row>
    <row r="776" spans="1:36" ht="15.75" customHeight="1">
      <c r="A776" s="52">
        <v>2302</v>
      </c>
      <c r="B776" s="103"/>
      <c r="C776" s="103"/>
      <c r="D776" s="103"/>
      <c r="E776" s="103"/>
      <c r="F776" s="103"/>
      <c r="G776" s="103"/>
      <c r="H776" s="103"/>
      <c r="I776" s="103"/>
      <c r="J776" s="103">
        <v>4</v>
      </c>
      <c r="K776" s="104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61"/>
      <c r="AD776" s="1"/>
      <c r="AE776" s="29"/>
      <c r="AF776" s="110"/>
      <c r="AG776" s="111">
        <v>5</v>
      </c>
      <c r="AH776" s="112"/>
      <c r="AI776" s="110"/>
    </row>
    <row r="777" spans="1:36" ht="15.75" customHeight="1">
      <c r="A777" s="52">
        <v>2401</v>
      </c>
      <c r="B777" s="103"/>
      <c r="C777" s="103"/>
      <c r="D777" s="103"/>
      <c r="E777" s="103"/>
      <c r="F777" s="103"/>
      <c r="G777" s="103"/>
      <c r="H777" s="103"/>
      <c r="I777" s="103"/>
      <c r="J777" s="103">
        <v>2</v>
      </c>
      <c r="K777" s="104">
        <v>2</v>
      </c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61"/>
      <c r="AD777" s="1"/>
      <c r="AE777" s="29"/>
      <c r="AF777" s="110"/>
      <c r="AG777" s="111">
        <v>3</v>
      </c>
      <c r="AH777" s="112"/>
      <c r="AI777" s="110"/>
    </row>
    <row r="778" spans="1:36" ht="15.75" customHeight="1">
      <c r="A778" s="52">
        <v>2402</v>
      </c>
      <c r="B778" s="103"/>
      <c r="C778" s="103"/>
      <c r="D778" s="103"/>
      <c r="E778" s="103"/>
      <c r="F778" s="103"/>
      <c r="G778" s="103"/>
      <c r="H778" s="103"/>
      <c r="I778" s="103"/>
      <c r="J778" s="103">
        <v>1</v>
      </c>
      <c r="K778" s="104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61"/>
      <c r="AD778" s="1"/>
      <c r="AE778" s="29"/>
      <c r="AF778" s="110"/>
      <c r="AG778" s="111">
        <v>1</v>
      </c>
      <c r="AH778" s="112"/>
      <c r="AI778" s="110"/>
    </row>
    <row r="779" spans="1:36" ht="15.75" customHeight="1">
      <c r="A779" s="52">
        <v>2501</v>
      </c>
      <c r="B779" s="103"/>
      <c r="C779" s="103"/>
      <c r="D779" s="103"/>
      <c r="E779" s="103"/>
      <c r="F779" s="103"/>
      <c r="G779" s="103"/>
      <c r="H779" s="103"/>
      <c r="I779" s="103"/>
      <c r="J779" s="103"/>
      <c r="K779" s="104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61"/>
      <c r="AD779" s="1"/>
      <c r="AE779" s="29"/>
      <c r="AF779" s="77" t="s">
        <v>63</v>
      </c>
      <c r="AG779" s="78">
        <v>13</v>
      </c>
      <c r="AH779" s="79">
        <f>IF(SUM(K769:K778)=0,"",SUM(K769:K778))</f>
        <v>18</v>
      </c>
      <c r="AI779" s="80" t="s">
        <v>10</v>
      </c>
    </row>
    <row r="780" spans="1:36" ht="15.75" customHeight="1">
      <c r="A780" s="52">
        <v>2502</v>
      </c>
      <c r="B780" s="103"/>
      <c r="C780" s="103"/>
      <c r="D780" s="103"/>
      <c r="E780" s="103"/>
      <c r="F780" s="103"/>
      <c r="G780" s="103"/>
      <c r="H780" s="103"/>
      <c r="I780" s="103"/>
      <c r="J780" s="103"/>
      <c r="K780" s="104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61"/>
      <c r="AD780" s="1"/>
      <c r="AE780" s="29"/>
      <c r="AF780" s="81" t="s">
        <v>64</v>
      </c>
      <c r="AG780" s="82">
        <f>IF(AG779/B767=0,"",AG779/B767)</f>
        <v>0.44827586206896552</v>
      </c>
      <c r="AH780" s="83">
        <f>IF(AG779/AH779=0,"",AG779/AH779)</f>
        <v>0.72222222222222221</v>
      </c>
      <c r="AI780" s="84" t="s">
        <v>65</v>
      </c>
    </row>
    <row r="781" spans="1:36" ht="15.75" customHeight="1">
      <c r="A781" s="52">
        <v>2601</v>
      </c>
      <c r="B781" s="103"/>
      <c r="C781" s="103"/>
      <c r="D781" s="103"/>
      <c r="E781" s="103"/>
      <c r="F781" s="103"/>
      <c r="G781" s="103"/>
      <c r="H781" s="103"/>
      <c r="I781" s="103"/>
      <c r="J781" s="103"/>
      <c r="K781" s="104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85"/>
      <c r="AD781" s="86"/>
      <c r="AE781" s="87"/>
      <c r="AF781" s="86"/>
      <c r="AG781" s="87"/>
      <c r="AH781" s="87"/>
      <c r="AI781" s="88"/>
    </row>
    <row r="782" spans="1:36" ht="18" customHeight="1">
      <c r="A782" s="28"/>
      <c r="B782" s="29"/>
      <c r="C782" s="29"/>
      <c r="D782" s="201" t="s">
        <v>90</v>
      </c>
      <c r="E782" s="202"/>
      <c r="F782" s="202"/>
      <c r="G782" s="202"/>
      <c r="H782" s="202"/>
      <c r="I782" s="202"/>
      <c r="J782" s="203"/>
      <c r="K782" s="89">
        <f>SUM(K767:K778)</f>
        <v>18</v>
      </c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90">
        <f>IF(K775=0,"",K775/B767)</f>
        <v>0.55172413793103448</v>
      </c>
      <c r="AD782" s="90">
        <f>IF(K782=0,"",K782/B767)</f>
        <v>0.62068965517241381</v>
      </c>
      <c r="AE782" s="90">
        <f>IF(K775=0,"",AD782-AC782)</f>
        <v>6.8965517241379337E-2</v>
      </c>
      <c r="AF782" s="1"/>
      <c r="AG782" s="29"/>
      <c r="AH782" s="25"/>
      <c r="AI782" s="1"/>
    </row>
    <row r="783" spans="1:36" ht="12.75" customHeight="1">
      <c r="AC783" s="1"/>
      <c r="AD783" s="1"/>
      <c r="AF783" s="1"/>
    </row>
    <row r="784" spans="1:36" ht="12.75" customHeight="1">
      <c r="AC784" s="1"/>
      <c r="AD784" s="1"/>
      <c r="AF784" s="1"/>
    </row>
    <row r="785" spans="1:36" ht="26.25" customHeight="1">
      <c r="B785" s="212" t="s">
        <v>101</v>
      </c>
      <c r="C785" s="205"/>
      <c r="D785" s="205"/>
      <c r="E785" s="205"/>
      <c r="F785" s="205"/>
      <c r="G785" s="205"/>
      <c r="H785" s="205"/>
      <c r="I785" s="205"/>
      <c r="J785" s="205"/>
      <c r="K785" s="48" t="s">
        <v>109</v>
      </c>
      <c r="AC785" s="1"/>
      <c r="AD785" s="1"/>
      <c r="AE785" s="29"/>
      <c r="AF785" s="1"/>
      <c r="AG785" s="29"/>
      <c r="AH785" s="29"/>
      <c r="AI785" s="29"/>
    </row>
    <row r="786" spans="1:36" ht="20.25" customHeight="1">
      <c r="A786" s="206" t="s">
        <v>9</v>
      </c>
      <c r="B786" s="207" t="s">
        <v>80</v>
      </c>
      <c r="C786" s="202"/>
      <c r="D786" s="202"/>
      <c r="E786" s="202"/>
      <c r="F786" s="202"/>
      <c r="G786" s="202"/>
      <c r="H786" s="202"/>
      <c r="I786" s="202"/>
      <c r="J786" s="203"/>
      <c r="K786" s="208" t="s">
        <v>10</v>
      </c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196" t="s">
        <v>2</v>
      </c>
      <c r="AD786" s="196" t="s">
        <v>3</v>
      </c>
      <c r="AE786" s="198" t="s">
        <v>4</v>
      </c>
      <c r="AF786" s="196" t="s">
        <v>5</v>
      </c>
      <c r="AG786" s="199" t="s">
        <v>6</v>
      </c>
      <c r="AH786" s="199" t="s">
        <v>7</v>
      </c>
      <c r="AI786" s="196" t="s">
        <v>8</v>
      </c>
    </row>
    <row r="787" spans="1:36" ht="15.75" customHeight="1">
      <c r="A787" s="197"/>
      <c r="B787" s="52" t="s">
        <v>81</v>
      </c>
      <c r="C787" s="52" t="s">
        <v>82</v>
      </c>
      <c r="D787" s="52" t="s">
        <v>83</v>
      </c>
      <c r="E787" s="52" t="s">
        <v>84</v>
      </c>
      <c r="F787" s="52" t="s">
        <v>85</v>
      </c>
      <c r="G787" s="52" t="s">
        <v>86</v>
      </c>
      <c r="H787" s="52" t="s">
        <v>87</v>
      </c>
      <c r="I787" s="52" t="s">
        <v>88</v>
      </c>
      <c r="J787" s="52" t="s">
        <v>89</v>
      </c>
      <c r="K787" s="197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197"/>
      <c r="AD787" s="197"/>
      <c r="AE787" s="197"/>
      <c r="AF787" s="197"/>
      <c r="AG787" s="197"/>
      <c r="AH787" s="197"/>
      <c r="AI787" s="197"/>
    </row>
    <row r="788" spans="1:36" ht="15.75" customHeight="1">
      <c r="A788" s="52">
        <v>1902</v>
      </c>
      <c r="B788" s="53">
        <v>49</v>
      </c>
      <c r="C788" s="103"/>
      <c r="D788" s="103"/>
      <c r="E788" s="103"/>
      <c r="F788" s="103"/>
      <c r="G788" s="103"/>
      <c r="H788" s="103"/>
      <c r="I788" s="103"/>
      <c r="J788" s="103"/>
      <c r="K788" s="104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55"/>
      <c r="AD788" s="56"/>
      <c r="AE788" s="57"/>
      <c r="AF788" s="105"/>
      <c r="AG788" s="59">
        <f>B788</f>
        <v>49</v>
      </c>
      <c r="AH788" s="106"/>
      <c r="AI788" s="105"/>
    </row>
    <row r="789" spans="1:36" ht="15.75" customHeight="1">
      <c r="A789" s="52">
        <v>2001</v>
      </c>
      <c r="B789" s="103"/>
      <c r="C789" s="103">
        <v>41</v>
      </c>
      <c r="D789" s="103"/>
      <c r="E789" s="103"/>
      <c r="F789" s="103"/>
      <c r="G789" s="103"/>
      <c r="H789" s="103"/>
      <c r="I789" s="103"/>
      <c r="J789" s="103"/>
      <c r="K789" s="104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61"/>
      <c r="AD789" s="1"/>
      <c r="AE789" s="62"/>
      <c r="AF789" s="63">
        <f>IF(C789=0,"",C789/B788)</f>
        <v>0.83673469387755106</v>
      </c>
      <c r="AG789" s="64">
        <v>41</v>
      </c>
      <c r="AH789" s="65">
        <f t="shared" ref="AH789:AH795" si="128">IF(AG789=0,"",AG789/AG788)</f>
        <v>0.83673469387755106</v>
      </c>
      <c r="AI789" s="65">
        <f t="shared" ref="AI789:AI795" si="129">IF(AG789=0,"",100%-AH789)</f>
        <v>0.16326530612244894</v>
      </c>
    </row>
    <row r="790" spans="1:36" ht="15.75" customHeight="1">
      <c r="A790" s="52">
        <v>2002</v>
      </c>
      <c r="B790" s="103"/>
      <c r="C790" s="103"/>
      <c r="D790" s="103">
        <v>40</v>
      </c>
      <c r="E790" s="103"/>
      <c r="F790" s="103"/>
      <c r="G790" s="103"/>
      <c r="H790" s="103"/>
      <c r="I790" s="103"/>
      <c r="J790" s="103"/>
      <c r="K790" s="104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61"/>
      <c r="AD790" s="1"/>
      <c r="AE790" s="62"/>
      <c r="AF790" s="63">
        <f>IF(D790=0,"",D790/C789)</f>
        <v>0.97560975609756095</v>
      </c>
      <c r="AG790" s="64">
        <v>41</v>
      </c>
      <c r="AH790" s="65">
        <f t="shared" si="128"/>
        <v>1</v>
      </c>
      <c r="AI790" s="65">
        <f t="shared" si="129"/>
        <v>0</v>
      </c>
      <c r="AJ790" s="116">
        <f>AG790/AG788</f>
        <v>0.83673469387755106</v>
      </c>
    </row>
    <row r="791" spans="1:36" ht="15.75" customHeight="1">
      <c r="A791" s="52">
        <v>2101</v>
      </c>
      <c r="B791" s="103"/>
      <c r="C791" s="103"/>
      <c r="D791" s="103"/>
      <c r="E791" s="103">
        <v>40</v>
      </c>
      <c r="F791" s="103"/>
      <c r="G791" s="103"/>
      <c r="H791" s="103"/>
      <c r="I791" s="103"/>
      <c r="J791" s="103"/>
      <c r="K791" s="104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61"/>
      <c r="AD791" s="1"/>
      <c r="AE791" s="62"/>
      <c r="AF791" s="63">
        <f>IF(E791=0,"",E791/D790)</f>
        <v>1</v>
      </c>
      <c r="AG791" s="64">
        <v>41</v>
      </c>
      <c r="AH791" s="65">
        <f t="shared" si="128"/>
        <v>1</v>
      </c>
      <c r="AI791" s="65">
        <f t="shared" si="129"/>
        <v>0</v>
      </c>
    </row>
    <row r="792" spans="1:36" ht="15.75" customHeight="1">
      <c r="A792" s="52">
        <v>2102</v>
      </c>
      <c r="B792" s="103"/>
      <c r="C792" s="103"/>
      <c r="D792" s="103"/>
      <c r="E792" s="103"/>
      <c r="F792" s="103">
        <v>37</v>
      </c>
      <c r="G792" s="103"/>
      <c r="H792" s="103"/>
      <c r="I792" s="103"/>
      <c r="J792" s="103"/>
      <c r="K792" s="104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61"/>
      <c r="AD792" s="1"/>
      <c r="AE792" s="62"/>
      <c r="AF792" s="63">
        <f>F792/E791</f>
        <v>0.92500000000000004</v>
      </c>
      <c r="AG792" s="64">
        <v>39</v>
      </c>
      <c r="AH792" s="65">
        <f t="shared" si="128"/>
        <v>0.95121951219512191</v>
      </c>
      <c r="AI792" s="65">
        <f t="shared" si="129"/>
        <v>4.8780487804878092E-2</v>
      </c>
    </row>
    <row r="793" spans="1:36" ht="15.75" customHeight="1">
      <c r="A793" s="52">
        <v>2201</v>
      </c>
      <c r="B793" s="103"/>
      <c r="C793" s="103"/>
      <c r="D793" s="103"/>
      <c r="E793" s="103"/>
      <c r="F793" s="103"/>
      <c r="G793" s="103">
        <v>35</v>
      </c>
      <c r="H793" s="103"/>
      <c r="I793" s="103"/>
      <c r="J793" s="103"/>
      <c r="K793" s="104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61"/>
      <c r="AD793" s="1"/>
      <c r="AE793" s="62"/>
      <c r="AF793" s="63">
        <f>G793/F792</f>
        <v>0.94594594594594594</v>
      </c>
      <c r="AG793" s="64">
        <v>36</v>
      </c>
      <c r="AH793" s="65">
        <f t="shared" si="128"/>
        <v>0.92307692307692313</v>
      </c>
      <c r="AI793" s="65">
        <f t="shared" si="129"/>
        <v>7.6923076923076872E-2</v>
      </c>
    </row>
    <row r="794" spans="1:36" ht="15.75" customHeight="1">
      <c r="A794" s="52">
        <v>2202</v>
      </c>
      <c r="B794" s="103"/>
      <c r="C794" s="103"/>
      <c r="D794" s="103"/>
      <c r="E794" s="103"/>
      <c r="F794" s="103"/>
      <c r="G794" s="103"/>
      <c r="H794" s="103">
        <v>33</v>
      </c>
      <c r="I794" s="103"/>
      <c r="J794" s="103"/>
      <c r="K794" s="104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61"/>
      <c r="AD794" s="1"/>
      <c r="AE794" s="62"/>
      <c r="AF794" s="63">
        <f>IF(H794=0,"",H794/G793)</f>
        <v>0.94285714285714284</v>
      </c>
      <c r="AG794" s="64">
        <v>35</v>
      </c>
      <c r="AH794" s="65">
        <f t="shared" si="128"/>
        <v>0.97222222222222221</v>
      </c>
      <c r="AI794" s="65">
        <f t="shared" si="129"/>
        <v>2.777777777777779E-2</v>
      </c>
    </row>
    <row r="795" spans="1:36" ht="15.75" customHeight="1">
      <c r="A795" s="52">
        <v>2301</v>
      </c>
      <c r="B795" s="103"/>
      <c r="C795" s="103"/>
      <c r="D795" s="103"/>
      <c r="E795" s="103"/>
      <c r="F795" s="103"/>
      <c r="G795" s="103"/>
      <c r="H795" s="103"/>
      <c r="I795" s="103">
        <v>33</v>
      </c>
      <c r="J795" s="103"/>
      <c r="K795" s="104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61"/>
      <c r="AD795" s="1"/>
      <c r="AE795" s="62"/>
      <c r="AF795" s="66">
        <f>IF(I795=0,"",I795/H794)</f>
        <v>1</v>
      </c>
      <c r="AG795" s="64">
        <v>35</v>
      </c>
      <c r="AH795" s="65">
        <f t="shared" si="128"/>
        <v>1</v>
      </c>
      <c r="AI795" s="67">
        <f t="shared" si="129"/>
        <v>0</v>
      </c>
    </row>
    <row r="796" spans="1:36" ht="15.75" customHeight="1">
      <c r="A796" s="52">
        <v>2302</v>
      </c>
      <c r="B796" s="103"/>
      <c r="C796" s="103"/>
      <c r="D796" s="103"/>
      <c r="E796" s="103"/>
      <c r="F796" s="103"/>
      <c r="G796" s="103"/>
      <c r="H796" s="103"/>
      <c r="I796" s="103"/>
      <c r="J796" s="103">
        <v>32</v>
      </c>
      <c r="K796" s="104">
        <v>28</v>
      </c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61"/>
      <c r="AD796" s="1"/>
      <c r="AE796" s="29"/>
      <c r="AF796" s="66">
        <f>IF(J796=0,"",J796/I795)</f>
        <v>0.96969696969696972</v>
      </c>
      <c r="AG796" s="64">
        <v>34</v>
      </c>
      <c r="AH796" s="65">
        <f t="shared" ref="AH796" si="130">IF(AG796=0,"",AG796/AG795)</f>
        <v>0.97142857142857142</v>
      </c>
      <c r="AI796" s="67">
        <f t="shared" ref="AI796" si="131">IF(AG796=0,"",100%-AH796)</f>
        <v>2.8571428571428581E-2</v>
      </c>
    </row>
    <row r="797" spans="1:36" ht="15.75" customHeight="1">
      <c r="A797" s="52">
        <v>2401</v>
      </c>
      <c r="B797" s="103"/>
      <c r="C797" s="103"/>
      <c r="D797" s="103"/>
      <c r="E797" s="103"/>
      <c r="F797" s="103"/>
      <c r="G797" s="103"/>
      <c r="H797" s="103"/>
      <c r="I797" s="103"/>
      <c r="J797" s="103">
        <v>3</v>
      </c>
      <c r="K797" s="104">
        <v>3</v>
      </c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61"/>
      <c r="AD797" s="1"/>
      <c r="AE797" s="29"/>
      <c r="AF797" s="110"/>
      <c r="AG797" s="111">
        <v>6</v>
      </c>
      <c r="AH797" s="112"/>
      <c r="AI797" s="110"/>
    </row>
    <row r="798" spans="1:36" ht="15.75" customHeight="1">
      <c r="A798" s="52">
        <v>2402</v>
      </c>
      <c r="B798" s="103"/>
      <c r="C798" s="103"/>
      <c r="D798" s="103"/>
      <c r="E798" s="103"/>
      <c r="F798" s="103"/>
      <c r="G798" s="103"/>
      <c r="H798" s="103"/>
      <c r="I798" s="103"/>
      <c r="J798" s="103">
        <v>2</v>
      </c>
      <c r="K798" s="104">
        <v>2</v>
      </c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61"/>
      <c r="AD798" s="1"/>
      <c r="AE798" s="29"/>
      <c r="AF798" s="110"/>
      <c r="AG798" s="111">
        <v>2</v>
      </c>
      <c r="AH798" s="112"/>
      <c r="AI798" s="110"/>
    </row>
    <row r="799" spans="1:36" ht="15.75" customHeight="1">
      <c r="A799" s="52">
        <v>2501</v>
      </c>
      <c r="B799" s="103"/>
      <c r="C799" s="103"/>
      <c r="D799" s="103"/>
      <c r="E799" s="103"/>
      <c r="F799" s="103"/>
      <c r="G799" s="103"/>
      <c r="H799" s="103"/>
      <c r="I799" s="103"/>
      <c r="J799" s="103"/>
      <c r="K799" s="104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61"/>
      <c r="AD799" s="1"/>
      <c r="AE799" s="29"/>
      <c r="AF799" s="110"/>
      <c r="AG799" s="111"/>
      <c r="AH799" s="112"/>
      <c r="AI799" s="110"/>
    </row>
    <row r="800" spans="1:36" ht="15.75" customHeight="1">
      <c r="A800" s="52">
        <v>2502</v>
      </c>
      <c r="B800" s="103"/>
      <c r="C800" s="103"/>
      <c r="D800" s="103"/>
      <c r="E800" s="103"/>
      <c r="F800" s="103"/>
      <c r="G800" s="103"/>
      <c r="H800" s="103"/>
      <c r="I800" s="103"/>
      <c r="J800" s="103"/>
      <c r="K800" s="104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61"/>
      <c r="AD800" s="1"/>
      <c r="AE800" s="29"/>
      <c r="AF800" s="77" t="s">
        <v>63</v>
      </c>
      <c r="AG800" s="78">
        <v>8</v>
      </c>
      <c r="AH800" s="79">
        <f>IF(SUM(K790:K799)=0,"",SUM(K790:K799))</f>
        <v>33</v>
      </c>
      <c r="AI800" s="80" t="s">
        <v>10</v>
      </c>
    </row>
    <row r="801" spans="1:36" ht="15.75" customHeight="1">
      <c r="A801" s="52">
        <v>2601</v>
      </c>
      <c r="B801" s="103"/>
      <c r="C801" s="103"/>
      <c r="D801" s="103"/>
      <c r="E801" s="103"/>
      <c r="F801" s="103"/>
      <c r="G801" s="103"/>
      <c r="H801" s="103"/>
      <c r="I801" s="103"/>
      <c r="J801" s="103"/>
      <c r="K801" s="104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61"/>
      <c r="AD801" s="1"/>
      <c r="AE801" s="29"/>
      <c r="AF801" s="81" t="s">
        <v>64</v>
      </c>
      <c r="AG801" s="82">
        <f>IF(AG800/B788=0,"",AG800/B788)</f>
        <v>0.16326530612244897</v>
      </c>
      <c r="AH801" s="83">
        <f>IF(AG800/AH800=0,"",AG800/AH800)</f>
        <v>0.24242424242424243</v>
      </c>
      <c r="AI801" s="84" t="s">
        <v>65</v>
      </c>
    </row>
    <row r="802" spans="1:36" ht="15.75" customHeight="1">
      <c r="A802" s="52">
        <v>2602</v>
      </c>
      <c r="B802" s="103"/>
      <c r="C802" s="103"/>
      <c r="D802" s="103"/>
      <c r="E802" s="103"/>
      <c r="F802" s="103"/>
      <c r="G802" s="103"/>
      <c r="H802" s="103"/>
      <c r="I802" s="103"/>
      <c r="J802" s="103"/>
      <c r="K802" s="104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85"/>
      <c r="AD802" s="86"/>
      <c r="AE802" s="87"/>
      <c r="AF802" s="86"/>
      <c r="AG802" s="87"/>
      <c r="AH802" s="87"/>
      <c r="AI802" s="88"/>
    </row>
    <row r="803" spans="1:36" ht="18" customHeight="1">
      <c r="A803" s="28"/>
      <c r="B803" s="29"/>
      <c r="C803" s="29"/>
      <c r="D803" s="201" t="s">
        <v>90</v>
      </c>
      <c r="E803" s="202"/>
      <c r="F803" s="202"/>
      <c r="G803" s="202"/>
      <c r="H803" s="202"/>
      <c r="I803" s="202"/>
      <c r="J803" s="203"/>
      <c r="K803" s="89">
        <f>SUM(K788:K799)</f>
        <v>33</v>
      </c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90">
        <f>IF(K796=0,"",K796/B788)</f>
        <v>0.5714285714285714</v>
      </c>
      <c r="AD803" s="90">
        <f>IF(K803=0,"",K803/B788)</f>
        <v>0.67346938775510201</v>
      </c>
      <c r="AE803" s="90">
        <f>IF(K796=0,"",AD803-AC803)</f>
        <v>0.10204081632653061</v>
      </c>
      <c r="AF803" s="1"/>
      <c r="AG803" s="29"/>
      <c r="AH803" s="25"/>
      <c r="AI803" s="1"/>
    </row>
    <row r="804" spans="1:36" ht="12.75" customHeight="1">
      <c r="AC804" s="1"/>
      <c r="AD804" s="1"/>
      <c r="AF804" s="1"/>
    </row>
    <row r="805" spans="1:36" ht="12.75" customHeight="1">
      <c r="AC805" s="1"/>
      <c r="AD805" s="1"/>
      <c r="AF805" s="1"/>
    </row>
    <row r="806" spans="1:36" ht="26.25" customHeight="1">
      <c r="B806" s="212" t="s">
        <v>101</v>
      </c>
      <c r="C806" s="205"/>
      <c r="D806" s="205"/>
      <c r="E806" s="205"/>
      <c r="F806" s="205"/>
      <c r="G806" s="205"/>
      <c r="H806" s="205"/>
      <c r="I806" s="205"/>
      <c r="J806" s="205"/>
      <c r="K806" s="48" t="s">
        <v>110</v>
      </c>
      <c r="AC806" s="1"/>
      <c r="AD806" s="1"/>
      <c r="AE806" s="29"/>
      <c r="AF806" s="1"/>
      <c r="AG806" s="29"/>
      <c r="AH806" s="29"/>
      <c r="AI806" s="29"/>
    </row>
    <row r="807" spans="1:36" ht="20.25" customHeight="1">
      <c r="A807" s="206" t="s">
        <v>9</v>
      </c>
      <c r="B807" s="207" t="s">
        <v>80</v>
      </c>
      <c r="C807" s="202"/>
      <c r="D807" s="202"/>
      <c r="E807" s="202"/>
      <c r="F807" s="202"/>
      <c r="G807" s="202"/>
      <c r="H807" s="202"/>
      <c r="I807" s="202"/>
      <c r="J807" s="203"/>
      <c r="K807" s="208" t="s">
        <v>10</v>
      </c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196" t="s">
        <v>2</v>
      </c>
      <c r="AD807" s="196" t="s">
        <v>3</v>
      </c>
      <c r="AE807" s="198" t="s">
        <v>4</v>
      </c>
      <c r="AF807" s="196" t="s">
        <v>5</v>
      </c>
      <c r="AG807" s="199" t="s">
        <v>6</v>
      </c>
      <c r="AH807" s="199" t="s">
        <v>7</v>
      </c>
      <c r="AI807" s="196" t="s">
        <v>8</v>
      </c>
    </row>
    <row r="808" spans="1:36" ht="15.75" customHeight="1">
      <c r="A808" s="197"/>
      <c r="B808" s="52" t="s">
        <v>81</v>
      </c>
      <c r="C808" s="52" t="s">
        <v>82</v>
      </c>
      <c r="D808" s="52" t="s">
        <v>83</v>
      </c>
      <c r="E808" s="52" t="s">
        <v>84</v>
      </c>
      <c r="F808" s="52" t="s">
        <v>85</v>
      </c>
      <c r="G808" s="52" t="s">
        <v>86</v>
      </c>
      <c r="H808" s="52" t="s">
        <v>87</v>
      </c>
      <c r="I808" s="52" t="s">
        <v>88</v>
      </c>
      <c r="J808" s="52" t="s">
        <v>89</v>
      </c>
      <c r="K808" s="197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197"/>
      <c r="AD808" s="197"/>
      <c r="AE808" s="197"/>
      <c r="AF808" s="197"/>
      <c r="AG808" s="197"/>
      <c r="AH808" s="197"/>
      <c r="AI808" s="197"/>
    </row>
    <row r="809" spans="1:36" ht="15.75" customHeight="1">
      <c r="A809" s="52">
        <v>2001</v>
      </c>
      <c r="B809" s="53">
        <v>30</v>
      </c>
      <c r="C809" s="103"/>
      <c r="D809" s="103"/>
      <c r="E809" s="103"/>
      <c r="F809" s="103"/>
      <c r="G809" s="103"/>
      <c r="H809" s="103"/>
      <c r="I809" s="103"/>
      <c r="J809" s="103"/>
      <c r="K809" s="104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55"/>
      <c r="AD809" s="56"/>
      <c r="AE809" s="57"/>
      <c r="AF809" s="105"/>
      <c r="AG809" s="59">
        <f>B809</f>
        <v>30</v>
      </c>
      <c r="AH809" s="106"/>
      <c r="AI809" s="105"/>
    </row>
    <row r="810" spans="1:36" ht="15.75" customHeight="1">
      <c r="A810" s="52">
        <v>2002</v>
      </c>
      <c r="B810" s="103"/>
      <c r="C810" s="103">
        <v>29</v>
      </c>
      <c r="D810" s="103"/>
      <c r="E810" s="103"/>
      <c r="F810" s="103"/>
      <c r="G810" s="103"/>
      <c r="H810" s="103"/>
      <c r="I810" s="103"/>
      <c r="J810" s="103"/>
      <c r="K810" s="104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61"/>
      <c r="AD810" s="1"/>
      <c r="AE810" s="62"/>
      <c r="AF810" s="63">
        <f>IF(C810=0,"",C810/B809)</f>
        <v>0.96666666666666667</v>
      </c>
      <c r="AG810" s="64">
        <v>29</v>
      </c>
      <c r="AH810" s="65">
        <f t="shared" ref="AH810:AH817" si="132">IF(AG810=0,"",AG810/AG809)</f>
        <v>0.96666666666666667</v>
      </c>
      <c r="AI810" s="65">
        <f t="shared" ref="AI810:AI817" si="133">IF(AG810=0,"",100%-AH810)</f>
        <v>3.3333333333333326E-2</v>
      </c>
    </row>
    <row r="811" spans="1:36" ht="15.75" customHeight="1">
      <c r="A811" s="52">
        <v>2101</v>
      </c>
      <c r="B811" s="103"/>
      <c r="C811" s="103"/>
      <c r="D811" s="103">
        <v>23</v>
      </c>
      <c r="E811" s="103"/>
      <c r="F811" s="103"/>
      <c r="G811" s="103"/>
      <c r="H811" s="103"/>
      <c r="I811" s="103"/>
      <c r="J811" s="103"/>
      <c r="K811" s="104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61"/>
      <c r="AD811" s="1"/>
      <c r="AE811" s="62"/>
      <c r="AF811" s="63">
        <f>IF(D811=0,"",D811/C810)</f>
        <v>0.7931034482758621</v>
      </c>
      <c r="AG811" s="64">
        <v>26</v>
      </c>
      <c r="AH811" s="65">
        <f t="shared" si="132"/>
        <v>0.89655172413793105</v>
      </c>
      <c r="AI811" s="65">
        <f t="shared" si="133"/>
        <v>0.10344827586206895</v>
      </c>
      <c r="AJ811" s="116">
        <f>AG811/AG809</f>
        <v>0.8666666666666667</v>
      </c>
    </row>
    <row r="812" spans="1:36" ht="15.75" customHeight="1">
      <c r="A812" s="52">
        <v>2102</v>
      </c>
      <c r="B812" s="103"/>
      <c r="C812" s="103"/>
      <c r="D812" s="103"/>
      <c r="E812" s="103">
        <v>23</v>
      </c>
      <c r="F812" s="103"/>
      <c r="G812" s="103"/>
      <c r="H812" s="103"/>
      <c r="I812" s="103"/>
      <c r="J812" s="103"/>
      <c r="K812" s="104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61"/>
      <c r="AD812" s="1"/>
      <c r="AE812" s="62"/>
      <c r="AF812" s="63">
        <f>IF(F813=0,"",F813/E812)</f>
        <v>1</v>
      </c>
      <c r="AG812" s="64">
        <v>24</v>
      </c>
      <c r="AH812" s="65">
        <f t="shared" si="132"/>
        <v>0.92307692307692313</v>
      </c>
      <c r="AI812" s="65">
        <f t="shared" si="133"/>
        <v>7.6923076923076872E-2</v>
      </c>
    </row>
    <row r="813" spans="1:36" ht="15.75" customHeight="1">
      <c r="A813" s="52">
        <v>2201</v>
      </c>
      <c r="B813" s="103"/>
      <c r="C813" s="103"/>
      <c r="D813" s="103"/>
      <c r="E813" s="103"/>
      <c r="F813" s="103">
        <v>23</v>
      </c>
      <c r="G813" s="103"/>
      <c r="H813" s="103"/>
      <c r="I813" s="103"/>
      <c r="J813" s="103"/>
      <c r="K813" s="104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61"/>
      <c r="AD813" s="1"/>
      <c r="AE813" s="62"/>
      <c r="AF813" s="63">
        <f>IF(F813=0,"",F813/E812)</f>
        <v>1</v>
      </c>
      <c r="AG813" s="64">
        <v>24</v>
      </c>
      <c r="AH813" s="65">
        <f t="shared" si="132"/>
        <v>1</v>
      </c>
      <c r="AI813" s="65">
        <f t="shared" si="133"/>
        <v>0</v>
      </c>
    </row>
    <row r="814" spans="1:36" ht="15.75" customHeight="1">
      <c r="A814" s="52">
        <v>2202</v>
      </c>
      <c r="B814" s="103"/>
      <c r="C814" s="103"/>
      <c r="D814" s="103"/>
      <c r="E814" s="103"/>
      <c r="F814" s="103"/>
      <c r="G814" s="103">
        <v>21</v>
      </c>
      <c r="H814" s="103"/>
      <c r="I814" s="103"/>
      <c r="J814" s="103"/>
      <c r="K814" s="104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61"/>
      <c r="AD814" s="1"/>
      <c r="AE814" s="62"/>
      <c r="AF814" s="63">
        <f>IF(G814=0,"",G814/F813)</f>
        <v>0.91304347826086951</v>
      </c>
      <c r="AG814" s="64">
        <v>21</v>
      </c>
      <c r="AH814" s="65">
        <f t="shared" si="132"/>
        <v>0.875</v>
      </c>
      <c r="AI814" s="65">
        <f t="shared" si="133"/>
        <v>0.125</v>
      </c>
    </row>
    <row r="815" spans="1:36" ht="15.75" customHeight="1">
      <c r="A815" s="52">
        <v>2301</v>
      </c>
      <c r="B815" s="103"/>
      <c r="C815" s="103"/>
      <c r="D815" s="103"/>
      <c r="E815" s="103"/>
      <c r="F815" s="103"/>
      <c r="G815" s="103"/>
      <c r="H815" s="103">
        <v>21</v>
      </c>
      <c r="I815" s="103"/>
      <c r="J815" s="103"/>
      <c r="K815" s="104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61"/>
      <c r="AD815" s="1"/>
      <c r="AE815" s="62"/>
      <c r="AF815" s="63">
        <f>IF(H815=0,"",H815/G814)</f>
        <v>1</v>
      </c>
      <c r="AG815" s="64">
        <v>21</v>
      </c>
      <c r="AH815" s="65">
        <f t="shared" si="132"/>
        <v>1</v>
      </c>
      <c r="AI815" s="65">
        <f t="shared" si="133"/>
        <v>0</v>
      </c>
    </row>
    <row r="816" spans="1:36" ht="15.75" customHeight="1">
      <c r="A816" s="52">
        <v>2302</v>
      </c>
      <c r="B816" s="103"/>
      <c r="C816" s="103"/>
      <c r="D816" s="103"/>
      <c r="E816" s="103"/>
      <c r="F816" s="103"/>
      <c r="G816" s="103"/>
      <c r="H816" s="103"/>
      <c r="I816" s="103">
        <v>21</v>
      </c>
      <c r="J816" s="103"/>
      <c r="K816" s="104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61"/>
      <c r="AD816" s="1"/>
      <c r="AE816" s="62"/>
      <c r="AF816" s="63">
        <f>IF(I816=0,"",I816/H815)</f>
        <v>1</v>
      </c>
      <c r="AG816" s="64">
        <v>21</v>
      </c>
      <c r="AH816" s="65">
        <f t="shared" si="132"/>
        <v>1</v>
      </c>
      <c r="AI816" s="65">
        <f t="shared" si="133"/>
        <v>0</v>
      </c>
    </row>
    <row r="817" spans="1:36" ht="15.75" customHeight="1">
      <c r="A817" s="52">
        <v>2401</v>
      </c>
      <c r="B817" s="103"/>
      <c r="C817" s="103"/>
      <c r="D817" s="103"/>
      <c r="E817" s="103"/>
      <c r="F817" s="103"/>
      <c r="G817" s="103"/>
      <c r="H817" s="103"/>
      <c r="I817" s="103"/>
      <c r="J817" s="103">
        <v>20</v>
      </c>
      <c r="K817" s="104">
        <v>17</v>
      </c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61"/>
      <c r="AD817" s="1"/>
      <c r="AE817" s="29"/>
      <c r="AF817" s="63">
        <f>IF(J817=0,"",J817/I816)</f>
        <v>0.95238095238095233</v>
      </c>
      <c r="AG817" s="64">
        <v>20</v>
      </c>
      <c r="AH817" s="65">
        <f t="shared" si="132"/>
        <v>0.95238095238095233</v>
      </c>
      <c r="AI817" s="65">
        <f t="shared" si="133"/>
        <v>4.7619047619047672E-2</v>
      </c>
    </row>
    <row r="818" spans="1:36" ht="15.75" customHeight="1">
      <c r="A818" s="52">
        <v>2402</v>
      </c>
      <c r="B818" s="103"/>
      <c r="C818" s="103"/>
      <c r="D818" s="103"/>
      <c r="E818" s="103"/>
      <c r="F818" s="103"/>
      <c r="G818" s="103"/>
      <c r="H818" s="103"/>
      <c r="I818" s="103"/>
      <c r="J818" s="103">
        <v>1</v>
      </c>
      <c r="K818" s="104">
        <v>1</v>
      </c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61"/>
      <c r="AD818" s="1"/>
      <c r="AE818" s="29"/>
      <c r="AF818" s="110"/>
      <c r="AG818" s="111">
        <v>3</v>
      </c>
      <c r="AH818" s="112"/>
      <c r="AI818" s="110"/>
    </row>
    <row r="819" spans="1:36" ht="15.75" customHeight="1">
      <c r="A819" s="52">
        <v>2501</v>
      </c>
      <c r="B819" s="103"/>
      <c r="C819" s="103"/>
      <c r="D819" s="103"/>
      <c r="E819" s="103"/>
      <c r="F819" s="103"/>
      <c r="G819" s="103"/>
      <c r="H819" s="103"/>
      <c r="I819" s="103"/>
      <c r="J819" s="103"/>
      <c r="K819" s="104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61"/>
      <c r="AD819" s="1"/>
      <c r="AE819" s="29"/>
      <c r="AF819" s="110"/>
      <c r="AG819" s="111"/>
      <c r="AH819" s="112"/>
      <c r="AI819" s="110"/>
    </row>
    <row r="820" spans="1:36" ht="15.75" customHeight="1">
      <c r="A820" s="52">
        <v>2502</v>
      </c>
      <c r="B820" s="103"/>
      <c r="C820" s="103"/>
      <c r="D820" s="103"/>
      <c r="E820" s="103"/>
      <c r="F820" s="103"/>
      <c r="G820" s="103"/>
      <c r="H820" s="103"/>
      <c r="I820" s="103"/>
      <c r="J820" s="103"/>
      <c r="K820" s="104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61"/>
      <c r="AD820" s="1"/>
      <c r="AE820" s="29"/>
      <c r="AF820" s="110"/>
      <c r="AG820" s="111"/>
      <c r="AH820" s="112"/>
      <c r="AI820" s="110"/>
    </row>
    <row r="821" spans="1:36" ht="15.75" customHeight="1">
      <c r="A821" s="52">
        <v>2601</v>
      </c>
      <c r="B821" s="103"/>
      <c r="C821" s="103"/>
      <c r="D821" s="103"/>
      <c r="E821" s="103"/>
      <c r="F821" s="103"/>
      <c r="G821" s="103"/>
      <c r="H821" s="103"/>
      <c r="I821" s="103"/>
      <c r="J821" s="103"/>
      <c r="K821" s="104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61"/>
      <c r="AD821" s="1"/>
      <c r="AE821" s="29"/>
      <c r="AF821" s="77" t="s">
        <v>63</v>
      </c>
      <c r="AG821" s="78">
        <v>1</v>
      </c>
      <c r="AH821" s="79">
        <f>IF(SUM(K811:K820)=0,"",SUM(K811:K820))</f>
        <v>18</v>
      </c>
      <c r="AI821" s="80" t="s">
        <v>10</v>
      </c>
    </row>
    <row r="822" spans="1:36" ht="15.75" customHeight="1">
      <c r="A822" s="52">
        <v>2602</v>
      </c>
      <c r="B822" s="103"/>
      <c r="C822" s="103"/>
      <c r="D822" s="103"/>
      <c r="E822" s="103"/>
      <c r="F822" s="103"/>
      <c r="G822" s="103"/>
      <c r="H822" s="103"/>
      <c r="I822" s="103"/>
      <c r="J822" s="103"/>
      <c r="K822" s="104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61"/>
      <c r="AD822" s="1"/>
      <c r="AE822" s="29"/>
      <c r="AF822" s="81" t="s">
        <v>64</v>
      </c>
      <c r="AG822" s="82">
        <f>IF(AG821/B809=0,"",AG821/B809)</f>
        <v>3.3333333333333333E-2</v>
      </c>
      <c r="AH822" s="83">
        <f>IF(AG821/AH821=0,"",AG821/AH821)</f>
        <v>5.5555555555555552E-2</v>
      </c>
      <c r="AI822" s="84" t="s">
        <v>65</v>
      </c>
    </row>
    <row r="823" spans="1:36" ht="15.75" customHeight="1">
      <c r="A823" s="52">
        <v>2701</v>
      </c>
      <c r="B823" s="103"/>
      <c r="C823" s="103"/>
      <c r="D823" s="103"/>
      <c r="E823" s="103"/>
      <c r="F823" s="103"/>
      <c r="G823" s="103"/>
      <c r="H823" s="103"/>
      <c r="I823" s="103"/>
      <c r="J823" s="103"/>
      <c r="K823" s="104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85"/>
      <c r="AD823" s="86"/>
      <c r="AE823" s="87"/>
      <c r="AF823" s="86"/>
      <c r="AG823" s="87"/>
      <c r="AH823" s="87"/>
      <c r="AI823" s="88"/>
    </row>
    <row r="824" spans="1:36" ht="18" customHeight="1">
      <c r="A824" s="28"/>
      <c r="B824" s="29"/>
      <c r="C824" s="29"/>
      <c r="D824" s="201" t="s">
        <v>90</v>
      </c>
      <c r="E824" s="202"/>
      <c r="F824" s="202"/>
      <c r="G824" s="202"/>
      <c r="H824" s="202"/>
      <c r="I824" s="202"/>
      <c r="J824" s="203"/>
      <c r="K824" s="89">
        <f>SUM(K809:K820)</f>
        <v>18</v>
      </c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90">
        <f>IF(K817=0,"",K817/B809)</f>
        <v>0.56666666666666665</v>
      </c>
      <c r="AD824" s="90">
        <f>IF(K824=0,"",K824/B809)</f>
        <v>0.6</v>
      </c>
      <c r="AE824" s="90">
        <f>IF(K817=0,"",AD824-AC824)</f>
        <v>3.3333333333333326E-2</v>
      </c>
      <c r="AF824" s="1"/>
      <c r="AG824" s="29"/>
      <c r="AH824" s="25"/>
      <c r="AI824" s="1"/>
    </row>
    <row r="825" spans="1:36" ht="12.75" customHeight="1">
      <c r="AC825" s="1"/>
      <c r="AD825" s="1"/>
      <c r="AF825" s="1"/>
    </row>
    <row r="826" spans="1:36" ht="12.75" customHeight="1">
      <c r="AC826" s="1"/>
      <c r="AD826" s="1"/>
      <c r="AF826" s="1"/>
    </row>
    <row r="827" spans="1:36" ht="26.25" customHeight="1">
      <c r="B827" s="212" t="s">
        <v>101</v>
      </c>
      <c r="C827" s="205"/>
      <c r="D827" s="205"/>
      <c r="E827" s="205"/>
      <c r="F827" s="205"/>
      <c r="G827" s="205"/>
      <c r="H827" s="205"/>
      <c r="I827" s="205"/>
      <c r="J827" s="205"/>
      <c r="K827" s="48" t="s">
        <v>111</v>
      </c>
      <c r="AC827" s="1"/>
      <c r="AD827" s="1"/>
      <c r="AE827" s="29"/>
      <c r="AF827" s="1"/>
      <c r="AG827" s="29"/>
      <c r="AH827" s="29"/>
      <c r="AI827" s="29"/>
    </row>
    <row r="828" spans="1:36" ht="20.25" customHeight="1">
      <c r="A828" s="206" t="s">
        <v>9</v>
      </c>
      <c r="B828" s="207" t="s">
        <v>80</v>
      </c>
      <c r="C828" s="202"/>
      <c r="D828" s="202"/>
      <c r="E828" s="202"/>
      <c r="F828" s="202"/>
      <c r="G828" s="202"/>
      <c r="H828" s="202"/>
      <c r="I828" s="202"/>
      <c r="J828" s="203"/>
      <c r="K828" s="208" t="s">
        <v>10</v>
      </c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196" t="s">
        <v>2</v>
      </c>
      <c r="AD828" s="196" t="s">
        <v>3</v>
      </c>
      <c r="AE828" s="198" t="s">
        <v>4</v>
      </c>
      <c r="AF828" s="196" t="s">
        <v>5</v>
      </c>
      <c r="AG828" s="199" t="s">
        <v>6</v>
      </c>
      <c r="AH828" s="199" t="s">
        <v>7</v>
      </c>
      <c r="AI828" s="196" t="s">
        <v>8</v>
      </c>
    </row>
    <row r="829" spans="1:36" ht="15.75" customHeight="1">
      <c r="A829" s="197"/>
      <c r="B829" s="52" t="s">
        <v>81</v>
      </c>
      <c r="C829" s="52" t="s">
        <v>82</v>
      </c>
      <c r="D829" s="52" t="s">
        <v>83</v>
      </c>
      <c r="E829" s="52" t="s">
        <v>84</v>
      </c>
      <c r="F829" s="52" t="s">
        <v>85</v>
      </c>
      <c r="G829" s="52" t="s">
        <v>86</v>
      </c>
      <c r="H829" s="52" t="s">
        <v>87</v>
      </c>
      <c r="I829" s="52" t="s">
        <v>88</v>
      </c>
      <c r="J829" s="52" t="s">
        <v>89</v>
      </c>
      <c r="K829" s="197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197"/>
      <c r="AD829" s="197"/>
      <c r="AE829" s="197"/>
      <c r="AF829" s="197"/>
      <c r="AG829" s="197"/>
      <c r="AH829" s="197"/>
      <c r="AI829" s="197"/>
    </row>
    <row r="830" spans="1:36" ht="15.75" customHeight="1">
      <c r="A830" s="52">
        <v>2002</v>
      </c>
      <c r="B830" s="53">
        <v>66</v>
      </c>
      <c r="C830" s="103"/>
      <c r="D830" s="103"/>
      <c r="E830" s="103"/>
      <c r="F830" s="103"/>
      <c r="G830" s="103"/>
      <c r="H830" s="103"/>
      <c r="I830" s="103"/>
      <c r="J830" s="103"/>
      <c r="K830" s="104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55"/>
      <c r="AD830" s="56"/>
      <c r="AE830" s="57"/>
      <c r="AF830" s="105"/>
      <c r="AG830" s="59">
        <f>B830</f>
        <v>66</v>
      </c>
      <c r="AH830" s="106"/>
      <c r="AI830" s="105"/>
    </row>
    <row r="831" spans="1:36" ht="15.75" customHeight="1">
      <c r="A831" s="52">
        <v>2101</v>
      </c>
      <c r="B831" s="103"/>
      <c r="C831" s="103">
        <v>63</v>
      </c>
      <c r="D831" s="103"/>
      <c r="E831" s="103"/>
      <c r="F831" s="103"/>
      <c r="G831" s="103"/>
      <c r="H831" s="103"/>
      <c r="I831" s="103"/>
      <c r="J831" s="103"/>
      <c r="K831" s="104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61"/>
      <c r="AD831" s="1"/>
      <c r="AE831" s="62"/>
      <c r="AF831" s="63">
        <f>IF(C831=0,"",C831/B830)</f>
        <v>0.95454545454545459</v>
      </c>
      <c r="AG831" s="64">
        <v>63</v>
      </c>
      <c r="AH831" s="65">
        <f t="shared" ref="AH831:AH837" si="134">IF(AG831=0,"",AG831/AG830)</f>
        <v>0.95454545454545459</v>
      </c>
      <c r="AI831" s="65">
        <f t="shared" ref="AI831:AI837" si="135">IF(AG831=0,"",100%-AH831)</f>
        <v>4.5454545454545414E-2</v>
      </c>
    </row>
    <row r="832" spans="1:36" ht="15.75" customHeight="1">
      <c r="A832" s="52">
        <v>2102</v>
      </c>
      <c r="B832" s="103"/>
      <c r="C832" s="103"/>
      <c r="D832" s="103">
        <v>57</v>
      </c>
      <c r="E832" s="103"/>
      <c r="F832" s="103"/>
      <c r="G832" s="103"/>
      <c r="H832" s="103"/>
      <c r="I832" s="103"/>
      <c r="J832" s="103"/>
      <c r="K832" s="104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61"/>
      <c r="AD832" s="1"/>
      <c r="AE832" s="62"/>
      <c r="AF832" s="63">
        <f>IF(D832=0,"",D832/C831)</f>
        <v>0.90476190476190477</v>
      </c>
      <c r="AG832" s="64">
        <v>61</v>
      </c>
      <c r="AH832" s="65">
        <f t="shared" si="134"/>
        <v>0.96825396825396826</v>
      </c>
      <c r="AI832" s="65">
        <f t="shared" si="135"/>
        <v>3.1746031746031744E-2</v>
      </c>
      <c r="AJ832" s="116">
        <f>AG832/AG830</f>
        <v>0.9242424242424242</v>
      </c>
    </row>
    <row r="833" spans="1:35" ht="15.75" customHeight="1">
      <c r="A833" s="52">
        <v>2201</v>
      </c>
      <c r="B833" s="103"/>
      <c r="C833" s="103"/>
      <c r="D833" s="103"/>
      <c r="E833" s="103">
        <v>52</v>
      </c>
      <c r="F833" s="103"/>
      <c r="G833" s="103"/>
      <c r="H833" s="103"/>
      <c r="I833" s="103"/>
      <c r="J833" s="103"/>
      <c r="K833" s="104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61"/>
      <c r="AD833" s="1"/>
      <c r="AE833" s="62"/>
      <c r="AF833" s="63">
        <f>IF(E833=0,"",E833/D832)</f>
        <v>0.91228070175438591</v>
      </c>
      <c r="AG833" s="64">
        <v>55</v>
      </c>
      <c r="AH833" s="65">
        <f t="shared" si="134"/>
        <v>0.90163934426229508</v>
      </c>
      <c r="AI833" s="65">
        <f t="shared" si="135"/>
        <v>9.8360655737704916E-2</v>
      </c>
    </row>
    <row r="834" spans="1:35" ht="15.75" customHeight="1">
      <c r="A834" s="52">
        <v>2202</v>
      </c>
      <c r="B834" s="103"/>
      <c r="C834" s="103"/>
      <c r="D834" s="103"/>
      <c r="E834" s="103"/>
      <c r="F834" s="103">
        <v>50</v>
      </c>
      <c r="G834" s="103"/>
      <c r="H834" s="103"/>
      <c r="I834" s="103"/>
      <c r="J834" s="103"/>
      <c r="K834" s="104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61"/>
      <c r="AD834" s="1"/>
      <c r="AE834" s="62"/>
      <c r="AF834" s="63">
        <f>IF(F834=0,"",F834/E833)</f>
        <v>0.96153846153846156</v>
      </c>
      <c r="AG834" s="64">
        <v>53</v>
      </c>
      <c r="AH834" s="65">
        <f t="shared" si="134"/>
        <v>0.96363636363636362</v>
      </c>
      <c r="AI834" s="65">
        <f t="shared" si="135"/>
        <v>3.6363636363636376E-2</v>
      </c>
    </row>
    <row r="835" spans="1:35" ht="15.75" customHeight="1">
      <c r="A835" s="52">
        <v>2301</v>
      </c>
      <c r="B835" s="103"/>
      <c r="C835" s="103"/>
      <c r="D835" s="103"/>
      <c r="E835" s="103"/>
      <c r="F835" s="103"/>
      <c r="G835" s="103">
        <v>48</v>
      </c>
      <c r="H835" s="103"/>
      <c r="I835" s="103"/>
      <c r="J835" s="103"/>
      <c r="K835" s="104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61"/>
      <c r="AD835" s="1"/>
      <c r="AE835" s="62"/>
      <c r="AF835" s="63">
        <f>IF(G835=0,"",G835/F834)</f>
        <v>0.96</v>
      </c>
      <c r="AG835" s="64">
        <v>49</v>
      </c>
      <c r="AH835" s="65">
        <f t="shared" si="134"/>
        <v>0.92452830188679247</v>
      </c>
      <c r="AI835" s="65">
        <f t="shared" si="135"/>
        <v>7.547169811320753E-2</v>
      </c>
    </row>
    <row r="836" spans="1:35" ht="15.75" customHeight="1">
      <c r="A836" s="52">
        <v>2302</v>
      </c>
      <c r="B836" s="103"/>
      <c r="C836" s="103"/>
      <c r="D836" s="103"/>
      <c r="E836" s="103"/>
      <c r="F836" s="103"/>
      <c r="G836" s="103"/>
      <c r="H836" s="103">
        <v>48</v>
      </c>
      <c r="I836" s="103"/>
      <c r="J836" s="103"/>
      <c r="K836" s="104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61"/>
      <c r="AD836" s="1"/>
      <c r="AE836" s="62"/>
      <c r="AF836" s="63">
        <f>IF(H836=0,"",H836/G835)</f>
        <v>1</v>
      </c>
      <c r="AG836" s="64">
        <v>48</v>
      </c>
      <c r="AH836" s="65">
        <f t="shared" si="134"/>
        <v>0.97959183673469385</v>
      </c>
      <c r="AI836" s="65">
        <f t="shared" si="135"/>
        <v>2.0408163265306145E-2</v>
      </c>
    </row>
    <row r="837" spans="1:35" ht="15.75" customHeight="1">
      <c r="A837" s="52">
        <v>2401</v>
      </c>
      <c r="B837" s="103"/>
      <c r="C837" s="103"/>
      <c r="D837" s="103"/>
      <c r="E837" s="103"/>
      <c r="F837" s="103"/>
      <c r="G837" s="103"/>
      <c r="H837" s="103"/>
      <c r="I837" s="103">
        <v>48</v>
      </c>
      <c r="J837" s="103"/>
      <c r="K837" s="104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61"/>
      <c r="AD837" s="1"/>
      <c r="AE837" s="62"/>
      <c r="AF837" s="63">
        <f>IF(I837=0,"",I837/H836)</f>
        <v>1</v>
      </c>
      <c r="AG837" s="64">
        <v>48</v>
      </c>
      <c r="AH837" s="65">
        <f t="shared" si="134"/>
        <v>1</v>
      </c>
      <c r="AI837" s="67">
        <f t="shared" si="135"/>
        <v>0</v>
      </c>
    </row>
    <row r="838" spans="1:35" ht="15.75" customHeight="1">
      <c r="A838" s="52">
        <v>2402</v>
      </c>
      <c r="B838" s="103"/>
      <c r="C838" s="103"/>
      <c r="D838" s="103"/>
      <c r="E838" s="103"/>
      <c r="F838" s="103"/>
      <c r="G838" s="103"/>
      <c r="H838" s="103"/>
      <c r="I838" s="103"/>
      <c r="J838" s="103">
        <v>47</v>
      </c>
      <c r="K838" s="104">
        <v>42</v>
      </c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61"/>
      <c r="AD838" s="1"/>
      <c r="AE838" s="29"/>
      <c r="AF838" s="63">
        <f>IF(J838=0,"",J838/I837)</f>
        <v>0.97916666666666663</v>
      </c>
      <c r="AG838" s="64">
        <v>48</v>
      </c>
      <c r="AH838" s="65">
        <f t="shared" ref="AH838" si="136">IF(AG838=0,"",AG838/AG837)</f>
        <v>1</v>
      </c>
      <c r="AI838" s="67">
        <f t="shared" ref="AI838" si="137">IF(AG838=0,"",100%-AH838)</f>
        <v>0</v>
      </c>
    </row>
    <row r="839" spans="1:35" ht="15.75" customHeight="1">
      <c r="A839" s="52">
        <v>2501</v>
      </c>
      <c r="B839" s="103"/>
      <c r="C839" s="103"/>
      <c r="D839" s="103"/>
      <c r="E839" s="103"/>
      <c r="F839" s="103"/>
      <c r="G839" s="103"/>
      <c r="H839" s="103"/>
      <c r="I839" s="103"/>
      <c r="J839" s="103"/>
      <c r="K839" s="104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61"/>
      <c r="AD839" s="1"/>
      <c r="AE839" s="29"/>
      <c r="AF839" s="110"/>
      <c r="AG839" s="111"/>
      <c r="AH839" s="112"/>
      <c r="AI839" s="110"/>
    </row>
    <row r="840" spans="1:35" ht="15.75" customHeight="1">
      <c r="A840" s="52">
        <v>2502</v>
      </c>
      <c r="B840" s="103"/>
      <c r="C840" s="103"/>
      <c r="D840" s="103"/>
      <c r="E840" s="103"/>
      <c r="F840" s="103"/>
      <c r="G840" s="103"/>
      <c r="H840" s="103"/>
      <c r="I840" s="103"/>
      <c r="J840" s="103"/>
      <c r="K840" s="104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61"/>
      <c r="AD840" s="1"/>
      <c r="AE840" s="29"/>
      <c r="AF840" s="110"/>
      <c r="AG840" s="111"/>
      <c r="AH840" s="112"/>
      <c r="AI840" s="110"/>
    </row>
    <row r="841" spans="1:35" ht="15.75" customHeight="1">
      <c r="A841" s="52">
        <v>2601</v>
      </c>
      <c r="B841" s="103"/>
      <c r="C841" s="103"/>
      <c r="D841" s="103"/>
      <c r="E841" s="103"/>
      <c r="F841" s="103"/>
      <c r="G841" s="103"/>
      <c r="H841" s="103"/>
      <c r="I841" s="103"/>
      <c r="J841" s="103"/>
      <c r="K841" s="104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61"/>
      <c r="AD841" s="1"/>
      <c r="AE841" s="29"/>
      <c r="AF841" s="110"/>
      <c r="AG841" s="111"/>
      <c r="AH841" s="112"/>
      <c r="AI841" s="110"/>
    </row>
    <row r="842" spans="1:35" ht="15.75" customHeight="1">
      <c r="A842" s="52">
        <v>2602</v>
      </c>
      <c r="B842" s="103"/>
      <c r="C842" s="103"/>
      <c r="D842" s="103"/>
      <c r="E842" s="103"/>
      <c r="F842" s="103"/>
      <c r="G842" s="103"/>
      <c r="H842" s="103"/>
      <c r="I842" s="103"/>
      <c r="J842" s="103"/>
      <c r="K842" s="104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61"/>
      <c r="AD842" s="1"/>
      <c r="AE842" s="29"/>
      <c r="AF842" s="77" t="s">
        <v>63</v>
      </c>
      <c r="AG842" s="78">
        <v>3</v>
      </c>
      <c r="AH842" s="79">
        <f>IF(SUM(K832:K841)=0,"",SUM(K832:K841))</f>
        <v>42</v>
      </c>
      <c r="AI842" s="80" t="s">
        <v>10</v>
      </c>
    </row>
    <row r="843" spans="1:35" ht="15.75" customHeight="1">
      <c r="A843" s="52">
        <v>2701</v>
      </c>
      <c r="B843" s="103"/>
      <c r="C843" s="103"/>
      <c r="D843" s="103"/>
      <c r="E843" s="103"/>
      <c r="F843" s="103"/>
      <c r="G843" s="103"/>
      <c r="H843" s="103"/>
      <c r="I843" s="103"/>
      <c r="J843" s="103"/>
      <c r="K843" s="104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61"/>
      <c r="AD843" s="1"/>
      <c r="AE843" s="29"/>
      <c r="AF843" s="81" t="s">
        <v>64</v>
      </c>
      <c r="AG843" s="82">
        <f>IF(AG842/B830=0,"",AG842/B830)</f>
        <v>4.5454545454545456E-2</v>
      </c>
      <c r="AH843" s="83">
        <f>IF(AG842/AH842=0,"",AG842/AH842)</f>
        <v>7.1428571428571425E-2</v>
      </c>
      <c r="AI843" s="84" t="s">
        <v>65</v>
      </c>
    </row>
    <row r="844" spans="1:35" ht="15.75" customHeight="1">
      <c r="A844" s="52">
        <v>2702</v>
      </c>
      <c r="B844" s="103"/>
      <c r="C844" s="103"/>
      <c r="D844" s="103"/>
      <c r="E844" s="103"/>
      <c r="F844" s="103"/>
      <c r="G844" s="103"/>
      <c r="H844" s="103"/>
      <c r="I844" s="103"/>
      <c r="J844" s="103"/>
      <c r="K844" s="104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85"/>
      <c r="AD844" s="86"/>
      <c r="AE844" s="87"/>
      <c r="AF844" s="86"/>
      <c r="AG844" s="87"/>
      <c r="AH844" s="87"/>
      <c r="AI844" s="88"/>
    </row>
    <row r="845" spans="1:35" ht="18" customHeight="1">
      <c r="A845" s="28"/>
      <c r="B845" s="29"/>
      <c r="C845" s="29"/>
      <c r="D845" s="201" t="s">
        <v>90</v>
      </c>
      <c r="E845" s="202"/>
      <c r="F845" s="202"/>
      <c r="G845" s="202"/>
      <c r="H845" s="202"/>
      <c r="I845" s="202"/>
      <c r="J845" s="203"/>
      <c r="K845" s="89">
        <f>SUM(K830:K841)</f>
        <v>42</v>
      </c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90">
        <f>IF(K838=0,"",K838/B830)</f>
        <v>0.63636363636363635</v>
      </c>
      <c r="AD845" s="90">
        <f>IF(K845=0,"",K845/B830)</f>
        <v>0.63636363636363635</v>
      </c>
      <c r="AE845" s="90" t="str">
        <f>IF(K837=0,"",AD845-AC845)</f>
        <v/>
      </c>
      <c r="AF845" s="1"/>
      <c r="AG845" s="29"/>
      <c r="AH845" s="25"/>
      <c r="AI845" s="1"/>
    </row>
    <row r="846" spans="1:35" ht="12.75" customHeight="1">
      <c r="AC846" s="1"/>
      <c r="AD846" s="1"/>
      <c r="AF846" s="1"/>
    </row>
    <row r="847" spans="1:35" ht="12.75" customHeight="1">
      <c r="AC847" s="1"/>
      <c r="AD847" s="1"/>
      <c r="AF847" s="1"/>
    </row>
    <row r="848" spans="1:35" ht="26.25" customHeight="1">
      <c r="B848" s="212" t="s">
        <v>101</v>
      </c>
      <c r="C848" s="205"/>
      <c r="D848" s="205"/>
      <c r="E848" s="205"/>
      <c r="F848" s="205"/>
      <c r="G848" s="205"/>
      <c r="H848" s="205"/>
      <c r="I848" s="205"/>
      <c r="J848" s="205"/>
      <c r="K848" s="48" t="s">
        <v>112</v>
      </c>
      <c r="AC848" s="1"/>
      <c r="AD848" s="1"/>
      <c r="AE848" s="29"/>
      <c r="AF848" s="1"/>
      <c r="AG848" s="29"/>
      <c r="AH848" s="29"/>
      <c r="AI848" s="29"/>
    </row>
    <row r="849" spans="1:36" ht="20.25" customHeight="1">
      <c r="A849" s="206" t="s">
        <v>9</v>
      </c>
      <c r="B849" s="207" t="s">
        <v>80</v>
      </c>
      <c r="C849" s="202"/>
      <c r="D849" s="202"/>
      <c r="E849" s="202"/>
      <c r="F849" s="202"/>
      <c r="G849" s="202"/>
      <c r="H849" s="202"/>
      <c r="I849" s="202"/>
      <c r="J849" s="203"/>
      <c r="K849" s="208" t="s">
        <v>10</v>
      </c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196" t="s">
        <v>2</v>
      </c>
      <c r="AD849" s="196" t="s">
        <v>3</v>
      </c>
      <c r="AE849" s="198" t="s">
        <v>4</v>
      </c>
      <c r="AF849" s="196" t="s">
        <v>5</v>
      </c>
      <c r="AG849" s="199" t="s">
        <v>6</v>
      </c>
      <c r="AH849" s="199" t="s">
        <v>7</v>
      </c>
      <c r="AI849" s="196" t="s">
        <v>8</v>
      </c>
    </row>
    <row r="850" spans="1:36" ht="15.75" customHeight="1">
      <c r="A850" s="197"/>
      <c r="B850" s="52" t="s">
        <v>81</v>
      </c>
      <c r="C850" s="52" t="s">
        <v>82</v>
      </c>
      <c r="D850" s="52" t="s">
        <v>83</v>
      </c>
      <c r="E850" s="52" t="s">
        <v>84</v>
      </c>
      <c r="F850" s="52" t="s">
        <v>85</v>
      </c>
      <c r="G850" s="52" t="s">
        <v>86</v>
      </c>
      <c r="H850" s="52" t="s">
        <v>87</v>
      </c>
      <c r="I850" s="52" t="s">
        <v>88</v>
      </c>
      <c r="J850" s="52" t="s">
        <v>89</v>
      </c>
      <c r="K850" s="197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197"/>
      <c r="AD850" s="197"/>
      <c r="AE850" s="197"/>
      <c r="AF850" s="197"/>
      <c r="AG850" s="197"/>
      <c r="AH850" s="197"/>
      <c r="AI850" s="197"/>
    </row>
    <row r="851" spans="1:36" ht="15.75" customHeight="1">
      <c r="A851" s="52">
        <v>2101</v>
      </c>
      <c r="B851" s="53">
        <v>22</v>
      </c>
      <c r="C851" s="103"/>
      <c r="D851" s="103"/>
      <c r="E851" s="103"/>
      <c r="F851" s="103"/>
      <c r="G851" s="103"/>
      <c r="H851" s="103"/>
      <c r="I851" s="103"/>
      <c r="J851" s="103"/>
      <c r="K851" s="104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55"/>
      <c r="AD851" s="56"/>
      <c r="AE851" s="57"/>
      <c r="AF851" s="105"/>
      <c r="AG851" s="59">
        <f>B851</f>
        <v>22</v>
      </c>
      <c r="AH851" s="106"/>
      <c r="AI851" s="105"/>
    </row>
    <row r="852" spans="1:36" ht="15.75" customHeight="1">
      <c r="A852" s="52">
        <v>2102</v>
      </c>
      <c r="B852" s="103"/>
      <c r="C852" s="103">
        <v>19</v>
      </c>
      <c r="D852" s="103"/>
      <c r="E852" s="103"/>
      <c r="F852" s="103"/>
      <c r="G852" s="103"/>
      <c r="H852" s="103"/>
      <c r="I852" s="103"/>
      <c r="J852" s="103"/>
      <c r="K852" s="104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61"/>
      <c r="AD852" s="1"/>
      <c r="AE852" s="62"/>
      <c r="AF852" s="63">
        <f>IF(C852=0,"",C852/B851)</f>
        <v>0.86363636363636365</v>
      </c>
      <c r="AG852" s="64">
        <v>19</v>
      </c>
      <c r="AH852" s="65">
        <f t="shared" ref="AH852:AH858" si="138">IF(AG852=0,"",AG852/AG851)</f>
        <v>0.86363636363636365</v>
      </c>
      <c r="AI852" s="65">
        <f t="shared" ref="AI852:AI858" si="139">IF(AG852=0,"",100%-AH852)</f>
        <v>0.13636363636363635</v>
      </c>
    </row>
    <row r="853" spans="1:36" ht="15.75" customHeight="1">
      <c r="A853" s="52">
        <v>2201</v>
      </c>
      <c r="B853" s="103"/>
      <c r="C853" s="103"/>
      <c r="D853" s="103">
        <v>15</v>
      </c>
      <c r="E853" s="103"/>
      <c r="F853" s="103"/>
      <c r="G853" s="103"/>
      <c r="H853" s="103"/>
      <c r="I853" s="103"/>
      <c r="J853" s="103"/>
      <c r="K853" s="104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61"/>
      <c r="AD853" s="1"/>
      <c r="AE853" s="62"/>
      <c r="AF853" s="63">
        <f>IF(D853=0,"",D853/C852)</f>
        <v>0.78947368421052633</v>
      </c>
      <c r="AG853" s="64">
        <v>16</v>
      </c>
      <c r="AH853" s="65">
        <f t="shared" si="138"/>
        <v>0.84210526315789469</v>
      </c>
      <c r="AI853" s="65">
        <f t="shared" si="139"/>
        <v>0.15789473684210531</v>
      </c>
      <c r="AJ853" s="116">
        <f>AG853/AG851</f>
        <v>0.72727272727272729</v>
      </c>
    </row>
    <row r="854" spans="1:36" ht="15.75" customHeight="1">
      <c r="A854" s="52">
        <v>2202</v>
      </c>
      <c r="B854" s="103"/>
      <c r="C854" s="103"/>
      <c r="D854" s="103"/>
      <c r="E854" s="103">
        <v>15</v>
      </c>
      <c r="F854" s="103"/>
      <c r="G854" s="103"/>
      <c r="H854" s="103"/>
      <c r="I854" s="103"/>
      <c r="J854" s="103"/>
      <c r="K854" s="104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61"/>
      <c r="AD854" s="1"/>
      <c r="AE854" s="62"/>
      <c r="AF854" s="63">
        <f>IF(E854=0,"",E854/D853)</f>
        <v>1</v>
      </c>
      <c r="AG854" s="64">
        <v>15</v>
      </c>
      <c r="AH854" s="65">
        <f t="shared" si="138"/>
        <v>0.9375</v>
      </c>
      <c r="AI854" s="65">
        <f t="shared" si="139"/>
        <v>6.25E-2</v>
      </c>
    </row>
    <row r="855" spans="1:36" ht="15.75" customHeight="1">
      <c r="A855" s="52">
        <v>2301</v>
      </c>
      <c r="B855" s="103"/>
      <c r="C855" s="103"/>
      <c r="D855" s="103"/>
      <c r="E855" s="103"/>
      <c r="F855" s="103">
        <v>15</v>
      </c>
      <c r="G855" s="103"/>
      <c r="H855" s="103"/>
      <c r="I855" s="103"/>
      <c r="J855" s="103"/>
      <c r="K855" s="104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61"/>
      <c r="AD855" s="1"/>
      <c r="AE855" s="62"/>
      <c r="AF855" s="63">
        <f>IF(F855=0,"",F855/E854)</f>
        <v>1</v>
      </c>
      <c r="AG855" s="64">
        <v>15</v>
      </c>
      <c r="AH855" s="65">
        <f t="shared" si="138"/>
        <v>1</v>
      </c>
      <c r="AI855" s="65">
        <f t="shared" si="139"/>
        <v>0</v>
      </c>
    </row>
    <row r="856" spans="1:36" ht="15.75" customHeight="1">
      <c r="A856" s="52">
        <v>2302</v>
      </c>
      <c r="B856" s="103"/>
      <c r="C856" s="103"/>
      <c r="D856" s="103"/>
      <c r="E856" s="103"/>
      <c r="F856" s="103"/>
      <c r="G856" s="103">
        <v>15</v>
      </c>
      <c r="H856" s="103"/>
      <c r="I856" s="103"/>
      <c r="J856" s="103"/>
      <c r="K856" s="104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61"/>
      <c r="AD856" s="1"/>
      <c r="AE856" s="62"/>
      <c r="AF856" s="63">
        <f>IF(G856=0,"",G856/F855)</f>
        <v>1</v>
      </c>
      <c r="AG856" s="64">
        <v>15</v>
      </c>
      <c r="AH856" s="65">
        <f t="shared" si="138"/>
        <v>1</v>
      </c>
      <c r="AI856" s="65">
        <f t="shared" si="139"/>
        <v>0</v>
      </c>
    </row>
    <row r="857" spans="1:36" ht="15.75" customHeight="1">
      <c r="A857" s="52">
        <v>2401</v>
      </c>
      <c r="B857" s="103"/>
      <c r="C857" s="103"/>
      <c r="D857" s="103"/>
      <c r="E857" s="103"/>
      <c r="F857" s="103"/>
      <c r="G857" s="103"/>
      <c r="H857" s="103">
        <v>15</v>
      </c>
      <c r="I857" s="103"/>
      <c r="J857" s="103"/>
      <c r="K857" s="104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61"/>
      <c r="AD857" s="1"/>
      <c r="AE857" s="62"/>
      <c r="AF857" s="63">
        <f>IF(H857=0,"",H857/G856)</f>
        <v>1</v>
      </c>
      <c r="AG857" s="64">
        <v>15</v>
      </c>
      <c r="AH857" s="65">
        <f t="shared" si="138"/>
        <v>1</v>
      </c>
      <c r="AI857" s="65">
        <f t="shared" si="139"/>
        <v>0</v>
      </c>
    </row>
    <row r="858" spans="1:36" ht="15.75" customHeight="1">
      <c r="A858" s="52">
        <v>2402</v>
      </c>
      <c r="B858" s="103"/>
      <c r="C858" s="103"/>
      <c r="D858" s="103"/>
      <c r="E858" s="103"/>
      <c r="F858" s="103"/>
      <c r="G858" s="103"/>
      <c r="H858" s="103"/>
      <c r="I858" s="103">
        <v>15</v>
      </c>
      <c r="J858" s="103"/>
      <c r="K858" s="104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61"/>
      <c r="AD858" s="1"/>
      <c r="AE858" s="62"/>
      <c r="AF858" s="63">
        <f>IF(I858=0,"",I858/H857)</f>
        <v>1</v>
      </c>
      <c r="AG858" s="64">
        <v>15</v>
      </c>
      <c r="AH858" s="65">
        <f t="shared" si="138"/>
        <v>1</v>
      </c>
      <c r="AI858" s="65">
        <f t="shared" si="139"/>
        <v>0</v>
      </c>
    </row>
    <row r="859" spans="1:36" ht="15.75" customHeight="1">
      <c r="A859" s="52">
        <v>2501</v>
      </c>
      <c r="B859" s="103"/>
      <c r="C859" s="103"/>
      <c r="D859" s="103"/>
      <c r="E859" s="103"/>
      <c r="F859" s="103"/>
      <c r="G859" s="103"/>
      <c r="H859" s="103"/>
      <c r="I859" s="103"/>
      <c r="J859" s="103"/>
      <c r="K859" s="104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61"/>
      <c r="AD859" s="1"/>
      <c r="AE859" s="29"/>
      <c r="AF859" s="107"/>
      <c r="AG859" s="64"/>
      <c r="AH859" s="108"/>
      <c r="AI859" s="109"/>
    </row>
    <row r="860" spans="1:36" ht="15.75" customHeight="1">
      <c r="A860" s="52">
        <v>2502</v>
      </c>
      <c r="B860" s="103"/>
      <c r="C860" s="103"/>
      <c r="D860" s="103"/>
      <c r="E860" s="103"/>
      <c r="F860" s="103"/>
      <c r="G860" s="103"/>
      <c r="H860" s="103"/>
      <c r="I860" s="103"/>
      <c r="J860" s="103"/>
      <c r="K860" s="104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61"/>
      <c r="AD860" s="1"/>
      <c r="AE860" s="29"/>
      <c r="AF860" s="110"/>
      <c r="AG860" s="111"/>
      <c r="AH860" s="112"/>
      <c r="AI860" s="110"/>
    </row>
    <row r="861" spans="1:36" ht="15.75" customHeight="1">
      <c r="A861" s="52">
        <v>2601</v>
      </c>
      <c r="B861" s="103"/>
      <c r="C861" s="103"/>
      <c r="D861" s="103"/>
      <c r="E861" s="103"/>
      <c r="F861" s="103"/>
      <c r="G861" s="103"/>
      <c r="H861" s="103"/>
      <c r="I861" s="103"/>
      <c r="J861" s="103"/>
      <c r="K861" s="104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61"/>
      <c r="AD861" s="1"/>
      <c r="AE861" s="29"/>
      <c r="AF861" s="110"/>
      <c r="AG861" s="111"/>
      <c r="AH861" s="112"/>
      <c r="AI861" s="110"/>
    </row>
    <row r="862" spans="1:36" ht="15.75" customHeight="1">
      <c r="A862" s="52">
        <v>2602</v>
      </c>
      <c r="B862" s="103"/>
      <c r="C862" s="103"/>
      <c r="D862" s="103"/>
      <c r="E862" s="103"/>
      <c r="F862" s="103"/>
      <c r="G862" s="103"/>
      <c r="H862" s="103"/>
      <c r="I862" s="103"/>
      <c r="J862" s="103"/>
      <c r="K862" s="104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61"/>
      <c r="AD862" s="1"/>
      <c r="AE862" s="29"/>
      <c r="AF862" s="110"/>
      <c r="AG862" s="111"/>
      <c r="AH862" s="112"/>
      <c r="AI862" s="110"/>
    </row>
    <row r="863" spans="1:36" ht="15.75" customHeight="1">
      <c r="A863" s="52">
        <v>2701</v>
      </c>
      <c r="B863" s="103"/>
      <c r="C863" s="103"/>
      <c r="D863" s="103"/>
      <c r="E863" s="103"/>
      <c r="F863" s="103"/>
      <c r="G863" s="103"/>
      <c r="H863" s="103"/>
      <c r="I863" s="103"/>
      <c r="J863" s="103"/>
      <c r="K863" s="104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61"/>
      <c r="AD863" s="1"/>
      <c r="AE863" s="29"/>
      <c r="AF863" s="77" t="s">
        <v>63</v>
      </c>
      <c r="AG863" s="78"/>
      <c r="AH863" s="79" t="str">
        <f>IF(SUM(K853:K862)=0,"",SUM(K853:K862))</f>
        <v/>
      </c>
      <c r="AI863" s="80" t="s">
        <v>10</v>
      </c>
    </row>
    <row r="864" spans="1:36" ht="15.75" customHeight="1">
      <c r="A864" s="52">
        <v>2702</v>
      </c>
      <c r="B864" s="103"/>
      <c r="C864" s="103"/>
      <c r="D864" s="103"/>
      <c r="E864" s="103"/>
      <c r="F864" s="103"/>
      <c r="G864" s="103"/>
      <c r="H864" s="103"/>
      <c r="I864" s="103"/>
      <c r="J864" s="103"/>
      <c r="K864" s="104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61"/>
      <c r="AD864" s="1"/>
      <c r="AE864" s="29"/>
      <c r="AF864" s="81" t="s">
        <v>64</v>
      </c>
      <c r="AG864" s="82" t="str">
        <f>IF(AG863/B851=0,"",AG863/B851)</f>
        <v/>
      </c>
      <c r="AH864" s="83" t="e">
        <f>IF(AG863/AH863=0,"",AG863/AH863)</f>
        <v>#VALUE!</v>
      </c>
      <c r="AI864" s="84" t="s">
        <v>65</v>
      </c>
    </row>
    <row r="865" spans="1:41" ht="15.75" customHeight="1">
      <c r="A865" s="52">
        <v>2801</v>
      </c>
      <c r="B865" s="103"/>
      <c r="C865" s="103"/>
      <c r="D865" s="103"/>
      <c r="E865" s="103"/>
      <c r="F865" s="103"/>
      <c r="G865" s="103"/>
      <c r="H865" s="103"/>
      <c r="I865" s="103"/>
      <c r="J865" s="103"/>
      <c r="K865" s="104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85"/>
      <c r="AD865" s="86"/>
      <c r="AE865" s="87"/>
      <c r="AF865" s="86"/>
      <c r="AG865" s="87"/>
      <c r="AH865" s="87"/>
      <c r="AI865" s="88"/>
      <c r="AO865" s="170">
        <f>AVERAGE(AJ853,AJ876)</f>
        <v>0.73863636363636365</v>
      </c>
    </row>
    <row r="866" spans="1:41" ht="18" customHeight="1">
      <c r="A866" s="28"/>
      <c r="B866" s="29"/>
      <c r="C866" s="29"/>
      <c r="D866" s="201" t="s">
        <v>90</v>
      </c>
      <c r="E866" s="202"/>
      <c r="F866" s="202"/>
      <c r="G866" s="202"/>
      <c r="H866" s="202"/>
      <c r="I866" s="202"/>
      <c r="J866" s="203"/>
      <c r="K866" s="89">
        <f>SUM(K851:K862)</f>
        <v>0</v>
      </c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90" t="str">
        <f>IF(K858=0,"",K858/B851)</f>
        <v/>
      </c>
      <c r="AD866" s="90" t="str">
        <f>IF(K866=0,"",K866/B851)</f>
        <v/>
      </c>
      <c r="AE866" s="90" t="str">
        <f>IF(K858=0,"",AD866-AC866)</f>
        <v/>
      </c>
      <c r="AF866" s="1"/>
      <c r="AG866" s="29"/>
      <c r="AH866" s="25"/>
      <c r="AI866" s="1"/>
    </row>
    <row r="867" spans="1:41" ht="12.75" customHeight="1">
      <c r="AC867" s="1"/>
      <c r="AD867" s="1"/>
      <c r="AF867" s="1"/>
    </row>
    <row r="868" spans="1:41" ht="12.75" customHeight="1">
      <c r="AC868" s="1"/>
      <c r="AD868" s="1"/>
      <c r="AF868" s="1"/>
    </row>
    <row r="869" spans="1:41" ht="12.75" customHeight="1">
      <c r="AC869" s="1"/>
      <c r="AD869" s="1"/>
      <c r="AF869" s="1"/>
    </row>
    <row r="870" spans="1:41" ht="12.75" customHeight="1">
      <c r="AC870" s="1"/>
      <c r="AD870" s="1"/>
      <c r="AF870" s="1"/>
    </row>
    <row r="871" spans="1:41" ht="26.25" customHeight="1">
      <c r="B871" s="212" t="s">
        <v>101</v>
      </c>
      <c r="C871" s="205"/>
      <c r="D871" s="205"/>
      <c r="E871" s="205"/>
      <c r="F871" s="205"/>
      <c r="G871" s="205"/>
      <c r="H871" s="205"/>
      <c r="I871" s="205"/>
      <c r="J871" s="205"/>
      <c r="K871" s="48" t="s">
        <v>113</v>
      </c>
      <c r="AC871" s="1"/>
      <c r="AD871" s="1"/>
      <c r="AE871" s="29"/>
      <c r="AF871" s="1"/>
      <c r="AG871" s="29"/>
      <c r="AH871" s="29"/>
      <c r="AI871" s="29"/>
    </row>
    <row r="872" spans="1:41" ht="20.25" customHeight="1">
      <c r="A872" s="206" t="s">
        <v>9</v>
      </c>
      <c r="B872" s="207" t="s">
        <v>80</v>
      </c>
      <c r="C872" s="202"/>
      <c r="D872" s="202"/>
      <c r="E872" s="202"/>
      <c r="F872" s="202"/>
      <c r="G872" s="202"/>
      <c r="H872" s="202"/>
      <c r="I872" s="202"/>
      <c r="J872" s="203"/>
      <c r="K872" s="208" t="s">
        <v>10</v>
      </c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196" t="s">
        <v>2</v>
      </c>
      <c r="AD872" s="196" t="s">
        <v>3</v>
      </c>
      <c r="AE872" s="198" t="s">
        <v>4</v>
      </c>
      <c r="AF872" s="196" t="s">
        <v>5</v>
      </c>
      <c r="AG872" s="199" t="s">
        <v>6</v>
      </c>
      <c r="AH872" s="199" t="s">
        <v>7</v>
      </c>
      <c r="AI872" s="196" t="s">
        <v>8</v>
      </c>
    </row>
    <row r="873" spans="1:41" ht="15.75" customHeight="1">
      <c r="A873" s="197"/>
      <c r="B873" s="52" t="s">
        <v>81</v>
      </c>
      <c r="C873" s="52" t="s">
        <v>82</v>
      </c>
      <c r="D873" s="52" t="s">
        <v>83</v>
      </c>
      <c r="E873" s="52" t="s">
        <v>84</v>
      </c>
      <c r="F873" s="52" t="s">
        <v>85</v>
      </c>
      <c r="G873" s="52" t="s">
        <v>86</v>
      </c>
      <c r="H873" s="52" t="s">
        <v>87</v>
      </c>
      <c r="I873" s="52" t="s">
        <v>88</v>
      </c>
      <c r="J873" s="52" t="s">
        <v>89</v>
      </c>
      <c r="K873" s="197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197"/>
      <c r="AD873" s="197"/>
      <c r="AE873" s="197"/>
      <c r="AF873" s="197"/>
      <c r="AG873" s="197"/>
      <c r="AH873" s="197"/>
      <c r="AI873" s="197"/>
    </row>
    <row r="874" spans="1:41" ht="15.75" customHeight="1">
      <c r="A874" s="52">
        <v>2102</v>
      </c>
      <c r="B874" s="53">
        <v>60</v>
      </c>
      <c r="C874" s="103"/>
      <c r="D874" s="103"/>
      <c r="E874" s="103"/>
      <c r="F874" s="103"/>
      <c r="G874" s="103"/>
      <c r="H874" s="103"/>
      <c r="I874" s="103"/>
      <c r="J874" s="103"/>
      <c r="K874" s="104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55"/>
      <c r="AD874" s="56"/>
      <c r="AE874" s="57"/>
      <c r="AF874" s="105"/>
      <c r="AG874" s="59">
        <f>B874</f>
        <v>60</v>
      </c>
      <c r="AH874" s="106"/>
      <c r="AI874" s="105"/>
    </row>
    <row r="875" spans="1:41" ht="15.75" customHeight="1">
      <c r="A875" s="52">
        <v>2201</v>
      </c>
      <c r="B875" s="103"/>
      <c r="C875" s="103">
        <v>52</v>
      </c>
      <c r="D875" s="103"/>
      <c r="E875" s="103"/>
      <c r="F875" s="103"/>
      <c r="G875" s="103"/>
      <c r="H875" s="103"/>
      <c r="I875" s="103"/>
      <c r="J875" s="103"/>
      <c r="K875" s="104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61"/>
      <c r="AD875" s="1"/>
      <c r="AE875" s="62"/>
      <c r="AF875" s="63">
        <f>IF(C875=0,"",C875/B874)</f>
        <v>0.8666666666666667</v>
      </c>
      <c r="AG875" s="64">
        <v>52</v>
      </c>
      <c r="AH875" s="65">
        <f t="shared" ref="AH875:AH881" si="140">IF(AG875=0,"",AG875/AG874)</f>
        <v>0.8666666666666667</v>
      </c>
      <c r="AI875" s="65">
        <f t="shared" ref="AI875:AI881" si="141">IF(AG875=0,"",100%-AH875)</f>
        <v>0.1333333333333333</v>
      </c>
    </row>
    <row r="876" spans="1:41" ht="15.75" customHeight="1">
      <c r="A876" s="52">
        <v>2202</v>
      </c>
      <c r="B876" s="103"/>
      <c r="C876" s="103"/>
      <c r="D876" s="103">
        <v>41</v>
      </c>
      <c r="E876" s="103"/>
      <c r="F876" s="103"/>
      <c r="G876" s="103"/>
      <c r="H876" s="103"/>
      <c r="I876" s="103"/>
      <c r="J876" s="103"/>
      <c r="K876" s="104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61"/>
      <c r="AD876" s="1"/>
      <c r="AE876" s="62"/>
      <c r="AF876" s="63">
        <f>IF(D876=0,"",D876/C875)</f>
        <v>0.78846153846153844</v>
      </c>
      <c r="AG876" s="64">
        <v>45</v>
      </c>
      <c r="AH876" s="65">
        <f t="shared" si="140"/>
        <v>0.86538461538461542</v>
      </c>
      <c r="AI876" s="65">
        <f t="shared" si="141"/>
        <v>0.13461538461538458</v>
      </c>
      <c r="AJ876" s="116">
        <f>AG876/AG874</f>
        <v>0.75</v>
      </c>
    </row>
    <row r="877" spans="1:41" ht="15.75" customHeight="1">
      <c r="A877" s="52">
        <v>2301</v>
      </c>
      <c r="B877" s="103"/>
      <c r="C877" s="103"/>
      <c r="D877" s="103"/>
      <c r="E877" s="103">
        <v>40</v>
      </c>
      <c r="F877" s="103"/>
      <c r="G877" s="103"/>
      <c r="H877" s="103"/>
      <c r="I877" s="103"/>
      <c r="J877" s="103"/>
      <c r="K877" s="104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61"/>
      <c r="AD877" s="1"/>
      <c r="AE877" s="62"/>
      <c r="AF877" s="63">
        <f>IF(E877=0,"",E877/D876)</f>
        <v>0.97560975609756095</v>
      </c>
      <c r="AG877" s="64">
        <v>44</v>
      </c>
      <c r="AH877" s="65">
        <f t="shared" si="140"/>
        <v>0.97777777777777775</v>
      </c>
      <c r="AI877" s="65">
        <f t="shared" si="141"/>
        <v>2.2222222222222254E-2</v>
      </c>
    </row>
    <row r="878" spans="1:41" ht="15.75" customHeight="1">
      <c r="A878" s="52">
        <v>2302</v>
      </c>
      <c r="B878" s="103"/>
      <c r="C878" s="103"/>
      <c r="D878" s="103"/>
      <c r="E878" s="103"/>
      <c r="F878" s="103">
        <v>40</v>
      </c>
      <c r="G878" s="103"/>
      <c r="H878" s="103"/>
      <c r="I878" s="103"/>
      <c r="J878" s="103"/>
      <c r="K878" s="104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61"/>
      <c r="AD878" s="1"/>
      <c r="AE878" s="62"/>
      <c r="AF878" s="63">
        <f>F878/E877</f>
        <v>1</v>
      </c>
      <c r="AG878" s="64">
        <v>44</v>
      </c>
      <c r="AH878" s="65">
        <f t="shared" si="140"/>
        <v>1</v>
      </c>
      <c r="AI878" s="65">
        <f t="shared" si="141"/>
        <v>0</v>
      </c>
    </row>
    <row r="879" spans="1:41" ht="15.75" customHeight="1">
      <c r="A879" s="52">
        <v>2401</v>
      </c>
      <c r="B879" s="103"/>
      <c r="C879" s="103"/>
      <c r="D879" s="103"/>
      <c r="E879" s="103"/>
      <c r="F879" s="103"/>
      <c r="G879" s="103">
        <v>40</v>
      </c>
      <c r="H879" s="103"/>
      <c r="I879" s="103"/>
      <c r="J879" s="103"/>
      <c r="K879" s="104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61"/>
      <c r="AD879" s="1"/>
      <c r="AE879" s="62"/>
      <c r="AF879" s="63">
        <f>IF(G879=0,"",G879/F878)</f>
        <v>1</v>
      </c>
      <c r="AG879" s="64">
        <v>44</v>
      </c>
      <c r="AH879" s="65">
        <f t="shared" si="140"/>
        <v>1</v>
      </c>
      <c r="AI879" s="65">
        <f t="shared" si="141"/>
        <v>0</v>
      </c>
    </row>
    <row r="880" spans="1:41" ht="15.75" customHeight="1">
      <c r="A880" s="52">
        <v>2402</v>
      </c>
      <c r="B880" s="103"/>
      <c r="C880" s="103"/>
      <c r="D880" s="103"/>
      <c r="E880" s="103"/>
      <c r="F880" s="103"/>
      <c r="G880" s="103"/>
      <c r="H880" s="103">
        <v>40</v>
      </c>
      <c r="I880" s="103"/>
      <c r="J880" s="103"/>
      <c r="K880" s="104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61"/>
      <c r="AD880" s="1"/>
      <c r="AE880" s="62"/>
      <c r="AF880" s="63">
        <f>IF(H880=0,"",H880/G879)</f>
        <v>1</v>
      </c>
      <c r="AG880" s="64">
        <v>44</v>
      </c>
      <c r="AH880" s="65">
        <f t="shared" si="140"/>
        <v>1</v>
      </c>
      <c r="AI880" s="65">
        <f t="shared" si="141"/>
        <v>0</v>
      </c>
    </row>
    <row r="881" spans="1:35" ht="15.75" customHeight="1">
      <c r="A881" s="52">
        <v>2501</v>
      </c>
      <c r="B881" s="103"/>
      <c r="C881" s="103"/>
      <c r="D881" s="103"/>
      <c r="E881" s="103"/>
      <c r="F881" s="103"/>
      <c r="G881" s="103"/>
      <c r="H881" s="103"/>
      <c r="I881" s="103"/>
      <c r="J881" s="103"/>
      <c r="K881" s="104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61"/>
      <c r="AD881" s="1"/>
      <c r="AE881" s="62"/>
      <c r="AF881" s="66" t="str">
        <f>IF(J881=0,"",J881/I880)</f>
        <v/>
      </c>
      <c r="AG881" s="64"/>
      <c r="AH881" s="65" t="str">
        <f t="shared" si="140"/>
        <v/>
      </c>
      <c r="AI881" s="67" t="str">
        <f t="shared" si="141"/>
        <v/>
      </c>
    </row>
    <row r="882" spans="1:35" ht="15.75" customHeight="1">
      <c r="A882" s="52">
        <v>2502</v>
      </c>
      <c r="B882" s="103"/>
      <c r="C882" s="103"/>
      <c r="D882" s="103"/>
      <c r="E882" s="103"/>
      <c r="F882" s="103"/>
      <c r="G882" s="103"/>
      <c r="H882" s="103"/>
      <c r="I882" s="103"/>
      <c r="J882" s="103"/>
      <c r="K882" s="104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61"/>
      <c r="AD882" s="1"/>
      <c r="AE882" s="29"/>
      <c r="AF882" s="107"/>
      <c r="AG882" s="64"/>
      <c r="AH882" s="108"/>
      <c r="AI882" s="109"/>
    </row>
    <row r="883" spans="1:35" ht="15.75" customHeight="1">
      <c r="A883" s="52">
        <v>2601</v>
      </c>
      <c r="B883" s="103"/>
      <c r="C883" s="103"/>
      <c r="D883" s="103"/>
      <c r="E883" s="103"/>
      <c r="F883" s="103"/>
      <c r="G883" s="103"/>
      <c r="H883" s="103"/>
      <c r="I883" s="103"/>
      <c r="J883" s="103"/>
      <c r="K883" s="104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61"/>
      <c r="AD883" s="1"/>
      <c r="AE883" s="29"/>
      <c r="AF883" s="110"/>
      <c r="AG883" s="111"/>
      <c r="AH883" s="112"/>
      <c r="AI883" s="110"/>
    </row>
    <row r="884" spans="1:35" ht="15.75" customHeight="1">
      <c r="A884" s="52">
        <v>2602</v>
      </c>
      <c r="B884" s="103"/>
      <c r="C884" s="103"/>
      <c r="D884" s="103"/>
      <c r="E884" s="103"/>
      <c r="F884" s="103"/>
      <c r="G884" s="103"/>
      <c r="H884" s="103"/>
      <c r="I884" s="103"/>
      <c r="J884" s="103"/>
      <c r="K884" s="104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61"/>
      <c r="AD884" s="1"/>
      <c r="AE884" s="29"/>
      <c r="AF884" s="110"/>
      <c r="AG884" s="111"/>
      <c r="AH884" s="112"/>
      <c r="AI884" s="110"/>
    </row>
    <row r="885" spans="1:35" ht="15.75" customHeight="1">
      <c r="A885" s="52">
        <v>2701</v>
      </c>
      <c r="B885" s="103"/>
      <c r="C885" s="103"/>
      <c r="D885" s="103"/>
      <c r="E885" s="103"/>
      <c r="F885" s="103"/>
      <c r="G885" s="103"/>
      <c r="H885" s="103"/>
      <c r="I885" s="103"/>
      <c r="J885" s="103"/>
      <c r="K885" s="104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61"/>
      <c r="AD885" s="1"/>
      <c r="AE885" s="29"/>
      <c r="AF885" s="110"/>
      <c r="AG885" s="111"/>
      <c r="AH885" s="112"/>
      <c r="AI885" s="110"/>
    </row>
    <row r="886" spans="1:35" ht="15.75" customHeight="1">
      <c r="A886" s="52">
        <v>2702</v>
      </c>
      <c r="B886" s="103"/>
      <c r="C886" s="103"/>
      <c r="D886" s="103"/>
      <c r="E886" s="103"/>
      <c r="F886" s="103"/>
      <c r="G886" s="103"/>
      <c r="H886" s="103"/>
      <c r="I886" s="103"/>
      <c r="J886" s="103"/>
      <c r="K886" s="104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61"/>
      <c r="AD886" s="1"/>
      <c r="AE886" s="29"/>
      <c r="AF886" s="77" t="s">
        <v>63</v>
      </c>
      <c r="AG886" s="78"/>
      <c r="AH886" s="79" t="str">
        <f>IF(SUM(K876:K885)=0,"",SUM(K876:K885))</f>
        <v/>
      </c>
      <c r="AI886" s="80" t="s">
        <v>10</v>
      </c>
    </row>
    <row r="887" spans="1:35" ht="15.75" customHeight="1">
      <c r="A887" s="52">
        <v>2801</v>
      </c>
      <c r="B887" s="103"/>
      <c r="C887" s="103"/>
      <c r="D887" s="103"/>
      <c r="E887" s="103"/>
      <c r="F887" s="103"/>
      <c r="G887" s="103"/>
      <c r="H887" s="103"/>
      <c r="I887" s="103"/>
      <c r="J887" s="103"/>
      <c r="K887" s="104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61"/>
      <c r="AD887" s="1"/>
      <c r="AE887" s="29"/>
      <c r="AF887" s="81" t="s">
        <v>64</v>
      </c>
      <c r="AG887" s="82" t="str">
        <f>IF(AG886/B874=0,"",AG886/B874)</f>
        <v/>
      </c>
      <c r="AH887" s="83" t="e">
        <f>IF(AG886/AH886=0,"",AG886/AH886)</f>
        <v>#VALUE!</v>
      </c>
      <c r="AI887" s="84" t="s">
        <v>65</v>
      </c>
    </row>
    <row r="888" spans="1:35" ht="15.75" customHeight="1">
      <c r="A888" s="52">
        <v>2802</v>
      </c>
      <c r="B888" s="103"/>
      <c r="C888" s="103"/>
      <c r="D888" s="103"/>
      <c r="E888" s="103"/>
      <c r="F888" s="103"/>
      <c r="G888" s="103"/>
      <c r="H888" s="103"/>
      <c r="I888" s="103"/>
      <c r="J888" s="103"/>
      <c r="K888" s="104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85"/>
      <c r="AD888" s="86"/>
      <c r="AE888" s="87"/>
      <c r="AF888" s="86"/>
      <c r="AG888" s="87"/>
      <c r="AH888" s="87"/>
      <c r="AI888" s="88"/>
    </row>
    <row r="889" spans="1:35" ht="18" customHeight="1">
      <c r="A889" s="28"/>
      <c r="B889" s="29"/>
      <c r="C889" s="29"/>
      <c r="D889" s="201" t="s">
        <v>90</v>
      </c>
      <c r="E889" s="202"/>
      <c r="F889" s="202"/>
      <c r="G889" s="202"/>
      <c r="H889" s="202"/>
      <c r="I889" s="202"/>
      <c r="J889" s="203"/>
      <c r="K889" s="89">
        <f>SUM(K874:K885)</f>
        <v>0</v>
      </c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90" t="str">
        <f>IF(K881=0,"",K881/B874)</f>
        <v/>
      </c>
      <c r="AD889" s="90" t="str">
        <f>IF(K889=0,"",K889/B874)</f>
        <v/>
      </c>
      <c r="AE889" s="90" t="str">
        <f>IF(K881=0,"",AD889-AC889)</f>
        <v/>
      </c>
      <c r="AF889" s="1"/>
      <c r="AG889" s="29"/>
      <c r="AH889" s="25"/>
      <c r="AI889" s="1"/>
    </row>
    <row r="890" spans="1:35" ht="12.75" customHeight="1">
      <c r="AC890" s="1"/>
      <c r="AD890" s="1"/>
      <c r="AF890" s="1"/>
    </row>
    <row r="891" spans="1:35" ht="12.75" customHeight="1">
      <c r="AC891" s="1"/>
      <c r="AD891" s="1"/>
      <c r="AF891" s="1"/>
    </row>
    <row r="892" spans="1:35" ht="12.75" customHeight="1">
      <c r="AC892" s="1"/>
      <c r="AD892" s="1"/>
      <c r="AF892" s="1"/>
    </row>
    <row r="893" spans="1:35" ht="12.75" customHeight="1">
      <c r="AC893" s="1"/>
      <c r="AD893" s="1"/>
      <c r="AF893" s="1"/>
    </row>
    <row r="894" spans="1:35" ht="26.25" customHeight="1">
      <c r="B894" s="212" t="s">
        <v>101</v>
      </c>
      <c r="C894" s="205"/>
      <c r="D894" s="205"/>
      <c r="E894" s="205"/>
      <c r="F894" s="205"/>
      <c r="G894" s="205"/>
      <c r="H894" s="205"/>
      <c r="I894" s="205"/>
      <c r="J894" s="205"/>
      <c r="K894" s="48" t="s">
        <v>114</v>
      </c>
      <c r="AC894" s="1"/>
      <c r="AD894" s="1"/>
      <c r="AE894" s="29"/>
      <c r="AF894" s="1"/>
      <c r="AG894" s="29"/>
      <c r="AH894" s="29"/>
      <c r="AI894" s="29"/>
    </row>
    <row r="895" spans="1:35" ht="20.25" customHeight="1">
      <c r="A895" s="206" t="s">
        <v>9</v>
      </c>
      <c r="B895" s="207" t="s">
        <v>80</v>
      </c>
      <c r="C895" s="202"/>
      <c r="D895" s="202"/>
      <c r="E895" s="202"/>
      <c r="F895" s="202"/>
      <c r="G895" s="202"/>
      <c r="H895" s="202"/>
      <c r="I895" s="202"/>
      <c r="J895" s="203"/>
      <c r="K895" s="208" t="s">
        <v>10</v>
      </c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196" t="s">
        <v>2</v>
      </c>
      <c r="AD895" s="196" t="s">
        <v>3</v>
      </c>
      <c r="AE895" s="198" t="s">
        <v>4</v>
      </c>
      <c r="AF895" s="196" t="s">
        <v>5</v>
      </c>
      <c r="AG895" s="199" t="s">
        <v>6</v>
      </c>
      <c r="AH895" s="199" t="s">
        <v>7</v>
      </c>
      <c r="AI895" s="196" t="s">
        <v>8</v>
      </c>
    </row>
    <row r="896" spans="1:35" ht="15.75" customHeight="1">
      <c r="A896" s="197"/>
      <c r="B896" s="52" t="s">
        <v>81</v>
      </c>
      <c r="C896" s="52" t="s">
        <v>82</v>
      </c>
      <c r="D896" s="52" t="s">
        <v>83</v>
      </c>
      <c r="E896" s="52" t="s">
        <v>84</v>
      </c>
      <c r="F896" s="52" t="s">
        <v>85</v>
      </c>
      <c r="G896" s="52" t="s">
        <v>86</v>
      </c>
      <c r="H896" s="52" t="s">
        <v>87</v>
      </c>
      <c r="I896" s="52" t="s">
        <v>88</v>
      </c>
      <c r="J896" s="52" t="s">
        <v>89</v>
      </c>
      <c r="K896" s="197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197"/>
      <c r="AD896" s="197"/>
      <c r="AE896" s="197"/>
      <c r="AF896" s="197"/>
      <c r="AG896" s="197"/>
      <c r="AH896" s="197"/>
      <c r="AI896" s="197"/>
    </row>
    <row r="897" spans="1:36" ht="15.75" customHeight="1">
      <c r="A897" s="52">
        <v>2102</v>
      </c>
      <c r="B897" s="53">
        <v>25</v>
      </c>
      <c r="C897" s="103"/>
      <c r="D897" s="103"/>
      <c r="E897" s="103"/>
      <c r="F897" s="103"/>
      <c r="G897" s="103"/>
      <c r="H897" s="103"/>
      <c r="I897" s="103"/>
      <c r="J897" s="103"/>
      <c r="K897" s="104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55"/>
      <c r="AD897" s="56"/>
      <c r="AE897" s="57"/>
      <c r="AF897" s="105"/>
      <c r="AG897" s="59">
        <v>25</v>
      </c>
      <c r="AH897" s="106"/>
      <c r="AI897" s="105"/>
    </row>
    <row r="898" spans="1:36" ht="15.75" customHeight="1">
      <c r="A898" s="52">
        <v>2201</v>
      </c>
      <c r="B898" s="103"/>
      <c r="C898" s="103">
        <v>23</v>
      </c>
      <c r="D898" s="103"/>
      <c r="E898" s="103"/>
      <c r="F898" s="103"/>
      <c r="G898" s="103"/>
      <c r="H898" s="103"/>
      <c r="I898" s="103"/>
      <c r="J898" s="103"/>
      <c r="K898" s="104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61"/>
      <c r="AD898" s="1"/>
      <c r="AE898" s="62"/>
      <c r="AF898" s="63">
        <f>IF(C898=0,"",C898/B897)</f>
        <v>0.92</v>
      </c>
      <c r="AG898" s="64">
        <v>23</v>
      </c>
      <c r="AH898" s="65">
        <f t="shared" ref="AH898:AH904" si="142">IF(AG898=0,"",AG898/AG897)</f>
        <v>0.92</v>
      </c>
      <c r="AI898" s="65">
        <f t="shared" ref="AI898:AI904" si="143">IF(AG898=0,"",100%-AH898)</f>
        <v>7.999999999999996E-2</v>
      </c>
    </row>
    <row r="899" spans="1:36" ht="15.75" customHeight="1">
      <c r="A899" s="52">
        <v>2202</v>
      </c>
      <c r="B899" s="103"/>
      <c r="C899" s="103"/>
      <c r="D899" s="103">
        <v>20</v>
      </c>
      <c r="E899" s="103"/>
      <c r="F899" s="103"/>
      <c r="G899" s="103"/>
      <c r="H899" s="103"/>
      <c r="I899" s="103"/>
      <c r="J899" s="103"/>
      <c r="K899" s="104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61"/>
      <c r="AD899" s="1"/>
      <c r="AE899" s="62"/>
      <c r="AF899" s="63">
        <f>IF(D899=0,"",D899/C898)</f>
        <v>0.86956521739130432</v>
      </c>
      <c r="AG899" s="64">
        <v>20</v>
      </c>
      <c r="AH899" s="65">
        <f t="shared" si="142"/>
        <v>0.86956521739130432</v>
      </c>
      <c r="AI899" s="65">
        <f t="shared" si="143"/>
        <v>0.13043478260869568</v>
      </c>
      <c r="AJ899" s="177">
        <f>AG899/AG897</f>
        <v>0.8</v>
      </c>
    </row>
    <row r="900" spans="1:36" ht="15.75" customHeight="1">
      <c r="A900" s="52">
        <v>2301</v>
      </c>
      <c r="B900" s="103"/>
      <c r="C900" s="103"/>
      <c r="D900" s="103"/>
      <c r="E900" s="103">
        <v>20</v>
      </c>
      <c r="F900" s="103"/>
      <c r="G900" s="103"/>
      <c r="H900" s="103"/>
      <c r="I900" s="103"/>
      <c r="J900" s="103"/>
      <c r="K900" s="104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61"/>
      <c r="AD900" s="1"/>
      <c r="AE900" s="62"/>
      <c r="AF900" s="63">
        <f>IF(E900=0,"",E900/D899)</f>
        <v>1</v>
      </c>
      <c r="AG900" s="64">
        <v>20</v>
      </c>
      <c r="AH900" s="65">
        <f t="shared" si="142"/>
        <v>1</v>
      </c>
      <c r="AI900" s="65">
        <f t="shared" si="143"/>
        <v>0</v>
      </c>
    </row>
    <row r="901" spans="1:36" ht="15.75" customHeight="1">
      <c r="A901" s="52">
        <v>2302</v>
      </c>
      <c r="B901" s="103"/>
      <c r="C901" s="103"/>
      <c r="D901" s="103"/>
      <c r="E901" s="103"/>
      <c r="F901" s="103">
        <v>18</v>
      </c>
      <c r="G901" s="103"/>
      <c r="H901" s="103"/>
      <c r="I901" s="103"/>
      <c r="J901" s="103"/>
      <c r="K901" s="104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61"/>
      <c r="AD901" s="1"/>
      <c r="AE901" s="62"/>
      <c r="AF901" s="63">
        <f>F901/E900</f>
        <v>0.9</v>
      </c>
      <c r="AG901" s="64">
        <v>19</v>
      </c>
      <c r="AH901" s="65">
        <f t="shared" si="142"/>
        <v>0.95</v>
      </c>
      <c r="AI901" s="65">
        <f t="shared" si="143"/>
        <v>5.0000000000000044E-2</v>
      </c>
    </row>
    <row r="902" spans="1:36" ht="15.75" customHeight="1">
      <c r="A902" s="52">
        <v>2401</v>
      </c>
      <c r="B902" s="103"/>
      <c r="C902" s="103"/>
      <c r="D902" s="103"/>
      <c r="E902" s="103"/>
      <c r="F902" s="103"/>
      <c r="G902" s="103">
        <v>18</v>
      </c>
      <c r="H902" s="103"/>
      <c r="I902" s="103"/>
      <c r="J902" s="103"/>
      <c r="K902" s="104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61"/>
      <c r="AD902" s="1"/>
      <c r="AE902" s="62"/>
      <c r="AF902" s="63">
        <f>IF(G902=0,"",G902/F901)</f>
        <v>1</v>
      </c>
      <c r="AG902" s="64">
        <v>19</v>
      </c>
      <c r="AH902" s="65">
        <f t="shared" si="142"/>
        <v>1</v>
      </c>
      <c r="AI902" s="65">
        <f t="shared" si="143"/>
        <v>0</v>
      </c>
    </row>
    <row r="903" spans="1:36" ht="15.75" customHeight="1">
      <c r="A903" s="52">
        <v>2402</v>
      </c>
      <c r="B903" s="103"/>
      <c r="C903" s="103"/>
      <c r="D903" s="103"/>
      <c r="E903" s="103"/>
      <c r="F903" s="103"/>
      <c r="G903" s="103"/>
      <c r="H903" s="103">
        <v>17</v>
      </c>
      <c r="I903" s="103"/>
      <c r="J903" s="103"/>
      <c r="K903" s="104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61"/>
      <c r="AD903" s="1"/>
      <c r="AE903" s="62"/>
      <c r="AF903" s="63">
        <f>IF(H903=0,"",H903/G902)</f>
        <v>0.94444444444444442</v>
      </c>
      <c r="AG903" s="64">
        <v>19</v>
      </c>
      <c r="AH903" s="65">
        <f t="shared" si="142"/>
        <v>1</v>
      </c>
      <c r="AI903" s="65">
        <f t="shared" si="143"/>
        <v>0</v>
      </c>
    </row>
    <row r="904" spans="1:36" ht="15.75" customHeight="1">
      <c r="A904" s="52">
        <v>2501</v>
      </c>
      <c r="B904" s="103"/>
      <c r="C904" s="103"/>
      <c r="D904" s="103"/>
      <c r="E904" s="103"/>
      <c r="F904" s="103"/>
      <c r="G904" s="103"/>
      <c r="H904" s="103"/>
      <c r="I904" s="103"/>
      <c r="J904" s="103"/>
      <c r="K904" s="104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61"/>
      <c r="AD904" s="1"/>
      <c r="AE904" s="62"/>
      <c r="AF904" s="66" t="str">
        <f>IF(J904=0,"",J904/I903)</f>
        <v/>
      </c>
      <c r="AG904" s="64"/>
      <c r="AH904" s="65" t="str">
        <f t="shared" si="142"/>
        <v/>
      </c>
      <c r="AI904" s="67" t="str">
        <f t="shared" si="143"/>
        <v/>
      </c>
    </row>
    <row r="905" spans="1:36" ht="15.75" customHeight="1">
      <c r="A905" s="52">
        <v>2502</v>
      </c>
      <c r="B905" s="103"/>
      <c r="C905" s="103"/>
      <c r="D905" s="103"/>
      <c r="E905" s="103"/>
      <c r="F905" s="103"/>
      <c r="G905" s="103"/>
      <c r="H905" s="103"/>
      <c r="I905" s="103"/>
      <c r="J905" s="103"/>
      <c r="K905" s="104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61"/>
      <c r="AD905" s="1"/>
      <c r="AE905" s="29"/>
      <c r="AF905" s="107"/>
      <c r="AG905" s="64"/>
      <c r="AH905" s="108"/>
      <c r="AI905" s="109"/>
    </row>
    <row r="906" spans="1:36" ht="15.75" customHeight="1">
      <c r="A906" s="52">
        <v>2601</v>
      </c>
      <c r="B906" s="103"/>
      <c r="C906" s="103"/>
      <c r="D906" s="103"/>
      <c r="E906" s="103"/>
      <c r="F906" s="103"/>
      <c r="G906" s="103"/>
      <c r="H906" s="103"/>
      <c r="I906" s="103"/>
      <c r="J906" s="103"/>
      <c r="K906" s="104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61"/>
      <c r="AD906" s="1"/>
      <c r="AE906" s="29"/>
      <c r="AF906" s="110"/>
      <c r="AG906" s="111"/>
      <c r="AH906" s="112"/>
      <c r="AI906" s="110"/>
    </row>
    <row r="907" spans="1:36" ht="15.75" customHeight="1">
      <c r="A907" s="52">
        <v>2602</v>
      </c>
      <c r="B907" s="103"/>
      <c r="C907" s="103"/>
      <c r="D907" s="103"/>
      <c r="E907" s="103"/>
      <c r="F907" s="103"/>
      <c r="G907" s="103"/>
      <c r="H907" s="103"/>
      <c r="I907" s="103"/>
      <c r="J907" s="103"/>
      <c r="K907" s="104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61"/>
      <c r="AD907" s="1"/>
      <c r="AE907" s="29"/>
      <c r="AF907" s="110"/>
      <c r="AG907" s="111"/>
      <c r="AH907" s="112"/>
      <c r="AI907" s="110"/>
    </row>
    <row r="908" spans="1:36" ht="15.75" customHeight="1">
      <c r="A908" s="52">
        <v>2701</v>
      </c>
      <c r="B908" s="103"/>
      <c r="C908" s="103"/>
      <c r="D908" s="103"/>
      <c r="E908" s="103"/>
      <c r="F908" s="103"/>
      <c r="G908" s="103"/>
      <c r="H908" s="103"/>
      <c r="I908" s="103"/>
      <c r="J908" s="103"/>
      <c r="K908" s="104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61"/>
      <c r="AD908" s="1"/>
      <c r="AE908" s="29"/>
      <c r="AF908" s="110"/>
      <c r="AG908" s="111"/>
      <c r="AH908" s="112"/>
      <c r="AI908" s="110"/>
    </row>
    <row r="909" spans="1:36" ht="15.75" customHeight="1">
      <c r="A909" s="52">
        <v>2702</v>
      </c>
      <c r="B909" s="103"/>
      <c r="C909" s="103"/>
      <c r="D909" s="103"/>
      <c r="E909" s="103"/>
      <c r="F909" s="103"/>
      <c r="G909" s="103"/>
      <c r="H909" s="103"/>
      <c r="I909" s="103"/>
      <c r="J909" s="103"/>
      <c r="K909" s="104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61"/>
      <c r="AD909" s="1"/>
      <c r="AE909" s="29"/>
      <c r="AF909" s="77" t="s">
        <v>63</v>
      </c>
      <c r="AG909" s="78"/>
      <c r="AH909" s="79" t="str">
        <f>IF(SUM(K899:K908)=0,"",SUM(K899:K908))</f>
        <v/>
      </c>
      <c r="AI909" s="80" t="s">
        <v>10</v>
      </c>
    </row>
    <row r="910" spans="1:36" ht="15.75" customHeight="1">
      <c r="A910" s="52">
        <v>2801</v>
      </c>
      <c r="B910" s="103"/>
      <c r="C910" s="103"/>
      <c r="D910" s="103"/>
      <c r="E910" s="103"/>
      <c r="F910" s="103"/>
      <c r="G910" s="103"/>
      <c r="H910" s="103"/>
      <c r="I910" s="103"/>
      <c r="J910" s="103"/>
      <c r="K910" s="104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61"/>
      <c r="AD910" s="1"/>
      <c r="AE910" s="29"/>
      <c r="AF910" s="81" t="s">
        <v>64</v>
      </c>
      <c r="AG910" s="82" t="str">
        <f>IF(AG909/B897=0,"",AG909/B897)</f>
        <v/>
      </c>
      <c r="AH910" s="83" t="e">
        <f>IF(AG909/AH909=0,"",AG909/AH909)</f>
        <v>#VALUE!</v>
      </c>
      <c r="AI910" s="84" t="s">
        <v>65</v>
      </c>
    </row>
    <row r="911" spans="1:36" ht="15.75" customHeight="1">
      <c r="A911" s="52">
        <v>2802</v>
      </c>
      <c r="B911" s="103"/>
      <c r="C911" s="103"/>
      <c r="D911" s="103"/>
      <c r="E911" s="103"/>
      <c r="F911" s="103"/>
      <c r="G911" s="103"/>
      <c r="H911" s="103"/>
      <c r="I911" s="103"/>
      <c r="J911" s="103"/>
      <c r="K911" s="104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85"/>
      <c r="AD911" s="86"/>
      <c r="AE911" s="87"/>
      <c r="AF911" s="86"/>
      <c r="AG911" s="87"/>
      <c r="AH911" s="87"/>
      <c r="AI911" s="88"/>
    </row>
    <row r="912" spans="1:36" ht="18" customHeight="1">
      <c r="A912" s="28"/>
      <c r="B912" s="29"/>
      <c r="C912" s="29"/>
      <c r="D912" s="201" t="s">
        <v>90</v>
      </c>
      <c r="E912" s="202"/>
      <c r="F912" s="202"/>
      <c r="G912" s="202"/>
      <c r="H912" s="202"/>
      <c r="I912" s="202"/>
      <c r="J912" s="203"/>
      <c r="K912" s="89">
        <f>SUM(K897:K908)</f>
        <v>0</v>
      </c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90" t="str">
        <f>IF(K904=0,"",K904/B897)</f>
        <v/>
      </c>
      <c r="AD912" s="90" t="str">
        <f>IF(K912=0,"",K912/B897)</f>
        <v/>
      </c>
      <c r="AE912" s="90" t="str">
        <f>IF(K904=0,"",AD912-AC912)</f>
        <v/>
      </c>
      <c r="AF912" s="1"/>
      <c r="AG912" s="29"/>
      <c r="AH912" s="25"/>
      <c r="AI912" s="1"/>
    </row>
    <row r="913" spans="1:36" ht="18" customHeight="1">
      <c r="A913" s="28"/>
      <c r="B913" s="29"/>
      <c r="C913" s="29"/>
      <c r="D913" s="117"/>
      <c r="E913" s="117"/>
      <c r="F913" s="117"/>
      <c r="G913" s="117"/>
      <c r="H913" s="117"/>
      <c r="I913" s="117"/>
      <c r="J913" s="117"/>
      <c r="K913" s="118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119"/>
      <c r="AD913" s="119"/>
      <c r="AE913" s="119"/>
      <c r="AF913" s="1"/>
      <c r="AG913" s="29"/>
      <c r="AH913" s="25"/>
      <c r="AI913" s="1"/>
    </row>
    <row r="914" spans="1:36" ht="18" customHeight="1">
      <c r="A914" s="28"/>
      <c r="B914" s="29"/>
      <c r="C914" s="29"/>
      <c r="D914" s="117"/>
      <c r="E914" s="117"/>
      <c r="F914" s="117"/>
      <c r="G914" s="117"/>
      <c r="H914" s="117"/>
      <c r="I914" s="117"/>
      <c r="J914" s="117"/>
      <c r="K914" s="118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119"/>
      <c r="AD914" s="119"/>
      <c r="AE914" s="119"/>
      <c r="AF914" s="1"/>
      <c r="AG914" s="29"/>
      <c r="AH914" s="25"/>
      <c r="AI914" s="1"/>
    </row>
    <row r="915" spans="1:36" ht="23.25" customHeight="1">
      <c r="B915" s="212" t="s">
        <v>101</v>
      </c>
      <c r="C915" s="205"/>
      <c r="D915" s="205"/>
      <c r="E915" s="205"/>
      <c r="F915" s="205"/>
      <c r="G915" s="205"/>
      <c r="H915" s="205"/>
      <c r="I915" s="205"/>
      <c r="J915" s="205"/>
      <c r="K915" s="48" t="s">
        <v>115</v>
      </c>
      <c r="AC915" s="1"/>
      <c r="AD915" s="1"/>
      <c r="AE915" s="29"/>
      <c r="AF915" s="1"/>
      <c r="AG915" s="29"/>
      <c r="AH915" s="29"/>
      <c r="AI915" s="29"/>
    </row>
    <row r="916" spans="1:36" ht="18" customHeight="1">
      <c r="A916" s="206" t="s">
        <v>9</v>
      </c>
      <c r="B916" s="207" t="s">
        <v>80</v>
      </c>
      <c r="C916" s="202"/>
      <c r="D916" s="202"/>
      <c r="E916" s="202"/>
      <c r="F916" s="202"/>
      <c r="G916" s="202"/>
      <c r="H916" s="202"/>
      <c r="I916" s="202"/>
      <c r="J916" s="203"/>
      <c r="K916" s="208" t="s">
        <v>10</v>
      </c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196" t="s">
        <v>2</v>
      </c>
      <c r="AD916" s="196" t="s">
        <v>3</v>
      </c>
      <c r="AE916" s="198" t="s">
        <v>4</v>
      </c>
      <c r="AF916" s="196" t="s">
        <v>5</v>
      </c>
      <c r="AG916" s="199" t="s">
        <v>6</v>
      </c>
      <c r="AH916" s="199" t="s">
        <v>7</v>
      </c>
      <c r="AI916" s="196" t="s">
        <v>8</v>
      </c>
    </row>
    <row r="917" spans="1:36" ht="18" customHeight="1">
      <c r="A917" s="197"/>
      <c r="B917" s="52" t="s">
        <v>81</v>
      </c>
      <c r="C917" s="52" t="s">
        <v>82</v>
      </c>
      <c r="D917" s="52" t="s">
        <v>83</v>
      </c>
      <c r="E917" s="52" t="s">
        <v>84</v>
      </c>
      <c r="F917" s="52" t="s">
        <v>85</v>
      </c>
      <c r="G917" s="52" t="s">
        <v>86</v>
      </c>
      <c r="H917" s="52" t="s">
        <v>87</v>
      </c>
      <c r="I917" s="52" t="s">
        <v>88</v>
      </c>
      <c r="J917" s="52" t="s">
        <v>89</v>
      </c>
      <c r="K917" s="197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197"/>
      <c r="AD917" s="197"/>
      <c r="AE917" s="197"/>
      <c r="AF917" s="197"/>
      <c r="AG917" s="197"/>
      <c r="AH917" s="197"/>
      <c r="AI917" s="197"/>
    </row>
    <row r="918" spans="1:36" ht="18" customHeight="1">
      <c r="A918" s="52">
        <v>2202</v>
      </c>
      <c r="B918" s="53">
        <v>51</v>
      </c>
      <c r="C918" s="103"/>
      <c r="D918" s="103"/>
      <c r="E918" s="103"/>
      <c r="F918" s="103"/>
      <c r="G918" s="103"/>
      <c r="H918" s="103"/>
      <c r="I918" s="103"/>
      <c r="J918" s="103"/>
      <c r="K918" s="104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55"/>
      <c r="AD918" s="56"/>
      <c r="AE918" s="57"/>
      <c r="AF918" s="105"/>
      <c r="AG918" s="59">
        <v>51</v>
      </c>
      <c r="AH918" s="106"/>
      <c r="AI918" s="105"/>
    </row>
    <row r="919" spans="1:36" ht="18" customHeight="1">
      <c r="A919" s="52">
        <v>2301</v>
      </c>
      <c r="B919" s="103"/>
      <c r="C919" s="103">
        <v>50</v>
      </c>
      <c r="D919" s="103"/>
      <c r="E919" s="103"/>
      <c r="F919" s="103"/>
      <c r="G919" s="103"/>
      <c r="H919" s="103"/>
      <c r="I919" s="103"/>
      <c r="J919" s="103"/>
      <c r="K919" s="104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61"/>
      <c r="AD919" s="1"/>
      <c r="AE919" s="62"/>
      <c r="AF919" s="63">
        <f>IF(C919=0,"",C919/B918)</f>
        <v>0.98039215686274506</v>
      </c>
      <c r="AG919" s="64">
        <v>50</v>
      </c>
      <c r="AH919" s="65">
        <f t="shared" ref="AH919:AH925" si="144">IF(AG919=0,"",AG919/AG918)</f>
        <v>0.98039215686274506</v>
      </c>
      <c r="AI919" s="65">
        <f t="shared" ref="AI919:AI925" si="145">IF(AG919=0,"",100%-AH919)</f>
        <v>1.9607843137254943E-2</v>
      </c>
    </row>
    <row r="920" spans="1:36" ht="18" customHeight="1">
      <c r="A920" s="52">
        <v>2302</v>
      </c>
      <c r="B920" s="103"/>
      <c r="C920" s="103"/>
      <c r="D920" s="103">
        <v>39</v>
      </c>
      <c r="E920" s="103"/>
      <c r="F920" s="103"/>
      <c r="G920" s="103"/>
      <c r="H920" s="103"/>
      <c r="I920" s="103"/>
      <c r="J920" s="103"/>
      <c r="K920" s="104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61"/>
      <c r="AD920" s="1"/>
      <c r="AE920" s="62"/>
      <c r="AF920" s="63">
        <f>IF(D920=0,"",D920/C919)</f>
        <v>0.78</v>
      </c>
      <c r="AG920" s="64">
        <v>44</v>
      </c>
      <c r="AH920" s="65">
        <f t="shared" si="144"/>
        <v>0.88</v>
      </c>
      <c r="AI920" s="65">
        <f t="shared" si="145"/>
        <v>0.12</v>
      </c>
      <c r="AJ920" s="177">
        <f>AG920/AG918</f>
        <v>0.86274509803921573</v>
      </c>
    </row>
    <row r="921" spans="1:36" ht="18" customHeight="1">
      <c r="A921" s="52">
        <v>2401</v>
      </c>
      <c r="B921" s="103"/>
      <c r="C921" s="103"/>
      <c r="D921" s="103"/>
      <c r="E921" s="103">
        <v>38</v>
      </c>
      <c r="F921" s="103"/>
      <c r="G921" s="103"/>
      <c r="H921" s="103"/>
      <c r="I921" s="103"/>
      <c r="J921" s="103"/>
      <c r="K921" s="104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61"/>
      <c r="AD921" s="1"/>
      <c r="AE921" s="62"/>
      <c r="AF921" s="63">
        <f>IF(E921=0,"",E921/D920)</f>
        <v>0.97435897435897434</v>
      </c>
      <c r="AG921" s="64">
        <v>44</v>
      </c>
      <c r="AH921" s="65">
        <f t="shared" si="144"/>
        <v>1</v>
      </c>
      <c r="AI921" s="65">
        <f t="shared" si="145"/>
        <v>0</v>
      </c>
    </row>
    <row r="922" spans="1:36" ht="18" customHeight="1">
      <c r="A922" s="52">
        <v>2402</v>
      </c>
      <c r="B922" s="103"/>
      <c r="C922" s="103"/>
      <c r="D922" s="103"/>
      <c r="E922" s="103"/>
      <c r="F922" s="103">
        <v>36</v>
      </c>
      <c r="G922" s="103"/>
      <c r="H922" s="103"/>
      <c r="I922" s="103"/>
      <c r="J922" s="103"/>
      <c r="K922" s="104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61"/>
      <c r="AD922" s="1"/>
      <c r="AE922" s="62"/>
      <c r="AF922" s="63">
        <f>IF(F922=0,"",F922/B918)</f>
        <v>0.70588235294117652</v>
      </c>
      <c r="AG922" s="64">
        <v>42</v>
      </c>
      <c r="AH922" s="65">
        <f t="shared" si="144"/>
        <v>0.95454545454545459</v>
      </c>
      <c r="AI922" s="65">
        <f t="shared" si="145"/>
        <v>4.5454545454545414E-2</v>
      </c>
    </row>
    <row r="923" spans="1:36" ht="18" customHeight="1">
      <c r="A923" s="52">
        <v>2501</v>
      </c>
      <c r="B923" s="103"/>
      <c r="C923" s="103"/>
      <c r="D923" s="103"/>
      <c r="E923" s="103"/>
      <c r="F923" s="103"/>
      <c r="G923" s="103"/>
      <c r="H923" s="103"/>
      <c r="I923" s="103"/>
      <c r="J923" s="103"/>
      <c r="K923" s="104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61"/>
      <c r="AD923" s="1"/>
      <c r="AE923" s="62"/>
      <c r="AF923" s="63" t="str">
        <f>IF(H923=0,"",H923/G922)</f>
        <v/>
      </c>
      <c r="AG923" s="64"/>
      <c r="AH923" s="65" t="str">
        <f t="shared" si="144"/>
        <v/>
      </c>
      <c r="AI923" s="65" t="str">
        <f t="shared" si="145"/>
        <v/>
      </c>
    </row>
    <row r="924" spans="1:36" ht="18" customHeight="1">
      <c r="A924" s="52">
        <v>2502</v>
      </c>
      <c r="B924" s="103"/>
      <c r="C924" s="103"/>
      <c r="D924" s="103"/>
      <c r="E924" s="103"/>
      <c r="F924" s="103"/>
      <c r="G924" s="103"/>
      <c r="H924" s="103"/>
      <c r="I924" s="103"/>
      <c r="J924" s="103"/>
      <c r="K924" s="104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61"/>
      <c r="AD924" s="1"/>
      <c r="AE924" s="62"/>
      <c r="AF924" s="63" t="str">
        <f>IF(I924=0,"",I924/H923)</f>
        <v/>
      </c>
      <c r="AG924" s="64"/>
      <c r="AH924" s="65" t="str">
        <f t="shared" si="144"/>
        <v/>
      </c>
      <c r="AI924" s="65" t="str">
        <f t="shared" si="145"/>
        <v/>
      </c>
    </row>
    <row r="925" spans="1:36" ht="18" customHeight="1">
      <c r="A925" s="52">
        <v>2601</v>
      </c>
      <c r="B925" s="103"/>
      <c r="C925" s="103"/>
      <c r="D925" s="103"/>
      <c r="E925" s="103"/>
      <c r="F925" s="103"/>
      <c r="G925" s="103"/>
      <c r="H925" s="103"/>
      <c r="I925" s="103"/>
      <c r="J925" s="103"/>
      <c r="K925" s="104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61"/>
      <c r="AD925" s="1"/>
      <c r="AE925" s="62"/>
      <c r="AF925" s="66" t="str">
        <f>IF(J925=0,"",J925/I924)</f>
        <v/>
      </c>
      <c r="AG925" s="64"/>
      <c r="AH925" s="65" t="str">
        <f t="shared" si="144"/>
        <v/>
      </c>
      <c r="AI925" s="67" t="str">
        <f t="shared" si="145"/>
        <v/>
      </c>
    </row>
    <row r="926" spans="1:36" ht="18" customHeight="1">
      <c r="A926" s="52">
        <v>2602</v>
      </c>
      <c r="B926" s="103"/>
      <c r="C926" s="103"/>
      <c r="D926" s="103"/>
      <c r="E926" s="103"/>
      <c r="F926" s="103"/>
      <c r="G926" s="103"/>
      <c r="H926" s="103"/>
      <c r="I926" s="103"/>
      <c r="J926" s="103"/>
      <c r="K926" s="104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61"/>
      <c r="AD926" s="1"/>
      <c r="AE926" s="29"/>
      <c r="AF926" s="107"/>
      <c r="AG926" s="64"/>
      <c r="AH926" s="108"/>
      <c r="AI926" s="109"/>
    </row>
    <row r="927" spans="1:36" ht="18" customHeight="1">
      <c r="A927" s="52">
        <v>2701</v>
      </c>
      <c r="B927" s="103"/>
      <c r="C927" s="103"/>
      <c r="D927" s="103"/>
      <c r="E927" s="103"/>
      <c r="F927" s="103"/>
      <c r="G927" s="103"/>
      <c r="H927" s="103"/>
      <c r="I927" s="103"/>
      <c r="J927" s="103"/>
      <c r="K927" s="104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61"/>
      <c r="AD927" s="1"/>
      <c r="AE927" s="29"/>
      <c r="AF927" s="110"/>
      <c r="AG927" s="111"/>
      <c r="AH927" s="112"/>
      <c r="AI927" s="110"/>
    </row>
    <row r="928" spans="1:36" ht="18" customHeight="1">
      <c r="A928" s="52">
        <v>2702</v>
      </c>
      <c r="B928" s="103"/>
      <c r="C928" s="103"/>
      <c r="D928" s="103"/>
      <c r="E928" s="103"/>
      <c r="F928" s="103"/>
      <c r="G928" s="103"/>
      <c r="H928" s="103"/>
      <c r="I928" s="103"/>
      <c r="J928" s="103"/>
      <c r="K928" s="104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61"/>
      <c r="AD928" s="1"/>
      <c r="AE928" s="29"/>
      <c r="AF928" s="110"/>
      <c r="AG928" s="111"/>
      <c r="AH928" s="112"/>
      <c r="AI928" s="110"/>
    </row>
    <row r="929" spans="1:36" ht="18" customHeight="1">
      <c r="A929" s="52">
        <v>2801</v>
      </c>
      <c r="B929" s="103"/>
      <c r="C929" s="103"/>
      <c r="D929" s="103"/>
      <c r="E929" s="103"/>
      <c r="F929" s="103"/>
      <c r="G929" s="103"/>
      <c r="H929" s="103"/>
      <c r="I929" s="103"/>
      <c r="J929" s="103"/>
      <c r="K929" s="104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61"/>
      <c r="AD929" s="1"/>
      <c r="AE929" s="29"/>
      <c r="AF929" s="110"/>
      <c r="AG929" s="111"/>
      <c r="AH929" s="112"/>
      <c r="AI929" s="110"/>
    </row>
    <row r="930" spans="1:36" ht="18" customHeight="1">
      <c r="A930" s="52">
        <v>2802</v>
      </c>
      <c r="B930" s="103"/>
      <c r="C930" s="103"/>
      <c r="D930" s="103"/>
      <c r="E930" s="103"/>
      <c r="F930" s="103"/>
      <c r="G930" s="103"/>
      <c r="H930" s="103"/>
      <c r="I930" s="103"/>
      <c r="J930" s="103"/>
      <c r="K930" s="104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61"/>
      <c r="AD930" s="1"/>
      <c r="AE930" s="29"/>
      <c r="AF930" s="77" t="s">
        <v>63</v>
      </c>
      <c r="AG930" s="78"/>
      <c r="AH930" s="79" t="str">
        <f>IF(SUM(K920:K929)=0,"",SUM(K920:K929))</f>
        <v/>
      </c>
      <c r="AI930" s="80" t="s">
        <v>10</v>
      </c>
    </row>
    <row r="931" spans="1:36" ht="18" customHeight="1">
      <c r="B931" s="103"/>
      <c r="C931" s="103"/>
      <c r="D931" s="103"/>
      <c r="E931" s="103"/>
      <c r="F931" s="103"/>
      <c r="G931" s="103"/>
      <c r="H931" s="103"/>
      <c r="I931" s="103"/>
      <c r="J931" s="103"/>
      <c r="K931" s="104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61"/>
      <c r="AD931" s="1"/>
      <c r="AE931" s="29"/>
      <c r="AF931" s="81" t="s">
        <v>64</v>
      </c>
      <c r="AG931" s="82" t="str">
        <f>IF(AG930/B918=0,"",AG930/B918)</f>
        <v/>
      </c>
      <c r="AH931" s="83" t="e">
        <f>IF(AG930/AH930=0,"",AG930/AH930)</f>
        <v>#VALUE!</v>
      </c>
      <c r="AI931" s="84" t="s">
        <v>65</v>
      </c>
    </row>
    <row r="932" spans="1:36" ht="18" customHeight="1">
      <c r="B932" s="103"/>
      <c r="C932" s="103"/>
      <c r="D932" s="103"/>
      <c r="E932" s="103"/>
      <c r="F932" s="103"/>
      <c r="G932" s="103"/>
      <c r="H932" s="103"/>
      <c r="I932" s="103"/>
      <c r="J932" s="103"/>
      <c r="K932" s="104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85"/>
      <c r="AD932" s="86"/>
      <c r="AE932" s="87"/>
      <c r="AF932" s="86"/>
      <c r="AG932" s="87"/>
      <c r="AH932" s="87"/>
      <c r="AI932" s="88"/>
    </row>
    <row r="933" spans="1:36" ht="18" customHeight="1">
      <c r="A933" s="28"/>
      <c r="B933" s="29"/>
      <c r="C933" s="29"/>
      <c r="D933" s="201" t="s">
        <v>90</v>
      </c>
      <c r="E933" s="202"/>
      <c r="F933" s="202"/>
      <c r="G933" s="202"/>
      <c r="H933" s="202"/>
      <c r="I933" s="202"/>
      <c r="J933" s="203"/>
      <c r="K933" s="89">
        <f>SUM(K918:K929)</f>
        <v>0</v>
      </c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90" t="str">
        <f>IF(K925=0,"",K925/B918)</f>
        <v/>
      </c>
      <c r="AD933" s="90" t="str">
        <f>IF(K933=0,"",K933/B918)</f>
        <v/>
      </c>
      <c r="AE933" s="90" t="str">
        <f>IF(K925=0,"",AD933-AC933)</f>
        <v/>
      </c>
      <c r="AF933" s="1"/>
      <c r="AG933" s="29"/>
      <c r="AH933" s="25"/>
      <c r="AI933" s="1"/>
    </row>
    <row r="934" spans="1:36" ht="18" customHeight="1">
      <c r="A934" s="28"/>
      <c r="B934" s="29"/>
      <c r="C934" s="29"/>
      <c r="D934" s="117"/>
      <c r="E934" s="117"/>
      <c r="F934" s="117"/>
      <c r="G934" s="117"/>
      <c r="H934" s="117"/>
      <c r="I934" s="117"/>
      <c r="J934" s="117"/>
      <c r="K934" s="118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119"/>
      <c r="AD934" s="119"/>
      <c r="AE934" s="119"/>
      <c r="AF934" s="1"/>
      <c r="AG934" s="29"/>
      <c r="AH934" s="25"/>
      <c r="AI934" s="1"/>
    </row>
    <row r="935" spans="1:36" ht="18" customHeight="1">
      <c r="A935" s="28"/>
      <c r="B935" s="29"/>
      <c r="C935" s="29"/>
      <c r="D935" s="117"/>
      <c r="E935" s="117"/>
      <c r="F935" s="117"/>
      <c r="G935" s="117"/>
      <c r="H935" s="117"/>
      <c r="I935" s="117"/>
      <c r="J935" s="117"/>
      <c r="K935" s="118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119"/>
      <c r="AD935" s="119"/>
      <c r="AE935" s="119"/>
      <c r="AF935" s="1"/>
      <c r="AG935" s="29"/>
      <c r="AH935" s="25"/>
      <c r="AI935" s="1"/>
    </row>
    <row r="936" spans="1:36" ht="18" customHeight="1">
      <c r="A936" s="28"/>
      <c r="B936" s="29"/>
      <c r="C936" s="29"/>
      <c r="D936" s="117"/>
      <c r="E936" s="117"/>
      <c r="F936" s="117"/>
      <c r="G936" s="117"/>
      <c r="H936" s="117"/>
      <c r="I936" s="117"/>
      <c r="J936" s="117"/>
      <c r="K936" s="118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119"/>
      <c r="AE936" s="119"/>
      <c r="AF936" s="119"/>
      <c r="AG936" s="1"/>
      <c r="AH936" s="29"/>
      <c r="AI936" s="25"/>
      <c r="AJ936" s="1"/>
    </row>
    <row r="937" spans="1:36" ht="26.25">
      <c r="A937" s="173"/>
      <c r="B937" s="212" t="s">
        <v>101</v>
      </c>
      <c r="C937" s="205"/>
      <c r="D937" s="205"/>
      <c r="E937" s="205"/>
      <c r="F937" s="205"/>
      <c r="G937" s="205"/>
      <c r="H937" s="205"/>
      <c r="I937" s="205"/>
      <c r="J937" s="205"/>
      <c r="K937" s="48" t="s">
        <v>130</v>
      </c>
      <c r="L937" s="173"/>
      <c r="M937" s="173"/>
      <c r="N937" s="173"/>
      <c r="O937" s="173"/>
      <c r="P937" s="173"/>
      <c r="Q937" s="173"/>
      <c r="R937" s="173"/>
      <c r="S937" s="173"/>
      <c r="T937" s="173"/>
      <c r="U937" s="173"/>
      <c r="V937" s="173"/>
      <c r="W937" s="173"/>
      <c r="X937" s="173"/>
      <c r="Y937" s="173"/>
      <c r="Z937" s="173"/>
      <c r="AA937" s="173"/>
      <c r="AB937" s="173"/>
      <c r="AC937" s="1"/>
      <c r="AD937" s="1"/>
      <c r="AE937" s="29"/>
      <c r="AF937" s="1"/>
      <c r="AG937" s="29"/>
      <c r="AH937" s="29"/>
      <c r="AI937" s="29"/>
      <c r="AJ937" s="173"/>
    </row>
    <row r="938" spans="1:36" ht="18" customHeight="1">
      <c r="A938" s="206" t="s">
        <v>9</v>
      </c>
      <c r="B938" s="207" t="s">
        <v>80</v>
      </c>
      <c r="C938" s="202"/>
      <c r="D938" s="202"/>
      <c r="E938" s="202"/>
      <c r="F938" s="202"/>
      <c r="G938" s="202"/>
      <c r="H938" s="202"/>
      <c r="I938" s="202"/>
      <c r="J938" s="203"/>
      <c r="K938" s="208" t="s">
        <v>10</v>
      </c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196" t="s">
        <v>2</v>
      </c>
      <c r="AD938" s="196" t="s">
        <v>3</v>
      </c>
      <c r="AE938" s="198" t="s">
        <v>4</v>
      </c>
      <c r="AF938" s="196" t="s">
        <v>5</v>
      </c>
      <c r="AG938" s="199" t="s">
        <v>6</v>
      </c>
      <c r="AH938" s="199" t="s">
        <v>7</v>
      </c>
      <c r="AI938" s="196" t="s">
        <v>8</v>
      </c>
      <c r="AJ938" s="173"/>
    </row>
    <row r="939" spans="1:36" ht="18" customHeight="1">
      <c r="A939" s="197"/>
      <c r="B939" s="52" t="s">
        <v>81</v>
      </c>
      <c r="C939" s="52" t="s">
        <v>82</v>
      </c>
      <c r="D939" s="52" t="s">
        <v>83</v>
      </c>
      <c r="E939" s="52" t="s">
        <v>84</v>
      </c>
      <c r="F939" s="52" t="s">
        <v>85</v>
      </c>
      <c r="G939" s="52" t="s">
        <v>86</v>
      </c>
      <c r="H939" s="52" t="s">
        <v>87</v>
      </c>
      <c r="I939" s="52" t="s">
        <v>88</v>
      </c>
      <c r="J939" s="52" t="s">
        <v>89</v>
      </c>
      <c r="K939" s="197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197"/>
      <c r="AD939" s="197"/>
      <c r="AE939" s="197"/>
      <c r="AF939" s="197"/>
      <c r="AG939" s="197"/>
      <c r="AH939" s="197"/>
      <c r="AI939" s="197"/>
      <c r="AJ939" s="173"/>
    </row>
    <row r="940" spans="1:36" ht="18" customHeight="1">
      <c r="A940" s="52">
        <v>2301</v>
      </c>
      <c r="B940" s="53">
        <v>19</v>
      </c>
      <c r="C940" s="103"/>
      <c r="D940" s="103"/>
      <c r="E940" s="103"/>
      <c r="F940" s="103"/>
      <c r="G940" s="103"/>
      <c r="H940" s="103"/>
      <c r="I940" s="103"/>
      <c r="J940" s="103"/>
      <c r="K940" s="114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55"/>
      <c r="AD940" s="56"/>
      <c r="AE940" s="57"/>
      <c r="AF940" s="105"/>
      <c r="AG940" s="59">
        <v>51</v>
      </c>
      <c r="AH940" s="106"/>
      <c r="AI940" s="105"/>
      <c r="AJ940" s="173"/>
    </row>
    <row r="941" spans="1:36" ht="18" customHeight="1">
      <c r="A941" s="52">
        <v>2302</v>
      </c>
      <c r="B941" s="103"/>
      <c r="C941" s="103">
        <v>17</v>
      </c>
      <c r="D941" s="103"/>
      <c r="E941" s="103"/>
      <c r="F941" s="103"/>
      <c r="G941" s="103"/>
      <c r="H941" s="103"/>
      <c r="I941" s="103"/>
      <c r="J941" s="103"/>
      <c r="K941" s="114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61"/>
      <c r="AD941" s="1"/>
      <c r="AE941" s="62"/>
      <c r="AF941" s="63">
        <f>IF(C941=0,"",C941/B940)</f>
        <v>0.89473684210526316</v>
      </c>
      <c r="AG941" s="64">
        <v>17</v>
      </c>
      <c r="AH941" s="65">
        <f t="shared" ref="AH941:AH947" si="146">IF(AG941=0,"",AG941/AG940)</f>
        <v>0.33333333333333331</v>
      </c>
      <c r="AI941" s="65">
        <f t="shared" ref="AI941:AI947" si="147">IF(AG941=0,"",100%-AH941)</f>
        <v>0.66666666666666674</v>
      </c>
      <c r="AJ941" s="173"/>
    </row>
    <row r="942" spans="1:36" ht="18" customHeight="1">
      <c r="A942" s="52">
        <v>2401</v>
      </c>
      <c r="B942" s="103"/>
      <c r="C942" s="103"/>
      <c r="D942" s="103">
        <v>15</v>
      </c>
      <c r="E942" s="103"/>
      <c r="F942" s="103"/>
      <c r="G942" s="103"/>
      <c r="H942" s="103"/>
      <c r="I942" s="103"/>
      <c r="J942" s="103"/>
      <c r="K942" s="114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61"/>
      <c r="AD942" s="1"/>
      <c r="AE942" s="62"/>
      <c r="AF942" s="63">
        <f>IF(D942=0,"",D942/C941)</f>
        <v>0.88235294117647056</v>
      </c>
      <c r="AG942" s="64">
        <v>15</v>
      </c>
      <c r="AH942" s="65">
        <f t="shared" si="146"/>
        <v>0.88235294117647056</v>
      </c>
      <c r="AI942" s="65">
        <f t="shared" si="147"/>
        <v>0.11764705882352944</v>
      </c>
      <c r="AJ942" s="177">
        <f>AG942/AG940</f>
        <v>0.29411764705882354</v>
      </c>
    </row>
    <row r="943" spans="1:36" ht="18" customHeight="1">
      <c r="A943" s="52">
        <v>2402</v>
      </c>
      <c r="B943" s="103"/>
      <c r="C943" s="103"/>
      <c r="D943" s="103"/>
      <c r="E943" s="103">
        <v>15</v>
      </c>
      <c r="F943" s="103"/>
      <c r="G943" s="103"/>
      <c r="H943" s="103"/>
      <c r="I943" s="103"/>
      <c r="J943" s="103"/>
      <c r="K943" s="114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61"/>
      <c r="AD943" s="1"/>
      <c r="AE943" s="62"/>
      <c r="AF943" s="63">
        <f>IF(E943=0,"",E943/D942)</f>
        <v>1</v>
      </c>
      <c r="AG943" s="64">
        <v>15</v>
      </c>
      <c r="AH943" s="65">
        <f t="shared" si="146"/>
        <v>1</v>
      </c>
      <c r="AI943" s="65">
        <f t="shared" si="147"/>
        <v>0</v>
      </c>
      <c r="AJ943" s="173"/>
    </row>
    <row r="944" spans="1:36" ht="18" customHeight="1">
      <c r="A944" s="52">
        <v>2501</v>
      </c>
      <c r="B944" s="103"/>
      <c r="C944" s="103"/>
      <c r="D944" s="103"/>
      <c r="E944" s="103"/>
      <c r="F944" s="103"/>
      <c r="G944" s="103"/>
      <c r="H944" s="103"/>
      <c r="I944" s="103"/>
      <c r="J944" s="103"/>
      <c r="K944" s="114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61"/>
      <c r="AD944" s="1"/>
      <c r="AE944" s="62"/>
      <c r="AF944" s="63" t="str">
        <f>IF(G944=0,"",G944/#REF!)</f>
        <v/>
      </c>
      <c r="AG944" s="64"/>
      <c r="AH944" s="65" t="str">
        <f t="shared" si="146"/>
        <v/>
      </c>
      <c r="AI944" s="65" t="str">
        <f t="shared" si="147"/>
        <v/>
      </c>
      <c r="AJ944" s="173"/>
    </row>
    <row r="945" spans="1:36" ht="18" customHeight="1">
      <c r="A945" s="52">
        <v>2502</v>
      </c>
      <c r="B945" s="103"/>
      <c r="C945" s="103"/>
      <c r="D945" s="103"/>
      <c r="E945" s="103"/>
      <c r="F945" s="103"/>
      <c r="G945" s="103"/>
      <c r="H945" s="103"/>
      <c r="I945" s="103"/>
      <c r="J945" s="103"/>
      <c r="K945" s="114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61"/>
      <c r="AD945" s="1"/>
      <c r="AE945" s="62"/>
      <c r="AF945" s="63" t="str">
        <f>IF(H945=0,"",H945/G944)</f>
        <v/>
      </c>
      <c r="AG945" s="64"/>
      <c r="AH945" s="65" t="str">
        <f t="shared" si="146"/>
        <v/>
      </c>
      <c r="AI945" s="65" t="str">
        <f t="shared" si="147"/>
        <v/>
      </c>
      <c r="AJ945" s="173"/>
    </row>
    <row r="946" spans="1:36" ht="18" customHeight="1">
      <c r="A946" s="52">
        <v>2601</v>
      </c>
      <c r="B946" s="103"/>
      <c r="C946" s="103"/>
      <c r="D946" s="103"/>
      <c r="E946" s="103"/>
      <c r="F946" s="103"/>
      <c r="G946" s="103"/>
      <c r="H946" s="103"/>
      <c r="I946" s="103"/>
      <c r="J946" s="103"/>
      <c r="K946" s="114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61"/>
      <c r="AD946" s="1"/>
      <c r="AE946" s="62"/>
      <c r="AF946" s="63" t="str">
        <f>IF(I946=0,"",I946/H945)</f>
        <v/>
      </c>
      <c r="AG946" s="64"/>
      <c r="AH946" s="65" t="str">
        <f t="shared" si="146"/>
        <v/>
      </c>
      <c r="AI946" s="65" t="str">
        <f t="shared" si="147"/>
        <v/>
      </c>
      <c r="AJ946" s="173"/>
    </row>
    <row r="947" spans="1:36" ht="18" customHeight="1">
      <c r="A947" s="52">
        <v>2602</v>
      </c>
      <c r="B947" s="103"/>
      <c r="C947" s="103"/>
      <c r="D947" s="103"/>
      <c r="E947" s="103"/>
      <c r="F947" s="103"/>
      <c r="G947" s="103"/>
      <c r="H947" s="103"/>
      <c r="I947" s="103"/>
      <c r="J947" s="103"/>
      <c r="K947" s="114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61"/>
      <c r="AD947" s="1"/>
      <c r="AE947" s="62"/>
      <c r="AF947" s="66" t="str">
        <f>IF(J947=0,"",J947/I946)</f>
        <v/>
      </c>
      <c r="AG947" s="64"/>
      <c r="AH947" s="65" t="str">
        <f t="shared" si="146"/>
        <v/>
      </c>
      <c r="AI947" s="67" t="str">
        <f t="shared" si="147"/>
        <v/>
      </c>
      <c r="AJ947" s="173"/>
    </row>
    <row r="948" spans="1:36" ht="18" customHeight="1">
      <c r="A948" s="52">
        <v>2701</v>
      </c>
      <c r="B948" s="103"/>
      <c r="C948" s="103"/>
      <c r="D948" s="103"/>
      <c r="E948" s="103"/>
      <c r="F948" s="103"/>
      <c r="G948" s="103"/>
      <c r="H948" s="103"/>
      <c r="I948" s="103"/>
      <c r="J948" s="103"/>
      <c r="K948" s="114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61"/>
      <c r="AD948" s="1"/>
      <c r="AE948" s="29"/>
      <c r="AF948" s="107"/>
      <c r="AG948" s="64"/>
      <c r="AH948" s="108"/>
      <c r="AI948" s="109"/>
      <c r="AJ948" s="173"/>
    </row>
    <row r="949" spans="1:36" ht="18" customHeight="1">
      <c r="A949" s="52">
        <v>2702</v>
      </c>
      <c r="B949" s="103"/>
      <c r="C949" s="103"/>
      <c r="D949" s="103"/>
      <c r="E949" s="103"/>
      <c r="F949" s="103"/>
      <c r="G949" s="103"/>
      <c r="H949" s="103"/>
      <c r="I949" s="103"/>
      <c r="J949" s="103"/>
      <c r="K949" s="114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61"/>
      <c r="AD949" s="1"/>
      <c r="AE949" s="29"/>
      <c r="AF949" s="110"/>
      <c r="AG949" s="111"/>
      <c r="AH949" s="112"/>
      <c r="AI949" s="110"/>
      <c r="AJ949" s="173"/>
    </row>
    <row r="950" spans="1:36" ht="18" customHeight="1">
      <c r="A950" s="52">
        <v>2801</v>
      </c>
      <c r="B950" s="103"/>
      <c r="C950" s="103"/>
      <c r="D950" s="103"/>
      <c r="E950" s="103"/>
      <c r="F950" s="103"/>
      <c r="G950" s="103"/>
      <c r="H950" s="103"/>
      <c r="I950" s="103"/>
      <c r="J950" s="103"/>
      <c r="K950" s="114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61"/>
      <c r="AD950" s="1"/>
      <c r="AE950" s="29"/>
      <c r="AF950" s="110"/>
      <c r="AG950" s="111"/>
      <c r="AH950" s="112"/>
      <c r="AI950" s="110"/>
      <c r="AJ950" s="173"/>
    </row>
    <row r="951" spans="1:36" ht="18" customHeight="1">
      <c r="A951" s="52">
        <v>2802</v>
      </c>
      <c r="B951" s="103"/>
      <c r="C951" s="103"/>
      <c r="D951" s="103"/>
      <c r="E951" s="103"/>
      <c r="F951" s="103"/>
      <c r="G951" s="103"/>
      <c r="H951" s="103"/>
      <c r="I951" s="103"/>
      <c r="J951" s="103"/>
      <c r="K951" s="114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61"/>
      <c r="AD951" s="1"/>
      <c r="AE951" s="29"/>
      <c r="AF951" s="110"/>
      <c r="AG951" s="111"/>
      <c r="AH951" s="112"/>
      <c r="AI951" s="110"/>
      <c r="AJ951" s="173"/>
    </row>
    <row r="952" spans="1:36" ht="18" customHeight="1">
      <c r="A952" s="52">
        <v>2901</v>
      </c>
      <c r="B952" s="103"/>
      <c r="C952" s="103"/>
      <c r="D952" s="103"/>
      <c r="E952" s="103"/>
      <c r="F952" s="103"/>
      <c r="G952" s="103"/>
      <c r="H952" s="103"/>
      <c r="I952" s="103"/>
      <c r="J952" s="103"/>
      <c r="K952" s="114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61"/>
      <c r="AD952" s="1"/>
      <c r="AE952" s="29"/>
      <c r="AF952" s="77" t="s">
        <v>63</v>
      </c>
      <c r="AG952" s="78"/>
      <c r="AH952" s="79" t="str">
        <f>IF(SUM(K942:K951)=0,"",SUM(K942:K951))</f>
        <v/>
      </c>
      <c r="AI952" s="80" t="s">
        <v>10</v>
      </c>
      <c r="AJ952" s="173"/>
    </row>
    <row r="953" spans="1:36" ht="18" customHeight="1">
      <c r="A953" s="173"/>
      <c r="B953" s="103"/>
      <c r="C953" s="103"/>
      <c r="D953" s="103"/>
      <c r="E953" s="103"/>
      <c r="F953" s="103"/>
      <c r="G953" s="103"/>
      <c r="H953" s="103"/>
      <c r="I953" s="103"/>
      <c r="J953" s="103"/>
      <c r="K953" s="114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61"/>
      <c r="AD953" s="1"/>
      <c r="AE953" s="29"/>
      <c r="AF953" s="81" t="s">
        <v>64</v>
      </c>
      <c r="AG953" s="82" t="str">
        <f>IF(AG952/B940=0,"",AG952/B940)</f>
        <v/>
      </c>
      <c r="AH953" s="83" t="e">
        <f>IF(AG952/AH952=0,"",AG952/AH952)</f>
        <v>#VALUE!</v>
      </c>
      <c r="AI953" s="84" t="s">
        <v>65</v>
      </c>
      <c r="AJ953" s="173"/>
    </row>
    <row r="954" spans="1:36" ht="18" customHeight="1">
      <c r="A954" s="173"/>
      <c r="B954" s="103"/>
      <c r="C954" s="103"/>
      <c r="D954" s="103"/>
      <c r="E954" s="103"/>
      <c r="F954" s="103"/>
      <c r="G954" s="103"/>
      <c r="H954" s="103"/>
      <c r="I954" s="103"/>
      <c r="J954" s="103"/>
      <c r="K954" s="114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85"/>
      <c r="AD954" s="86"/>
      <c r="AE954" s="87"/>
      <c r="AF954" s="86"/>
      <c r="AG954" s="87"/>
      <c r="AH954" s="87"/>
      <c r="AI954" s="88"/>
      <c r="AJ954" s="173"/>
    </row>
    <row r="955" spans="1:36" ht="18" customHeight="1">
      <c r="A955" s="28"/>
      <c r="B955" s="29"/>
      <c r="C955" s="29"/>
      <c r="D955" s="201" t="s">
        <v>90</v>
      </c>
      <c r="E955" s="202"/>
      <c r="F955" s="202"/>
      <c r="G955" s="202"/>
      <c r="H955" s="202"/>
      <c r="I955" s="202"/>
      <c r="J955" s="203"/>
      <c r="K955" s="89">
        <f>SUM(K940:K951)</f>
        <v>0</v>
      </c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90" t="str">
        <f>IF(K947=0,"",K947/B940)</f>
        <v/>
      </c>
      <c r="AD955" s="90" t="str">
        <f>IF(K955=0,"",K955/B940)</f>
        <v/>
      </c>
      <c r="AE955" s="90" t="str">
        <f>IF(K947=0,"",AD955-AC955)</f>
        <v/>
      </c>
      <c r="AF955" s="1"/>
      <c r="AG955" s="29"/>
      <c r="AH955" s="25"/>
      <c r="AI955" s="1"/>
      <c r="AJ955" s="173"/>
    </row>
    <row r="956" spans="1:36" ht="18" customHeight="1">
      <c r="A956" s="28"/>
      <c r="B956" s="29"/>
      <c r="C956" s="29"/>
      <c r="D956" s="117"/>
      <c r="E956" s="117"/>
      <c r="F956" s="117"/>
      <c r="G956" s="117"/>
      <c r="H956" s="117"/>
      <c r="I956" s="117"/>
      <c r="J956" s="117"/>
      <c r="K956" s="118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119"/>
      <c r="AD956" s="119"/>
      <c r="AE956" s="119"/>
      <c r="AF956" s="1"/>
      <c r="AG956" s="29"/>
      <c r="AH956" s="25"/>
      <c r="AI956" s="1"/>
      <c r="AJ956" s="173"/>
    </row>
    <row r="957" spans="1:36" ht="18" customHeight="1">
      <c r="A957" s="28"/>
      <c r="B957" s="29"/>
      <c r="C957" s="29"/>
      <c r="D957" s="117"/>
      <c r="E957" s="117"/>
      <c r="F957" s="117"/>
      <c r="G957" s="117"/>
      <c r="H957" s="117"/>
      <c r="I957" s="117"/>
      <c r="J957" s="117"/>
      <c r="K957" s="118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119"/>
      <c r="AE957" s="119"/>
      <c r="AF957" s="119"/>
      <c r="AG957" s="1"/>
      <c r="AH957" s="29"/>
      <c r="AI957" s="25"/>
      <c r="AJ957" s="1"/>
    </row>
    <row r="958" spans="1:36" ht="18" customHeight="1">
      <c r="A958" s="179"/>
      <c r="B958" s="212" t="s">
        <v>101</v>
      </c>
      <c r="C958" s="205"/>
      <c r="D958" s="205"/>
      <c r="E958" s="205"/>
      <c r="F958" s="205"/>
      <c r="G958" s="205"/>
      <c r="H958" s="205"/>
      <c r="I958" s="205"/>
      <c r="J958" s="205"/>
      <c r="K958" s="48" t="s">
        <v>124</v>
      </c>
      <c r="L958" s="179"/>
      <c r="M958" s="179"/>
      <c r="N958" s="179"/>
      <c r="O958" s="179"/>
      <c r="P958" s="179"/>
      <c r="Q958" s="179"/>
      <c r="R958" s="179"/>
      <c r="S958" s="179"/>
      <c r="T958" s="179"/>
      <c r="U958" s="179"/>
      <c r="V958" s="179"/>
      <c r="W958" s="179"/>
      <c r="X958" s="179"/>
      <c r="Y958" s="179"/>
      <c r="Z958" s="179"/>
      <c r="AA958" s="179"/>
      <c r="AB958" s="179"/>
      <c r="AC958" s="1"/>
      <c r="AD958" s="1"/>
      <c r="AE958" s="29"/>
      <c r="AF958" s="1"/>
      <c r="AG958" s="29"/>
      <c r="AH958" s="29"/>
      <c r="AI958" s="29"/>
      <c r="AJ958" s="179"/>
    </row>
    <row r="959" spans="1:36" ht="18" customHeight="1">
      <c r="A959" s="206" t="s">
        <v>9</v>
      </c>
      <c r="B959" s="207" t="s">
        <v>80</v>
      </c>
      <c r="C959" s="202"/>
      <c r="D959" s="202"/>
      <c r="E959" s="202"/>
      <c r="F959" s="202"/>
      <c r="G959" s="202"/>
      <c r="H959" s="202"/>
      <c r="I959" s="202"/>
      <c r="J959" s="203"/>
      <c r="K959" s="208" t="s">
        <v>10</v>
      </c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196" t="s">
        <v>2</v>
      </c>
      <c r="AD959" s="196" t="s">
        <v>3</v>
      </c>
      <c r="AE959" s="198" t="s">
        <v>4</v>
      </c>
      <c r="AF959" s="196" t="s">
        <v>5</v>
      </c>
      <c r="AG959" s="199" t="s">
        <v>6</v>
      </c>
      <c r="AH959" s="199" t="s">
        <v>7</v>
      </c>
      <c r="AI959" s="196" t="s">
        <v>8</v>
      </c>
      <c r="AJ959" s="179"/>
    </row>
    <row r="960" spans="1:36" ht="18" customHeight="1">
      <c r="A960" s="197"/>
      <c r="B960" s="52" t="s">
        <v>81</v>
      </c>
      <c r="C960" s="52" t="s">
        <v>82</v>
      </c>
      <c r="D960" s="52" t="s">
        <v>83</v>
      </c>
      <c r="E960" s="52" t="s">
        <v>84</v>
      </c>
      <c r="F960" s="52" t="s">
        <v>85</v>
      </c>
      <c r="G960" s="52" t="s">
        <v>86</v>
      </c>
      <c r="H960" s="52" t="s">
        <v>87</v>
      </c>
      <c r="I960" s="52" t="s">
        <v>88</v>
      </c>
      <c r="J960" s="52" t="s">
        <v>89</v>
      </c>
      <c r="K960" s="197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197"/>
      <c r="AD960" s="197"/>
      <c r="AE960" s="197"/>
      <c r="AF960" s="197"/>
      <c r="AG960" s="197"/>
      <c r="AH960" s="197"/>
      <c r="AI960" s="197"/>
      <c r="AJ960" s="179"/>
    </row>
    <row r="961" spans="1:36" ht="18" customHeight="1">
      <c r="A961" s="52">
        <v>2302</v>
      </c>
      <c r="B961" s="53">
        <v>57</v>
      </c>
      <c r="C961" s="103"/>
      <c r="D961" s="103"/>
      <c r="E961" s="103"/>
      <c r="F961" s="103"/>
      <c r="G961" s="103"/>
      <c r="H961" s="103"/>
      <c r="I961" s="103"/>
      <c r="J961" s="103"/>
      <c r="K961" s="114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55"/>
      <c r="AD961" s="56"/>
      <c r="AE961" s="57"/>
      <c r="AF961" s="105"/>
      <c r="AG961" s="59">
        <f>B961</f>
        <v>57</v>
      </c>
      <c r="AH961" s="106"/>
      <c r="AI961" s="105"/>
      <c r="AJ961" s="179"/>
    </row>
    <row r="962" spans="1:36" ht="18" customHeight="1">
      <c r="A962" s="52">
        <v>2401</v>
      </c>
      <c r="B962" s="103"/>
      <c r="C962" s="103">
        <v>50</v>
      </c>
      <c r="D962" s="103"/>
      <c r="E962" s="103"/>
      <c r="F962" s="103"/>
      <c r="G962" s="103"/>
      <c r="H962" s="103"/>
      <c r="I962" s="103"/>
      <c r="J962" s="103"/>
      <c r="K962" s="114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61"/>
      <c r="AD962" s="1"/>
      <c r="AE962" s="62"/>
      <c r="AF962" s="63">
        <f>IF(C962=0,"",C962/B961)</f>
        <v>0.8771929824561403</v>
      </c>
      <c r="AG962" s="64">
        <v>52</v>
      </c>
      <c r="AH962" s="65">
        <f t="shared" ref="AH962:AH968" si="148">IF(AG962=0,"",AG962/AG961)</f>
        <v>0.91228070175438591</v>
      </c>
      <c r="AI962" s="65">
        <f t="shared" ref="AI962:AI968" si="149">IF(AG962=0,"",100%-AH962)</f>
        <v>8.7719298245614086E-2</v>
      </c>
      <c r="AJ962" s="179"/>
    </row>
    <row r="963" spans="1:36" ht="18" customHeight="1">
      <c r="A963" s="52">
        <v>2402</v>
      </c>
      <c r="B963" s="103"/>
      <c r="C963" s="103"/>
      <c r="D963" s="103">
        <v>43</v>
      </c>
      <c r="E963" s="103"/>
      <c r="F963" s="103"/>
      <c r="G963" s="103"/>
      <c r="H963" s="103"/>
      <c r="I963" s="103"/>
      <c r="J963" s="103"/>
      <c r="K963" s="114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61"/>
      <c r="AD963" s="1"/>
      <c r="AE963" s="62"/>
      <c r="AF963" s="63">
        <f>IF(D963=0,"",D963/C962)</f>
        <v>0.86</v>
      </c>
      <c r="AG963" s="64">
        <v>45</v>
      </c>
      <c r="AH963" s="65">
        <f t="shared" si="148"/>
        <v>0.86538461538461542</v>
      </c>
      <c r="AI963" s="65">
        <f t="shared" si="149"/>
        <v>0.13461538461538458</v>
      </c>
      <c r="AJ963" s="177">
        <f>AG963/AG961</f>
        <v>0.78947368421052633</v>
      </c>
    </row>
    <row r="964" spans="1:36" ht="18" customHeight="1">
      <c r="A964" s="52">
        <v>2501</v>
      </c>
      <c r="B964" s="103"/>
      <c r="C964" s="103"/>
      <c r="D964" s="103"/>
      <c r="E964" s="103"/>
      <c r="F964" s="103"/>
      <c r="G964" s="103"/>
      <c r="H964" s="103"/>
      <c r="I964" s="103"/>
      <c r="J964" s="103"/>
      <c r="K964" s="114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61"/>
      <c r="AD964" s="1"/>
      <c r="AE964" s="62"/>
      <c r="AF964" s="63" t="str">
        <f>IF(E964=0,"",E964/D963)</f>
        <v/>
      </c>
      <c r="AG964" s="64"/>
      <c r="AH964" s="65" t="str">
        <f t="shared" si="148"/>
        <v/>
      </c>
      <c r="AI964" s="65" t="str">
        <f t="shared" si="149"/>
        <v/>
      </c>
      <c r="AJ964" s="179"/>
    </row>
    <row r="965" spans="1:36" ht="18" customHeight="1">
      <c r="A965" s="52">
        <v>2502</v>
      </c>
      <c r="B965" s="103"/>
      <c r="C965" s="103"/>
      <c r="D965" s="103"/>
      <c r="E965" s="103"/>
      <c r="F965" s="103"/>
      <c r="G965" s="103"/>
      <c r="H965" s="103"/>
      <c r="I965" s="103"/>
      <c r="J965" s="103"/>
      <c r="K965" s="114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61"/>
      <c r="AD965" s="1"/>
      <c r="AE965" s="62"/>
      <c r="AF965" s="63" t="str">
        <f>IF(G965=0,"",G965/#REF!)</f>
        <v/>
      </c>
      <c r="AG965" s="64"/>
      <c r="AH965" s="65" t="str">
        <f t="shared" si="148"/>
        <v/>
      </c>
      <c r="AI965" s="65" t="str">
        <f t="shared" si="149"/>
        <v/>
      </c>
      <c r="AJ965" s="179"/>
    </row>
    <row r="966" spans="1:36" ht="18" customHeight="1">
      <c r="A966" s="52">
        <v>2601</v>
      </c>
      <c r="B966" s="103"/>
      <c r="C966" s="103"/>
      <c r="D966" s="103"/>
      <c r="E966" s="103"/>
      <c r="F966" s="103"/>
      <c r="G966" s="103"/>
      <c r="H966" s="103"/>
      <c r="I966" s="103"/>
      <c r="J966" s="103"/>
      <c r="K966" s="114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61"/>
      <c r="AD966" s="1"/>
      <c r="AE966" s="62"/>
      <c r="AF966" s="63" t="str">
        <f>IF(H966=0,"",H966/G965)</f>
        <v/>
      </c>
      <c r="AG966" s="64"/>
      <c r="AH966" s="65" t="str">
        <f t="shared" si="148"/>
        <v/>
      </c>
      <c r="AI966" s="65" t="str">
        <f t="shared" si="149"/>
        <v/>
      </c>
      <c r="AJ966" s="179"/>
    </row>
    <row r="967" spans="1:36" ht="18" customHeight="1">
      <c r="A967" s="52">
        <v>2602</v>
      </c>
      <c r="B967" s="103"/>
      <c r="C967" s="103"/>
      <c r="D967" s="103"/>
      <c r="E967" s="103"/>
      <c r="F967" s="103"/>
      <c r="G967" s="103"/>
      <c r="H967" s="103"/>
      <c r="I967" s="103"/>
      <c r="J967" s="103"/>
      <c r="K967" s="114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61"/>
      <c r="AD967" s="1"/>
      <c r="AE967" s="62"/>
      <c r="AF967" s="63" t="str">
        <f>IF(I967=0,"",I967/H966)</f>
        <v/>
      </c>
      <c r="AG967" s="64"/>
      <c r="AH967" s="65" t="str">
        <f t="shared" si="148"/>
        <v/>
      </c>
      <c r="AI967" s="65" t="str">
        <f t="shared" si="149"/>
        <v/>
      </c>
      <c r="AJ967" s="179"/>
    </row>
    <row r="968" spans="1:36" ht="18" customHeight="1">
      <c r="A968" s="52">
        <v>2701</v>
      </c>
      <c r="B968" s="103"/>
      <c r="C968" s="103"/>
      <c r="D968" s="103"/>
      <c r="E968" s="103"/>
      <c r="F968" s="103"/>
      <c r="G968" s="103"/>
      <c r="H968" s="103"/>
      <c r="I968" s="103"/>
      <c r="J968" s="103"/>
      <c r="K968" s="114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61"/>
      <c r="AD968" s="1"/>
      <c r="AE968" s="62"/>
      <c r="AF968" s="66" t="str">
        <f>IF(J968=0,"",J968/I967)</f>
        <v/>
      </c>
      <c r="AG968" s="64"/>
      <c r="AH968" s="65" t="str">
        <f t="shared" si="148"/>
        <v/>
      </c>
      <c r="AI968" s="67" t="str">
        <f t="shared" si="149"/>
        <v/>
      </c>
      <c r="AJ968" s="179"/>
    </row>
    <row r="969" spans="1:36" ht="18" customHeight="1">
      <c r="A969" s="52">
        <v>2702</v>
      </c>
      <c r="B969" s="103"/>
      <c r="C969" s="103"/>
      <c r="D969" s="103"/>
      <c r="E969" s="103"/>
      <c r="F969" s="103"/>
      <c r="G969" s="103"/>
      <c r="H969" s="103"/>
      <c r="I969" s="103"/>
      <c r="J969" s="103"/>
      <c r="K969" s="114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61"/>
      <c r="AD969" s="1"/>
      <c r="AE969" s="29"/>
      <c r="AF969" s="107"/>
      <c r="AG969" s="64"/>
      <c r="AH969" s="108"/>
      <c r="AI969" s="109"/>
      <c r="AJ969" s="179"/>
    </row>
    <row r="970" spans="1:36" ht="18" customHeight="1">
      <c r="A970" s="52">
        <v>2801</v>
      </c>
      <c r="B970" s="103"/>
      <c r="C970" s="103"/>
      <c r="D970" s="103"/>
      <c r="E970" s="103"/>
      <c r="F970" s="103"/>
      <c r="G970" s="103"/>
      <c r="H970" s="103"/>
      <c r="I970" s="103"/>
      <c r="J970" s="103"/>
      <c r="K970" s="114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61"/>
      <c r="AD970" s="1"/>
      <c r="AE970" s="29"/>
      <c r="AF970" s="110"/>
      <c r="AG970" s="111"/>
      <c r="AH970" s="112"/>
      <c r="AI970" s="110"/>
      <c r="AJ970" s="179"/>
    </row>
    <row r="971" spans="1:36" ht="18" customHeight="1">
      <c r="A971" s="52">
        <v>2802</v>
      </c>
      <c r="B971" s="103"/>
      <c r="C971" s="103"/>
      <c r="D971" s="103"/>
      <c r="E971" s="103"/>
      <c r="F971" s="103"/>
      <c r="G971" s="103"/>
      <c r="H971" s="103"/>
      <c r="I971" s="103"/>
      <c r="J971" s="103"/>
      <c r="K971" s="114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61"/>
      <c r="AD971" s="1"/>
      <c r="AE971" s="29"/>
      <c r="AF971" s="110"/>
      <c r="AG971" s="111"/>
      <c r="AH971" s="112"/>
      <c r="AI971" s="110"/>
      <c r="AJ971" s="179"/>
    </row>
    <row r="972" spans="1:36" ht="18" customHeight="1">
      <c r="A972" s="52">
        <v>2901</v>
      </c>
      <c r="B972" s="103"/>
      <c r="C972" s="103"/>
      <c r="D972" s="103"/>
      <c r="E972" s="103"/>
      <c r="F972" s="103"/>
      <c r="G972" s="103"/>
      <c r="H972" s="103"/>
      <c r="I972" s="103"/>
      <c r="J972" s="103"/>
      <c r="K972" s="114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61"/>
      <c r="AD972" s="1"/>
      <c r="AE972" s="29"/>
      <c r="AF972" s="110"/>
      <c r="AG972" s="111"/>
      <c r="AH972" s="112"/>
      <c r="AI972" s="110"/>
      <c r="AJ972" s="179"/>
    </row>
    <row r="973" spans="1:36" ht="18" customHeight="1">
      <c r="A973" s="52">
        <v>2902</v>
      </c>
      <c r="B973" s="103"/>
      <c r="C973" s="103"/>
      <c r="D973" s="103"/>
      <c r="E973" s="103"/>
      <c r="F973" s="103"/>
      <c r="G973" s="103"/>
      <c r="H973" s="103"/>
      <c r="I973" s="103"/>
      <c r="J973" s="103"/>
      <c r="K973" s="114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61"/>
      <c r="AD973" s="1"/>
      <c r="AE973" s="29"/>
      <c r="AF973" s="77" t="s">
        <v>63</v>
      </c>
      <c r="AG973" s="78"/>
      <c r="AH973" s="79" t="str">
        <f>IF(SUM(K963:K972)=0,"",SUM(K963:K972))</f>
        <v/>
      </c>
      <c r="AI973" s="80" t="s">
        <v>10</v>
      </c>
      <c r="AJ973" s="179"/>
    </row>
    <row r="974" spans="1:36" ht="18" customHeight="1">
      <c r="A974" s="179"/>
      <c r="B974" s="103"/>
      <c r="C974" s="103"/>
      <c r="D974" s="103"/>
      <c r="E974" s="103"/>
      <c r="F974" s="103"/>
      <c r="G974" s="103"/>
      <c r="H974" s="103"/>
      <c r="I974" s="103"/>
      <c r="J974" s="103"/>
      <c r="K974" s="114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61"/>
      <c r="AD974" s="1"/>
      <c r="AE974" s="29"/>
      <c r="AF974" s="81" t="s">
        <v>64</v>
      </c>
      <c r="AG974" s="82" t="str">
        <f>IF(AG973/B961=0,"",AG973/B961)</f>
        <v/>
      </c>
      <c r="AH974" s="83" t="e">
        <f>IF(AG973/AH973=0,"",AG973/AH973)</f>
        <v>#VALUE!</v>
      </c>
      <c r="AI974" s="84" t="s">
        <v>65</v>
      </c>
      <c r="AJ974" s="179"/>
    </row>
    <row r="975" spans="1:36" ht="18" customHeight="1">
      <c r="A975" s="179"/>
      <c r="B975" s="103"/>
      <c r="C975" s="103"/>
      <c r="D975" s="103"/>
      <c r="E975" s="103"/>
      <c r="F975" s="103"/>
      <c r="G975" s="103"/>
      <c r="H975" s="103"/>
      <c r="I975" s="103"/>
      <c r="J975" s="103"/>
      <c r="K975" s="114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85"/>
      <c r="AD975" s="86"/>
      <c r="AE975" s="87"/>
      <c r="AF975" s="86"/>
      <c r="AG975" s="87"/>
      <c r="AH975" s="87"/>
      <c r="AI975" s="88"/>
      <c r="AJ975" s="179"/>
    </row>
    <row r="976" spans="1:36" ht="18" customHeight="1">
      <c r="A976" s="28"/>
      <c r="B976" s="29"/>
      <c r="C976" s="29"/>
      <c r="D976" s="201" t="s">
        <v>90</v>
      </c>
      <c r="E976" s="202"/>
      <c r="F976" s="202"/>
      <c r="G976" s="202"/>
      <c r="H976" s="202"/>
      <c r="I976" s="202"/>
      <c r="J976" s="203"/>
      <c r="K976" s="89">
        <f>SUM(K961:K972)</f>
        <v>0</v>
      </c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90" t="str">
        <f>IF(K968=0,"",K968/B961)</f>
        <v/>
      </c>
      <c r="AD976" s="90" t="str">
        <f>IF(K976=0,"",K976/B961)</f>
        <v/>
      </c>
      <c r="AE976" s="90" t="str">
        <f>IF(K968=0,"",AD976-AC976)</f>
        <v/>
      </c>
      <c r="AF976" s="1"/>
      <c r="AG976" s="29"/>
      <c r="AH976" s="25"/>
      <c r="AI976" s="1"/>
      <c r="AJ976" s="179"/>
    </row>
    <row r="977" spans="1:36" ht="18" customHeight="1">
      <c r="A977" s="28"/>
      <c r="B977" s="29"/>
      <c r="C977" s="29"/>
      <c r="D977" s="117"/>
      <c r="E977" s="117"/>
      <c r="F977" s="117"/>
      <c r="G977" s="117"/>
      <c r="H977" s="117"/>
      <c r="I977" s="117"/>
      <c r="J977" s="117"/>
      <c r="K977" s="118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119"/>
      <c r="AE977" s="119"/>
      <c r="AF977" s="119"/>
      <c r="AG977" s="1"/>
      <c r="AH977" s="29"/>
      <c r="AI977" s="25"/>
      <c r="AJ977" s="1"/>
    </row>
    <row r="978" spans="1:36" ht="18" customHeight="1">
      <c r="A978" s="28"/>
      <c r="B978" s="29"/>
      <c r="C978" s="29"/>
      <c r="D978" s="117"/>
      <c r="E978" s="117"/>
      <c r="F978" s="117"/>
      <c r="G978" s="117"/>
      <c r="H978" s="117"/>
      <c r="I978" s="117"/>
      <c r="J978" s="117"/>
      <c r="K978" s="118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119"/>
      <c r="AE978" s="119"/>
      <c r="AF978" s="119"/>
      <c r="AG978" s="1"/>
      <c r="AH978" s="29"/>
      <c r="AI978" s="25"/>
      <c r="AJ978" s="1"/>
    </row>
    <row r="979" spans="1:36" ht="18" customHeight="1">
      <c r="A979" s="182"/>
      <c r="B979" s="212" t="s">
        <v>101</v>
      </c>
      <c r="C979" s="205"/>
      <c r="D979" s="205"/>
      <c r="E979" s="205"/>
      <c r="F979" s="205"/>
      <c r="G979" s="205"/>
      <c r="H979" s="205"/>
      <c r="I979" s="205"/>
      <c r="J979" s="205"/>
      <c r="K979" s="48" t="s">
        <v>125</v>
      </c>
      <c r="L979" s="182"/>
      <c r="M979" s="182"/>
      <c r="N979" s="182"/>
      <c r="O979" s="182"/>
      <c r="P979" s="182"/>
      <c r="Q979" s="182"/>
      <c r="R979" s="182"/>
      <c r="S979" s="182"/>
      <c r="T979" s="182"/>
      <c r="U979" s="182"/>
      <c r="V979" s="182"/>
      <c r="W979" s="182"/>
      <c r="X979" s="182"/>
      <c r="Y979" s="182"/>
      <c r="Z979" s="182"/>
      <c r="AA979" s="182"/>
      <c r="AB979" s="182"/>
      <c r="AC979" s="1"/>
      <c r="AD979" s="1"/>
      <c r="AE979" s="29"/>
      <c r="AF979" s="1"/>
      <c r="AG979" s="29"/>
      <c r="AH979" s="29"/>
      <c r="AI979" s="29"/>
      <c r="AJ979" s="182"/>
    </row>
    <row r="980" spans="1:36" ht="18" customHeight="1">
      <c r="A980" s="206" t="s">
        <v>9</v>
      </c>
      <c r="B980" s="207" t="s">
        <v>80</v>
      </c>
      <c r="C980" s="202"/>
      <c r="D980" s="202"/>
      <c r="E980" s="202"/>
      <c r="F980" s="202"/>
      <c r="G980" s="202"/>
      <c r="H980" s="202"/>
      <c r="I980" s="202"/>
      <c r="J980" s="203"/>
      <c r="K980" s="208" t="s">
        <v>10</v>
      </c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196" t="s">
        <v>2</v>
      </c>
      <c r="AD980" s="196" t="s">
        <v>3</v>
      </c>
      <c r="AE980" s="198" t="s">
        <v>4</v>
      </c>
      <c r="AF980" s="196" t="s">
        <v>5</v>
      </c>
      <c r="AG980" s="199" t="s">
        <v>6</v>
      </c>
      <c r="AH980" s="199" t="s">
        <v>7</v>
      </c>
      <c r="AI980" s="196" t="s">
        <v>8</v>
      </c>
      <c r="AJ980" s="182"/>
    </row>
    <row r="981" spans="1:36" ht="18" customHeight="1">
      <c r="A981" s="197"/>
      <c r="B981" s="52" t="s">
        <v>81</v>
      </c>
      <c r="C981" s="52" t="s">
        <v>82</v>
      </c>
      <c r="D981" s="52" t="s">
        <v>83</v>
      </c>
      <c r="E981" s="52" t="s">
        <v>84</v>
      </c>
      <c r="F981" s="52" t="s">
        <v>85</v>
      </c>
      <c r="G981" s="52" t="s">
        <v>86</v>
      </c>
      <c r="H981" s="52" t="s">
        <v>87</v>
      </c>
      <c r="I981" s="52" t="s">
        <v>88</v>
      </c>
      <c r="J981" s="52" t="s">
        <v>89</v>
      </c>
      <c r="K981" s="197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197"/>
      <c r="AD981" s="197"/>
      <c r="AE981" s="197"/>
      <c r="AF981" s="197"/>
      <c r="AG981" s="197"/>
      <c r="AH981" s="197"/>
      <c r="AI981" s="197"/>
      <c r="AJ981" s="182"/>
    </row>
    <row r="982" spans="1:36" ht="18" customHeight="1">
      <c r="A982" s="52">
        <v>2401</v>
      </c>
      <c r="B982" s="53">
        <v>18</v>
      </c>
      <c r="C982" s="103"/>
      <c r="D982" s="103"/>
      <c r="E982" s="103"/>
      <c r="F982" s="103"/>
      <c r="G982" s="103"/>
      <c r="H982" s="103"/>
      <c r="I982" s="103"/>
      <c r="J982" s="103"/>
      <c r="K982" s="114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55"/>
      <c r="AD982" s="56"/>
      <c r="AE982" s="57"/>
      <c r="AF982" s="105"/>
      <c r="AG982" s="59">
        <f>B982</f>
        <v>18</v>
      </c>
      <c r="AH982" s="106"/>
      <c r="AI982" s="105"/>
      <c r="AJ982" s="182"/>
    </row>
    <row r="983" spans="1:36" ht="18" customHeight="1">
      <c r="A983" s="52">
        <v>2402</v>
      </c>
      <c r="B983" s="103"/>
      <c r="C983" s="103">
        <v>9</v>
      </c>
      <c r="D983" s="103"/>
      <c r="E983" s="103"/>
      <c r="F983" s="103"/>
      <c r="G983" s="103"/>
      <c r="H983" s="103"/>
      <c r="I983" s="103"/>
      <c r="J983" s="103"/>
      <c r="K983" s="114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61"/>
      <c r="AD983" s="1"/>
      <c r="AE983" s="62"/>
      <c r="AF983" s="63">
        <f>IF(C983=0,"",C983/B982)</f>
        <v>0.5</v>
      </c>
      <c r="AG983" s="64">
        <v>10</v>
      </c>
      <c r="AH983" s="65">
        <f t="shared" ref="AH983:AH989" si="150">IF(AG983=0,"",AG983/AG982)</f>
        <v>0.55555555555555558</v>
      </c>
      <c r="AI983" s="65">
        <f t="shared" ref="AI983:AI989" si="151">IF(AG983=0,"",100%-AH983)</f>
        <v>0.44444444444444442</v>
      </c>
      <c r="AJ983" s="182"/>
    </row>
    <row r="984" spans="1:36" ht="18" customHeight="1">
      <c r="A984" s="52">
        <v>2501</v>
      </c>
      <c r="B984" s="103"/>
      <c r="C984" s="103"/>
      <c r="D984" s="103"/>
      <c r="E984" s="103"/>
      <c r="F984" s="103"/>
      <c r="G984" s="103"/>
      <c r="H984" s="103"/>
      <c r="I984" s="103"/>
      <c r="J984" s="103"/>
      <c r="K984" s="114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61"/>
      <c r="AD984" s="1"/>
      <c r="AE984" s="62"/>
      <c r="AF984" s="63" t="str">
        <f>IF(D984=0,"",D984/C983)</f>
        <v/>
      </c>
      <c r="AG984" s="64"/>
      <c r="AH984" s="65" t="str">
        <f t="shared" si="150"/>
        <v/>
      </c>
      <c r="AI984" s="65" t="str">
        <f t="shared" si="151"/>
        <v/>
      </c>
      <c r="AJ984" s="177">
        <f>AG984/AG982</f>
        <v>0</v>
      </c>
    </row>
    <row r="985" spans="1:36" ht="18" customHeight="1">
      <c r="A985" s="52">
        <v>2502</v>
      </c>
      <c r="B985" s="103"/>
      <c r="C985" s="103"/>
      <c r="D985" s="103"/>
      <c r="E985" s="103"/>
      <c r="F985" s="103"/>
      <c r="G985" s="103"/>
      <c r="H985" s="103"/>
      <c r="I985" s="103"/>
      <c r="J985" s="103"/>
      <c r="K985" s="114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61"/>
      <c r="AD985" s="1"/>
      <c r="AE985" s="62"/>
      <c r="AF985" s="63" t="str">
        <f>IF(E985=0,"",E985/D984)</f>
        <v/>
      </c>
      <c r="AG985" s="64"/>
      <c r="AH985" s="65" t="str">
        <f t="shared" si="150"/>
        <v/>
      </c>
      <c r="AI985" s="65" t="str">
        <f t="shared" si="151"/>
        <v/>
      </c>
      <c r="AJ985" s="182"/>
    </row>
    <row r="986" spans="1:36" ht="18" customHeight="1">
      <c r="A986" s="52">
        <v>2601</v>
      </c>
      <c r="B986" s="103"/>
      <c r="C986" s="103"/>
      <c r="D986" s="103"/>
      <c r="E986" s="103"/>
      <c r="F986" s="103"/>
      <c r="G986" s="103"/>
      <c r="H986" s="103"/>
      <c r="I986" s="103"/>
      <c r="J986" s="103"/>
      <c r="K986" s="114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61"/>
      <c r="AD986" s="1"/>
      <c r="AE986" s="62"/>
      <c r="AF986" s="63" t="str">
        <f>IF(G986=0,"",G986/#REF!)</f>
        <v/>
      </c>
      <c r="AG986" s="64"/>
      <c r="AH986" s="65" t="str">
        <f t="shared" si="150"/>
        <v/>
      </c>
      <c r="AI986" s="65" t="str">
        <f t="shared" si="151"/>
        <v/>
      </c>
      <c r="AJ986" s="182"/>
    </row>
    <row r="987" spans="1:36" ht="18" customHeight="1">
      <c r="A987" s="52">
        <v>2602</v>
      </c>
      <c r="B987" s="103"/>
      <c r="C987" s="103"/>
      <c r="D987" s="103"/>
      <c r="E987" s="103"/>
      <c r="F987" s="103"/>
      <c r="G987" s="103"/>
      <c r="H987" s="103"/>
      <c r="I987" s="103"/>
      <c r="J987" s="103"/>
      <c r="K987" s="114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61"/>
      <c r="AD987" s="1"/>
      <c r="AE987" s="62"/>
      <c r="AF987" s="63" t="str">
        <f>IF(H987=0,"",H987/G986)</f>
        <v/>
      </c>
      <c r="AG987" s="64"/>
      <c r="AH987" s="65" t="str">
        <f t="shared" si="150"/>
        <v/>
      </c>
      <c r="AI987" s="65" t="str">
        <f t="shared" si="151"/>
        <v/>
      </c>
      <c r="AJ987" s="182"/>
    </row>
    <row r="988" spans="1:36" ht="18" customHeight="1">
      <c r="A988" s="52">
        <v>2701</v>
      </c>
      <c r="B988" s="103"/>
      <c r="C988" s="103"/>
      <c r="D988" s="103"/>
      <c r="E988" s="103"/>
      <c r="F988" s="103"/>
      <c r="G988" s="103"/>
      <c r="H988" s="103"/>
      <c r="I988" s="103"/>
      <c r="J988" s="103"/>
      <c r="K988" s="114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61"/>
      <c r="AD988" s="1"/>
      <c r="AE988" s="62"/>
      <c r="AF988" s="63" t="str">
        <f>IF(I988=0,"",I988/H987)</f>
        <v/>
      </c>
      <c r="AG988" s="64"/>
      <c r="AH988" s="65" t="str">
        <f t="shared" si="150"/>
        <v/>
      </c>
      <c r="AI988" s="65" t="str">
        <f t="shared" si="151"/>
        <v/>
      </c>
      <c r="AJ988" s="182"/>
    </row>
    <row r="989" spans="1:36" ht="18" customHeight="1">
      <c r="A989" s="52">
        <v>2702</v>
      </c>
      <c r="B989" s="103"/>
      <c r="C989" s="103"/>
      <c r="D989" s="103"/>
      <c r="E989" s="103"/>
      <c r="F989" s="103"/>
      <c r="G989" s="103"/>
      <c r="H989" s="103"/>
      <c r="I989" s="103"/>
      <c r="J989" s="103"/>
      <c r="K989" s="114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61"/>
      <c r="AD989" s="1"/>
      <c r="AE989" s="62"/>
      <c r="AF989" s="66" t="str">
        <f>IF(J989=0,"",J989/I988)</f>
        <v/>
      </c>
      <c r="AG989" s="64"/>
      <c r="AH989" s="65" t="str">
        <f t="shared" si="150"/>
        <v/>
      </c>
      <c r="AI989" s="67" t="str">
        <f t="shared" si="151"/>
        <v/>
      </c>
      <c r="AJ989" s="182"/>
    </row>
    <row r="990" spans="1:36" ht="18" customHeight="1">
      <c r="A990" s="52">
        <v>2801</v>
      </c>
      <c r="B990" s="103"/>
      <c r="C990" s="103"/>
      <c r="D990" s="103"/>
      <c r="E990" s="103"/>
      <c r="F990" s="103"/>
      <c r="G990" s="103"/>
      <c r="H990" s="103"/>
      <c r="I990" s="103"/>
      <c r="J990" s="103"/>
      <c r="K990" s="114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61"/>
      <c r="AD990" s="1"/>
      <c r="AE990" s="29"/>
      <c r="AF990" s="107"/>
      <c r="AG990" s="64"/>
      <c r="AH990" s="108"/>
      <c r="AI990" s="109"/>
      <c r="AJ990" s="182"/>
    </row>
    <row r="991" spans="1:36" ht="18" customHeight="1">
      <c r="A991" s="52">
        <v>2802</v>
      </c>
      <c r="B991" s="103"/>
      <c r="C991" s="103"/>
      <c r="D991" s="103"/>
      <c r="E991" s="103"/>
      <c r="F991" s="103"/>
      <c r="G991" s="103"/>
      <c r="H991" s="103"/>
      <c r="I991" s="103"/>
      <c r="J991" s="103"/>
      <c r="K991" s="114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61"/>
      <c r="AD991" s="1"/>
      <c r="AE991" s="29"/>
      <c r="AF991" s="110"/>
      <c r="AG991" s="111"/>
      <c r="AH991" s="112"/>
      <c r="AI991" s="110"/>
      <c r="AJ991" s="182"/>
    </row>
    <row r="992" spans="1:36" ht="18" customHeight="1">
      <c r="A992" s="52">
        <v>2901</v>
      </c>
      <c r="B992" s="103"/>
      <c r="C992" s="103"/>
      <c r="D992" s="103"/>
      <c r="E992" s="103"/>
      <c r="F992" s="103"/>
      <c r="G992" s="103"/>
      <c r="H992" s="103"/>
      <c r="I992" s="103"/>
      <c r="J992" s="103"/>
      <c r="K992" s="114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61"/>
      <c r="AD992" s="1"/>
      <c r="AE992" s="29"/>
      <c r="AF992" s="110"/>
      <c r="AG992" s="111"/>
      <c r="AH992" s="112"/>
      <c r="AI992" s="110"/>
      <c r="AJ992" s="182"/>
    </row>
    <row r="993" spans="1:36" ht="18" customHeight="1">
      <c r="A993" s="52">
        <v>2902</v>
      </c>
      <c r="B993" s="103"/>
      <c r="C993" s="103"/>
      <c r="D993" s="103"/>
      <c r="E993" s="103"/>
      <c r="F993" s="103"/>
      <c r="G993" s="103"/>
      <c r="H993" s="103"/>
      <c r="I993" s="103"/>
      <c r="J993" s="103"/>
      <c r="K993" s="114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61"/>
      <c r="AD993" s="1"/>
      <c r="AE993" s="29"/>
      <c r="AF993" s="110"/>
      <c r="AG993" s="111"/>
      <c r="AH993" s="112"/>
      <c r="AI993" s="110"/>
      <c r="AJ993" s="182"/>
    </row>
    <row r="994" spans="1:36" ht="18" customHeight="1">
      <c r="A994" s="52">
        <v>3001</v>
      </c>
      <c r="B994" s="103"/>
      <c r="C994" s="103"/>
      <c r="D994" s="103"/>
      <c r="E994" s="103"/>
      <c r="F994" s="103"/>
      <c r="G994" s="103"/>
      <c r="H994" s="103"/>
      <c r="I994" s="103"/>
      <c r="J994" s="103"/>
      <c r="K994" s="114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61"/>
      <c r="AD994" s="1"/>
      <c r="AE994" s="29"/>
      <c r="AF994" s="77" t="s">
        <v>63</v>
      </c>
      <c r="AG994" s="78"/>
      <c r="AH994" s="79" t="str">
        <f>IF(SUM(K984:K993)=0,"",SUM(K984:K993))</f>
        <v/>
      </c>
      <c r="AI994" s="80" t="s">
        <v>10</v>
      </c>
      <c r="AJ994" s="182"/>
    </row>
    <row r="995" spans="1:36" ht="18" customHeight="1">
      <c r="A995" s="182"/>
      <c r="B995" s="103"/>
      <c r="C995" s="103"/>
      <c r="D995" s="103"/>
      <c r="E995" s="103"/>
      <c r="F995" s="103"/>
      <c r="G995" s="103"/>
      <c r="H995" s="103"/>
      <c r="I995" s="103"/>
      <c r="J995" s="103"/>
      <c r="K995" s="114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61"/>
      <c r="AD995" s="1"/>
      <c r="AE995" s="29"/>
      <c r="AF995" s="81" t="s">
        <v>64</v>
      </c>
      <c r="AG995" s="82" t="str">
        <f>IF(AG994/B982=0,"",AG994/B982)</f>
        <v/>
      </c>
      <c r="AH995" s="83" t="e">
        <f>IF(AG994/AH994=0,"",AG994/AH994)</f>
        <v>#VALUE!</v>
      </c>
      <c r="AI995" s="84" t="s">
        <v>65</v>
      </c>
      <c r="AJ995" s="182"/>
    </row>
    <row r="996" spans="1:36" ht="18" customHeight="1">
      <c r="A996" s="182"/>
      <c r="B996" s="103"/>
      <c r="C996" s="103"/>
      <c r="D996" s="103"/>
      <c r="E996" s="103"/>
      <c r="F996" s="103"/>
      <c r="G996" s="103"/>
      <c r="H996" s="103"/>
      <c r="I996" s="103"/>
      <c r="J996" s="103"/>
      <c r="K996" s="114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85"/>
      <c r="AD996" s="86"/>
      <c r="AE996" s="87"/>
      <c r="AF996" s="86"/>
      <c r="AG996" s="87"/>
      <c r="AH996" s="87"/>
      <c r="AI996" s="88"/>
      <c r="AJ996" s="182"/>
    </row>
    <row r="997" spans="1:36" ht="18" customHeight="1">
      <c r="A997" s="28"/>
      <c r="B997" s="29"/>
      <c r="C997" s="29"/>
      <c r="D997" s="201" t="s">
        <v>90</v>
      </c>
      <c r="E997" s="202"/>
      <c r="F997" s="202"/>
      <c r="G997" s="202"/>
      <c r="H997" s="202"/>
      <c r="I997" s="202"/>
      <c r="J997" s="203"/>
      <c r="K997" s="89">
        <f>SUM(K982:K993)</f>
        <v>0</v>
      </c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90" t="str">
        <f>IF(K989=0,"",K989/B982)</f>
        <v/>
      </c>
      <c r="AD997" s="90" t="str">
        <f>IF(K997=0,"",K997/B982)</f>
        <v/>
      </c>
      <c r="AE997" s="90" t="str">
        <f>IF(K989=0,"",AD997-AC997)</f>
        <v/>
      </c>
      <c r="AF997" s="1"/>
      <c r="AG997" s="29"/>
      <c r="AH997" s="25"/>
      <c r="AI997" s="1"/>
      <c r="AJ997" s="182"/>
    </row>
    <row r="998" spans="1:36" ht="18" customHeight="1">
      <c r="A998" s="28"/>
      <c r="B998" s="29"/>
      <c r="C998" s="29"/>
      <c r="D998" s="117"/>
      <c r="E998" s="117"/>
      <c r="F998" s="117"/>
      <c r="G998" s="117"/>
      <c r="H998" s="117"/>
      <c r="I998" s="117"/>
      <c r="J998" s="117"/>
      <c r="K998" s="118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119"/>
      <c r="AE998" s="119"/>
      <c r="AF998" s="119"/>
      <c r="AG998" s="1"/>
      <c r="AH998" s="29"/>
      <c r="AI998" s="25"/>
      <c r="AJ998" s="1"/>
    </row>
    <row r="999" spans="1:36" ht="18" customHeight="1">
      <c r="A999" s="28"/>
      <c r="B999" s="29"/>
      <c r="C999" s="29"/>
      <c r="D999" s="117"/>
      <c r="E999" s="117"/>
      <c r="F999" s="117"/>
      <c r="G999" s="117"/>
      <c r="H999" s="117"/>
      <c r="I999" s="117"/>
      <c r="J999" s="117"/>
      <c r="K999" s="118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119"/>
      <c r="AE999" s="119"/>
      <c r="AF999" s="119"/>
      <c r="AG999" s="1"/>
      <c r="AH999" s="29"/>
      <c r="AI999" s="25"/>
      <c r="AJ999" s="1"/>
    </row>
    <row r="1000" spans="1:36" ht="18" customHeight="1">
      <c r="A1000" s="187"/>
      <c r="B1000" s="212" t="s">
        <v>101</v>
      </c>
      <c r="C1000" s="205"/>
      <c r="D1000" s="205"/>
      <c r="E1000" s="205"/>
      <c r="F1000" s="205"/>
      <c r="G1000" s="205"/>
      <c r="H1000" s="205"/>
      <c r="I1000" s="205"/>
      <c r="J1000" s="205"/>
      <c r="K1000" s="48" t="s">
        <v>126</v>
      </c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  <c r="Z1000" s="187"/>
      <c r="AA1000" s="187"/>
      <c r="AB1000" s="187"/>
      <c r="AC1000" s="1"/>
      <c r="AD1000" s="1"/>
      <c r="AE1000" s="29"/>
      <c r="AF1000" s="1"/>
      <c r="AG1000" s="29"/>
      <c r="AH1000" s="29"/>
      <c r="AI1000" s="29"/>
      <c r="AJ1000" s="187"/>
    </row>
    <row r="1001" spans="1:36" ht="18" customHeight="1">
      <c r="A1001" s="206" t="s">
        <v>9</v>
      </c>
      <c r="B1001" s="207" t="s">
        <v>80</v>
      </c>
      <c r="C1001" s="202"/>
      <c r="D1001" s="202"/>
      <c r="E1001" s="202"/>
      <c r="F1001" s="202"/>
      <c r="G1001" s="202"/>
      <c r="H1001" s="202"/>
      <c r="I1001" s="202"/>
      <c r="J1001" s="203"/>
      <c r="K1001" s="208" t="s">
        <v>10</v>
      </c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196" t="s">
        <v>2</v>
      </c>
      <c r="AD1001" s="196" t="s">
        <v>3</v>
      </c>
      <c r="AE1001" s="198" t="s">
        <v>4</v>
      </c>
      <c r="AF1001" s="196" t="s">
        <v>5</v>
      </c>
      <c r="AG1001" s="199" t="s">
        <v>6</v>
      </c>
      <c r="AH1001" s="199" t="s">
        <v>7</v>
      </c>
      <c r="AI1001" s="196" t="s">
        <v>8</v>
      </c>
      <c r="AJ1001" s="187"/>
    </row>
    <row r="1002" spans="1:36" ht="18" customHeight="1">
      <c r="A1002" s="197"/>
      <c r="B1002" s="52" t="s">
        <v>81</v>
      </c>
      <c r="C1002" s="52" t="s">
        <v>82</v>
      </c>
      <c r="D1002" s="52" t="s">
        <v>83</v>
      </c>
      <c r="E1002" s="52" t="s">
        <v>84</v>
      </c>
      <c r="F1002" s="52" t="s">
        <v>85</v>
      </c>
      <c r="G1002" s="52" t="s">
        <v>86</v>
      </c>
      <c r="H1002" s="52" t="s">
        <v>87</v>
      </c>
      <c r="I1002" s="52" t="s">
        <v>88</v>
      </c>
      <c r="J1002" s="52" t="s">
        <v>89</v>
      </c>
      <c r="K1002" s="197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197"/>
      <c r="AD1002" s="197"/>
      <c r="AE1002" s="197"/>
      <c r="AF1002" s="197"/>
      <c r="AG1002" s="197"/>
      <c r="AH1002" s="197"/>
      <c r="AI1002" s="197"/>
      <c r="AJ1002" s="187"/>
    </row>
    <row r="1003" spans="1:36" ht="18" customHeight="1">
      <c r="A1003" s="52">
        <v>2401</v>
      </c>
      <c r="B1003" s="53">
        <v>36</v>
      </c>
      <c r="C1003" s="103"/>
      <c r="D1003" s="103"/>
      <c r="E1003" s="103"/>
      <c r="F1003" s="103"/>
      <c r="G1003" s="103"/>
      <c r="H1003" s="103"/>
      <c r="I1003" s="103"/>
      <c r="J1003" s="103"/>
      <c r="K1003" s="114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55"/>
      <c r="AD1003" s="56"/>
      <c r="AE1003" s="57"/>
      <c r="AF1003" s="105"/>
      <c r="AG1003" s="59">
        <f>B1003</f>
        <v>36</v>
      </c>
      <c r="AH1003" s="106"/>
      <c r="AI1003" s="105"/>
      <c r="AJ1003" s="187"/>
    </row>
    <row r="1004" spans="1:36" ht="18" customHeight="1">
      <c r="A1004" s="52">
        <v>2402</v>
      </c>
      <c r="B1004" s="103"/>
      <c r="C1004" s="103"/>
      <c r="D1004" s="103"/>
      <c r="E1004" s="103"/>
      <c r="F1004" s="103"/>
      <c r="G1004" s="103"/>
      <c r="H1004" s="103"/>
      <c r="I1004" s="103"/>
      <c r="J1004" s="103"/>
      <c r="K1004" s="114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61"/>
      <c r="AD1004" s="1"/>
      <c r="AE1004" s="62"/>
      <c r="AF1004" s="63" t="str">
        <f>IF(C1004=0,"",C1004/B1003)</f>
        <v/>
      </c>
      <c r="AG1004" s="64"/>
      <c r="AH1004" s="65" t="str">
        <f t="shared" ref="AH1004:AH1010" si="152">IF(AG1004=0,"",AG1004/AG1003)</f>
        <v/>
      </c>
      <c r="AI1004" s="65" t="str">
        <f t="shared" ref="AI1004:AI1010" si="153">IF(AG1004=0,"",100%-AH1004)</f>
        <v/>
      </c>
      <c r="AJ1004" s="187"/>
    </row>
    <row r="1005" spans="1:36" ht="18" customHeight="1">
      <c r="A1005" s="52">
        <v>2501</v>
      </c>
      <c r="B1005" s="103"/>
      <c r="C1005" s="103"/>
      <c r="D1005" s="103"/>
      <c r="E1005" s="103"/>
      <c r="F1005" s="103"/>
      <c r="G1005" s="103"/>
      <c r="H1005" s="103"/>
      <c r="I1005" s="103"/>
      <c r="J1005" s="103"/>
      <c r="K1005" s="114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61"/>
      <c r="AD1005" s="1"/>
      <c r="AE1005" s="62"/>
      <c r="AF1005" s="63" t="str">
        <f>IF(D1005=0,"",D1005/C1004)</f>
        <v/>
      </c>
      <c r="AG1005" s="64"/>
      <c r="AH1005" s="65" t="str">
        <f t="shared" si="152"/>
        <v/>
      </c>
      <c r="AI1005" s="65" t="str">
        <f t="shared" si="153"/>
        <v/>
      </c>
      <c r="AJ1005" s="177">
        <f>AG1005/AG1003</f>
        <v>0</v>
      </c>
    </row>
    <row r="1006" spans="1:36" ht="18" customHeight="1">
      <c r="A1006" s="52">
        <v>2502</v>
      </c>
      <c r="B1006" s="103"/>
      <c r="C1006" s="103"/>
      <c r="D1006" s="103"/>
      <c r="E1006" s="103"/>
      <c r="F1006" s="103"/>
      <c r="G1006" s="103"/>
      <c r="H1006" s="103"/>
      <c r="I1006" s="103"/>
      <c r="J1006" s="103"/>
      <c r="K1006" s="114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61"/>
      <c r="AD1006" s="1"/>
      <c r="AE1006" s="62"/>
      <c r="AF1006" s="63" t="str">
        <f>IF(E1006=0,"",E1006/D1005)</f>
        <v/>
      </c>
      <c r="AG1006" s="64"/>
      <c r="AH1006" s="65" t="str">
        <f t="shared" si="152"/>
        <v/>
      </c>
      <c r="AI1006" s="65" t="str">
        <f t="shared" si="153"/>
        <v/>
      </c>
      <c r="AJ1006" s="187"/>
    </row>
    <row r="1007" spans="1:36" ht="18" customHeight="1">
      <c r="A1007" s="52">
        <v>2601</v>
      </c>
      <c r="B1007" s="103"/>
      <c r="C1007" s="103"/>
      <c r="D1007" s="103"/>
      <c r="E1007" s="103"/>
      <c r="F1007" s="103"/>
      <c r="G1007" s="103"/>
      <c r="H1007" s="103"/>
      <c r="I1007" s="103"/>
      <c r="J1007" s="103"/>
      <c r="K1007" s="114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61"/>
      <c r="AD1007" s="1"/>
      <c r="AE1007" s="62"/>
      <c r="AF1007" s="63" t="str">
        <f>IF(G1007=0,"",G1007/#REF!)</f>
        <v/>
      </c>
      <c r="AG1007" s="64"/>
      <c r="AH1007" s="65" t="str">
        <f t="shared" si="152"/>
        <v/>
      </c>
      <c r="AI1007" s="65" t="str">
        <f t="shared" si="153"/>
        <v/>
      </c>
      <c r="AJ1007" s="187"/>
    </row>
    <row r="1008" spans="1:36" ht="18" customHeight="1">
      <c r="A1008" s="52">
        <v>2602</v>
      </c>
      <c r="B1008" s="103"/>
      <c r="C1008" s="103"/>
      <c r="D1008" s="103"/>
      <c r="E1008" s="103"/>
      <c r="F1008" s="103"/>
      <c r="G1008" s="103"/>
      <c r="H1008" s="103"/>
      <c r="I1008" s="103"/>
      <c r="J1008" s="103"/>
      <c r="K1008" s="114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61"/>
      <c r="AD1008" s="1"/>
      <c r="AE1008" s="62"/>
      <c r="AF1008" s="63" t="str">
        <f>IF(H1008=0,"",H1008/G1007)</f>
        <v/>
      </c>
      <c r="AG1008" s="64"/>
      <c r="AH1008" s="65" t="str">
        <f t="shared" si="152"/>
        <v/>
      </c>
      <c r="AI1008" s="65" t="str">
        <f t="shared" si="153"/>
        <v/>
      </c>
      <c r="AJ1008" s="187"/>
    </row>
    <row r="1009" spans="1:36" ht="18" customHeight="1">
      <c r="A1009" s="52">
        <v>2701</v>
      </c>
      <c r="B1009" s="103"/>
      <c r="C1009" s="103"/>
      <c r="D1009" s="103"/>
      <c r="E1009" s="103"/>
      <c r="F1009" s="103"/>
      <c r="G1009" s="103"/>
      <c r="H1009" s="103"/>
      <c r="I1009" s="103"/>
      <c r="J1009" s="103"/>
      <c r="K1009" s="114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61"/>
      <c r="AD1009" s="1"/>
      <c r="AE1009" s="62"/>
      <c r="AF1009" s="63" t="str">
        <f>IF(I1009=0,"",I1009/H1008)</f>
        <v/>
      </c>
      <c r="AG1009" s="64"/>
      <c r="AH1009" s="65" t="str">
        <f t="shared" si="152"/>
        <v/>
      </c>
      <c r="AI1009" s="65" t="str">
        <f t="shared" si="153"/>
        <v/>
      </c>
      <c r="AJ1009" s="187"/>
    </row>
    <row r="1010" spans="1:36" ht="18" customHeight="1">
      <c r="A1010" s="52">
        <v>2702</v>
      </c>
      <c r="B1010" s="103"/>
      <c r="C1010" s="103"/>
      <c r="D1010" s="103"/>
      <c r="E1010" s="103"/>
      <c r="F1010" s="103"/>
      <c r="G1010" s="103"/>
      <c r="H1010" s="103"/>
      <c r="I1010" s="103"/>
      <c r="J1010" s="103"/>
      <c r="K1010" s="114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61"/>
      <c r="AD1010" s="1"/>
      <c r="AE1010" s="62"/>
      <c r="AF1010" s="66" t="str">
        <f>IF(J1010=0,"",J1010/I1009)</f>
        <v/>
      </c>
      <c r="AG1010" s="64"/>
      <c r="AH1010" s="65" t="str">
        <f t="shared" si="152"/>
        <v/>
      </c>
      <c r="AI1010" s="67" t="str">
        <f t="shared" si="153"/>
        <v/>
      </c>
      <c r="AJ1010" s="187"/>
    </row>
    <row r="1011" spans="1:36" ht="18" customHeight="1">
      <c r="A1011" s="52">
        <v>2801</v>
      </c>
      <c r="B1011" s="103"/>
      <c r="C1011" s="103"/>
      <c r="D1011" s="103"/>
      <c r="E1011" s="103"/>
      <c r="F1011" s="103"/>
      <c r="G1011" s="103"/>
      <c r="H1011" s="103"/>
      <c r="I1011" s="103"/>
      <c r="J1011" s="103"/>
      <c r="K1011" s="114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61"/>
      <c r="AD1011" s="1"/>
      <c r="AE1011" s="29"/>
      <c r="AF1011" s="107"/>
      <c r="AG1011" s="64"/>
      <c r="AH1011" s="108"/>
      <c r="AI1011" s="109"/>
      <c r="AJ1011" s="187"/>
    </row>
    <row r="1012" spans="1:36" ht="18" customHeight="1">
      <c r="A1012" s="52">
        <v>2802</v>
      </c>
      <c r="B1012" s="103"/>
      <c r="C1012" s="103"/>
      <c r="D1012" s="103"/>
      <c r="E1012" s="103"/>
      <c r="F1012" s="103"/>
      <c r="G1012" s="103"/>
      <c r="H1012" s="103"/>
      <c r="I1012" s="103"/>
      <c r="J1012" s="103"/>
      <c r="K1012" s="114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61"/>
      <c r="AD1012" s="1"/>
      <c r="AE1012" s="29"/>
      <c r="AF1012" s="110"/>
      <c r="AG1012" s="111"/>
      <c r="AH1012" s="112"/>
      <c r="AI1012" s="110"/>
      <c r="AJ1012" s="187"/>
    </row>
    <row r="1013" spans="1:36" ht="15" customHeight="1">
      <c r="A1013" s="52">
        <v>2901</v>
      </c>
      <c r="B1013" s="103"/>
      <c r="C1013" s="103"/>
      <c r="D1013" s="103"/>
      <c r="E1013" s="103"/>
      <c r="F1013" s="103"/>
      <c r="G1013" s="103"/>
      <c r="H1013" s="103"/>
      <c r="I1013" s="103"/>
      <c r="J1013" s="103"/>
      <c r="K1013" s="114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61"/>
      <c r="AD1013" s="1"/>
      <c r="AE1013" s="29"/>
      <c r="AF1013" s="110"/>
      <c r="AG1013" s="111"/>
      <c r="AH1013" s="112"/>
      <c r="AI1013" s="110"/>
      <c r="AJ1013" s="187"/>
    </row>
    <row r="1014" spans="1:36" ht="15" customHeight="1">
      <c r="A1014" s="52">
        <v>2902</v>
      </c>
      <c r="B1014" s="103"/>
      <c r="C1014" s="103"/>
      <c r="D1014" s="103"/>
      <c r="E1014" s="103"/>
      <c r="F1014" s="103"/>
      <c r="G1014" s="103"/>
      <c r="H1014" s="103"/>
      <c r="I1014" s="103"/>
      <c r="J1014" s="103"/>
      <c r="K1014" s="114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61"/>
      <c r="AD1014" s="1"/>
      <c r="AE1014" s="29"/>
      <c r="AF1014" s="110"/>
      <c r="AG1014" s="111"/>
      <c r="AH1014" s="112"/>
      <c r="AI1014" s="110"/>
      <c r="AJ1014" s="187"/>
    </row>
    <row r="1015" spans="1:36" ht="15" customHeight="1">
      <c r="A1015" s="52">
        <v>3001</v>
      </c>
      <c r="B1015" s="103"/>
      <c r="C1015" s="103"/>
      <c r="D1015" s="103"/>
      <c r="E1015" s="103"/>
      <c r="F1015" s="103"/>
      <c r="G1015" s="103"/>
      <c r="H1015" s="103"/>
      <c r="I1015" s="103"/>
      <c r="J1015" s="103"/>
      <c r="K1015" s="114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61"/>
      <c r="AD1015" s="1"/>
      <c r="AE1015" s="29"/>
      <c r="AF1015" s="77" t="s">
        <v>63</v>
      </c>
      <c r="AG1015" s="78"/>
      <c r="AH1015" s="79" t="str">
        <f>IF(SUM(K1005:K1014)=0,"",SUM(K1005:K1014))</f>
        <v/>
      </c>
      <c r="AI1015" s="80" t="s">
        <v>10</v>
      </c>
      <c r="AJ1015" s="187"/>
    </row>
    <row r="1016" spans="1:36" ht="15" customHeight="1">
      <c r="A1016" s="187"/>
      <c r="B1016" s="103"/>
      <c r="C1016" s="103"/>
      <c r="D1016" s="103"/>
      <c r="E1016" s="103"/>
      <c r="F1016" s="103"/>
      <c r="G1016" s="103"/>
      <c r="H1016" s="103"/>
      <c r="I1016" s="103"/>
      <c r="J1016" s="103"/>
      <c r="K1016" s="114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61"/>
      <c r="AD1016" s="1"/>
      <c r="AE1016" s="29"/>
      <c r="AF1016" s="81" t="s">
        <v>64</v>
      </c>
      <c r="AG1016" s="82" t="str">
        <f>IF(AG1015/B1003=0,"",AG1015/B1003)</f>
        <v/>
      </c>
      <c r="AH1016" s="83" t="e">
        <f>IF(AG1015/AH1015=0,"",AG1015/AH1015)</f>
        <v>#VALUE!</v>
      </c>
      <c r="AI1016" s="84" t="s">
        <v>65</v>
      </c>
      <c r="AJ1016" s="187"/>
    </row>
    <row r="1017" spans="1:36" ht="15" customHeight="1">
      <c r="A1017" s="187"/>
      <c r="B1017" s="103"/>
      <c r="C1017" s="103"/>
      <c r="D1017" s="103"/>
      <c r="E1017" s="103"/>
      <c r="F1017" s="103"/>
      <c r="G1017" s="103"/>
      <c r="H1017" s="103"/>
      <c r="I1017" s="103"/>
      <c r="J1017" s="103"/>
      <c r="K1017" s="114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85"/>
      <c r="AD1017" s="86"/>
      <c r="AE1017" s="87"/>
      <c r="AF1017" s="86"/>
      <c r="AG1017" s="87"/>
      <c r="AH1017" s="87"/>
      <c r="AI1017" s="88"/>
      <c r="AJ1017" s="187"/>
    </row>
    <row r="1018" spans="1:36" ht="15" customHeight="1">
      <c r="A1018" s="28"/>
      <c r="B1018" s="29"/>
      <c r="C1018" s="29"/>
      <c r="D1018" s="201" t="s">
        <v>90</v>
      </c>
      <c r="E1018" s="202"/>
      <c r="F1018" s="202"/>
      <c r="G1018" s="202"/>
      <c r="H1018" s="202"/>
      <c r="I1018" s="202"/>
      <c r="J1018" s="203"/>
      <c r="K1018" s="89">
        <f>SUM(K1003:K1014)</f>
        <v>0</v>
      </c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90" t="str">
        <f>IF(K1010=0,"",K1010/B1003)</f>
        <v/>
      </c>
      <c r="AD1018" s="90" t="str">
        <f>IF(K1018=0,"",K1018/B1003)</f>
        <v/>
      </c>
      <c r="AE1018" s="90" t="str">
        <f>IF(K1010=0,"",AD1018-AC1018)</f>
        <v/>
      </c>
      <c r="AF1018" s="1"/>
      <c r="AG1018" s="29"/>
      <c r="AH1018" s="25"/>
      <c r="AI1018" s="1"/>
      <c r="AJ1018" s="187"/>
    </row>
  </sheetData>
  <mergeCells count="413">
    <mergeCell ref="AH980:AH981"/>
    <mergeCell ref="AI980:AI981"/>
    <mergeCell ref="D997:J997"/>
    <mergeCell ref="B979:J979"/>
    <mergeCell ref="A980:A981"/>
    <mergeCell ref="B980:J980"/>
    <mergeCell ref="K980:K981"/>
    <mergeCell ref="AC980:AC981"/>
    <mergeCell ref="AD980:AD981"/>
    <mergeCell ref="AE980:AE981"/>
    <mergeCell ref="AF980:AF981"/>
    <mergeCell ref="AG980:AG981"/>
    <mergeCell ref="AH959:AH960"/>
    <mergeCell ref="AI959:AI960"/>
    <mergeCell ref="D976:J976"/>
    <mergeCell ref="B958:J958"/>
    <mergeCell ref="A959:A960"/>
    <mergeCell ref="B959:J959"/>
    <mergeCell ref="K959:K960"/>
    <mergeCell ref="AC959:AC960"/>
    <mergeCell ref="AD959:AD960"/>
    <mergeCell ref="AE959:AE960"/>
    <mergeCell ref="AF959:AF960"/>
    <mergeCell ref="AG959:AG960"/>
    <mergeCell ref="AH938:AH939"/>
    <mergeCell ref="AI938:AI939"/>
    <mergeCell ref="D955:J955"/>
    <mergeCell ref="B937:J937"/>
    <mergeCell ref="A938:A939"/>
    <mergeCell ref="B938:J938"/>
    <mergeCell ref="K938:K939"/>
    <mergeCell ref="AC938:AC939"/>
    <mergeCell ref="AD938:AD939"/>
    <mergeCell ref="AE938:AE939"/>
    <mergeCell ref="AF938:AF939"/>
    <mergeCell ref="AG938:AG939"/>
    <mergeCell ref="AI630:AI631"/>
    <mergeCell ref="AC653:AC654"/>
    <mergeCell ref="AD653:AD654"/>
    <mergeCell ref="AE653:AE654"/>
    <mergeCell ref="AF653:AF654"/>
    <mergeCell ref="AG653:AG654"/>
    <mergeCell ref="AH653:AH654"/>
    <mergeCell ref="AI653:AI654"/>
    <mergeCell ref="AC607:AC608"/>
    <mergeCell ref="AD607:AD608"/>
    <mergeCell ref="AE607:AE608"/>
    <mergeCell ref="AF607:AF608"/>
    <mergeCell ref="AG607:AG608"/>
    <mergeCell ref="AH607:AH608"/>
    <mergeCell ref="AI607:AI608"/>
    <mergeCell ref="AC630:AC631"/>
    <mergeCell ref="AD630:AD631"/>
    <mergeCell ref="AE630:AE631"/>
    <mergeCell ref="AF630:AF631"/>
    <mergeCell ref="AG630:AG631"/>
    <mergeCell ref="AH630:AH631"/>
    <mergeCell ref="AC561:AC562"/>
    <mergeCell ref="AD561:AD562"/>
    <mergeCell ref="AE561:AE562"/>
    <mergeCell ref="AF561:AF562"/>
    <mergeCell ref="AG561:AG562"/>
    <mergeCell ref="AH561:AH562"/>
    <mergeCell ref="AI561:AI562"/>
    <mergeCell ref="AC584:AC585"/>
    <mergeCell ref="AD584:AD585"/>
    <mergeCell ref="AE584:AE585"/>
    <mergeCell ref="AF584:AF585"/>
    <mergeCell ref="AG584:AG585"/>
    <mergeCell ref="AH584:AH585"/>
    <mergeCell ref="AI584:AI585"/>
    <mergeCell ref="B538:J538"/>
    <mergeCell ref="K538:K539"/>
    <mergeCell ref="AC538:AC539"/>
    <mergeCell ref="AD538:AD539"/>
    <mergeCell ref="AE538:AE539"/>
    <mergeCell ref="AF538:AF539"/>
    <mergeCell ref="AG538:AG539"/>
    <mergeCell ref="AH538:AH539"/>
    <mergeCell ref="AI538:AI539"/>
    <mergeCell ref="AC492:AC493"/>
    <mergeCell ref="AD492:AD493"/>
    <mergeCell ref="AE492:AE493"/>
    <mergeCell ref="AF492:AF493"/>
    <mergeCell ref="AG492:AG493"/>
    <mergeCell ref="AH492:AH493"/>
    <mergeCell ref="AI492:AI493"/>
    <mergeCell ref="AC515:AC516"/>
    <mergeCell ref="AD515:AD516"/>
    <mergeCell ref="AE515:AE516"/>
    <mergeCell ref="AF515:AF516"/>
    <mergeCell ref="AG515:AG516"/>
    <mergeCell ref="AH515:AH516"/>
    <mergeCell ref="AI515:AI516"/>
    <mergeCell ref="V53:W53"/>
    <mergeCell ref="AM54:AV54"/>
    <mergeCell ref="B37:I37"/>
    <mergeCell ref="B53:I53"/>
    <mergeCell ref="L53:M53"/>
    <mergeCell ref="N53:O53"/>
    <mergeCell ref="P53:Q53"/>
    <mergeCell ref="R53:S53"/>
    <mergeCell ref="T53:U53"/>
    <mergeCell ref="L21:M21"/>
    <mergeCell ref="N21:O21"/>
    <mergeCell ref="P21:Q21"/>
    <mergeCell ref="R21:S21"/>
    <mergeCell ref="T21:U21"/>
    <mergeCell ref="V21:W21"/>
    <mergeCell ref="AM27:AV27"/>
    <mergeCell ref="B21:I21"/>
    <mergeCell ref="L37:M37"/>
    <mergeCell ref="N37:O37"/>
    <mergeCell ref="P37:Q37"/>
    <mergeCell ref="R37:S37"/>
    <mergeCell ref="T37:U37"/>
    <mergeCell ref="V37:W37"/>
    <mergeCell ref="T3:U3"/>
    <mergeCell ref="V3:W3"/>
    <mergeCell ref="AM4:AV4"/>
    <mergeCell ref="L2:R2"/>
    <mergeCell ref="X2:AA2"/>
    <mergeCell ref="B3:I3"/>
    <mergeCell ref="L3:M3"/>
    <mergeCell ref="N3:O3"/>
    <mergeCell ref="P3:Q3"/>
    <mergeCell ref="R3:S3"/>
    <mergeCell ref="AC916:AC917"/>
    <mergeCell ref="AD916:AD917"/>
    <mergeCell ref="AE916:AE917"/>
    <mergeCell ref="AF916:AF917"/>
    <mergeCell ref="AG916:AG917"/>
    <mergeCell ref="AH916:AH917"/>
    <mergeCell ref="AI916:AI917"/>
    <mergeCell ref="AC895:AC896"/>
    <mergeCell ref="AD895:AD896"/>
    <mergeCell ref="AE895:AE896"/>
    <mergeCell ref="AF895:AF896"/>
    <mergeCell ref="AG895:AG896"/>
    <mergeCell ref="AH895:AH896"/>
    <mergeCell ref="AI895:AI896"/>
    <mergeCell ref="AC446:AC447"/>
    <mergeCell ref="AD446:AD447"/>
    <mergeCell ref="AE446:AE447"/>
    <mergeCell ref="AF446:AF447"/>
    <mergeCell ref="AG446:AG447"/>
    <mergeCell ref="AH446:AH447"/>
    <mergeCell ref="AI446:AI447"/>
    <mergeCell ref="AC469:AC470"/>
    <mergeCell ref="AD469:AD470"/>
    <mergeCell ref="AE469:AE470"/>
    <mergeCell ref="AF469:AF470"/>
    <mergeCell ref="AG469:AG470"/>
    <mergeCell ref="AH469:AH470"/>
    <mergeCell ref="AI469:AI470"/>
    <mergeCell ref="AC400:AC401"/>
    <mergeCell ref="AD400:AD401"/>
    <mergeCell ref="AE400:AE401"/>
    <mergeCell ref="AF400:AF401"/>
    <mergeCell ref="AG400:AG401"/>
    <mergeCell ref="AH400:AH401"/>
    <mergeCell ref="AI400:AI401"/>
    <mergeCell ref="AC423:AC424"/>
    <mergeCell ref="AD423:AD424"/>
    <mergeCell ref="AE423:AE424"/>
    <mergeCell ref="AF423:AF424"/>
    <mergeCell ref="AG423:AG424"/>
    <mergeCell ref="AH423:AH424"/>
    <mergeCell ref="AI423:AI424"/>
    <mergeCell ref="AH377:AH378"/>
    <mergeCell ref="AI377:AI378"/>
    <mergeCell ref="AH354:AH355"/>
    <mergeCell ref="AI354:AI355"/>
    <mergeCell ref="AC377:AC378"/>
    <mergeCell ref="AD377:AD378"/>
    <mergeCell ref="AE377:AE378"/>
    <mergeCell ref="AF377:AF378"/>
    <mergeCell ref="AG377:AG378"/>
    <mergeCell ref="AC354:AC355"/>
    <mergeCell ref="AD354:AD355"/>
    <mergeCell ref="AE354:AE355"/>
    <mergeCell ref="AF354:AF355"/>
    <mergeCell ref="AG354:AG355"/>
    <mergeCell ref="AC849:AC850"/>
    <mergeCell ref="AD849:AD850"/>
    <mergeCell ref="AE849:AE850"/>
    <mergeCell ref="AF849:AF850"/>
    <mergeCell ref="AG849:AG850"/>
    <mergeCell ref="AH849:AH850"/>
    <mergeCell ref="AI849:AI850"/>
    <mergeCell ref="AC872:AC873"/>
    <mergeCell ref="AD872:AD873"/>
    <mergeCell ref="AE872:AE873"/>
    <mergeCell ref="AF872:AF873"/>
    <mergeCell ref="AG872:AG873"/>
    <mergeCell ref="AH872:AH873"/>
    <mergeCell ref="AI872:AI873"/>
    <mergeCell ref="AC807:AC808"/>
    <mergeCell ref="AD807:AD808"/>
    <mergeCell ref="AE807:AE808"/>
    <mergeCell ref="AF807:AF808"/>
    <mergeCell ref="AG807:AG808"/>
    <mergeCell ref="AH807:AH808"/>
    <mergeCell ref="AI807:AI808"/>
    <mergeCell ref="AC828:AC829"/>
    <mergeCell ref="AD828:AD829"/>
    <mergeCell ref="AE828:AE829"/>
    <mergeCell ref="AF828:AF829"/>
    <mergeCell ref="AG828:AG829"/>
    <mergeCell ref="AH828:AH829"/>
    <mergeCell ref="AI828:AI829"/>
    <mergeCell ref="AC765:AC766"/>
    <mergeCell ref="AD765:AD766"/>
    <mergeCell ref="AE765:AE766"/>
    <mergeCell ref="AF765:AF766"/>
    <mergeCell ref="AG765:AG766"/>
    <mergeCell ref="AH765:AH766"/>
    <mergeCell ref="AI765:AI766"/>
    <mergeCell ref="AC786:AC787"/>
    <mergeCell ref="AD786:AD787"/>
    <mergeCell ref="AE786:AE787"/>
    <mergeCell ref="AF786:AF787"/>
    <mergeCell ref="AG786:AG787"/>
    <mergeCell ref="AH786:AH787"/>
    <mergeCell ref="AI786:AI787"/>
    <mergeCell ref="AC722:AC723"/>
    <mergeCell ref="AD722:AD723"/>
    <mergeCell ref="AE722:AE723"/>
    <mergeCell ref="AF722:AF723"/>
    <mergeCell ref="AG722:AG723"/>
    <mergeCell ref="AH722:AH723"/>
    <mergeCell ref="AI722:AI723"/>
    <mergeCell ref="AC744:AC745"/>
    <mergeCell ref="AD744:AD745"/>
    <mergeCell ref="AE744:AE745"/>
    <mergeCell ref="AF744:AF745"/>
    <mergeCell ref="AG744:AG745"/>
    <mergeCell ref="AH744:AH745"/>
    <mergeCell ref="AI744:AI745"/>
    <mergeCell ref="AC676:AC677"/>
    <mergeCell ref="AD676:AD677"/>
    <mergeCell ref="AE676:AE677"/>
    <mergeCell ref="AF676:AF677"/>
    <mergeCell ref="AG676:AG677"/>
    <mergeCell ref="AH676:AH677"/>
    <mergeCell ref="AI676:AI677"/>
    <mergeCell ref="AC699:AC700"/>
    <mergeCell ref="AD699:AD700"/>
    <mergeCell ref="AE699:AE700"/>
    <mergeCell ref="AF699:AF700"/>
    <mergeCell ref="AG699:AG700"/>
    <mergeCell ref="AH699:AH700"/>
    <mergeCell ref="AI699:AI700"/>
    <mergeCell ref="D465:J465"/>
    <mergeCell ref="B468:J468"/>
    <mergeCell ref="A469:A470"/>
    <mergeCell ref="B469:J469"/>
    <mergeCell ref="K469:K470"/>
    <mergeCell ref="D626:J626"/>
    <mergeCell ref="B629:G629"/>
    <mergeCell ref="H629:J629"/>
    <mergeCell ref="A630:A631"/>
    <mergeCell ref="B630:J630"/>
    <mergeCell ref="K630:K631"/>
    <mergeCell ref="D488:J488"/>
    <mergeCell ref="B491:J491"/>
    <mergeCell ref="A492:A493"/>
    <mergeCell ref="B492:J492"/>
    <mergeCell ref="K492:K493"/>
    <mergeCell ref="D511:J511"/>
    <mergeCell ref="A515:A516"/>
    <mergeCell ref="K515:K516"/>
    <mergeCell ref="B514:J514"/>
    <mergeCell ref="B515:J515"/>
    <mergeCell ref="D534:J534"/>
    <mergeCell ref="B537:J537"/>
    <mergeCell ref="A538:A539"/>
    <mergeCell ref="D419:J419"/>
    <mergeCell ref="B422:J422"/>
    <mergeCell ref="A423:A424"/>
    <mergeCell ref="B423:J423"/>
    <mergeCell ref="K423:K424"/>
    <mergeCell ref="D442:J442"/>
    <mergeCell ref="A446:A447"/>
    <mergeCell ref="K446:K447"/>
    <mergeCell ref="B445:J445"/>
    <mergeCell ref="B446:J446"/>
    <mergeCell ref="K354:K355"/>
    <mergeCell ref="D373:J373"/>
    <mergeCell ref="A377:A378"/>
    <mergeCell ref="K377:K378"/>
    <mergeCell ref="B376:J376"/>
    <mergeCell ref="B377:J377"/>
    <mergeCell ref="D396:J396"/>
    <mergeCell ref="B399:J399"/>
    <mergeCell ref="A400:A401"/>
    <mergeCell ref="B400:J400"/>
    <mergeCell ref="K400:K401"/>
    <mergeCell ref="B214:I214"/>
    <mergeCell ref="B228:I228"/>
    <mergeCell ref="B244:I244"/>
    <mergeCell ref="B261:I261"/>
    <mergeCell ref="B280:I280"/>
    <mergeCell ref="B335:I335"/>
    <mergeCell ref="B353:J353"/>
    <mergeCell ref="A354:A355"/>
    <mergeCell ref="B354:J354"/>
    <mergeCell ref="B299:I299"/>
    <mergeCell ref="B316:I316"/>
    <mergeCell ref="B67:I67"/>
    <mergeCell ref="B81:I81"/>
    <mergeCell ref="B97:I97"/>
    <mergeCell ref="B113:I113"/>
    <mergeCell ref="B129:I129"/>
    <mergeCell ref="B148:I148"/>
    <mergeCell ref="B165:I165"/>
    <mergeCell ref="B181:I181"/>
    <mergeCell ref="B196:I196"/>
    <mergeCell ref="B915:J915"/>
    <mergeCell ref="B916:J916"/>
    <mergeCell ref="D933:J933"/>
    <mergeCell ref="D889:J889"/>
    <mergeCell ref="B894:J894"/>
    <mergeCell ref="A895:A896"/>
    <mergeCell ref="B895:J895"/>
    <mergeCell ref="K895:K896"/>
    <mergeCell ref="D912:J912"/>
    <mergeCell ref="A916:A917"/>
    <mergeCell ref="K916:K917"/>
    <mergeCell ref="D845:J845"/>
    <mergeCell ref="A849:A850"/>
    <mergeCell ref="K849:K850"/>
    <mergeCell ref="B848:J848"/>
    <mergeCell ref="B849:J849"/>
    <mergeCell ref="D866:J866"/>
    <mergeCell ref="B871:J871"/>
    <mergeCell ref="A872:A873"/>
    <mergeCell ref="B872:J872"/>
    <mergeCell ref="K872:K873"/>
    <mergeCell ref="D803:J803"/>
    <mergeCell ref="B806:J806"/>
    <mergeCell ref="A807:A808"/>
    <mergeCell ref="B807:J807"/>
    <mergeCell ref="K807:K808"/>
    <mergeCell ref="D824:J824"/>
    <mergeCell ref="B827:J827"/>
    <mergeCell ref="A828:A829"/>
    <mergeCell ref="B828:J828"/>
    <mergeCell ref="K828:K829"/>
    <mergeCell ref="D761:J761"/>
    <mergeCell ref="B764:J764"/>
    <mergeCell ref="A765:A766"/>
    <mergeCell ref="B765:J765"/>
    <mergeCell ref="K765:K766"/>
    <mergeCell ref="D782:J782"/>
    <mergeCell ref="A786:A787"/>
    <mergeCell ref="K786:K787"/>
    <mergeCell ref="B785:J785"/>
    <mergeCell ref="B786:J786"/>
    <mergeCell ref="D718:J718"/>
    <mergeCell ref="A722:A723"/>
    <mergeCell ref="K722:K723"/>
    <mergeCell ref="B721:J721"/>
    <mergeCell ref="B722:J722"/>
    <mergeCell ref="D740:J740"/>
    <mergeCell ref="B743:J743"/>
    <mergeCell ref="A744:A745"/>
    <mergeCell ref="B744:J744"/>
    <mergeCell ref="K744:K745"/>
    <mergeCell ref="D603:J603"/>
    <mergeCell ref="B606:J606"/>
    <mergeCell ref="A607:A608"/>
    <mergeCell ref="B607:J607"/>
    <mergeCell ref="K607:K608"/>
    <mergeCell ref="D695:J695"/>
    <mergeCell ref="B698:J698"/>
    <mergeCell ref="A699:A700"/>
    <mergeCell ref="B699:J699"/>
    <mergeCell ref="K699:K700"/>
    <mergeCell ref="D649:J649"/>
    <mergeCell ref="B675:G675"/>
    <mergeCell ref="A676:A677"/>
    <mergeCell ref="B676:J676"/>
    <mergeCell ref="K676:K677"/>
    <mergeCell ref="B652:G652"/>
    <mergeCell ref="H652:J652"/>
    <mergeCell ref="A653:A654"/>
    <mergeCell ref="B653:J653"/>
    <mergeCell ref="K653:K654"/>
    <mergeCell ref="D672:J672"/>
    <mergeCell ref="H675:J675"/>
    <mergeCell ref="D557:J557"/>
    <mergeCell ref="B560:J560"/>
    <mergeCell ref="A561:A562"/>
    <mergeCell ref="B561:J561"/>
    <mergeCell ref="K561:K562"/>
    <mergeCell ref="D580:J580"/>
    <mergeCell ref="A584:A585"/>
    <mergeCell ref="K584:K585"/>
    <mergeCell ref="B583:J583"/>
    <mergeCell ref="B584:J584"/>
    <mergeCell ref="AH1001:AH1002"/>
    <mergeCell ref="AI1001:AI1002"/>
    <mergeCell ref="D1018:J1018"/>
    <mergeCell ref="B1000:J1000"/>
    <mergeCell ref="A1001:A1002"/>
    <mergeCell ref="B1001:J1001"/>
    <mergeCell ref="K1001:K1002"/>
    <mergeCell ref="AC1001:AC1002"/>
    <mergeCell ref="AD1001:AD1002"/>
    <mergeCell ref="AE1001:AE1002"/>
    <mergeCell ref="AF1001:AF1002"/>
    <mergeCell ref="AG1001:AG100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Z1000"/>
  <sheetViews>
    <sheetView tabSelected="1" topLeftCell="A343" workbookViewId="0">
      <selection activeCell="J357" sqref="J357"/>
    </sheetView>
  </sheetViews>
  <sheetFormatPr baseColWidth="10" defaultColWidth="12.5703125" defaultRowHeight="15" customHeight="1"/>
  <cols>
    <col min="1" max="1" width="10" customWidth="1"/>
    <col min="2" max="9" width="5.28515625" customWidth="1"/>
    <col min="10" max="10" width="10.28515625" customWidth="1"/>
    <col min="11" max="11" width="15.140625" customWidth="1"/>
    <col min="12" max="14" width="12.7109375" customWidth="1"/>
    <col min="15" max="15" width="17.7109375" customWidth="1"/>
    <col min="16" max="17" width="12.7109375" customWidth="1"/>
    <col min="18" max="18" width="8.28515625" customWidth="1"/>
    <col min="19" max="19" width="9.28515625" customWidth="1"/>
    <col min="20" max="20" width="6.5703125" customWidth="1"/>
    <col min="21" max="21" width="8.42578125" customWidth="1"/>
    <col min="22" max="26" width="10" customWidth="1"/>
  </cols>
  <sheetData>
    <row r="1" spans="1:18" ht="12.75" customHeight="1"/>
    <row r="2" spans="1:18" ht="12.75" customHeight="1"/>
    <row r="3" spans="1:18" ht="26.25" customHeight="1">
      <c r="B3" s="212" t="s">
        <v>101</v>
      </c>
      <c r="C3" s="205"/>
      <c r="D3" s="205"/>
      <c r="E3" s="205"/>
      <c r="F3" s="205"/>
      <c r="G3" s="205"/>
      <c r="H3" s="205"/>
      <c r="I3" s="205"/>
      <c r="J3" s="48" t="s">
        <v>67</v>
      </c>
      <c r="L3" s="48"/>
      <c r="M3" s="48"/>
      <c r="N3" s="29"/>
      <c r="O3" s="1"/>
      <c r="P3" s="29"/>
      <c r="Q3" s="29"/>
      <c r="R3" s="29"/>
    </row>
    <row r="4" spans="1:18" ht="20.25" customHeight="1">
      <c r="A4" s="206" t="s">
        <v>9</v>
      </c>
      <c r="B4" s="207" t="s">
        <v>80</v>
      </c>
      <c r="C4" s="202"/>
      <c r="D4" s="202"/>
      <c r="E4" s="202"/>
      <c r="F4" s="202"/>
      <c r="G4" s="202"/>
      <c r="H4" s="202"/>
      <c r="I4" s="202"/>
      <c r="J4" s="208" t="s">
        <v>10</v>
      </c>
      <c r="K4" s="196" t="s">
        <v>2</v>
      </c>
      <c r="L4" s="196" t="s">
        <v>3</v>
      </c>
      <c r="M4" s="198" t="s">
        <v>4</v>
      </c>
      <c r="N4" s="196" t="s">
        <v>5</v>
      </c>
      <c r="O4" s="199" t="s">
        <v>6</v>
      </c>
      <c r="P4" s="199" t="s">
        <v>7</v>
      </c>
      <c r="Q4" s="196" t="s">
        <v>8</v>
      </c>
    </row>
    <row r="5" spans="1:18" ht="20.25" customHeight="1">
      <c r="A5" s="197"/>
      <c r="B5" s="52" t="s">
        <v>81</v>
      </c>
      <c r="C5" s="52" t="s">
        <v>82</v>
      </c>
      <c r="D5" s="52" t="s">
        <v>83</v>
      </c>
      <c r="E5" s="52" t="s">
        <v>84</v>
      </c>
      <c r="F5" s="52" t="s">
        <v>85</v>
      </c>
      <c r="G5" s="52" t="s">
        <v>86</v>
      </c>
      <c r="H5" s="52" t="s">
        <v>87</v>
      </c>
      <c r="I5" s="52" t="s">
        <v>88</v>
      </c>
      <c r="J5" s="197"/>
      <c r="K5" s="197"/>
      <c r="L5" s="197"/>
      <c r="M5" s="197"/>
      <c r="N5" s="197"/>
      <c r="O5" s="197"/>
      <c r="P5" s="197"/>
      <c r="Q5" s="197"/>
    </row>
    <row r="6" spans="1:18" ht="15.75" customHeight="1">
      <c r="A6" s="52">
        <v>1201</v>
      </c>
      <c r="B6" s="53">
        <v>23</v>
      </c>
      <c r="C6" s="53"/>
      <c r="D6" s="53"/>
      <c r="E6" s="53"/>
      <c r="F6" s="53"/>
      <c r="G6" s="53"/>
      <c r="H6" s="53"/>
      <c r="I6" s="53"/>
      <c r="J6" s="54"/>
      <c r="K6" s="120"/>
      <c r="L6" s="121"/>
      <c r="M6" s="122"/>
      <c r="N6" s="58"/>
      <c r="O6" s="59">
        <f>B6</f>
        <v>23</v>
      </c>
      <c r="P6" s="60"/>
      <c r="Q6" s="58"/>
    </row>
    <row r="7" spans="1:18" ht="15.75" customHeight="1">
      <c r="A7" s="52">
        <v>1202</v>
      </c>
      <c r="B7" s="53"/>
      <c r="C7" s="53">
        <v>19</v>
      </c>
      <c r="D7" s="53"/>
      <c r="E7" s="53"/>
      <c r="F7" s="53"/>
      <c r="G7" s="53"/>
      <c r="H7" s="53"/>
      <c r="I7" s="53"/>
      <c r="J7" s="54"/>
      <c r="K7" s="123"/>
      <c r="L7" s="74"/>
      <c r="M7" s="124"/>
      <c r="N7" s="63">
        <f>IF(C7=0,"",C7/B6)</f>
        <v>0.82608695652173914</v>
      </c>
      <c r="O7" s="64">
        <v>19</v>
      </c>
      <c r="P7" s="65">
        <f t="shared" ref="P7:P13" si="0">IF(O7=0,"",O7/O6)</f>
        <v>0.82608695652173914</v>
      </c>
      <c r="Q7" s="65">
        <f t="shared" ref="Q7:Q13" si="1">IF(O7=0,"",100%-P7)</f>
        <v>0.17391304347826086</v>
      </c>
    </row>
    <row r="8" spans="1:18" ht="15.75" customHeight="1">
      <c r="A8" s="52">
        <v>1301</v>
      </c>
      <c r="B8" s="53"/>
      <c r="C8" s="53"/>
      <c r="D8" s="53">
        <v>19</v>
      </c>
      <c r="E8" s="53"/>
      <c r="F8" s="53"/>
      <c r="G8" s="53"/>
      <c r="H8" s="53"/>
      <c r="I8" s="53"/>
      <c r="J8" s="54"/>
      <c r="K8" s="123"/>
      <c r="L8" s="74"/>
      <c r="M8" s="124"/>
      <c r="N8" s="63">
        <f>IF(D8=0,"",D8/C7)</f>
        <v>1</v>
      </c>
      <c r="O8" s="64">
        <v>19</v>
      </c>
      <c r="P8" s="65">
        <f t="shared" si="0"/>
        <v>1</v>
      </c>
      <c r="Q8" s="65">
        <f t="shared" si="1"/>
        <v>0</v>
      </c>
      <c r="R8" s="8">
        <f>O8/O6</f>
        <v>0.82608695652173914</v>
      </c>
    </row>
    <row r="9" spans="1:18" ht="15.75" customHeight="1">
      <c r="A9" s="52">
        <v>1302</v>
      </c>
      <c r="B9" s="53"/>
      <c r="C9" s="53"/>
      <c r="D9" s="53"/>
      <c r="E9" s="53">
        <v>19</v>
      </c>
      <c r="F9" s="53"/>
      <c r="G9" s="53"/>
      <c r="H9" s="53"/>
      <c r="I9" s="53"/>
      <c r="J9" s="54"/>
      <c r="K9" s="123"/>
      <c r="L9" s="74"/>
      <c r="M9" s="124"/>
      <c r="N9" s="63">
        <f>IF(E9=0,"",E9/D8)</f>
        <v>1</v>
      </c>
      <c r="O9" s="64">
        <v>19</v>
      </c>
      <c r="P9" s="65">
        <f t="shared" si="0"/>
        <v>1</v>
      </c>
      <c r="Q9" s="65">
        <f t="shared" si="1"/>
        <v>0</v>
      </c>
    </row>
    <row r="10" spans="1:18" ht="15.75" customHeight="1">
      <c r="A10" s="52">
        <v>1401</v>
      </c>
      <c r="B10" s="53"/>
      <c r="C10" s="53"/>
      <c r="D10" s="53"/>
      <c r="E10" s="53"/>
      <c r="F10" s="53">
        <v>19</v>
      </c>
      <c r="G10" s="53"/>
      <c r="H10" s="53"/>
      <c r="I10" s="53"/>
      <c r="J10" s="54"/>
      <c r="K10" s="123"/>
      <c r="L10" s="74"/>
      <c r="M10" s="124"/>
      <c r="N10" s="63">
        <f>IF(F10=0,"",F10/E9)</f>
        <v>1</v>
      </c>
      <c r="O10" s="64">
        <v>19</v>
      </c>
      <c r="P10" s="65">
        <f t="shared" si="0"/>
        <v>1</v>
      </c>
      <c r="Q10" s="65">
        <f t="shared" si="1"/>
        <v>0</v>
      </c>
    </row>
    <row r="11" spans="1:18" ht="15.75" customHeight="1">
      <c r="A11" s="52">
        <v>1402</v>
      </c>
      <c r="B11" s="53"/>
      <c r="C11" s="53"/>
      <c r="D11" s="53"/>
      <c r="E11" s="53"/>
      <c r="F11" s="53"/>
      <c r="G11" s="53">
        <v>22</v>
      </c>
      <c r="H11" s="53"/>
      <c r="I11" s="53"/>
      <c r="J11" s="54"/>
      <c r="K11" s="123"/>
      <c r="L11" s="74"/>
      <c r="M11" s="124"/>
      <c r="N11" s="63">
        <f>IF(G11=0,"",G11/F10)</f>
        <v>1.1578947368421053</v>
      </c>
      <c r="O11" s="64">
        <v>28</v>
      </c>
      <c r="P11" s="65">
        <f t="shared" si="0"/>
        <v>1.4736842105263157</v>
      </c>
      <c r="Q11" s="65">
        <f t="shared" si="1"/>
        <v>-0.47368421052631571</v>
      </c>
    </row>
    <row r="12" spans="1:18" ht="15.75" customHeight="1">
      <c r="A12" s="52">
        <v>1501</v>
      </c>
      <c r="B12" s="53"/>
      <c r="C12" s="53"/>
      <c r="D12" s="53"/>
      <c r="E12" s="53"/>
      <c r="F12" s="53"/>
      <c r="G12" s="53"/>
      <c r="H12" s="53">
        <v>22</v>
      </c>
      <c r="I12" s="53"/>
      <c r="J12" s="54"/>
      <c r="K12" s="123"/>
      <c r="L12" s="74"/>
      <c r="M12" s="124"/>
      <c r="N12" s="63">
        <f>IF(H12=0,"",H12/G11)</f>
        <v>1</v>
      </c>
      <c r="O12" s="64">
        <v>23</v>
      </c>
      <c r="P12" s="65">
        <f t="shared" si="0"/>
        <v>0.8214285714285714</v>
      </c>
      <c r="Q12" s="65">
        <f t="shared" si="1"/>
        <v>0.1785714285714286</v>
      </c>
    </row>
    <row r="13" spans="1:18" ht="15.75" customHeight="1">
      <c r="A13" s="52">
        <v>1502</v>
      </c>
      <c r="B13" s="53"/>
      <c r="C13" s="53"/>
      <c r="D13" s="53"/>
      <c r="E13" s="53"/>
      <c r="F13" s="53"/>
      <c r="G13" s="53"/>
      <c r="H13" s="53"/>
      <c r="I13" s="53">
        <v>22</v>
      </c>
      <c r="J13" s="54">
        <v>16</v>
      </c>
      <c r="K13" s="123"/>
      <c r="L13" s="74"/>
      <c r="M13" s="124"/>
      <c r="N13" s="63">
        <f>IF(I13=0,"",I13/H12)</f>
        <v>1</v>
      </c>
      <c r="O13" s="64">
        <v>27</v>
      </c>
      <c r="P13" s="65">
        <f t="shared" si="0"/>
        <v>1.173913043478261</v>
      </c>
      <c r="Q13" s="65">
        <f t="shared" si="1"/>
        <v>-0.17391304347826098</v>
      </c>
    </row>
    <row r="14" spans="1:18" ht="15.75" customHeight="1">
      <c r="A14" s="52">
        <v>1601</v>
      </c>
      <c r="B14" s="53"/>
      <c r="C14" s="53"/>
      <c r="D14" s="53"/>
      <c r="E14" s="53"/>
      <c r="F14" s="53"/>
      <c r="G14" s="53"/>
      <c r="H14" s="53"/>
      <c r="I14" s="53">
        <v>3</v>
      </c>
      <c r="J14" s="54">
        <v>3</v>
      </c>
      <c r="K14" s="123"/>
      <c r="L14" s="74"/>
      <c r="M14" s="74"/>
      <c r="N14" s="71"/>
      <c r="O14" s="64">
        <v>5</v>
      </c>
      <c r="P14" s="73"/>
      <c r="Q14" s="71"/>
    </row>
    <row r="15" spans="1:18" ht="15.75" customHeight="1">
      <c r="A15" s="52">
        <v>1602</v>
      </c>
      <c r="B15" s="53"/>
      <c r="C15" s="53"/>
      <c r="D15" s="53"/>
      <c r="E15" s="53"/>
      <c r="F15" s="53"/>
      <c r="G15" s="53"/>
      <c r="H15" s="53"/>
      <c r="I15" s="53">
        <v>1</v>
      </c>
      <c r="J15" s="54">
        <v>1</v>
      </c>
      <c r="K15" s="123"/>
      <c r="L15" s="74"/>
      <c r="M15" s="75"/>
      <c r="N15" s="71"/>
      <c r="O15" s="64">
        <v>2</v>
      </c>
      <c r="P15" s="73"/>
      <c r="Q15" s="71"/>
    </row>
    <row r="16" spans="1:18" ht="15.75" customHeight="1">
      <c r="A16" s="52">
        <v>1701</v>
      </c>
      <c r="B16" s="53"/>
      <c r="C16" s="53"/>
      <c r="D16" s="53"/>
      <c r="E16" s="53"/>
      <c r="F16" s="53"/>
      <c r="G16" s="53"/>
      <c r="H16" s="53"/>
      <c r="I16" s="53"/>
      <c r="J16" s="54"/>
      <c r="K16" s="123"/>
      <c r="L16" s="74"/>
      <c r="M16" s="75"/>
      <c r="N16" s="71"/>
      <c r="O16" s="64">
        <v>1</v>
      </c>
      <c r="P16" s="73"/>
      <c r="Q16" s="71"/>
    </row>
    <row r="17" spans="1:20" ht="15.75" customHeight="1">
      <c r="A17" s="52">
        <v>1702</v>
      </c>
      <c r="B17" s="53"/>
      <c r="C17" s="53"/>
      <c r="D17" s="53"/>
      <c r="E17" s="53"/>
      <c r="F17" s="53"/>
      <c r="G17" s="53"/>
      <c r="H17" s="53"/>
      <c r="I17" s="53">
        <v>1</v>
      </c>
      <c r="J17" s="54">
        <v>1</v>
      </c>
      <c r="K17" s="123"/>
      <c r="L17" s="74"/>
      <c r="M17" s="75"/>
      <c r="N17" s="71"/>
      <c r="O17" s="72">
        <v>1</v>
      </c>
      <c r="P17" s="73"/>
      <c r="Q17" s="71"/>
    </row>
    <row r="18" spans="1:20" ht="15.75" customHeight="1">
      <c r="A18" s="52">
        <v>1801</v>
      </c>
      <c r="B18" s="53"/>
      <c r="C18" s="53"/>
      <c r="D18" s="53"/>
      <c r="E18" s="53"/>
      <c r="F18" s="53"/>
      <c r="G18" s="53"/>
      <c r="H18" s="53"/>
      <c r="I18" s="53"/>
      <c r="J18" s="54"/>
      <c r="K18" s="123"/>
      <c r="L18" s="74"/>
      <c r="M18" s="75"/>
      <c r="N18" s="71"/>
      <c r="O18" s="72"/>
      <c r="P18" s="73"/>
      <c r="Q18" s="71"/>
    </row>
    <row r="19" spans="1:20" ht="15.75" customHeight="1">
      <c r="A19" s="52">
        <v>1802</v>
      </c>
      <c r="B19" s="53"/>
      <c r="C19" s="53"/>
      <c r="D19" s="53"/>
      <c r="E19" s="53"/>
      <c r="F19" s="53"/>
      <c r="G19" s="53"/>
      <c r="H19" s="53"/>
      <c r="I19" s="53"/>
      <c r="J19" s="54"/>
      <c r="K19" s="123"/>
      <c r="L19" s="74"/>
      <c r="M19" s="75"/>
      <c r="N19" s="74"/>
      <c r="O19" s="75"/>
      <c r="P19" s="76"/>
      <c r="Q19" s="71"/>
    </row>
    <row r="20" spans="1:20" ht="15.75" customHeight="1">
      <c r="A20" s="52">
        <v>1901</v>
      </c>
      <c r="B20" s="53"/>
      <c r="C20" s="53"/>
      <c r="D20" s="53"/>
      <c r="E20" s="53"/>
      <c r="F20" s="53"/>
      <c r="G20" s="53"/>
      <c r="H20" s="53"/>
      <c r="I20" s="53"/>
      <c r="J20" s="54"/>
      <c r="K20" s="123"/>
      <c r="L20" s="74"/>
      <c r="M20" s="75"/>
      <c r="N20" s="77" t="s">
        <v>63</v>
      </c>
      <c r="O20" s="78">
        <v>21</v>
      </c>
      <c r="P20" s="79">
        <f>IF(SUM(J8:J20)=0,"",SUM(J8:J20))</f>
        <v>21</v>
      </c>
      <c r="Q20" s="80" t="s">
        <v>10</v>
      </c>
    </row>
    <row r="21" spans="1:20" ht="15.75" customHeight="1">
      <c r="A21" s="52">
        <v>1902</v>
      </c>
      <c r="B21" s="53"/>
      <c r="C21" s="53"/>
      <c r="D21" s="53"/>
      <c r="E21" s="53"/>
      <c r="F21" s="53"/>
      <c r="G21" s="53"/>
      <c r="H21" s="53"/>
      <c r="I21" s="53"/>
      <c r="J21" s="54"/>
      <c r="K21" s="123"/>
      <c r="L21" s="74"/>
      <c r="M21" s="75"/>
      <c r="N21" s="81" t="s">
        <v>64</v>
      </c>
      <c r="O21" s="82">
        <f>IF(O20/B6=0,"",O20/B6)</f>
        <v>0.91304347826086951</v>
      </c>
      <c r="P21" s="83">
        <f>IF(O20/P20=0,"",O20/P20)</f>
        <v>1</v>
      </c>
      <c r="Q21" s="84" t="s">
        <v>65</v>
      </c>
    </row>
    <row r="22" spans="1:20" ht="15.75" customHeight="1">
      <c r="A22" s="52">
        <v>2001</v>
      </c>
      <c r="B22" s="53"/>
      <c r="C22" s="53"/>
      <c r="D22" s="53"/>
      <c r="E22" s="53"/>
      <c r="F22" s="53"/>
      <c r="G22" s="53"/>
      <c r="H22" s="53"/>
      <c r="I22" s="53"/>
      <c r="J22" s="54"/>
      <c r="K22" s="125"/>
      <c r="L22" s="126"/>
      <c r="M22" s="127"/>
      <c r="N22" s="86"/>
      <c r="O22" s="87"/>
      <c r="P22" s="87"/>
      <c r="Q22" s="88"/>
    </row>
    <row r="23" spans="1:20" ht="18" customHeight="1">
      <c r="A23" s="28"/>
      <c r="B23" s="29"/>
      <c r="C23" s="29"/>
      <c r="D23" s="201" t="s">
        <v>90</v>
      </c>
      <c r="E23" s="202"/>
      <c r="F23" s="202"/>
      <c r="G23" s="202"/>
      <c r="H23" s="202"/>
      <c r="I23" s="202"/>
      <c r="J23" s="89">
        <f>SUM(J6:J19)</f>
        <v>21</v>
      </c>
      <c r="K23" s="90">
        <f>IF(J13=0,"",J13/B6)</f>
        <v>0.69565217391304346</v>
      </c>
      <c r="L23" s="90">
        <f>IF(J23=0,"",J23/B6)</f>
        <v>0.91304347826086951</v>
      </c>
      <c r="M23" s="90">
        <f>IF(J13=0,"0%",L23-K23)</f>
        <v>0.21739130434782605</v>
      </c>
      <c r="N23" s="1"/>
      <c r="O23" s="1"/>
      <c r="P23" s="29"/>
      <c r="Q23" s="25"/>
      <c r="R23" s="1"/>
    </row>
    <row r="24" spans="1:20" ht="18" customHeight="1"/>
    <row r="25" spans="1:20" ht="12.75" customHeight="1"/>
    <row r="26" spans="1:20" ht="26.25" customHeight="1">
      <c r="B26" s="212" t="s">
        <v>101</v>
      </c>
      <c r="C26" s="205"/>
      <c r="D26" s="205"/>
      <c r="E26" s="205"/>
      <c r="F26" s="205"/>
      <c r="G26" s="205"/>
      <c r="H26" s="205"/>
      <c r="I26" s="205"/>
      <c r="J26" s="48" t="s">
        <v>68</v>
      </c>
      <c r="L26" s="48"/>
      <c r="M26" s="48"/>
      <c r="N26" s="29"/>
      <c r="O26" s="1"/>
      <c r="P26" s="29"/>
      <c r="Q26" s="29"/>
      <c r="R26" s="29"/>
    </row>
    <row r="27" spans="1:20" ht="20.25" customHeight="1">
      <c r="A27" s="206" t="s">
        <v>9</v>
      </c>
      <c r="B27" s="207" t="s">
        <v>80</v>
      </c>
      <c r="C27" s="202"/>
      <c r="D27" s="202"/>
      <c r="E27" s="202"/>
      <c r="F27" s="202"/>
      <c r="G27" s="202"/>
      <c r="H27" s="202"/>
      <c r="I27" s="202"/>
      <c r="J27" s="208" t="s">
        <v>10</v>
      </c>
      <c r="K27" s="196" t="s">
        <v>2</v>
      </c>
      <c r="L27" s="196" t="s">
        <v>3</v>
      </c>
      <c r="M27" s="198" t="s">
        <v>4</v>
      </c>
      <c r="N27" s="196" t="s">
        <v>5</v>
      </c>
      <c r="O27" s="199" t="s">
        <v>6</v>
      </c>
      <c r="P27" s="199" t="s">
        <v>7</v>
      </c>
      <c r="Q27" s="196" t="s">
        <v>8</v>
      </c>
      <c r="T27" s="33"/>
    </row>
    <row r="28" spans="1:20" ht="15.75" customHeight="1">
      <c r="A28" s="197"/>
      <c r="B28" s="52" t="s">
        <v>81</v>
      </c>
      <c r="C28" s="52" t="s">
        <v>82</v>
      </c>
      <c r="D28" s="52" t="s">
        <v>83</v>
      </c>
      <c r="E28" s="52" t="s">
        <v>84</v>
      </c>
      <c r="F28" s="52" t="s">
        <v>85</v>
      </c>
      <c r="G28" s="52" t="s">
        <v>86</v>
      </c>
      <c r="H28" s="52" t="s">
        <v>87</v>
      </c>
      <c r="I28" s="52" t="s">
        <v>88</v>
      </c>
      <c r="J28" s="197"/>
      <c r="K28" s="197"/>
      <c r="L28" s="197"/>
      <c r="M28" s="197"/>
      <c r="N28" s="197"/>
      <c r="O28" s="197"/>
      <c r="P28" s="197"/>
      <c r="Q28" s="197"/>
      <c r="T28" s="33"/>
    </row>
    <row r="29" spans="1:20" ht="15.75" customHeight="1">
      <c r="A29" s="52">
        <v>1202</v>
      </c>
      <c r="B29" s="53">
        <v>62</v>
      </c>
      <c r="C29" s="53"/>
      <c r="D29" s="53"/>
      <c r="E29" s="53"/>
      <c r="F29" s="53"/>
      <c r="G29" s="53"/>
      <c r="H29" s="53"/>
      <c r="I29" s="53"/>
      <c r="J29" s="54"/>
      <c r="K29" s="120"/>
      <c r="L29" s="121"/>
      <c r="M29" s="122"/>
      <c r="N29" s="58"/>
      <c r="O29" s="59">
        <f>B29</f>
        <v>62</v>
      </c>
      <c r="P29" s="60"/>
      <c r="Q29" s="58"/>
      <c r="T29" s="33"/>
    </row>
    <row r="30" spans="1:20" ht="15.75" customHeight="1">
      <c r="A30" s="52">
        <v>1301</v>
      </c>
      <c r="B30" s="53"/>
      <c r="C30" s="53">
        <v>57</v>
      </c>
      <c r="D30" s="53"/>
      <c r="E30" s="53"/>
      <c r="F30" s="53"/>
      <c r="G30" s="53"/>
      <c r="H30" s="53"/>
      <c r="I30" s="53"/>
      <c r="J30" s="54"/>
      <c r="K30" s="123"/>
      <c r="L30" s="74"/>
      <c r="M30" s="124"/>
      <c r="N30" s="63">
        <f>IF(C30=0,"",C30/B29)</f>
        <v>0.91935483870967738</v>
      </c>
      <c r="O30" s="64">
        <v>60</v>
      </c>
      <c r="P30" s="65">
        <f t="shared" ref="P30:P36" si="2">IF(O30=0,"",O30/O29)</f>
        <v>0.967741935483871</v>
      </c>
      <c r="Q30" s="65">
        <f t="shared" ref="Q30:Q36" si="3">IF(O30=0,"",100%-P30)</f>
        <v>3.2258064516129004E-2</v>
      </c>
      <c r="T30" s="33"/>
    </row>
    <row r="31" spans="1:20" ht="15.75" customHeight="1">
      <c r="A31" s="52">
        <v>1302</v>
      </c>
      <c r="B31" s="53"/>
      <c r="C31" s="53"/>
      <c r="D31" s="53">
        <v>55</v>
      </c>
      <c r="E31" s="53"/>
      <c r="F31" s="53"/>
      <c r="G31" s="53"/>
      <c r="H31" s="53"/>
      <c r="I31" s="53"/>
      <c r="J31" s="54"/>
      <c r="K31" s="123"/>
      <c r="L31" s="74"/>
      <c r="M31" s="124"/>
      <c r="N31" s="63">
        <f>IF(D31=0,"",D31/C30)</f>
        <v>0.96491228070175439</v>
      </c>
      <c r="O31" s="64">
        <v>56</v>
      </c>
      <c r="P31" s="65">
        <f t="shared" si="2"/>
        <v>0.93333333333333335</v>
      </c>
      <c r="Q31" s="65">
        <f t="shared" si="3"/>
        <v>6.6666666666666652E-2</v>
      </c>
      <c r="R31" s="8">
        <f>O31/O29</f>
        <v>0.90322580645161288</v>
      </c>
    </row>
    <row r="32" spans="1:20" ht="15.75" customHeight="1">
      <c r="A32" s="52">
        <v>1401</v>
      </c>
      <c r="B32" s="53"/>
      <c r="C32" s="53"/>
      <c r="D32" s="53"/>
      <c r="E32" s="53">
        <v>55</v>
      </c>
      <c r="F32" s="53"/>
      <c r="G32" s="53"/>
      <c r="H32" s="53"/>
      <c r="I32" s="53"/>
      <c r="J32" s="54"/>
      <c r="K32" s="123"/>
      <c r="L32" s="74"/>
      <c r="M32" s="124"/>
      <c r="N32" s="63">
        <f>IF(E32=0,"",E32/D31)</f>
        <v>1</v>
      </c>
      <c r="O32" s="64">
        <v>56</v>
      </c>
      <c r="P32" s="65">
        <f t="shared" si="2"/>
        <v>1</v>
      </c>
      <c r="Q32" s="65">
        <f t="shared" si="3"/>
        <v>0</v>
      </c>
      <c r="T32" s="33"/>
    </row>
    <row r="33" spans="1:20" ht="15.75" customHeight="1">
      <c r="A33" s="52">
        <v>1402</v>
      </c>
      <c r="B33" s="53"/>
      <c r="C33" s="53"/>
      <c r="D33" s="53"/>
      <c r="E33" s="53"/>
      <c r="F33" s="53">
        <v>52</v>
      </c>
      <c r="G33" s="53"/>
      <c r="H33" s="53"/>
      <c r="I33" s="53"/>
      <c r="J33" s="54"/>
      <c r="K33" s="123"/>
      <c r="L33" s="74"/>
      <c r="M33" s="124"/>
      <c r="N33" s="63">
        <f>IF(F33=0,"",F33/E32)</f>
        <v>0.94545454545454544</v>
      </c>
      <c r="O33" s="64">
        <v>55</v>
      </c>
      <c r="P33" s="65">
        <f t="shared" si="2"/>
        <v>0.9821428571428571</v>
      </c>
      <c r="Q33" s="65">
        <f t="shared" si="3"/>
        <v>1.7857142857142905E-2</v>
      </c>
      <c r="T33" s="33"/>
    </row>
    <row r="34" spans="1:20" ht="15.75" customHeight="1">
      <c r="A34" s="52">
        <v>1501</v>
      </c>
      <c r="B34" s="53"/>
      <c r="C34" s="53"/>
      <c r="D34" s="53"/>
      <c r="E34" s="53"/>
      <c r="F34" s="53"/>
      <c r="G34" s="53">
        <v>50</v>
      </c>
      <c r="H34" s="53"/>
      <c r="I34" s="53"/>
      <c r="J34" s="54"/>
      <c r="K34" s="123"/>
      <c r="L34" s="74"/>
      <c r="M34" s="124"/>
      <c r="N34" s="63">
        <f>IF(G34=0,"",G34/F33)</f>
        <v>0.96153846153846156</v>
      </c>
      <c r="O34" s="64">
        <v>54</v>
      </c>
      <c r="P34" s="65">
        <f t="shared" si="2"/>
        <v>0.98181818181818181</v>
      </c>
      <c r="Q34" s="65">
        <f t="shared" si="3"/>
        <v>1.8181818181818188E-2</v>
      </c>
      <c r="T34" s="33"/>
    </row>
    <row r="35" spans="1:20" ht="15.75" customHeight="1">
      <c r="A35" s="52">
        <v>1502</v>
      </c>
      <c r="B35" s="53"/>
      <c r="C35" s="53"/>
      <c r="D35" s="53"/>
      <c r="E35" s="53"/>
      <c r="F35" s="53"/>
      <c r="G35" s="53"/>
      <c r="H35" s="53">
        <v>45</v>
      </c>
      <c r="I35" s="53"/>
      <c r="J35" s="54"/>
      <c r="K35" s="123"/>
      <c r="L35" s="74"/>
      <c r="M35" s="124"/>
      <c r="N35" s="63">
        <f>IF(H35=0,"",H35/G34)</f>
        <v>0.9</v>
      </c>
      <c r="O35" s="64">
        <v>53</v>
      </c>
      <c r="P35" s="65">
        <f t="shared" si="2"/>
        <v>0.98148148148148151</v>
      </c>
      <c r="Q35" s="65">
        <f t="shared" si="3"/>
        <v>1.851851851851849E-2</v>
      </c>
      <c r="T35" s="33"/>
    </row>
    <row r="36" spans="1:20" ht="15.75" customHeight="1">
      <c r="A36" s="52">
        <v>1601</v>
      </c>
      <c r="B36" s="53"/>
      <c r="C36" s="53"/>
      <c r="D36" s="53"/>
      <c r="E36" s="53"/>
      <c r="F36" s="53"/>
      <c r="G36" s="53"/>
      <c r="H36" s="53"/>
      <c r="I36" s="53">
        <v>45</v>
      </c>
      <c r="J36" s="54">
        <v>40</v>
      </c>
      <c r="K36" s="123"/>
      <c r="L36" s="74"/>
      <c r="M36" s="124"/>
      <c r="N36" s="63">
        <f>IF(I36=0,"",I36/H35)</f>
        <v>1</v>
      </c>
      <c r="O36" s="64">
        <v>53</v>
      </c>
      <c r="P36" s="65">
        <f t="shared" si="2"/>
        <v>1</v>
      </c>
      <c r="Q36" s="65">
        <f t="shared" si="3"/>
        <v>0</v>
      </c>
      <c r="T36" s="33"/>
    </row>
    <row r="37" spans="1:20" ht="15.75" customHeight="1">
      <c r="A37" s="52">
        <v>1602</v>
      </c>
      <c r="B37" s="53"/>
      <c r="C37" s="53"/>
      <c r="D37" s="53"/>
      <c r="E37" s="53"/>
      <c r="F37" s="53"/>
      <c r="G37" s="53"/>
      <c r="H37" s="53"/>
      <c r="I37" s="53">
        <v>11</v>
      </c>
      <c r="J37" s="54">
        <v>9</v>
      </c>
      <c r="K37" s="123"/>
      <c r="L37" s="74"/>
      <c r="M37" s="74"/>
      <c r="N37" s="71"/>
      <c r="O37" s="64">
        <v>12</v>
      </c>
      <c r="P37" s="73"/>
      <c r="Q37" s="71"/>
      <c r="T37" s="33"/>
    </row>
    <row r="38" spans="1:20" ht="15.75" customHeight="1">
      <c r="A38" s="52">
        <v>1701</v>
      </c>
      <c r="B38" s="53"/>
      <c r="C38" s="53"/>
      <c r="D38" s="53"/>
      <c r="E38" s="53"/>
      <c r="F38" s="53"/>
      <c r="G38" s="53"/>
      <c r="H38" s="53"/>
      <c r="I38" s="53">
        <v>2</v>
      </c>
      <c r="J38" s="54">
        <v>2</v>
      </c>
      <c r="K38" s="123"/>
      <c r="L38" s="74"/>
      <c r="M38" s="75"/>
      <c r="N38" s="71"/>
      <c r="O38" s="64">
        <v>2</v>
      </c>
      <c r="P38" s="73"/>
      <c r="Q38" s="71"/>
      <c r="S38" s="29"/>
      <c r="T38" s="33"/>
    </row>
    <row r="39" spans="1:20" ht="15.75" customHeight="1">
      <c r="A39" s="52">
        <v>1702</v>
      </c>
      <c r="B39" s="53"/>
      <c r="C39" s="53"/>
      <c r="D39" s="53"/>
      <c r="E39" s="53"/>
      <c r="F39" s="53"/>
      <c r="G39" s="53"/>
      <c r="H39" s="53"/>
      <c r="I39" s="53"/>
      <c r="J39" s="54"/>
      <c r="K39" s="123"/>
      <c r="L39" s="74"/>
      <c r="M39" s="75"/>
      <c r="N39" s="71"/>
      <c r="O39" s="64">
        <v>0</v>
      </c>
      <c r="P39" s="73"/>
      <c r="Q39" s="71"/>
      <c r="S39" s="29"/>
      <c r="T39" s="33"/>
    </row>
    <row r="40" spans="1:20" ht="15.75" customHeight="1">
      <c r="A40" s="52">
        <v>1801</v>
      </c>
      <c r="B40" s="53"/>
      <c r="C40" s="53"/>
      <c r="D40" s="53"/>
      <c r="E40" s="53"/>
      <c r="F40" s="53"/>
      <c r="G40" s="53"/>
      <c r="H40" s="53"/>
      <c r="I40" s="53"/>
      <c r="J40" s="54"/>
      <c r="K40" s="123"/>
      <c r="L40" s="74"/>
      <c r="M40" s="75"/>
      <c r="N40" s="71"/>
      <c r="O40" s="72"/>
      <c r="P40" s="73"/>
      <c r="Q40" s="71"/>
      <c r="S40" s="29"/>
      <c r="T40" s="33"/>
    </row>
    <row r="41" spans="1:20" ht="15.75" customHeight="1">
      <c r="A41" s="52">
        <v>1802</v>
      </c>
      <c r="B41" s="53"/>
      <c r="C41" s="53"/>
      <c r="D41" s="53"/>
      <c r="E41" s="53"/>
      <c r="F41" s="53"/>
      <c r="G41" s="53"/>
      <c r="H41" s="53"/>
      <c r="I41" s="53"/>
      <c r="J41" s="54"/>
      <c r="K41" s="123"/>
      <c r="L41" s="74"/>
      <c r="M41" s="75"/>
      <c r="N41" s="71"/>
      <c r="O41" s="72"/>
      <c r="P41" s="73"/>
      <c r="Q41" s="71"/>
      <c r="S41" s="29"/>
      <c r="T41" s="33"/>
    </row>
    <row r="42" spans="1:20" ht="15.75" customHeight="1">
      <c r="A42" s="52">
        <v>1901</v>
      </c>
      <c r="B42" s="53"/>
      <c r="C42" s="53"/>
      <c r="D42" s="53"/>
      <c r="E42" s="53"/>
      <c r="F42" s="53"/>
      <c r="G42" s="53"/>
      <c r="H42" s="53"/>
      <c r="I42" s="53"/>
      <c r="J42" s="54"/>
      <c r="K42" s="123"/>
      <c r="L42" s="74"/>
      <c r="M42" s="75"/>
      <c r="N42" s="74"/>
      <c r="O42" s="75"/>
      <c r="P42" s="76"/>
      <c r="Q42" s="71"/>
      <c r="S42" s="29"/>
      <c r="T42" s="33"/>
    </row>
    <row r="43" spans="1:20" ht="15.75" customHeight="1">
      <c r="A43" s="52">
        <v>1902</v>
      </c>
      <c r="B43" s="53"/>
      <c r="C43" s="53"/>
      <c r="D43" s="53"/>
      <c r="E43" s="53"/>
      <c r="F43" s="53"/>
      <c r="G43" s="53"/>
      <c r="H43" s="53"/>
      <c r="I43" s="53"/>
      <c r="J43" s="54"/>
      <c r="K43" s="123"/>
      <c r="L43" s="74"/>
      <c r="M43" s="75"/>
      <c r="N43" s="77" t="s">
        <v>63</v>
      </c>
      <c r="O43" s="78">
        <v>51</v>
      </c>
      <c r="P43" s="79">
        <f>IF(SUM(J31:J38)=0,"",SUM(J31:J38))</f>
        <v>51</v>
      </c>
      <c r="Q43" s="80" t="s">
        <v>10</v>
      </c>
      <c r="S43" s="29"/>
      <c r="T43" s="33"/>
    </row>
    <row r="44" spans="1:20" ht="15.75" customHeight="1">
      <c r="A44" s="52">
        <v>2001</v>
      </c>
      <c r="B44" s="53"/>
      <c r="C44" s="53"/>
      <c r="D44" s="53"/>
      <c r="E44" s="53"/>
      <c r="F44" s="53"/>
      <c r="G44" s="53"/>
      <c r="H44" s="53"/>
      <c r="I44" s="53"/>
      <c r="J44" s="54"/>
      <c r="K44" s="123"/>
      <c r="L44" s="74"/>
      <c r="M44" s="75"/>
      <c r="N44" s="81" t="s">
        <v>64</v>
      </c>
      <c r="O44" s="82">
        <f>IF(O43/B29=0,"",O43/B29)</f>
        <v>0.82258064516129037</v>
      </c>
      <c r="P44" s="83">
        <f>IF(O43/P43=0,"",O43/P43)</f>
        <v>1</v>
      </c>
      <c r="Q44" s="84" t="s">
        <v>65</v>
      </c>
      <c r="S44" s="29"/>
      <c r="T44" s="33"/>
    </row>
    <row r="45" spans="1:20" ht="15.75" customHeight="1">
      <c r="A45" s="52">
        <v>2002</v>
      </c>
      <c r="B45" s="53"/>
      <c r="C45" s="53"/>
      <c r="D45" s="53"/>
      <c r="E45" s="53"/>
      <c r="F45" s="53"/>
      <c r="G45" s="53"/>
      <c r="H45" s="53"/>
      <c r="I45" s="53"/>
      <c r="J45" s="54"/>
      <c r="K45" s="125"/>
      <c r="L45" s="126"/>
      <c r="M45" s="127"/>
      <c r="N45" s="86"/>
      <c r="O45" s="87"/>
      <c r="P45" s="87"/>
      <c r="Q45" s="88"/>
      <c r="S45" s="29"/>
      <c r="T45" s="33"/>
    </row>
    <row r="46" spans="1:20" ht="18" customHeight="1">
      <c r="A46" s="28"/>
      <c r="B46" s="29"/>
      <c r="C46" s="29"/>
      <c r="D46" s="201" t="s">
        <v>90</v>
      </c>
      <c r="E46" s="202"/>
      <c r="F46" s="202"/>
      <c r="G46" s="202"/>
      <c r="H46" s="202"/>
      <c r="I46" s="202"/>
      <c r="J46" s="89">
        <f>SUM(J29:J42)</f>
        <v>51</v>
      </c>
      <c r="K46" s="90">
        <f>IF(J36=0,"",J36/B29)</f>
        <v>0.64516129032258063</v>
      </c>
      <c r="L46" s="90">
        <f>IF(J46=0,"",J46/B29)</f>
        <v>0.82258064516129037</v>
      </c>
      <c r="M46" s="90">
        <f>IF(J36=0,"0%",L46-K46)</f>
        <v>0.17741935483870974</v>
      </c>
      <c r="N46" s="1"/>
      <c r="O46" s="1"/>
      <c r="P46" s="29"/>
      <c r="Q46" s="25"/>
      <c r="R46" s="1"/>
      <c r="T46" s="33"/>
    </row>
    <row r="47" spans="1:20" ht="12.75" customHeight="1"/>
    <row r="48" spans="1:20" ht="12.75" customHeight="1"/>
    <row r="49" spans="1:18" ht="26.25" customHeight="1">
      <c r="B49" s="212" t="s">
        <v>101</v>
      </c>
      <c r="C49" s="205"/>
      <c r="D49" s="205"/>
      <c r="E49" s="205"/>
      <c r="F49" s="205"/>
      <c r="G49" s="205"/>
      <c r="H49" s="205"/>
      <c r="I49" s="205"/>
      <c r="J49" s="48" t="s">
        <v>69</v>
      </c>
      <c r="L49" s="48"/>
      <c r="M49" s="48"/>
      <c r="N49" s="29"/>
      <c r="O49" s="1"/>
      <c r="P49" s="29"/>
      <c r="Q49" s="29"/>
      <c r="R49" s="29"/>
    </row>
    <row r="50" spans="1:18" ht="20.25" customHeight="1">
      <c r="A50" s="206" t="s">
        <v>9</v>
      </c>
      <c r="B50" s="207" t="s">
        <v>80</v>
      </c>
      <c r="C50" s="202"/>
      <c r="D50" s="202"/>
      <c r="E50" s="202"/>
      <c r="F50" s="202"/>
      <c r="G50" s="202"/>
      <c r="H50" s="202"/>
      <c r="I50" s="202"/>
      <c r="J50" s="208" t="s">
        <v>10</v>
      </c>
      <c r="K50" s="196" t="s">
        <v>2</v>
      </c>
      <c r="L50" s="196" t="s">
        <v>3</v>
      </c>
      <c r="M50" s="198" t="s">
        <v>4</v>
      </c>
      <c r="N50" s="196" t="s">
        <v>5</v>
      </c>
      <c r="O50" s="199" t="s">
        <v>6</v>
      </c>
      <c r="P50" s="199" t="s">
        <v>7</v>
      </c>
      <c r="Q50" s="196" t="s">
        <v>8</v>
      </c>
    </row>
    <row r="51" spans="1:18" ht="15.75" customHeight="1">
      <c r="A51" s="197"/>
      <c r="B51" s="52" t="s">
        <v>81</v>
      </c>
      <c r="C51" s="52" t="s">
        <v>82</v>
      </c>
      <c r="D51" s="52" t="s">
        <v>83</v>
      </c>
      <c r="E51" s="52" t="s">
        <v>84</v>
      </c>
      <c r="F51" s="52" t="s">
        <v>85</v>
      </c>
      <c r="G51" s="52" t="s">
        <v>86</v>
      </c>
      <c r="H51" s="52" t="s">
        <v>87</v>
      </c>
      <c r="I51" s="52" t="s">
        <v>88</v>
      </c>
      <c r="J51" s="197"/>
      <c r="K51" s="197"/>
      <c r="L51" s="197"/>
      <c r="M51" s="197"/>
      <c r="N51" s="197"/>
      <c r="O51" s="197"/>
      <c r="P51" s="197"/>
      <c r="Q51" s="197"/>
    </row>
    <row r="52" spans="1:18" ht="15.75" customHeight="1">
      <c r="A52" s="52">
        <v>1301</v>
      </c>
      <c r="B52" s="53">
        <v>33</v>
      </c>
      <c r="C52" s="53"/>
      <c r="D52" s="53"/>
      <c r="E52" s="53"/>
      <c r="F52" s="53"/>
      <c r="G52" s="53"/>
      <c r="H52" s="53"/>
      <c r="I52" s="53"/>
      <c r="J52" s="54"/>
      <c r="K52" s="120"/>
      <c r="L52" s="121"/>
      <c r="M52" s="122"/>
      <c r="N52" s="58"/>
      <c r="O52" s="59">
        <f>B52</f>
        <v>33</v>
      </c>
      <c r="P52" s="60"/>
      <c r="Q52" s="58"/>
    </row>
    <row r="53" spans="1:18" ht="15.75" customHeight="1">
      <c r="A53" s="52">
        <v>1302</v>
      </c>
      <c r="B53" s="53"/>
      <c r="C53" s="53">
        <v>28</v>
      </c>
      <c r="D53" s="53"/>
      <c r="E53" s="53"/>
      <c r="F53" s="53"/>
      <c r="G53" s="53"/>
      <c r="H53" s="53"/>
      <c r="I53" s="53"/>
      <c r="J53" s="54"/>
      <c r="K53" s="123"/>
      <c r="L53" s="74"/>
      <c r="M53" s="124"/>
      <c r="N53" s="63">
        <f>IF(C53=0,"",C53/B52)</f>
        <v>0.84848484848484851</v>
      </c>
      <c r="O53" s="64">
        <v>28</v>
      </c>
      <c r="P53" s="65">
        <f t="shared" ref="P53:P59" si="4">IF(O53=0,"",O53/O52)</f>
        <v>0.84848484848484851</v>
      </c>
      <c r="Q53" s="65">
        <f t="shared" ref="Q53:Q59" si="5">IF(O53=0,"",100%-P53)</f>
        <v>0.15151515151515149</v>
      </c>
    </row>
    <row r="54" spans="1:18" ht="15.75" customHeight="1">
      <c r="A54" s="52">
        <v>1401</v>
      </c>
      <c r="B54" s="53"/>
      <c r="C54" s="53"/>
      <c r="D54" s="53">
        <v>28</v>
      </c>
      <c r="E54" s="53"/>
      <c r="F54" s="53"/>
      <c r="G54" s="53"/>
      <c r="H54" s="53"/>
      <c r="I54" s="53"/>
      <c r="J54" s="54"/>
      <c r="K54" s="123"/>
      <c r="L54" s="74"/>
      <c r="M54" s="124"/>
      <c r="N54" s="63">
        <f>IF(D54=0,"",D54/C53)</f>
        <v>1</v>
      </c>
      <c r="O54" s="64">
        <v>28</v>
      </c>
      <c r="P54" s="65">
        <f t="shared" si="4"/>
        <v>1</v>
      </c>
      <c r="Q54" s="65">
        <f t="shared" si="5"/>
        <v>0</v>
      </c>
      <c r="R54" s="8">
        <f>O54/O52</f>
        <v>0.84848484848484851</v>
      </c>
    </row>
    <row r="55" spans="1:18" ht="15.75" customHeight="1">
      <c r="A55" s="52">
        <v>1402</v>
      </c>
      <c r="B55" s="53"/>
      <c r="C55" s="53"/>
      <c r="D55" s="53"/>
      <c r="E55" s="53">
        <v>28</v>
      </c>
      <c r="F55" s="53"/>
      <c r="G55" s="53"/>
      <c r="H55" s="53"/>
      <c r="I55" s="53"/>
      <c r="J55" s="54"/>
      <c r="K55" s="123"/>
      <c r="L55" s="74"/>
      <c r="M55" s="124"/>
      <c r="N55" s="63">
        <f>IF(E55=0,"",E55/D54)</f>
        <v>1</v>
      </c>
      <c r="O55" s="64">
        <v>28</v>
      </c>
      <c r="P55" s="65">
        <f t="shared" si="4"/>
        <v>1</v>
      </c>
      <c r="Q55" s="65">
        <f t="shared" si="5"/>
        <v>0</v>
      </c>
    </row>
    <row r="56" spans="1:18" ht="15.75" customHeight="1">
      <c r="A56" s="52">
        <v>1501</v>
      </c>
      <c r="B56" s="53"/>
      <c r="C56" s="53"/>
      <c r="D56" s="53"/>
      <c r="E56" s="53"/>
      <c r="F56" s="53">
        <v>28</v>
      </c>
      <c r="G56" s="53"/>
      <c r="H56" s="53"/>
      <c r="I56" s="53"/>
      <c r="J56" s="54"/>
      <c r="K56" s="123"/>
      <c r="L56" s="74"/>
      <c r="M56" s="124"/>
      <c r="N56" s="63">
        <f>IF(F56=0,"",F56/E55)</f>
        <v>1</v>
      </c>
      <c r="O56" s="64">
        <v>28</v>
      </c>
      <c r="P56" s="65">
        <f t="shared" si="4"/>
        <v>1</v>
      </c>
      <c r="Q56" s="65">
        <f t="shared" si="5"/>
        <v>0</v>
      </c>
    </row>
    <row r="57" spans="1:18" ht="15.75" customHeight="1">
      <c r="A57" s="52">
        <v>1502</v>
      </c>
      <c r="B57" s="53"/>
      <c r="C57" s="53"/>
      <c r="D57" s="53"/>
      <c r="E57" s="53"/>
      <c r="F57" s="53"/>
      <c r="G57" s="53">
        <v>25</v>
      </c>
      <c r="H57" s="53"/>
      <c r="I57" s="53"/>
      <c r="J57" s="54"/>
      <c r="K57" s="123"/>
      <c r="L57" s="74"/>
      <c r="M57" s="124"/>
      <c r="N57" s="63">
        <f>IF(G57=0,"",G57/F56)</f>
        <v>0.8928571428571429</v>
      </c>
      <c r="O57" s="64">
        <v>27</v>
      </c>
      <c r="P57" s="65">
        <f t="shared" si="4"/>
        <v>0.9642857142857143</v>
      </c>
      <c r="Q57" s="65">
        <f t="shared" si="5"/>
        <v>3.5714285714285698E-2</v>
      </c>
    </row>
    <row r="58" spans="1:18" ht="15.75" customHeight="1">
      <c r="A58" s="52">
        <v>1601</v>
      </c>
      <c r="B58" s="53"/>
      <c r="C58" s="53"/>
      <c r="D58" s="53"/>
      <c r="E58" s="53"/>
      <c r="F58" s="53"/>
      <c r="G58" s="53"/>
      <c r="H58" s="53">
        <v>25</v>
      </c>
      <c r="I58" s="53"/>
      <c r="J58" s="54"/>
      <c r="K58" s="123"/>
      <c r="L58" s="74"/>
      <c r="M58" s="124"/>
      <c r="N58" s="63">
        <f>IF(H58=0,"",H58/G57)</f>
        <v>1</v>
      </c>
      <c r="O58" s="64">
        <v>27</v>
      </c>
      <c r="P58" s="65">
        <f t="shared" si="4"/>
        <v>1</v>
      </c>
      <c r="Q58" s="65">
        <f t="shared" si="5"/>
        <v>0</v>
      </c>
    </row>
    <row r="59" spans="1:18" ht="15.75" customHeight="1">
      <c r="A59" s="52">
        <v>1602</v>
      </c>
      <c r="B59" s="53"/>
      <c r="C59" s="53"/>
      <c r="D59" s="53"/>
      <c r="E59" s="53"/>
      <c r="F59" s="53"/>
      <c r="G59" s="53"/>
      <c r="H59" s="53"/>
      <c r="I59" s="53">
        <v>24</v>
      </c>
      <c r="J59" s="54">
        <v>23</v>
      </c>
      <c r="K59" s="123"/>
      <c r="L59" s="74"/>
      <c r="M59" s="124"/>
      <c r="N59" s="63">
        <f>IF(I59=0,"",I59/H58)</f>
        <v>0.96</v>
      </c>
      <c r="O59" s="64">
        <v>27</v>
      </c>
      <c r="P59" s="65">
        <f t="shared" si="4"/>
        <v>1</v>
      </c>
      <c r="Q59" s="65">
        <f t="shared" si="5"/>
        <v>0</v>
      </c>
    </row>
    <row r="60" spans="1:18" ht="15.75" customHeight="1">
      <c r="A60" s="52">
        <v>1701</v>
      </c>
      <c r="B60" s="53"/>
      <c r="C60" s="53"/>
      <c r="D60" s="53"/>
      <c r="E60" s="53"/>
      <c r="F60" s="53"/>
      <c r="G60" s="53"/>
      <c r="H60" s="53"/>
      <c r="I60" s="53">
        <v>2</v>
      </c>
      <c r="J60" s="54">
        <v>2</v>
      </c>
      <c r="K60" s="123"/>
      <c r="L60" s="74"/>
      <c r="M60" s="74"/>
      <c r="N60" s="71"/>
      <c r="O60" s="64">
        <v>3</v>
      </c>
      <c r="P60" s="73"/>
      <c r="Q60" s="71"/>
    </row>
    <row r="61" spans="1:18" ht="15.75" customHeight="1">
      <c r="A61" s="52">
        <v>1702</v>
      </c>
      <c r="B61" s="53"/>
      <c r="C61" s="53"/>
      <c r="D61" s="53"/>
      <c r="E61" s="53"/>
      <c r="F61" s="53"/>
      <c r="G61" s="53"/>
      <c r="H61" s="53"/>
      <c r="I61" s="53">
        <v>1</v>
      </c>
      <c r="J61" s="54">
        <v>1</v>
      </c>
      <c r="K61" s="123"/>
      <c r="L61" s="74"/>
      <c r="M61" s="75"/>
      <c r="N61" s="71"/>
      <c r="O61" s="64">
        <v>1</v>
      </c>
      <c r="P61" s="73"/>
      <c r="Q61" s="71"/>
      <c r="R61" s="29"/>
    </row>
    <row r="62" spans="1:18" ht="15.75" customHeight="1">
      <c r="A62" s="52">
        <v>1801</v>
      </c>
      <c r="B62" s="53"/>
      <c r="C62" s="53"/>
      <c r="D62" s="53"/>
      <c r="E62" s="53"/>
      <c r="F62" s="53"/>
      <c r="G62" s="53"/>
      <c r="H62" s="53"/>
      <c r="I62" s="53"/>
      <c r="J62" s="54"/>
      <c r="K62" s="123"/>
      <c r="L62" s="74"/>
      <c r="M62" s="75"/>
      <c r="N62" s="71"/>
      <c r="O62" s="64"/>
      <c r="P62" s="73"/>
      <c r="Q62" s="71"/>
      <c r="R62" s="29"/>
    </row>
    <row r="63" spans="1:18" ht="15.75" customHeight="1">
      <c r="A63" s="52">
        <v>1802</v>
      </c>
      <c r="B63" s="53"/>
      <c r="C63" s="53"/>
      <c r="D63" s="53"/>
      <c r="E63" s="53"/>
      <c r="F63" s="53"/>
      <c r="G63" s="53"/>
      <c r="H63" s="53"/>
      <c r="I63" s="53"/>
      <c r="J63" s="54"/>
      <c r="K63" s="123"/>
      <c r="L63" s="74"/>
      <c r="M63" s="75"/>
      <c r="N63" s="71"/>
      <c r="O63" s="72"/>
      <c r="P63" s="73"/>
      <c r="Q63" s="71"/>
      <c r="R63" s="29"/>
    </row>
    <row r="64" spans="1:18" ht="15.75" customHeight="1">
      <c r="A64" s="52">
        <v>1901</v>
      </c>
      <c r="B64" s="53"/>
      <c r="C64" s="53"/>
      <c r="D64" s="53"/>
      <c r="E64" s="53"/>
      <c r="F64" s="53"/>
      <c r="G64" s="53"/>
      <c r="H64" s="53"/>
      <c r="I64" s="53"/>
      <c r="J64" s="54"/>
      <c r="K64" s="123"/>
      <c r="L64" s="74"/>
      <c r="M64" s="75"/>
      <c r="N64" s="71"/>
      <c r="O64" s="72"/>
      <c r="P64" s="73"/>
      <c r="Q64" s="71"/>
      <c r="R64" s="29"/>
    </row>
    <row r="65" spans="1:18" ht="15.75" customHeight="1">
      <c r="A65" s="52">
        <v>1902</v>
      </c>
      <c r="B65" s="53"/>
      <c r="C65" s="53"/>
      <c r="D65" s="53"/>
      <c r="E65" s="53"/>
      <c r="F65" s="53"/>
      <c r="G65" s="53"/>
      <c r="H65" s="53"/>
      <c r="I65" s="53"/>
      <c r="J65" s="54"/>
      <c r="K65" s="123"/>
      <c r="L65" s="74"/>
      <c r="M65" s="75"/>
      <c r="N65" s="74"/>
      <c r="O65" s="75"/>
      <c r="P65" s="76"/>
      <c r="Q65" s="71"/>
      <c r="R65" s="29"/>
    </row>
    <row r="66" spans="1:18" ht="15.75" customHeight="1">
      <c r="A66" s="52">
        <v>2001</v>
      </c>
      <c r="B66" s="53"/>
      <c r="C66" s="53"/>
      <c r="D66" s="53"/>
      <c r="E66" s="53"/>
      <c r="F66" s="53"/>
      <c r="G66" s="53"/>
      <c r="H66" s="53"/>
      <c r="I66" s="53"/>
      <c r="J66" s="54"/>
      <c r="K66" s="123"/>
      <c r="L66" s="74"/>
      <c r="M66" s="75"/>
      <c r="N66" s="77" t="s">
        <v>63</v>
      </c>
      <c r="O66" s="78">
        <v>26</v>
      </c>
      <c r="P66" s="79">
        <f>IF(SUM(J54:J61)=0,"",SUM(J54:J61))</f>
        <v>26</v>
      </c>
      <c r="Q66" s="80" t="s">
        <v>10</v>
      </c>
      <c r="R66" s="29"/>
    </row>
    <row r="67" spans="1:18" ht="15.75" customHeight="1">
      <c r="A67" s="52">
        <v>2002</v>
      </c>
      <c r="B67" s="53"/>
      <c r="C67" s="53"/>
      <c r="D67" s="53"/>
      <c r="E67" s="53"/>
      <c r="F67" s="53"/>
      <c r="G67" s="53"/>
      <c r="H67" s="53"/>
      <c r="I67" s="53"/>
      <c r="J67" s="54"/>
      <c r="K67" s="123"/>
      <c r="L67" s="74"/>
      <c r="M67" s="75"/>
      <c r="N67" s="81" t="s">
        <v>64</v>
      </c>
      <c r="O67" s="82">
        <f>IF(O66/B52=0,"",O66/B52)</f>
        <v>0.78787878787878785</v>
      </c>
      <c r="P67" s="83">
        <f>IF(O66/P66=0,"",O66/P66)</f>
        <v>1</v>
      </c>
      <c r="Q67" s="84" t="s">
        <v>65</v>
      </c>
      <c r="R67" s="29"/>
    </row>
    <row r="68" spans="1:18" ht="15.75" customHeight="1">
      <c r="A68" s="52">
        <v>2101</v>
      </c>
      <c r="B68" s="53"/>
      <c r="C68" s="53"/>
      <c r="D68" s="53"/>
      <c r="E68" s="53"/>
      <c r="F68" s="53"/>
      <c r="G68" s="53"/>
      <c r="H68" s="53"/>
      <c r="I68" s="53"/>
      <c r="J68" s="54"/>
      <c r="K68" s="125"/>
      <c r="L68" s="126"/>
      <c r="M68" s="127"/>
      <c r="N68" s="86"/>
      <c r="O68" s="87"/>
      <c r="P68" s="87"/>
      <c r="Q68" s="88"/>
      <c r="R68" s="29"/>
    </row>
    <row r="69" spans="1:18" ht="18" customHeight="1">
      <c r="A69" s="28"/>
      <c r="B69" s="29"/>
      <c r="C69" s="29"/>
      <c r="D69" s="201" t="s">
        <v>90</v>
      </c>
      <c r="E69" s="202"/>
      <c r="F69" s="202"/>
      <c r="G69" s="202"/>
      <c r="H69" s="202"/>
      <c r="I69" s="202"/>
      <c r="J69" s="89">
        <f>SUM(J52:J65)</f>
        <v>26</v>
      </c>
      <c r="K69" s="90">
        <f>IF(J59=0,"",J59/B52)</f>
        <v>0.69696969696969702</v>
      </c>
      <c r="L69" s="90">
        <f>IF(J69=0,"",J69/B52)</f>
        <v>0.78787878787878785</v>
      </c>
      <c r="M69" s="90">
        <f>IF(J59=0,"0%",L69-K69)</f>
        <v>9.0909090909090828E-2</v>
      </c>
      <c r="N69" s="1"/>
      <c r="O69" s="1"/>
      <c r="P69" s="29"/>
      <c r="Q69" s="25"/>
      <c r="R69" s="1"/>
    </row>
    <row r="70" spans="1:18" ht="12.75" customHeight="1"/>
    <row r="71" spans="1:18" ht="12.75" customHeight="1"/>
    <row r="72" spans="1:18" ht="26.25" customHeight="1">
      <c r="B72" s="212" t="s">
        <v>101</v>
      </c>
      <c r="C72" s="205"/>
      <c r="D72" s="205"/>
      <c r="E72" s="205"/>
      <c r="F72" s="205"/>
      <c r="G72" s="205"/>
      <c r="H72" s="205"/>
      <c r="I72" s="205"/>
      <c r="J72" s="48" t="s">
        <v>70</v>
      </c>
      <c r="L72" s="48"/>
      <c r="M72" s="48"/>
      <c r="N72" s="29"/>
      <c r="O72" s="1"/>
      <c r="P72" s="29"/>
      <c r="Q72" s="29"/>
      <c r="R72" s="29"/>
    </row>
    <row r="73" spans="1:18" ht="20.25" customHeight="1">
      <c r="A73" s="206" t="s">
        <v>9</v>
      </c>
      <c r="B73" s="207" t="s">
        <v>80</v>
      </c>
      <c r="C73" s="202"/>
      <c r="D73" s="202"/>
      <c r="E73" s="202"/>
      <c r="F73" s="202"/>
      <c r="G73" s="202"/>
      <c r="H73" s="202"/>
      <c r="I73" s="202"/>
      <c r="J73" s="208" t="s">
        <v>10</v>
      </c>
      <c r="K73" s="196" t="s">
        <v>2</v>
      </c>
      <c r="L73" s="196" t="s">
        <v>3</v>
      </c>
      <c r="M73" s="198" t="s">
        <v>4</v>
      </c>
      <c r="N73" s="196" t="s">
        <v>5</v>
      </c>
      <c r="O73" s="199" t="s">
        <v>6</v>
      </c>
      <c r="P73" s="199" t="s">
        <v>7</v>
      </c>
      <c r="Q73" s="196" t="s">
        <v>8</v>
      </c>
    </row>
    <row r="74" spans="1:18" ht="15.75" customHeight="1">
      <c r="A74" s="197"/>
      <c r="B74" s="52" t="s">
        <v>81</v>
      </c>
      <c r="C74" s="52" t="s">
        <v>82</v>
      </c>
      <c r="D74" s="52" t="s">
        <v>83</v>
      </c>
      <c r="E74" s="52" t="s">
        <v>84</v>
      </c>
      <c r="F74" s="52" t="s">
        <v>85</v>
      </c>
      <c r="G74" s="52" t="s">
        <v>86</v>
      </c>
      <c r="H74" s="52" t="s">
        <v>87</v>
      </c>
      <c r="I74" s="52" t="s">
        <v>88</v>
      </c>
      <c r="J74" s="197"/>
      <c r="K74" s="197"/>
      <c r="L74" s="197"/>
      <c r="M74" s="197"/>
      <c r="N74" s="197"/>
      <c r="O74" s="197"/>
      <c r="P74" s="197"/>
      <c r="Q74" s="197"/>
    </row>
    <row r="75" spans="1:18" ht="15.75" customHeight="1">
      <c r="A75" s="52">
        <v>1302</v>
      </c>
      <c r="B75" s="53">
        <v>78</v>
      </c>
      <c r="C75" s="53"/>
      <c r="D75" s="53"/>
      <c r="E75" s="53"/>
      <c r="F75" s="53"/>
      <c r="G75" s="53"/>
      <c r="H75" s="53"/>
      <c r="I75" s="53"/>
      <c r="J75" s="54"/>
      <c r="K75" s="120"/>
      <c r="L75" s="121"/>
      <c r="M75" s="122"/>
      <c r="N75" s="58"/>
      <c r="O75" s="59">
        <f>B75</f>
        <v>78</v>
      </c>
      <c r="P75" s="60"/>
      <c r="Q75" s="58"/>
    </row>
    <row r="76" spans="1:18" ht="15.75" customHeight="1">
      <c r="A76" s="52">
        <v>1401</v>
      </c>
      <c r="B76" s="53"/>
      <c r="C76" s="53">
        <v>78</v>
      </c>
      <c r="D76" s="53"/>
      <c r="E76" s="53"/>
      <c r="F76" s="53"/>
      <c r="G76" s="53"/>
      <c r="H76" s="53"/>
      <c r="I76" s="53"/>
      <c r="J76" s="54"/>
      <c r="K76" s="123"/>
      <c r="L76" s="74"/>
      <c r="M76" s="124"/>
      <c r="N76" s="63">
        <f>IF(C76=0,"",C76/B75)</f>
        <v>1</v>
      </c>
      <c r="O76" s="64">
        <v>78</v>
      </c>
      <c r="P76" s="65">
        <f t="shared" ref="P76:P82" si="6">IF(O76=0,"",O76/O75)</f>
        <v>1</v>
      </c>
      <c r="Q76" s="65">
        <f t="shared" ref="Q76:Q82" si="7">IF(O76=0,"",100%-P76)</f>
        <v>0</v>
      </c>
    </row>
    <row r="77" spans="1:18" ht="15.75" customHeight="1">
      <c r="A77" s="52">
        <v>1402</v>
      </c>
      <c r="B77" s="53"/>
      <c r="C77" s="53"/>
      <c r="D77" s="53">
        <v>75</v>
      </c>
      <c r="E77" s="53"/>
      <c r="F77" s="53"/>
      <c r="G77" s="53"/>
      <c r="H77" s="53"/>
      <c r="I77" s="53"/>
      <c r="J77" s="54"/>
      <c r="K77" s="123"/>
      <c r="L77" s="74"/>
      <c r="M77" s="124"/>
      <c r="N77" s="63">
        <f>IF(D77=0,"",D77/C76)</f>
        <v>0.96153846153846156</v>
      </c>
      <c r="O77" s="64">
        <v>76</v>
      </c>
      <c r="P77" s="65">
        <f t="shared" si="6"/>
        <v>0.97435897435897434</v>
      </c>
      <c r="Q77" s="65">
        <f t="shared" si="7"/>
        <v>2.5641025641025661E-2</v>
      </c>
      <c r="R77" s="8">
        <f>O77/O75</f>
        <v>0.97435897435897434</v>
      </c>
    </row>
    <row r="78" spans="1:18" ht="15.75" customHeight="1">
      <c r="A78" s="52">
        <v>1501</v>
      </c>
      <c r="B78" s="53"/>
      <c r="C78" s="53"/>
      <c r="D78" s="53"/>
      <c r="E78" s="53">
        <v>73</v>
      </c>
      <c r="F78" s="53"/>
      <c r="G78" s="53"/>
      <c r="H78" s="53"/>
      <c r="I78" s="53"/>
      <c r="J78" s="54"/>
      <c r="K78" s="123"/>
      <c r="L78" s="74"/>
      <c r="M78" s="124"/>
      <c r="N78" s="63">
        <f>IF(E78=0,"",E78/D77)</f>
        <v>0.97333333333333338</v>
      </c>
      <c r="O78" s="64">
        <v>76</v>
      </c>
      <c r="P78" s="65">
        <f t="shared" si="6"/>
        <v>1</v>
      </c>
      <c r="Q78" s="65">
        <f t="shared" si="7"/>
        <v>0</v>
      </c>
    </row>
    <row r="79" spans="1:18" ht="15.75" customHeight="1">
      <c r="A79" s="52">
        <v>1502</v>
      </c>
      <c r="B79" s="53"/>
      <c r="C79" s="53"/>
      <c r="D79" s="53"/>
      <c r="E79" s="53"/>
      <c r="F79" s="53">
        <v>71</v>
      </c>
      <c r="G79" s="53"/>
      <c r="H79" s="53"/>
      <c r="I79" s="53"/>
      <c r="J79" s="54"/>
      <c r="K79" s="123"/>
      <c r="L79" s="74"/>
      <c r="M79" s="124"/>
      <c r="N79" s="63">
        <f>IF(F79=0,"",F79/E78)</f>
        <v>0.9726027397260274</v>
      </c>
      <c r="O79" s="64">
        <v>76</v>
      </c>
      <c r="P79" s="65">
        <f t="shared" si="6"/>
        <v>1</v>
      </c>
      <c r="Q79" s="65">
        <f t="shared" si="7"/>
        <v>0</v>
      </c>
    </row>
    <row r="80" spans="1:18" ht="15.75" customHeight="1">
      <c r="A80" s="52">
        <v>1601</v>
      </c>
      <c r="B80" s="53"/>
      <c r="C80" s="53"/>
      <c r="D80" s="53"/>
      <c r="E80" s="53"/>
      <c r="F80" s="53"/>
      <c r="G80" s="53">
        <v>68</v>
      </c>
      <c r="H80" s="53"/>
      <c r="I80" s="53"/>
      <c r="J80" s="54"/>
      <c r="K80" s="123"/>
      <c r="L80" s="74"/>
      <c r="M80" s="124"/>
      <c r="N80" s="63">
        <f>IF(G80=0,"",G80/F79)</f>
        <v>0.95774647887323938</v>
      </c>
      <c r="O80" s="64">
        <v>76</v>
      </c>
      <c r="P80" s="65">
        <f t="shared" si="6"/>
        <v>1</v>
      </c>
      <c r="Q80" s="65">
        <f t="shared" si="7"/>
        <v>0</v>
      </c>
    </row>
    <row r="81" spans="1:18" ht="15.75" customHeight="1">
      <c r="A81" s="52">
        <v>1602</v>
      </c>
      <c r="B81" s="53"/>
      <c r="C81" s="53"/>
      <c r="D81" s="53"/>
      <c r="E81" s="53"/>
      <c r="F81" s="53"/>
      <c r="G81" s="53"/>
      <c r="H81" s="53">
        <v>67</v>
      </c>
      <c r="I81" s="53"/>
      <c r="J81" s="54"/>
      <c r="K81" s="123"/>
      <c r="L81" s="74"/>
      <c r="M81" s="124"/>
      <c r="N81" s="63">
        <f>IF(H81=0,"",H81/G80)</f>
        <v>0.98529411764705888</v>
      </c>
      <c r="O81" s="64">
        <v>75</v>
      </c>
      <c r="P81" s="65">
        <f t="shared" si="6"/>
        <v>0.98684210526315785</v>
      </c>
      <c r="Q81" s="65">
        <f t="shared" si="7"/>
        <v>1.3157894736842146E-2</v>
      </c>
    </row>
    <row r="82" spans="1:18" ht="15.75" customHeight="1">
      <c r="A82" s="52">
        <v>1701</v>
      </c>
      <c r="B82" s="53"/>
      <c r="C82" s="53"/>
      <c r="D82" s="53"/>
      <c r="E82" s="53"/>
      <c r="F82" s="53"/>
      <c r="G82" s="53"/>
      <c r="H82" s="53"/>
      <c r="I82" s="53">
        <v>69</v>
      </c>
      <c r="J82" s="54">
        <v>63</v>
      </c>
      <c r="K82" s="123"/>
      <c r="L82" s="74"/>
      <c r="M82" s="124"/>
      <c r="N82" s="63">
        <f>IF(I82=0,"",I82/H81)</f>
        <v>1.0298507462686568</v>
      </c>
      <c r="O82" s="64">
        <v>74</v>
      </c>
      <c r="P82" s="65">
        <f t="shared" si="6"/>
        <v>0.98666666666666669</v>
      </c>
      <c r="Q82" s="65">
        <f t="shared" si="7"/>
        <v>1.3333333333333308E-2</v>
      </c>
    </row>
    <row r="83" spans="1:18" ht="15.75" customHeight="1">
      <c r="A83" s="52">
        <v>1702</v>
      </c>
      <c r="B83" s="53"/>
      <c r="C83" s="53"/>
      <c r="D83" s="53"/>
      <c r="E83" s="53"/>
      <c r="F83" s="53"/>
      <c r="G83" s="53"/>
      <c r="H83" s="53"/>
      <c r="I83" s="53">
        <v>8</v>
      </c>
      <c r="J83" s="54">
        <v>7</v>
      </c>
      <c r="K83" s="123"/>
      <c r="L83" s="74"/>
      <c r="M83" s="74"/>
      <c r="N83" s="71"/>
      <c r="O83" s="64">
        <v>10</v>
      </c>
      <c r="P83" s="73"/>
      <c r="Q83" s="71"/>
    </row>
    <row r="84" spans="1:18" ht="15.75" customHeight="1">
      <c r="A84" s="52">
        <v>1801</v>
      </c>
      <c r="B84" s="53"/>
      <c r="C84" s="53"/>
      <c r="D84" s="53"/>
      <c r="E84" s="53"/>
      <c r="F84" s="53"/>
      <c r="G84" s="53"/>
      <c r="H84" s="53"/>
      <c r="I84" s="53">
        <v>1</v>
      </c>
      <c r="J84" s="54">
        <v>1</v>
      </c>
      <c r="K84" s="123"/>
      <c r="L84" s="74"/>
      <c r="M84" s="75"/>
      <c r="N84" s="71"/>
      <c r="O84" s="64">
        <v>1</v>
      </c>
      <c r="P84" s="73"/>
      <c r="Q84" s="71"/>
      <c r="R84" s="29"/>
    </row>
    <row r="85" spans="1:18" ht="15.75" customHeight="1">
      <c r="A85" s="52">
        <v>1802</v>
      </c>
      <c r="B85" s="53"/>
      <c r="C85" s="53"/>
      <c r="D85" s="53"/>
      <c r="E85" s="53"/>
      <c r="F85" s="53"/>
      <c r="G85" s="53"/>
      <c r="H85" s="53"/>
      <c r="I85" s="53"/>
      <c r="J85" s="54"/>
      <c r="K85" s="123"/>
      <c r="L85" s="74"/>
      <c r="M85" s="75"/>
      <c r="N85" s="71"/>
      <c r="O85" s="64"/>
      <c r="P85" s="73"/>
      <c r="Q85" s="71"/>
      <c r="R85" s="29"/>
    </row>
    <row r="86" spans="1:18" ht="15.75" customHeight="1">
      <c r="A86" s="52">
        <v>1901</v>
      </c>
      <c r="B86" s="53"/>
      <c r="C86" s="53"/>
      <c r="D86" s="53"/>
      <c r="E86" s="53"/>
      <c r="F86" s="53"/>
      <c r="G86" s="53"/>
      <c r="H86" s="53"/>
      <c r="I86" s="53"/>
      <c r="J86" s="54"/>
      <c r="K86" s="123"/>
      <c r="L86" s="74"/>
      <c r="M86" s="75"/>
      <c r="N86" s="71"/>
      <c r="O86" s="72"/>
      <c r="P86" s="73"/>
      <c r="Q86" s="71"/>
      <c r="R86" s="29"/>
    </row>
    <row r="87" spans="1:18" ht="15.75" customHeight="1">
      <c r="A87" s="52">
        <v>1902</v>
      </c>
      <c r="B87" s="53"/>
      <c r="C87" s="53"/>
      <c r="D87" s="53"/>
      <c r="E87" s="53"/>
      <c r="F87" s="53"/>
      <c r="G87" s="53"/>
      <c r="H87" s="53"/>
      <c r="I87" s="53"/>
      <c r="J87" s="54"/>
      <c r="K87" s="123"/>
      <c r="L87" s="74"/>
      <c r="M87" s="75"/>
      <c r="N87" s="71"/>
      <c r="O87" s="72"/>
      <c r="P87" s="73"/>
      <c r="Q87" s="71"/>
      <c r="R87" s="29"/>
    </row>
    <row r="88" spans="1:18" ht="15.75" customHeight="1">
      <c r="A88" s="52">
        <v>2001</v>
      </c>
      <c r="B88" s="53"/>
      <c r="C88" s="53"/>
      <c r="D88" s="53"/>
      <c r="E88" s="53"/>
      <c r="F88" s="53"/>
      <c r="G88" s="53"/>
      <c r="H88" s="53"/>
      <c r="I88" s="53"/>
      <c r="J88" s="54"/>
      <c r="K88" s="123"/>
      <c r="L88" s="74"/>
      <c r="M88" s="75"/>
      <c r="N88" s="74"/>
      <c r="O88" s="75"/>
      <c r="P88" s="76"/>
      <c r="Q88" s="71"/>
      <c r="R88" s="29"/>
    </row>
    <row r="89" spans="1:18" ht="15.75" customHeight="1">
      <c r="A89" s="52">
        <v>2002</v>
      </c>
      <c r="B89" s="53"/>
      <c r="C89" s="53"/>
      <c r="D89" s="53"/>
      <c r="E89" s="53"/>
      <c r="F89" s="53"/>
      <c r="G89" s="53"/>
      <c r="H89" s="53"/>
      <c r="I89" s="53"/>
      <c r="J89" s="54"/>
      <c r="K89" s="123"/>
      <c r="L89" s="74"/>
      <c r="M89" s="75"/>
      <c r="N89" s="77" t="s">
        <v>63</v>
      </c>
      <c r="O89" s="78">
        <v>67</v>
      </c>
      <c r="P89" s="79">
        <f>IF(SUM(J77:J84)=0,"",SUM(J77:J84))</f>
        <v>71</v>
      </c>
      <c r="Q89" s="80" t="s">
        <v>10</v>
      </c>
      <c r="R89" s="29"/>
    </row>
    <row r="90" spans="1:18" ht="15.75" customHeight="1">
      <c r="A90" s="52">
        <v>2101</v>
      </c>
      <c r="B90" s="53"/>
      <c r="C90" s="53"/>
      <c r="D90" s="53"/>
      <c r="E90" s="53"/>
      <c r="F90" s="53"/>
      <c r="G90" s="53"/>
      <c r="H90" s="53"/>
      <c r="I90" s="53"/>
      <c r="J90" s="54"/>
      <c r="K90" s="123"/>
      <c r="L90" s="74"/>
      <c r="M90" s="75"/>
      <c r="N90" s="81" t="s">
        <v>64</v>
      </c>
      <c r="O90" s="82">
        <f>IF(O89/B75=0,"",O89/B75)</f>
        <v>0.85897435897435892</v>
      </c>
      <c r="P90" s="83">
        <f>IF(O89/P89=0,"",O89/P89)</f>
        <v>0.94366197183098588</v>
      </c>
      <c r="Q90" s="84" t="s">
        <v>65</v>
      </c>
      <c r="R90" s="29"/>
    </row>
    <row r="91" spans="1:18" ht="15.75" customHeight="1">
      <c r="A91" s="52">
        <v>2102</v>
      </c>
      <c r="B91" s="53"/>
      <c r="C91" s="53"/>
      <c r="D91" s="53"/>
      <c r="E91" s="53"/>
      <c r="F91" s="53"/>
      <c r="G91" s="53"/>
      <c r="H91" s="53"/>
      <c r="I91" s="53"/>
      <c r="J91" s="54"/>
      <c r="K91" s="125"/>
      <c r="L91" s="126"/>
      <c r="M91" s="127"/>
      <c r="N91" s="86"/>
      <c r="O91" s="87"/>
      <c r="P91" s="87"/>
      <c r="Q91" s="88"/>
      <c r="R91" s="29"/>
    </row>
    <row r="92" spans="1:18" ht="18" customHeight="1">
      <c r="A92" s="28"/>
      <c r="B92" s="29"/>
      <c r="C92" s="29"/>
      <c r="D92" s="201" t="s">
        <v>90</v>
      </c>
      <c r="E92" s="202"/>
      <c r="F92" s="202"/>
      <c r="G92" s="202"/>
      <c r="H92" s="202"/>
      <c r="I92" s="202"/>
      <c r="J92" s="89">
        <f>SUM(J75:J88)</f>
        <v>71</v>
      </c>
      <c r="K92" s="90">
        <f>IF(J82=0,"",J82/B75)</f>
        <v>0.80769230769230771</v>
      </c>
      <c r="L92" s="90">
        <f>IF(J92=0,"",J92/B75)</f>
        <v>0.91025641025641024</v>
      </c>
      <c r="M92" s="90">
        <f>IF(J82=0,"0%",L92-K92)</f>
        <v>0.10256410256410253</v>
      </c>
      <c r="N92" s="1"/>
      <c r="O92" s="1"/>
      <c r="P92" s="29"/>
      <c r="Q92" s="25"/>
    </row>
    <row r="93" spans="1:18" ht="12.75" customHeight="1"/>
    <row r="94" spans="1:18" ht="12.75" customHeight="1"/>
    <row r="95" spans="1:18" ht="26.25" customHeight="1">
      <c r="B95" s="212" t="s">
        <v>101</v>
      </c>
      <c r="C95" s="205"/>
      <c r="D95" s="205"/>
      <c r="E95" s="205"/>
      <c r="F95" s="205"/>
      <c r="G95" s="205"/>
      <c r="H95" s="205"/>
      <c r="I95" s="205"/>
      <c r="J95" s="48" t="s">
        <v>71</v>
      </c>
      <c r="L95" s="48"/>
      <c r="M95" s="48"/>
      <c r="N95" s="29"/>
      <c r="O95" s="1"/>
      <c r="P95" s="29"/>
      <c r="Q95" s="29"/>
      <c r="R95" s="29"/>
    </row>
    <row r="96" spans="1:18" ht="20.25" customHeight="1">
      <c r="A96" s="206" t="s">
        <v>9</v>
      </c>
      <c r="B96" s="207" t="s">
        <v>80</v>
      </c>
      <c r="C96" s="202"/>
      <c r="D96" s="202"/>
      <c r="E96" s="202"/>
      <c r="F96" s="202"/>
      <c r="G96" s="202"/>
      <c r="H96" s="202"/>
      <c r="I96" s="202"/>
      <c r="J96" s="208" t="s">
        <v>10</v>
      </c>
      <c r="K96" s="196" t="s">
        <v>2</v>
      </c>
      <c r="L96" s="196" t="s">
        <v>3</v>
      </c>
      <c r="M96" s="198" t="s">
        <v>4</v>
      </c>
      <c r="N96" s="196" t="s">
        <v>5</v>
      </c>
      <c r="O96" s="199" t="s">
        <v>6</v>
      </c>
      <c r="P96" s="199" t="s">
        <v>7</v>
      </c>
      <c r="Q96" s="196" t="s">
        <v>8</v>
      </c>
    </row>
    <row r="97" spans="1:18" ht="15.75" customHeight="1">
      <c r="A97" s="197"/>
      <c r="B97" s="52" t="s">
        <v>81</v>
      </c>
      <c r="C97" s="52" t="s">
        <v>82</v>
      </c>
      <c r="D97" s="52" t="s">
        <v>83</v>
      </c>
      <c r="E97" s="52" t="s">
        <v>84</v>
      </c>
      <c r="F97" s="52" t="s">
        <v>85</v>
      </c>
      <c r="G97" s="52" t="s">
        <v>86</v>
      </c>
      <c r="H97" s="52" t="s">
        <v>87</v>
      </c>
      <c r="I97" s="52" t="s">
        <v>88</v>
      </c>
      <c r="J97" s="197"/>
      <c r="K97" s="197"/>
      <c r="L97" s="197"/>
      <c r="M97" s="197"/>
      <c r="N97" s="197"/>
      <c r="O97" s="197"/>
      <c r="P97" s="197"/>
      <c r="Q97" s="197"/>
    </row>
    <row r="98" spans="1:18" ht="15.75" customHeight="1">
      <c r="A98" s="52">
        <v>1401</v>
      </c>
      <c r="B98" s="53">
        <v>64</v>
      </c>
      <c r="C98" s="53"/>
      <c r="D98" s="53"/>
      <c r="E98" s="53"/>
      <c r="F98" s="53"/>
      <c r="G98" s="53"/>
      <c r="H98" s="53"/>
      <c r="I98" s="53"/>
      <c r="J98" s="54"/>
      <c r="K98" s="120"/>
      <c r="L98" s="121"/>
      <c r="M98" s="122"/>
      <c r="N98" s="58"/>
      <c r="O98" s="59">
        <f>B98</f>
        <v>64</v>
      </c>
      <c r="P98" s="60"/>
      <c r="Q98" s="58"/>
    </row>
    <row r="99" spans="1:18" ht="15.75" customHeight="1">
      <c r="A99" s="52">
        <v>1402</v>
      </c>
      <c r="B99" s="53"/>
      <c r="C99" s="53">
        <v>59</v>
      </c>
      <c r="D99" s="53"/>
      <c r="E99" s="53"/>
      <c r="F99" s="53"/>
      <c r="G99" s="53"/>
      <c r="H99" s="53"/>
      <c r="I99" s="53"/>
      <c r="J99" s="54"/>
      <c r="K99" s="123"/>
      <c r="L99" s="74"/>
      <c r="M99" s="124"/>
      <c r="N99" s="63">
        <f>IF(C99=0,"",C99/B98)</f>
        <v>0.921875</v>
      </c>
      <c r="O99" s="64">
        <v>59</v>
      </c>
      <c r="P99" s="65">
        <f t="shared" ref="P99:P105" si="8">IF(O99=0,"",O99/O98)</f>
        <v>0.921875</v>
      </c>
      <c r="Q99" s="65">
        <f t="shared" ref="Q99:Q105" si="9">IF(O99=0,"",100%-P99)</f>
        <v>7.8125E-2</v>
      </c>
    </row>
    <row r="100" spans="1:18" ht="15.75" customHeight="1">
      <c r="A100" s="52">
        <v>1501</v>
      </c>
      <c r="B100" s="53"/>
      <c r="C100" s="53"/>
      <c r="D100" s="53">
        <v>55</v>
      </c>
      <c r="E100" s="53"/>
      <c r="F100" s="53"/>
      <c r="G100" s="53"/>
      <c r="H100" s="53"/>
      <c r="I100" s="53"/>
      <c r="J100" s="54"/>
      <c r="K100" s="123"/>
      <c r="L100" s="74"/>
      <c r="M100" s="124"/>
      <c r="N100" s="63">
        <f>IF(D100=0,"",D100/C99)</f>
        <v>0.93220338983050843</v>
      </c>
      <c r="O100" s="64">
        <v>58</v>
      </c>
      <c r="P100" s="65">
        <f t="shared" si="8"/>
        <v>0.98305084745762716</v>
      </c>
      <c r="Q100" s="65">
        <f t="shared" si="9"/>
        <v>1.6949152542372836E-2</v>
      </c>
      <c r="R100" s="8">
        <f>O100/O98</f>
        <v>0.90625</v>
      </c>
    </row>
    <row r="101" spans="1:18" ht="15.75" customHeight="1">
      <c r="A101" s="52">
        <v>1502</v>
      </c>
      <c r="B101" s="53"/>
      <c r="C101" s="53"/>
      <c r="D101" s="53"/>
      <c r="E101" s="53">
        <v>52</v>
      </c>
      <c r="F101" s="53"/>
      <c r="G101" s="53"/>
      <c r="H101" s="53"/>
      <c r="I101" s="53"/>
      <c r="J101" s="54"/>
      <c r="K101" s="123"/>
      <c r="L101" s="74"/>
      <c r="M101" s="124"/>
      <c r="N101" s="63">
        <f>IF(E101=0,"",E101/D100)</f>
        <v>0.94545454545454544</v>
      </c>
      <c r="O101" s="64">
        <v>55</v>
      </c>
      <c r="P101" s="65">
        <f t="shared" si="8"/>
        <v>0.94827586206896552</v>
      </c>
      <c r="Q101" s="65">
        <f t="shared" si="9"/>
        <v>5.1724137931034475E-2</v>
      </c>
    </row>
    <row r="102" spans="1:18" ht="15.75" customHeight="1">
      <c r="A102" s="52">
        <v>1601</v>
      </c>
      <c r="B102" s="53"/>
      <c r="C102" s="53"/>
      <c r="D102" s="53"/>
      <c r="E102" s="53"/>
      <c r="F102" s="53">
        <v>49</v>
      </c>
      <c r="G102" s="53"/>
      <c r="H102" s="53"/>
      <c r="I102" s="53"/>
      <c r="J102" s="54"/>
      <c r="K102" s="123"/>
      <c r="L102" s="74"/>
      <c r="M102" s="124"/>
      <c r="N102" s="63">
        <f>IF(F102=0,"",F102/E101)</f>
        <v>0.94230769230769229</v>
      </c>
      <c r="O102" s="64">
        <v>53</v>
      </c>
      <c r="P102" s="65">
        <f t="shared" si="8"/>
        <v>0.96363636363636362</v>
      </c>
      <c r="Q102" s="65">
        <f t="shared" si="9"/>
        <v>3.6363636363636376E-2</v>
      </c>
    </row>
    <row r="103" spans="1:18" ht="15.75" customHeight="1">
      <c r="A103" s="52">
        <v>1602</v>
      </c>
      <c r="B103" s="53"/>
      <c r="C103" s="53"/>
      <c r="D103" s="53"/>
      <c r="E103" s="53"/>
      <c r="F103" s="53"/>
      <c r="G103" s="53">
        <v>48</v>
      </c>
      <c r="H103" s="53"/>
      <c r="I103" s="53"/>
      <c r="J103" s="54"/>
      <c r="K103" s="123"/>
      <c r="L103" s="74"/>
      <c r="M103" s="124"/>
      <c r="N103" s="63">
        <f>IF(G103=0,"",G103/F102)</f>
        <v>0.97959183673469385</v>
      </c>
      <c r="O103" s="64">
        <v>53</v>
      </c>
      <c r="P103" s="65">
        <f t="shared" si="8"/>
        <v>1</v>
      </c>
      <c r="Q103" s="65">
        <f t="shared" si="9"/>
        <v>0</v>
      </c>
    </row>
    <row r="104" spans="1:18" ht="15.75" customHeight="1">
      <c r="A104" s="52">
        <v>1701</v>
      </c>
      <c r="B104" s="53"/>
      <c r="C104" s="53"/>
      <c r="D104" s="53"/>
      <c r="E104" s="53"/>
      <c r="F104" s="53"/>
      <c r="G104" s="53"/>
      <c r="H104" s="53">
        <v>47</v>
      </c>
      <c r="I104" s="53"/>
      <c r="J104" s="54"/>
      <c r="K104" s="123"/>
      <c r="L104" s="74"/>
      <c r="M104" s="124"/>
      <c r="N104" s="63">
        <f>IF(H104=0,"",H104/G103)</f>
        <v>0.97916666666666663</v>
      </c>
      <c r="O104" s="64">
        <v>52</v>
      </c>
      <c r="P104" s="65">
        <f t="shared" si="8"/>
        <v>0.98113207547169812</v>
      </c>
      <c r="Q104" s="65">
        <f t="shared" si="9"/>
        <v>1.8867924528301883E-2</v>
      </c>
    </row>
    <row r="105" spans="1:18" ht="15.75" customHeight="1">
      <c r="A105" s="52">
        <v>1702</v>
      </c>
      <c r="B105" s="53"/>
      <c r="C105" s="53"/>
      <c r="D105" s="53"/>
      <c r="E105" s="53"/>
      <c r="F105" s="53"/>
      <c r="G105" s="53"/>
      <c r="H105" s="53"/>
      <c r="I105" s="53">
        <v>42</v>
      </c>
      <c r="J105" s="54">
        <v>42</v>
      </c>
      <c r="K105" s="123"/>
      <c r="L105" s="74"/>
      <c r="M105" s="124"/>
      <c r="N105" s="63">
        <f>IF(I105=0,"",I105/H104)</f>
        <v>0.8936170212765957</v>
      </c>
      <c r="O105" s="64">
        <v>52</v>
      </c>
      <c r="P105" s="65">
        <f t="shared" si="8"/>
        <v>1</v>
      </c>
      <c r="Q105" s="65">
        <f t="shared" si="9"/>
        <v>0</v>
      </c>
    </row>
    <row r="106" spans="1:18" ht="15.75" customHeight="1">
      <c r="A106" s="52">
        <v>1801</v>
      </c>
      <c r="B106" s="53"/>
      <c r="C106" s="53"/>
      <c r="D106" s="53"/>
      <c r="E106" s="53"/>
      <c r="F106" s="53"/>
      <c r="G106" s="53"/>
      <c r="H106" s="53"/>
      <c r="I106" s="53">
        <v>5</v>
      </c>
      <c r="J106" s="54">
        <v>3</v>
      </c>
      <c r="K106" s="123"/>
      <c r="L106" s="74"/>
      <c r="M106" s="74"/>
      <c r="N106" s="71"/>
      <c r="O106" s="64">
        <v>7</v>
      </c>
      <c r="P106" s="73"/>
      <c r="Q106" s="71"/>
    </row>
    <row r="107" spans="1:18" ht="15.75" customHeight="1">
      <c r="A107" s="52">
        <v>1802</v>
      </c>
      <c r="B107" s="53"/>
      <c r="C107" s="53"/>
      <c r="D107" s="53"/>
      <c r="E107" s="53"/>
      <c r="F107" s="53"/>
      <c r="G107" s="53"/>
      <c r="H107" s="53"/>
      <c r="I107" s="53">
        <v>4</v>
      </c>
      <c r="J107" s="54">
        <v>1</v>
      </c>
      <c r="K107" s="123"/>
      <c r="L107" s="74"/>
      <c r="M107" s="75"/>
      <c r="N107" s="71"/>
      <c r="O107" s="64">
        <v>4</v>
      </c>
      <c r="P107" s="73"/>
      <c r="Q107" s="71"/>
      <c r="R107" s="29"/>
    </row>
    <row r="108" spans="1:18" ht="15.75" customHeight="1">
      <c r="A108" s="52">
        <v>1901</v>
      </c>
      <c r="B108" s="53"/>
      <c r="C108" s="53"/>
      <c r="D108" s="53"/>
      <c r="E108" s="53"/>
      <c r="F108" s="53"/>
      <c r="G108" s="53"/>
      <c r="H108" s="53"/>
      <c r="I108" s="53">
        <v>1</v>
      </c>
      <c r="J108" s="54"/>
      <c r="K108" s="123"/>
      <c r="L108" s="74"/>
      <c r="M108" s="75"/>
      <c r="N108" s="71"/>
      <c r="O108" s="64">
        <v>1</v>
      </c>
      <c r="P108" s="73"/>
      <c r="Q108" s="71"/>
      <c r="R108" s="29"/>
    </row>
    <row r="109" spans="1:18" ht="15.75" customHeight="1">
      <c r="A109" s="52">
        <v>1902</v>
      </c>
      <c r="B109" s="53"/>
      <c r="C109" s="53"/>
      <c r="D109" s="53"/>
      <c r="E109" s="53"/>
      <c r="F109" s="53"/>
      <c r="G109" s="53"/>
      <c r="H109" s="53"/>
      <c r="I109" s="53">
        <v>1</v>
      </c>
      <c r="J109" s="54">
        <v>1</v>
      </c>
      <c r="K109" s="123"/>
      <c r="L109" s="74"/>
      <c r="M109" s="75"/>
      <c r="N109" s="71"/>
      <c r="O109" s="72"/>
      <c r="P109" s="73"/>
      <c r="Q109" s="71"/>
      <c r="R109" s="29"/>
    </row>
    <row r="110" spans="1:18" ht="15.75" customHeight="1">
      <c r="A110" s="52">
        <v>2001</v>
      </c>
      <c r="B110" s="53"/>
      <c r="C110" s="53"/>
      <c r="D110" s="53"/>
      <c r="E110" s="53"/>
      <c r="F110" s="53"/>
      <c r="G110" s="53"/>
      <c r="H110" s="53"/>
      <c r="I110" s="53"/>
      <c r="J110" s="54"/>
      <c r="K110" s="123"/>
      <c r="L110" s="74"/>
      <c r="M110" s="75"/>
      <c r="N110" s="71"/>
      <c r="O110" s="72"/>
      <c r="P110" s="73"/>
      <c r="Q110" s="71"/>
      <c r="R110" s="29"/>
    </row>
    <row r="111" spans="1:18" ht="15.75" customHeight="1">
      <c r="A111" s="52">
        <v>2002</v>
      </c>
      <c r="B111" s="53"/>
      <c r="C111" s="53"/>
      <c r="D111" s="53"/>
      <c r="E111" s="53"/>
      <c r="F111" s="53"/>
      <c r="G111" s="53"/>
      <c r="H111" s="53"/>
      <c r="I111" s="53"/>
      <c r="J111" s="54"/>
      <c r="K111" s="123"/>
      <c r="L111" s="74"/>
      <c r="M111" s="75"/>
      <c r="N111" s="74"/>
      <c r="O111" s="75"/>
      <c r="P111" s="76"/>
      <c r="Q111" s="71"/>
      <c r="R111" s="29"/>
    </row>
    <row r="112" spans="1:18" ht="15.75" customHeight="1">
      <c r="A112" s="52">
        <v>2101</v>
      </c>
      <c r="B112" s="53"/>
      <c r="C112" s="53"/>
      <c r="D112" s="53"/>
      <c r="E112" s="53"/>
      <c r="F112" s="53"/>
      <c r="G112" s="53"/>
      <c r="H112" s="53"/>
      <c r="I112" s="53"/>
      <c r="J112" s="54"/>
      <c r="K112" s="123"/>
      <c r="L112" s="74"/>
      <c r="M112" s="75"/>
      <c r="N112" s="77" t="s">
        <v>63</v>
      </c>
      <c r="O112" s="78">
        <v>46</v>
      </c>
      <c r="P112" s="79">
        <f>IF(SUM(J100:J107)=0,"",SUM(J100:J107))</f>
        <v>46</v>
      </c>
      <c r="Q112" s="80" t="s">
        <v>10</v>
      </c>
      <c r="R112" s="29"/>
    </row>
    <row r="113" spans="1:26" ht="15.75" customHeight="1">
      <c r="A113" s="52">
        <v>2102</v>
      </c>
      <c r="B113" s="53"/>
      <c r="C113" s="53"/>
      <c r="D113" s="53"/>
      <c r="E113" s="53"/>
      <c r="F113" s="53"/>
      <c r="G113" s="53"/>
      <c r="H113" s="53"/>
      <c r="I113" s="53"/>
      <c r="J113" s="54"/>
      <c r="K113" s="123"/>
      <c r="L113" s="74"/>
      <c r="M113" s="75"/>
      <c r="N113" s="81" t="s">
        <v>64</v>
      </c>
      <c r="O113" s="82">
        <f>IF(O112/B98=0,"",O112/B98)</f>
        <v>0.71875</v>
      </c>
      <c r="P113" s="83">
        <f>IF(O112/P112=0,"",O112/P112)</f>
        <v>1</v>
      </c>
      <c r="Q113" s="84" t="s">
        <v>65</v>
      </c>
      <c r="R113" s="29"/>
    </row>
    <row r="114" spans="1:26" ht="15.75" customHeight="1">
      <c r="A114" s="52">
        <v>2201</v>
      </c>
      <c r="B114" s="53"/>
      <c r="C114" s="53"/>
      <c r="D114" s="53"/>
      <c r="E114" s="53"/>
      <c r="F114" s="53"/>
      <c r="G114" s="53"/>
      <c r="H114" s="53"/>
      <c r="I114" s="53"/>
      <c r="J114" s="54"/>
      <c r="K114" s="125"/>
      <c r="L114" s="126"/>
      <c r="M114" s="127"/>
      <c r="N114" s="86"/>
      <c r="O114" s="87"/>
      <c r="P114" s="87"/>
      <c r="Q114" s="88"/>
      <c r="R114" s="29"/>
    </row>
    <row r="115" spans="1:26" ht="18" customHeight="1">
      <c r="A115" s="28"/>
      <c r="B115" s="29"/>
      <c r="C115" s="29"/>
      <c r="D115" s="201" t="s">
        <v>90</v>
      </c>
      <c r="E115" s="202"/>
      <c r="F115" s="202"/>
      <c r="G115" s="202"/>
      <c r="H115" s="202"/>
      <c r="I115" s="202"/>
      <c r="J115" s="89">
        <f>SUM(J98:J111)</f>
        <v>47</v>
      </c>
      <c r="K115" s="90">
        <f>IF(J105=0,"",J105/B98)</f>
        <v>0.65625</v>
      </c>
      <c r="L115" s="90">
        <f>IF(J115=0,"",J115/B98)</f>
        <v>0.734375</v>
      </c>
      <c r="M115" s="90">
        <f>IF(J105=0,"0%",L115-K115)</f>
        <v>7.8125E-2</v>
      </c>
      <c r="N115" s="1"/>
      <c r="O115" s="1"/>
      <c r="P115" s="29"/>
      <c r="Q115" s="25"/>
    </row>
    <row r="116" spans="1:26" ht="12.75" customHeight="1">
      <c r="A116" s="33"/>
      <c r="B116" s="29"/>
      <c r="C116" s="29"/>
      <c r="D116" s="29"/>
      <c r="E116" s="29"/>
      <c r="F116" s="29"/>
      <c r="G116" s="29"/>
      <c r="H116" s="29"/>
      <c r="I116" s="29"/>
      <c r="J116" s="29"/>
      <c r="K116" s="33"/>
      <c r="L116" s="1"/>
      <c r="M116" s="1"/>
      <c r="N116" s="29"/>
      <c r="O116" s="1"/>
      <c r="P116" s="15"/>
      <c r="Q116" s="15"/>
      <c r="R116" s="1"/>
      <c r="S116" s="29"/>
      <c r="T116" s="29"/>
      <c r="U116" s="29"/>
      <c r="V116" s="29"/>
      <c r="W116" s="29"/>
      <c r="X116" s="29"/>
      <c r="Y116" s="29"/>
      <c r="Z116" s="29"/>
    </row>
    <row r="117" spans="1:26" ht="12.75" customHeight="1">
      <c r="A117" s="28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"/>
      <c r="M117" s="1"/>
      <c r="N117" s="29"/>
      <c r="O117" s="1"/>
      <c r="P117" s="113"/>
      <c r="Q117" s="15"/>
      <c r="R117" s="1"/>
      <c r="S117" s="29"/>
      <c r="T117" s="29"/>
      <c r="U117" s="29"/>
      <c r="V117" s="29"/>
      <c r="W117" s="29"/>
      <c r="X117" s="29"/>
      <c r="Y117" s="29"/>
      <c r="Z117" s="29"/>
    </row>
    <row r="118" spans="1:26" ht="26.25" customHeight="1">
      <c r="B118" s="212" t="s">
        <v>101</v>
      </c>
      <c r="C118" s="205"/>
      <c r="D118" s="205"/>
      <c r="E118" s="205"/>
      <c r="F118" s="205"/>
      <c r="G118" s="205"/>
      <c r="H118" s="205"/>
      <c r="I118" s="205"/>
      <c r="J118" s="48" t="s">
        <v>77</v>
      </c>
      <c r="L118" s="48"/>
      <c r="M118" s="48"/>
      <c r="N118" s="29"/>
      <c r="O118" s="1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20.25" customHeight="1">
      <c r="A119" s="206" t="s">
        <v>9</v>
      </c>
      <c r="B119" s="207" t="s">
        <v>80</v>
      </c>
      <c r="C119" s="202"/>
      <c r="D119" s="202"/>
      <c r="E119" s="202"/>
      <c r="F119" s="202"/>
      <c r="G119" s="202"/>
      <c r="H119" s="202"/>
      <c r="I119" s="202"/>
      <c r="J119" s="208" t="s">
        <v>10</v>
      </c>
      <c r="K119" s="196" t="s">
        <v>2</v>
      </c>
      <c r="L119" s="196" t="s">
        <v>3</v>
      </c>
      <c r="M119" s="198" t="s">
        <v>4</v>
      </c>
      <c r="N119" s="196" t="s">
        <v>5</v>
      </c>
      <c r="O119" s="199" t="s">
        <v>6</v>
      </c>
      <c r="P119" s="199" t="s">
        <v>7</v>
      </c>
      <c r="Q119" s="196" t="s">
        <v>8</v>
      </c>
      <c r="S119" s="29"/>
      <c r="T119" s="35"/>
      <c r="U119" s="29"/>
      <c r="V119" s="29"/>
      <c r="W119" s="29"/>
      <c r="X119" s="29"/>
      <c r="Y119" s="29"/>
      <c r="Z119" s="29"/>
    </row>
    <row r="120" spans="1:26" ht="15.75" customHeight="1">
      <c r="A120" s="197"/>
      <c r="B120" s="52" t="s">
        <v>81</v>
      </c>
      <c r="C120" s="52" t="s">
        <v>82</v>
      </c>
      <c r="D120" s="52" t="s">
        <v>83</v>
      </c>
      <c r="E120" s="52" t="s">
        <v>84</v>
      </c>
      <c r="F120" s="52" t="s">
        <v>85</v>
      </c>
      <c r="G120" s="52" t="s">
        <v>86</v>
      </c>
      <c r="H120" s="52" t="s">
        <v>87</v>
      </c>
      <c r="I120" s="52" t="s">
        <v>88</v>
      </c>
      <c r="J120" s="197"/>
      <c r="K120" s="197"/>
      <c r="L120" s="197"/>
      <c r="M120" s="197"/>
      <c r="N120" s="197"/>
      <c r="O120" s="197"/>
      <c r="P120" s="197"/>
      <c r="Q120" s="197"/>
      <c r="S120" s="29"/>
      <c r="T120" s="35"/>
      <c r="U120" s="29"/>
      <c r="V120" s="29"/>
      <c r="W120" s="29"/>
      <c r="X120" s="29"/>
      <c r="Y120" s="29"/>
      <c r="Z120" s="29"/>
    </row>
    <row r="121" spans="1:26" ht="15.75" customHeight="1">
      <c r="A121" s="52">
        <v>1402</v>
      </c>
      <c r="B121" s="53">
        <v>86</v>
      </c>
      <c r="C121" s="53"/>
      <c r="D121" s="53"/>
      <c r="E121" s="53"/>
      <c r="F121" s="53"/>
      <c r="G121" s="53"/>
      <c r="H121" s="53"/>
      <c r="I121" s="53"/>
      <c r="J121" s="54"/>
      <c r="K121" s="120"/>
      <c r="L121" s="121"/>
      <c r="M121" s="122"/>
      <c r="N121" s="58"/>
      <c r="O121" s="59">
        <f>B121</f>
        <v>86</v>
      </c>
      <c r="P121" s="60"/>
      <c r="Q121" s="58"/>
      <c r="S121" s="29"/>
      <c r="T121" s="35"/>
      <c r="U121" s="29"/>
      <c r="V121" s="29"/>
      <c r="W121" s="29"/>
      <c r="X121" s="29"/>
      <c r="Y121" s="29"/>
      <c r="Z121" s="29"/>
    </row>
    <row r="122" spans="1:26" ht="15.75" customHeight="1">
      <c r="A122" s="52">
        <v>1501</v>
      </c>
      <c r="B122" s="53"/>
      <c r="C122" s="53">
        <v>82</v>
      </c>
      <c r="D122" s="53"/>
      <c r="E122" s="53"/>
      <c r="F122" s="53"/>
      <c r="G122" s="53"/>
      <c r="H122" s="53"/>
      <c r="I122" s="53"/>
      <c r="J122" s="54"/>
      <c r="K122" s="123"/>
      <c r="L122" s="74"/>
      <c r="M122" s="124"/>
      <c r="N122" s="63">
        <f>IF(C122=0,"",C122/B121)</f>
        <v>0.95348837209302328</v>
      </c>
      <c r="O122" s="64">
        <v>79</v>
      </c>
      <c r="P122" s="65">
        <f t="shared" ref="P122:P128" si="10">IF(O122=0,"",O122/O121)</f>
        <v>0.91860465116279066</v>
      </c>
      <c r="Q122" s="65">
        <f t="shared" ref="Q122:Q128" si="11">IF(O122=0,"",100%-P122)</f>
        <v>8.1395348837209336E-2</v>
      </c>
      <c r="S122" s="29"/>
      <c r="T122" s="35"/>
      <c r="U122" s="29"/>
      <c r="V122" s="29"/>
      <c r="W122" s="29"/>
      <c r="X122" s="29"/>
      <c r="Y122" s="29"/>
      <c r="Z122" s="29"/>
    </row>
    <row r="123" spans="1:26" ht="15.75" customHeight="1">
      <c r="A123" s="52">
        <v>1502</v>
      </c>
      <c r="B123" s="53"/>
      <c r="C123" s="53"/>
      <c r="D123" s="53">
        <v>72</v>
      </c>
      <c r="E123" s="53"/>
      <c r="F123" s="53"/>
      <c r="G123" s="53"/>
      <c r="H123" s="53"/>
      <c r="I123" s="53"/>
      <c r="J123" s="54"/>
      <c r="K123" s="123"/>
      <c r="L123" s="74"/>
      <c r="M123" s="124"/>
      <c r="N123" s="63">
        <f>IF(D123=0,"",D123/C122)</f>
        <v>0.87804878048780488</v>
      </c>
      <c r="O123" s="64">
        <v>73</v>
      </c>
      <c r="P123" s="65">
        <f t="shared" si="10"/>
        <v>0.92405063291139244</v>
      </c>
      <c r="Q123" s="65">
        <f t="shared" si="11"/>
        <v>7.5949367088607556E-2</v>
      </c>
      <c r="R123" s="8">
        <f>O123/O121</f>
        <v>0.84883720930232553</v>
      </c>
      <c r="S123" s="29"/>
      <c r="T123" s="35"/>
      <c r="U123" s="29"/>
      <c r="V123" s="29"/>
      <c r="W123" s="29"/>
      <c r="X123" s="29"/>
      <c r="Y123" s="29"/>
      <c r="Z123" s="29"/>
    </row>
    <row r="124" spans="1:26" ht="15.75" customHeight="1">
      <c r="A124" s="52">
        <v>1601</v>
      </c>
      <c r="B124" s="53"/>
      <c r="C124" s="53"/>
      <c r="D124" s="53"/>
      <c r="E124" s="53">
        <v>68</v>
      </c>
      <c r="F124" s="53"/>
      <c r="G124" s="53"/>
      <c r="H124" s="53"/>
      <c r="I124" s="53"/>
      <c r="J124" s="54"/>
      <c r="K124" s="123"/>
      <c r="L124" s="74"/>
      <c r="M124" s="124"/>
      <c r="N124" s="63">
        <f>IF(E124=0,"",E124/D123)</f>
        <v>0.94444444444444442</v>
      </c>
      <c r="O124" s="64">
        <v>68</v>
      </c>
      <c r="P124" s="65">
        <f t="shared" si="10"/>
        <v>0.93150684931506844</v>
      </c>
      <c r="Q124" s="65">
        <f t="shared" si="11"/>
        <v>6.8493150684931559E-2</v>
      </c>
      <c r="S124" s="29"/>
      <c r="T124" s="35"/>
      <c r="U124" s="29"/>
      <c r="V124" s="29"/>
      <c r="W124" s="29"/>
      <c r="X124" s="29"/>
      <c r="Y124" s="29"/>
      <c r="Z124" s="29"/>
    </row>
    <row r="125" spans="1:26" ht="15.75" customHeight="1">
      <c r="A125" s="52">
        <v>1602</v>
      </c>
      <c r="B125" s="53"/>
      <c r="C125" s="53"/>
      <c r="D125" s="53"/>
      <c r="E125" s="53"/>
      <c r="F125" s="53">
        <v>64</v>
      </c>
      <c r="G125" s="53"/>
      <c r="H125" s="53"/>
      <c r="I125" s="53"/>
      <c r="J125" s="54"/>
      <c r="K125" s="123"/>
      <c r="L125" s="74"/>
      <c r="M125" s="124"/>
      <c r="N125" s="63">
        <f>IF(F125=0,"",F125/E124)</f>
        <v>0.94117647058823528</v>
      </c>
      <c r="O125" s="64">
        <v>65</v>
      </c>
      <c r="P125" s="65">
        <f t="shared" si="10"/>
        <v>0.95588235294117652</v>
      </c>
      <c r="Q125" s="65">
        <f t="shared" si="11"/>
        <v>4.4117647058823484E-2</v>
      </c>
      <c r="S125" s="29"/>
      <c r="T125" s="35"/>
      <c r="U125" s="29"/>
      <c r="V125" s="29"/>
      <c r="W125" s="29"/>
      <c r="X125" s="29"/>
      <c r="Y125" s="29"/>
      <c r="Z125" s="29"/>
    </row>
    <row r="126" spans="1:26" ht="15.75" customHeight="1">
      <c r="A126" s="52">
        <v>1701</v>
      </c>
      <c r="B126" s="53"/>
      <c r="C126" s="53"/>
      <c r="D126" s="53"/>
      <c r="E126" s="53"/>
      <c r="F126" s="53"/>
      <c r="G126" s="53">
        <v>62</v>
      </c>
      <c r="H126" s="53"/>
      <c r="I126" s="53"/>
      <c r="J126" s="54"/>
      <c r="K126" s="123"/>
      <c r="L126" s="74"/>
      <c r="M126" s="124"/>
      <c r="N126" s="63">
        <f>IF(G126=0,"",G126/F125)</f>
        <v>0.96875</v>
      </c>
      <c r="O126" s="64">
        <v>62</v>
      </c>
      <c r="P126" s="65">
        <f t="shared" si="10"/>
        <v>0.9538461538461539</v>
      </c>
      <c r="Q126" s="65">
        <f t="shared" si="11"/>
        <v>4.6153846153846101E-2</v>
      </c>
      <c r="S126" s="29"/>
      <c r="T126" s="35"/>
      <c r="U126" s="29"/>
      <c r="V126" s="29"/>
      <c r="W126" s="29"/>
      <c r="X126" s="29"/>
      <c r="Y126" s="29"/>
      <c r="Z126" s="29"/>
    </row>
    <row r="127" spans="1:26" ht="15.75" customHeight="1">
      <c r="A127" s="52">
        <v>1702</v>
      </c>
      <c r="B127" s="53"/>
      <c r="C127" s="53"/>
      <c r="D127" s="53"/>
      <c r="E127" s="53"/>
      <c r="F127" s="53"/>
      <c r="G127" s="53"/>
      <c r="H127" s="53">
        <v>59</v>
      </c>
      <c r="I127" s="53"/>
      <c r="J127" s="54"/>
      <c r="K127" s="123"/>
      <c r="L127" s="74"/>
      <c r="M127" s="124"/>
      <c r="N127" s="63">
        <f>IF(H127=0,"",H127/G126)</f>
        <v>0.95161290322580649</v>
      </c>
      <c r="O127" s="64">
        <v>62</v>
      </c>
      <c r="P127" s="65">
        <f t="shared" si="10"/>
        <v>1</v>
      </c>
      <c r="Q127" s="65">
        <f t="shared" si="11"/>
        <v>0</v>
      </c>
      <c r="S127" s="29"/>
      <c r="T127" s="35"/>
      <c r="U127" s="29"/>
      <c r="V127" s="29"/>
      <c r="W127" s="29"/>
      <c r="X127" s="29"/>
      <c r="Y127" s="29"/>
      <c r="Z127" s="29"/>
    </row>
    <row r="128" spans="1:26" ht="15.75" customHeight="1">
      <c r="A128" s="52">
        <v>1801</v>
      </c>
      <c r="B128" s="53"/>
      <c r="C128" s="53"/>
      <c r="D128" s="53"/>
      <c r="E128" s="53"/>
      <c r="F128" s="53"/>
      <c r="G128" s="53"/>
      <c r="H128" s="53"/>
      <c r="I128" s="53">
        <v>59</v>
      </c>
      <c r="J128" s="54">
        <v>52</v>
      </c>
      <c r="K128" s="123"/>
      <c r="L128" s="74"/>
      <c r="M128" s="124"/>
      <c r="N128" s="63">
        <f>IF(I128=0,"",I128/H127)</f>
        <v>1</v>
      </c>
      <c r="O128" s="64">
        <v>62</v>
      </c>
      <c r="P128" s="65">
        <f t="shared" si="10"/>
        <v>1</v>
      </c>
      <c r="Q128" s="65">
        <f t="shared" si="11"/>
        <v>0</v>
      </c>
      <c r="S128" s="29"/>
      <c r="T128" s="35"/>
      <c r="U128" s="29"/>
      <c r="V128" s="29"/>
      <c r="W128" s="29"/>
      <c r="X128" s="29"/>
      <c r="Y128" s="29"/>
      <c r="Z128" s="29"/>
    </row>
    <row r="129" spans="1:26" ht="15.75" customHeight="1">
      <c r="A129" s="52">
        <v>1802</v>
      </c>
      <c r="B129" s="53"/>
      <c r="C129" s="53"/>
      <c r="D129" s="53"/>
      <c r="E129" s="53"/>
      <c r="F129" s="53"/>
      <c r="G129" s="53"/>
      <c r="H129" s="53"/>
      <c r="I129" s="53">
        <v>10</v>
      </c>
      <c r="J129" s="54">
        <v>10</v>
      </c>
      <c r="K129" s="123"/>
      <c r="L129" s="74"/>
      <c r="M129" s="74"/>
      <c r="N129" s="71"/>
      <c r="O129" s="64">
        <v>10</v>
      </c>
      <c r="P129" s="73"/>
      <c r="Q129" s="71"/>
      <c r="S129" s="29"/>
      <c r="T129" s="35"/>
      <c r="U129" s="29"/>
      <c r="V129" s="29"/>
      <c r="W129" s="29"/>
      <c r="X129" s="29"/>
      <c r="Y129" s="29"/>
      <c r="Z129" s="29"/>
    </row>
    <row r="130" spans="1:26" ht="15.75" customHeight="1">
      <c r="A130" s="52">
        <v>1901</v>
      </c>
      <c r="B130" s="53"/>
      <c r="C130" s="53"/>
      <c r="D130" s="53"/>
      <c r="E130" s="53"/>
      <c r="F130" s="53"/>
      <c r="G130" s="53"/>
      <c r="H130" s="53"/>
      <c r="I130" s="53"/>
      <c r="J130" s="54"/>
      <c r="K130" s="123"/>
      <c r="L130" s="74"/>
      <c r="M130" s="75"/>
      <c r="N130" s="71"/>
      <c r="O130" s="64"/>
      <c r="P130" s="73"/>
      <c r="Q130" s="71"/>
      <c r="R130" s="29"/>
      <c r="S130" s="29"/>
      <c r="T130" s="35"/>
      <c r="U130" s="29"/>
      <c r="V130" s="29"/>
      <c r="W130" s="29"/>
      <c r="X130" s="29"/>
      <c r="Y130" s="29"/>
      <c r="Z130" s="29"/>
    </row>
    <row r="131" spans="1:26" ht="15.75" customHeight="1">
      <c r="A131" s="52">
        <v>1902</v>
      </c>
      <c r="B131" s="53"/>
      <c r="C131" s="53"/>
      <c r="D131" s="53"/>
      <c r="E131" s="53"/>
      <c r="F131" s="53"/>
      <c r="G131" s="53"/>
      <c r="H131" s="53"/>
      <c r="I131" s="53"/>
      <c r="J131" s="54"/>
      <c r="K131" s="123"/>
      <c r="L131" s="74"/>
      <c r="M131" s="75"/>
      <c r="N131" s="71"/>
      <c r="O131" s="64"/>
      <c r="P131" s="73"/>
      <c r="Q131" s="71"/>
      <c r="R131" s="29"/>
      <c r="S131" s="29"/>
      <c r="T131" s="35"/>
      <c r="U131" s="29"/>
      <c r="V131" s="29"/>
      <c r="W131" s="29"/>
      <c r="X131" s="29"/>
      <c r="Y131" s="29"/>
      <c r="Z131" s="29"/>
    </row>
    <row r="132" spans="1:26" ht="15.75" customHeight="1">
      <c r="A132" s="52">
        <v>2001</v>
      </c>
      <c r="B132" s="53"/>
      <c r="C132" s="53"/>
      <c r="D132" s="53"/>
      <c r="E132" s="53"/>
      <c r="F132" s="53"/>
      <c r="G132" s="53"/>
      <c r="H132" s="53"/>
      <c r="I132" s="53"/>
      <c r="J132" s="54"/>
      <c r="K132" s="123"/>
      <c r="L132" s="74"/>
      <c r="M132" s="75"/>
      <c r="N132" s="71"/>
      <c r="O132" s="72"/>
      <c r="P132" s="73"/>
      <c r="Q132" s="71"/>
      <c r="R132" s="29"/>
      <c r="S132" s="29"/>
      <c r="T132" s="35"/>
      <c r="U132" s="29"/>
      <c r="V132" s="29"/>
      <c r="W132" s="29"/>
      <c r="X132" s="29"/>
      <c r="Y132" s="29"/>
      <c r="Z132" s="29"/>
    </row>
    <row r="133" spans="1:26" ht="15.75" customHeight="1">
      <c r="A133" s="52">
        <v>2002</v>
      </c>
      <c r="B133" s="53"/>
      <c r="C133" s="53"/>
      <c r="D133" s="53"/>
      <c r="E133" s="53"/>
      <c r="F133" s="53"/>
      <c r="G133" s="53"/>
      <c r="H133" s="53"/>
      <c r="I133" s="53"/>
      <c r="J133" s="54"/>
      <c r="K133" s="123"/>
      <c r="L133" s="74"/>
      <c r="M133" s="75"/>
      <c r="N133" s="71"/>
      <c r="O133" s="72"/>
      <c r="P133" s="73"/>
      <c r="Q133" s="71"/>
      <c r="R133" s="29"/>
      <c r="S133" s="29"/>
      <c r="T133" s="35"/>
      <c r="U133" s="29"/>
      <c r="V133" s="29"/>
      <c r="W133" s="29"/>
      <c r="X133" s="29"/>
      <c r="Y133" s="29"/>
      <c r="Z133" s="29"/>
    </row>
    <row r="134" spans="1:26" ht="15.75" customHeight="1">
      <c r="A134" s="52">
        <v>2101</v>
      </c>
      <c r="B134" s="53"/>
      <c r="C134" s="53"/>
      <c r="D134" s="53"/>
      <c r="E134" s="53"/>
      <c r="F134" s="53"/>
      <c r="G134" s="53"/>
      <c r="H134" s="53"/>
      <c r="I134" s="53"/>
      <c r="J134" s="54"/>
      <c r="K134" s="123"/>
      <c r="L134" s="74"/>
      <c r="M134" s="75"/>
      <c r="N134" s="74"/>
      <c r="O134" s="75"/>
      <c r="P134" s="76"/>
      <c r="Q134" s="71"/>
      <c r="R134" s="29"/>
      <c r="S134" s="29"/>
      <c r="T134" s="35"/>
      <c r="U134" s="29"/>
      <c r="V134" s="29"/>
      <c r="W134" s="29"/>
      <c r="X134" s="29"/>
      <c r="Y134" s="29"/>
      <c r="Z134" s="29"/>
    </row>
    <row r="135" spans="1:26" ht="15.75" customHeight="1">
      <c r="A135" s="52">
        <v>2102</v>
      </c>
      <c r="B135" s="53"/>
      <c r="C135" s="53"/>
      <c r="D135" s="53"/>
      <c r="E135" s="53"/>
      <c r="F135" s="53"/>
      <c r="G135" s="53"/>
      <c r="H135" s="53"/>
      <c r="I135" s="53"/>
      <c r="J135" s="54"/>
      <c r="K135" s="123"/>
      <c r="L135" s="74"/>
      <c r="M135" s="75"/>
      <c r="N135" s="77" t="s">
        <v>63</v>
      </c>
      <c r="O135" s="78">
        <v>62</v>
      </c>
      <c r="P135" s="79">
        <f>IF(SUM(J123:J130)=0,"",SUM(J123:J130))</f>
        <v>62</v>
      </c>
      <c r="Q135" s="80" t="s">
        <v>10</v>
      </c>
      <c r="R135" s="29"/>
      <c r="S135" s="29"/>
      <c r="T135" s="35"/>
      <c r="U135" s="29"/>
      <c r="V135" s="29"/>
      <c r="W135" s="29"/>
      <c r="X135" s="29"/>
      <c r="Y135" s="29"/>
      <c r="Z135" s="29"/>
    </row>
    <row r="136" spans="1:26" ht="15.75" customHeight="1">
      <c r="A136" s="52">
        <v>2201</v>
      </c>
      <c r="B136" s="53"/>
      <c r="C136" s="53"/>
      <c r="D136" s="53"/>
      <c r="E136" s="53"/>
      <c r="F136" s="53"/>
      <c r="G136" s="53"/>
      <c r="H136" s="53"/>
      <c r="I136" s="53"/>
      <c r="J136" s="54"/>
      <c r="K136" s="123"/>
      <c r="L136" s="74"/>
      <c r="M136" s="75"/>
      <c r="N136" s="81" t="s">
        <v>64</v>
      </c>
      <c r="O136" s="82">
        <f>IF(O135/B121=0,"",O135/B121)</f>
        <v>0.72093023255813948</v>
      </c>
      <c r="P136" s="83">
        <f>IF(O135/P135=0,"",O135/P135)</f>
        <v>1</v>
      </c>
      <c r="Q136" s="84" t="s">
        <v>65</v>
      </c>
      <c r="R136" s="29"/>
      <c r="S136" s="29"/>
      <c r="T136" s="35"/>
      <c r="U136" s="29"/>
      <c r="V136" s="29"/>
      <c r="W136" s="29"/>
      <c r="X136" s="29"/>
      <c r="Y136" s="29"/>
      <c r="Z136" s="29"/>
    </row>
    <row r="137" spans="1:26" ht="15.75" customHeight="1">
      <c r="A137" s="52">
        <v>2202</v>
      </c>
      <c r="B137" s="53"/>
      <c r="C137" s="53"/>
      <c r="D137" s="53"/>
      <c r="E137" s="53"/>
      <c r="F137" s="53"/>
      <c r="G137" s="53"/>
      <c r="H137" s="53"/>
      <c r="I137" s="53"/>
      <c r="J137" s="54"/>
      <c r="K137" s="125"/>
      <c r="L137" s="126"/>
      <c r="M137" s="127"/>
      <c r="N137" s="86"/>
      <c r="O137" s="87"/>
      <c r="P137" s="87"/>
      <c r="Q137" s="88"/>
      <c r="R137" s="29"/>
      <c r="S137" s="29"/>
      <c r="T137" s="35"/>
      <c r="U137" s="29"/>
      <c r="V137" s="29"/>
      <c r="W137" s="29"/>
      <c r="X137" s="29"/>
      <c r="Y137" s="29"/>
      <c r="Z137" s="29"/>
    </row>
    <row r="138" spans="1:26" ht="18" customHeight="1">
      <c r="A138" s="28"/>
      <c r="B138" s="29"/>
      <c r="C138" s="29"/>
      <c r="D138" s="201" t="s">
        <v>90</v>
      </c>
      <c r="E138" s="202"/>
      <c r="F138" s="202"/>
      <c r="G138" s="202"/>
      <c r="H138" s="202"/>
      <c r="I138" s="202"/>
      <c r="J138" s="89">
        <f>SUM(J121:J134)</f>
        <v>62</v>
      </c>
      <c r="K138" s="90">
        <f>IF(J128=0,"",J128/B121)</f>
        <v>0.60465116279069764</v>
      </c>
      <c r="L138" s="90">
        <f>IF(J138=0,"",J138/B121)</f>
        <v>0.72093023255813948</v>
      </c>
      <c r="M138" s="90">
        <f>IF(J128=0,"0%",L138-K138)</f>
        <v>0.11627906976744184</v>
      </c>
      <c r="N138" s="1"/>
      <c r="O138" s="1"/>
      <c r="P138" s="29"/>
      <c r="Q138" s="25"/>
      <c r="S138" s="29"/>
      <c r="T138" s="35"/>
      <c r="U138" s="29"/>
      <c r="V138" s="29"/>
      <c r="W138" s="29"/>
      <c r="X138" s="29"/>
      <c r="Y138" s="29"/>
      <c r="Z138" s="29"/>
    </row>
    <row r="139" spans="1:26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1"/>
      <c r="M139" s="1"/>
      <c r="N139" s="29"/>
      <c r="O139" s="1"/>
      <c r="P139" s="113"/>
      <c r="Q139" s="25"/>
      <c r="R139" s="1"/>
      <c r="S139" s="29"/>
      <c r="T139" s="35"/>
      <c r="U139" s="29"/>
      <c r="V139" s="29"/>
      <c r="W139" s="29"/>
      <c r="X139" s="29"/>
      <c r="Y139" s="29"/>
      <c r="Z139" s="29"/>
    </row>
    <row r="140" spans="1:26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1"/>
      <c r="M140" s="1"/>
      <c r="N140" s="29"/>
      <c r="O140" s="1"/>
      <c r="P140" s="113"/>
      <c r="Q140" s="25"/>
      <c r="R140" s="1"/>
      <c r="S140" s="29"/>
      <c r="T140" s="35"/>
      <c r="U140" s="29"/>
      <c r="V140" s="29"/>
      <c r="W140" s="29"/>
      <c r="X140" s="29"/>
      <c r="Y140" s="29"/>
      <c r="Z140" s="29"/>
    </row>
    <row r="141" spans="1:26" ht="26.25" customHeight="1">
      <c r="B141" s="212" t="s">
        <v>101</v>
      </c>
      <c r="C141" s="205"/>
      <c r="D141" s="205"/>
      <c r="E141" s="205"/>
      <c r="F141" s="205"/>
      <c r="G141" s="205"/>
      <c r="H141" s="205"/>
      <c r="I141" s="205"/>
      <c r="J141" s="48" t="s">
        <v>78</v>
      </c>
      <c r="L141" s="48"/>
      <c r="M141" s="48"/>
      <c r="N141" s="29"/>
      <c r="O141" s="1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20.25" customHeight="1">
      <c r="A142" s="206" t="s">
        <v>9</v>
      </c>
      <c r="B142" s="207" t="s">
        <v>80</v>
      </c>
      <c r="C142" s="202"/>
      <c r="D142" s="202"/>
      <c r="E142" s="202"/>
      <c r="F142" s="202"/>
      <c r="G142" s="202"/>
      <c r="H142" s="202"/>
      <c r="I142" s="202"/>
      <c r="J142" s="208" t="s">
        <v>10</v>
      </c>
      <c r="K142" s="196" t="s">
        <v>2</v>
      </c>
      <c r="L142" s="196" t="s">
        <v>3</v>
      </c>
      <c r="M142" s="198" t="s">
        <v>4</v>
      </c>
      <c r="N142" s="196" t="s">
        <v>5</v>
      </c>
      <c r="O142" s="199" t="s">
        <v>6</v>
      </c>
      <c r="P142" s="199" t="s">
        <v>7</v>
      </c>
      <c r="Q142" s="196" t="s">
        <v>8</v>
      </c>
    </row>
    <row r="143" spans="1:26" ht="15.75" customHeight="1">
      <c r="A143" s="197"/>
      <c r="B143" s="52" t="s">
        <v>81</v>
      </c>
      <c r="C143" s="52" t="s">
        <v>82</v>
      </c>
      <c r="D143" s="52" t="s">
        <v>83</v>
      </c>
      <c r="E143" s="52" t="s">
        <v>84</v>
      </c>
      <c r="F143" s="52" t="s">
        <v>85</v>
      </c>
      <c r="G143" s="52" t="s">
        <v>86</v>
      </c>
      <c r="H143" s="52" t="s">
        <v>87</v>
      </c>
      <c r="I143" s="52" t="s">
        <v>88</v>
      </c>
      <c r="J143" s="197"/>
      <c r="K143" s="197"/>
      <c r="L143" s="197"/>
      <c r="M143" s="197"/>
      <c r="N143" s="197"/>
      <c r="O143" s="197"/>
      <c r="P143" s="197"/>
      <c r="Q143" s="197"/>
    </row>
    <row r="144" spans="1:26" ht="15.75" customHeight="1">
      <c r="A144" s="52">
        <v>1501</v>
      </c>
      <c r="B144" s="53">
        <v>70</v>
      </c>
      <c r="C144" s="53"/>
      <c r="D144" s="53"/>
      <c r="E144" s="53"/>
      <c r="F144" s="53"/>
      <c r="G144" s="53"/>
      <c r="H144" s="53"/>
      <c r="I144" s="53"/>
      <c r="J144" s="54"/>
      <c r="K144" s="120"/>
      <c r="L144" s="121"/>
      <c r="M144" s="122"/>
      <c r="N144" s="58"/>
      <c r="O144" s="59">
        <f>B144</f>
        <v>70</v>
      </c>
      <c r="P144" s="60"/>
      <c r="Q144" s="58"/>
    </row>
    <row r="145" spans="1:18" ht="15.75" customHeight="1">
      <c r="A145" s="52">
        <v>1502</v>
      </c>
      <c r="B145" s="53"/>
      <c r="C145" s="53">
        <v>58</v>
      </c>
      <c r="D145" s="53"/>
      <c r="E145" s="53"/>
      <c r="F145" s="53"/>
      <c r="G145" s="53"/>
      <c r="H145" s="53"/>
      <c r="I145" s="53"/>
      <c r="J145" s="54"/>
      <c r="K145" s="123"/>
      <c r="L145" s="74"/>
      <c r="M145" s="124"/>
      <c r="N145" s="63">
        <f>IF(C145=0,"",C145/B144)</f>
        <v>0.82857142857142863</v>
      </c>
      <c r="O145" s="64">
        <v>58</v>
      </c>
      <c r="P145" s="65">
        <f t="shared" ref="P145:P151" si="12">IF(O145=0,"",O145/O144)</f>
        <v>0.82857142857142863</v>
      </c>
      <c r="Q145" s="65">
        <f t="shared" ref="Q145:Q151" si="13">IF(O145=0,"",100%-P145)</f>
        <v>0.17142857142857137</v>
      </c>
    </row>
    <row r="146" spans="1:18" ht="15.75" customHeight="1">
      <c r="A146" s="52">
        <v>1601</v>
      </c>
      <c r="B146" s="53"/>
      <c r="C146" s="53"/>
      <c r="D146" s="53">
        <v>56</v>
      </c>
      <c r="E146" s="53"/>
      <c r="F146" s="53"/>
      <c r="G146" s="53"/>
      <c r="H146" s="53"/>
      <c r="I146" s="53"/>
      <c r="J146" s="54"/>
      <c r="K146" s="123"/>
      <c r="L146" s="74"/>
      <c r="M146" s="124"/>
      <c r="N146" s="63">
        <f>IF(D146=0,"",D146/C145)</f>
        <v>0.96551724137931039</v>
      </c>
      <c r="O146" s="64">
        <v>56</v>
      </c>
      <c r="P146" s="65">
        <f t="shared" si="12"/>
        <v>0.96551724137931039</v>
      </c>
      <c r="Q146" s="65">
        <f t="shared" si="13"/>
        <v>3.4482758620689613E-2</v>
      </c>
      <c r="R146" s="8">
        <f>O146/O144</f>
        <v>0.8</v>
      </c>
    </row>
    <row r="147" spans="1:18" ht="15.75" customHeight="1">
      <c r="A147" s="52">
        <v>1602</v>
      </c>
      <c r="B147" s="53"/>
      <c r="C147" s="53"/>
      <c r="D147" s="53"/>
      <c r="E147" s="53">
        <v>49</v>
      </c>
      <c r="F147" s="53"/>
      <c r="G147" s="53"/>
      <c r="H147" s="53"/>
      <c r="I147" s="53"/>
      <c r="J147" s="54"/>
      <c r="K147" s="123"/>
      <c r="L147" s="74"/>
      <c r="M147" s="124"/>
      <c r="N147" s="63">
        <f>IF(E147=0,"",E147/D146)</f>
        <v>0.875</v>
      </c>
      <c r="O147" s="64">
        <v>49</v>
      </c>
      <c r="P147" s="65">
        <f t="shared" si="12"/>
        <v>0.875</v>
      </c>
      <c r="Q147" s="65">
        <f t="shared" si="13"/>
        <v>0.125</v>
      </c>
    </row>
    <row r="148" spans="1:18" ht="15.75" customHeight="1">
      <c r="A148" s="52">
        <v>1701</v>
      </c>
      <c r="B148" s="53"/>
      <c r="C148" s="53"/>
      <c r="D148" s="53"/>
      <c r="E148" s="53"/>
      <c r="F148" s="53">
        <v>47</v>
      </c>
      <c r="G148" s="53"/>
      <c r="H148" s="53"/>
      <c r="I148" s="53"/>
      <c r="J148" s="54"/>
      <c r="K148" s="123"/>
      <c r="L148" s="74"/>
      <c r="M148" s="124"/>
      <c r="N148" s="63">
        <f>IF(F148=0,"",F148/E147)</f>
        <v>0.95918367346938771</v>
      </c>
      <c r="O148" s="64">
        <v>47</v>
      </c>
      <c r="P148" s="65">
        <f t="shared" si="12"/>
        <v>0.95918367346938771</v>
      </c>
      <c r="Q148" s="65">
        <f t="shared" si="13"/>
        <v>4.081632653061229E-2</v>
      </c>
    </row>
    <row r="149" spans="1:18" ht="15.75" customHeight="1">
      <c r="A149" s="52">
        <v>1702</v>
      </c>
      <c r="B149" s="53"/>
      <c r="C149" s="53"/>
      <c r="D149" s="53"/>
      <c r="E149" s="53"/>
      <c r="F149" s="53"/>
      <c r="G149" s="53">
        <v>45</v>
      </c>
      <c r="H149" s="53"/>
      <c r="I149" s="53"/>
      <c r="J149" s="54"/>
      <c r="K149" s="123"/>
      <c r="L149" s="74"/>
      <c r="M149" s="124"/>
      <c r="N149" s="63">
        <f>IF(G149=0,"",G149/F148)</f>
        <v>0.95744680851063835</v>
      </c>
      <c r="O149" s="64">
        <v>45</v>
      </c>
      <c r="P149" s="65">
        <f t="shared" si="12"/>
        <v>0.95744680851063835</v>
      </c>
      <c r="Q149" s="65">
        <f t="shared" si="13"/>
        <v>4.2553191489361653E-2</v>
      </c>
    </row>
    <row r="150" spans="1:18" ht="15.75" customHeight="1">
      <c r="A150" s="52">
        <v>1801</v>
      </c>
      <c r="B150" s="53"/>
      <c r="C150" s="53"/>
      <c r="D150" s="53"/>
      <c r="E150" s="53"/>
      <c r="F150" s="53"/>
      <c r="G150" s="53"/>
      <c r="H150" s="53">
        <v>42</v>
      </c>
      <c r="I150" s="53"/>
      <c r="J150" s="54"/>
      <c r="K150" s="123"/>
      <c r="L150" s="74"/>
      <c r="M150" s="124"/>
      <c r="N150" s="63">
        <f>IF(H150=0,"",H150/G149)</f>
        <v>0.93333333333333335</v>
      </c>
      <c r="O150" s="64">
        <v>42</v>
      </c>
      <c r="P150" s="65">
        <f t="shared" si="12"/>
        <v>0.93333333333333335</v>
      </c>
      <c r="Q150" s="65">
        <f t="shared" si="13"/>
        <v>6.6666666666666652E-2</v>
      </c>
    </row>
    <row r="151" spans="1:18" ht="15.75" customHeight="1">
      <c r="A151" s="52">
        <v>1802</v>
      </c>
      <c r="B151" s="53"/>
      <c r="C151" s="53"/>
      <c r="D151" s="53"/>
      <c r="E151" s="53"/>
      <c r="F151" s="53"/>
      <c r="G151" s="53"/>
      <c r="H151" s="53"/>
      <c r="I151" s="53">
        <v>42</v>
      </c>
      <c r="J151" s="54">
        <v>41</v>
      </c>
      <c r="K151" s="123"/>
      <c r="L151" s="74"/>
      <c r="M151" s="124"/>
      <c r="N151" s="63">
        <f>IF(I151=0,"",I151/H150)</f>
        <v>1</v>
      </c>
      <c r="O151" s="64">
        <v>42</v>
      </c>
      <c r="P151" s="65">
        <f t="shared" si="12"/>
        <v>1</v>
      </c>
      <c r="Q151" s="65">
        <f t="shared" si="13"/>
        <v>0</v>
      </c>
    </row>
    <row r="152" spans="1:18" ht="15.75" customHeight="1">
      <c r="A152" s="52">
        <v>1901</v>
      </c>
      <c r="B152" s="53"/>
      <c r="C152" s="53"/>
      <c r="D152" s="53"/>
      <c r="E152" s="53"/>
      <c r="F152" s="53"/>
      <c r="G152" s="53"/>
      <c r="H152" s="53"/>
      <c r="I152" s="53">
        <v>1</v>
      </c>
      <c r="J152" s="54">
        <v>1</v>
      </c>
      <c r="K152" s="123"/>
      <c r="L152" s="74"/>
      <c r="M152" s="74"/>
      <c r="N152" s="71"/>
      <c r="O152" s="64">
        <v>1</v>
      </c>
      <c r="P152" s="73"/>
      <c r="Q152" s="71"/>
    </row>
    <row r="153" spans="1:18" ht="15.75" customHeight="1">
      <c r="A153" s="52">
        <v>1902</v>
      </c>
      <c r="B153" s="53"/>
      <c r="C153" s="53"/>
      <c r="D153" s="53"/>
      <c r="E153" s="53"/>
      <c r="F153" s="53"/>
      <c r="G153" s="53"/>
      <c r="H153" s="53"/>
      <c r="I153" s="53"/>
      <c r="J153" s="54"/>
      <c r="K153" s="123"/>
      <c r="L153" s="74"/>
      <c r="M153" s="75"/>
      <c r="N153" s="71"/>
      <c r="O153" s="64"/>
      <c r="P153" s="73"/>
      <c r="Q153" s="71"/>
      <c r="R153" s="29"/>
    </row>
    <row r="154" spans="1:18" ht="15.75" customHeight="1">
      <c r="A154" s="52">
        <v>2001</v>
      </c>
      <c r="B154" s="53"/>
      <c r="C154" s="53"/>
      <c r="D154" s="53"/>
      <c r="E154" s="53"/>
      <c r="F154" s="53"/>
      <c r="G154" s="53"/>
      <c r="H154" s="53"/>
      <c r="I154" s="53"/>
      <c r="J154" s="54"/>
      <c r="K154" s="123"/>
      <c r="L154" s="74"/>
      <c r="M154" s="75"/>
      <c r="N154" s="71"/>
      <c r="O154" s="64"/>
      <c r="P154" s="73"/>
      <c r="Q154" s="71"/>
      <c r="R154" s="29"/>
    </row>
    <row r="155" spans="1:18" ht="15.75" customHeight="1">
      <c r="A155" s="52">
        <v>2002</v>
      </c>
      <c r="B155" s="53"/>
      <c r="C155" s="53"/>
      <c r="D155" s="53"/>
      <c r="E155" s="53"/>
      <c r="F155" s="53"/>
      <c r="G155" s="53"/>
      <c r="H155" s="53"/>
      <c r="I155" s="53"/>
      <c r="J155" s="54"/>
      <c r="K155" s="123"/>
      <c r="L155" s="74"/>
      <c r="M155" s="75"/>
      <c r="N155" s="71"/>
      <c r="O155" s="72"/>
      <c r="P155" s="73"/>
      <c r="Q155" s="71"/>
      <c r="R155" s="29"/>
    </row>
    <row r="156" spans="1:18" ht="15.75" customHeight="1">
      <c r="A156" s="52">
        <v>2101</v>
      </c>
      <c r="B156" s="53"/>
      <c r="C156" s="53"/>
      <c r="D156" s="53"/>
      <c r="E156" s="53"/>
      <c r="F156" s="53"/>
      <c r="G156" s="53"/>
      <c r="H156" s="53"/>
      <c r="I156" s="53"/>
      <c r="J156" s="54"/>
      <c r="K156" s="123"/>
      <c r="L156" s="74"/>
      <c r="M156" s="75"/>
      <c r="N156" s="71"/>
      <c r="O156" s="72"/>
      <c r="P156" s="73"/>
      <c r="Q156" s="71"/>
      <c r="R156" s="29"/>
    </row>
    <row r="157" spans="1:18" ht="15.75" customHeight="1">
      <c r="A157" s="52">
        <v>2102</v>
      </c>
      <c r="B157" s="53"/>
      <c r="C157" s="53"/>
      <c r="D157" s="53"/>
      <c r="E157" s="53"/>
      <c r="F157" s="53"/>
      <c r="G157" s="53"/>
      <c r="H157" s="53"/>
      <c r="I157" s="53"/>
      <c r="J157" s="54"/>
      <c r="K157" s="123"/>
      <c r="L157" s="74"/>
      <c r="M157" s="75"/>
      <c r="N157" s="74"/>
      <c r="O157" s="75"/>
      <c r="P157" s="76"/>
      <c r="Q157" s="71"/>
      <c r="R157" s="29"/>
    </row>
    <row r="158" spans="1:18" ht="15.75" customHeight="1">
      <c r="A158" s="52">
        <v>2201</v>
      </c>
      <c r="B158" s="53"/>
      <c r="C158" s="53"/>
      <c r="D158" s="53"/>
      <c r="E158" s="53"/>
      <c r="F158" s="53"/>
      <c r="G158" s="53"/>
      <c r="H158" s="53"/>
      <c r="I158" s="53"/>
      <c r="J158" s="54"/>
      <c r="K158" s="123"/>
      <c r="L158" s="74"/>
      <c r="M158" s="75"/>
      <c r="N158" s="77" t="s">
        <v>63</v>
      </c>
      <c r="O158" s="78">
        <v>41</v>
      </c>
      <c r="P158" s="79">
        <f>IF(SUM(J146:J153)=0,"",SUM(J146:J153))</f>
        <v>42</v>
      </c>
      <c r="Q158" s="80" t="s">
        <v>10</v>
      </c>
      <c r="R158" s="29"/>
    </row>
    <row r="159" spans="1:18" ht="15.75" customHeight="1">
      <c r="A159" s="52">
        <v>2202</v>
      </c>
      <c r="B159" s="53"/>
      <c r="C159" s="53"/>
      <c r="D159" s="53"/>
      <c r="E159" s="53"/>
      <c r="F159" s="53"/>
      <c r="G159" s="53"/>
      <c r="H159" s="53"/>
      <c r="I159" s="53"/>
      <c r="J159" s="54"/>
      <c r="K159" s="123"/>
      <c r="L159" s="74"/>
      <c r="M159" s="75"/>
      <c r="N159" s="81" t="s">
        <v>64</v>
      </c>
      <c r="O159" s="82">
        <f>IF(O158/B144=0,"",O158/B144)</f>
        <v>0.58571428571428574</v>
      </c>
      <c r="P159" s="83">
        <f>IF(O158/P158=0,"",O158/P158)</f>
        <v>0.97619047619047616</v>
      </c>
      <c r="Q159" s="84" t="s">
        <v>65</v>
      </c>
      <c r="R159" s="29"/>
    </row>
    <row r="160" spans="1:18" ht="15.75" customHeight="1">
      <c r="A160" s="52">
        <v>2301</v>
      </c>
      <c r="B160" s="53"/>
      <c r="C160" s="53"/>
      <c r="D160" s="53"/>
      <c r="E160" s="53"/>
      <c r="F160" s="53"/>
      <c r="G160" s="53"/>
      <c r="H160" s="53"/>
      <c r="I160" s="53"/>
      <c r="J160" s="54"/>
      <c r="K160" s="125"/>
      <c r="L160" s="126"/>
      <c r="M160" s="127"/>
      <c r="N160" s="86"/>
      <c r="O160" s="87"/>
      <c r="P160" s="87"/>
      <c r="Q160" s="88"/>
      <c r="R160" s="29"/>
    </row>
    <row r="161" spans="1:19" ht="18" customHeight="1">
      <c r="A161" s="28"/>
      <c r="B161" s="29"/>
      <c r="C161" s="29"/>
      <c r="D161" s="201" t="s">
        <v>90</v>
      </c>
      <c r="E161" s="202"/>
      <c r="F161" s="202"/>
      <c r="G161" s="202"/>
      <c r="H161" s="202"/>
      <c r="I161" s="202"/>
      <c r="J161" s="89">
        <f>SUM(J144:J157)</f>
        <v>42</v>
      </c>
      <c r="K161" s="90">
        <f>IF(J151=0,"",J151/B144)</f>
        <v>0.58571428571428574</v>
      </c>
      <c r="L161" s="90">
        <f>IF(J161=0,"",J161/B144)</f>
        <v>0.6</v>
      </c>
      <c r="M161" s="90">
        <f>IF(J151=0,"0%",L161-K161)</f>
        <v>1.4285714285714235E-2</v>
      </c>
      <c r="N161" s="1"/>
      <c r="O161" s="1"/>
      <c r="P161" s="29"/>
      <c r="Q161" s="25"/>
    </row>
    <row r="162" spans="1:19" ht="12.75" customHeight="1"/>
    <row r="163" spans="1:19" ht="12.75" customHeight="1"/>
    <row r="164" spans="1:19" ht="26.25" customHeight="1">
      <c r="A164" s="33"/>
      <c r="B164" s="200" t="s">
        <v>11</v>
      </c>
      <c r="C164" s="195"/>
      <c r="D164" s="195"/>
      <c r="E164" s="195"/>
      <c r="F164" s="195"/>
      <c r="G164" s="195"/>
      <c r="H164" s="204" t="s">
        <v>102</v>
      </c>
      <c r="I164" s="205"/>
      <c r="J164" s="205"/>
      <c r="K164" s="29"/>
      <c r="L164" s="1"/>
      <c r="M164" s="1"/>
      <c r="N164" s="29"/>
      <c r="O164" s="1"/>
      <c r="P164" s="29"/>
      <c r="Q164" s="29"/>
      <c r="R164" s="29"/>
    </row>
    <row r="165" spans="1:19" ht="33.75" customHeight="1">
      <c r="A165" s="206" t="s">
        <v>9</v>
      </c>
      <c r="B165" s="207" t="s">
        <v>80</v>
      </c>
      <c r="C165" s="202"/>
      <c r="D165" s="202"/>
      <c r="E165" s="202"/>
      <c r="F165" s="202"/>
      <c r="G165" s="202"/>
      <c r="H165" s="202"/>
      <c r="I165" s="202"/>
      <c r="J165" s="203"/>
      <c r="K165" s="169" t="s">
        <v>10</v>
      </c>
      <c r="L165" s="129" t="s">
        <v>2</v>
      </c>
      <c r="M165" s="129" t="s">
        <v>3</v>
      </c>
      <c r="N165" s="130" t="s">
        <v>4</v>
      </c>
      <c r="O165" s="129" t="s">
        <v>5</v>
      </c>
      <c r="P165" s="131" t="s">
        <v>6</v>
      </c>
      <c r="Q165" s="131" t="s">
        <v>7</v>
      </c>
      <c r="R165" s="129" t="s">
        <v>8</v>
      </c>
      <c r="S165" s="33"/>
    </row>
    <row r="166" spans="1:19" ht="15.75" customHeight="1">
      <c r="A166" s="197"/>
      <c r="B166" s="52" t="s">
        <v>81</v>
      </c>
      <c r="C166" s="52" t="s">
        <v>82</v>
      </c>
      <c r="D166" s="52" t="s">
        <v>83</v>
      </c>
      <c r="E166" s="52" t="s">
        <v>84</v>
      </c>
      <c r="F166" s="52" t="s">
        <v>85</v>
      </c>
      <c r="G166" s="52" t="s">
        <v>86</v>
      </c>
      <c r="H166" s="52" t="s">
        <v>87</v>
      </c>
      <c r="I166" s="52" t="s">
        <v>88</v>
      </c>
      <c r="J166" s="52" t="s">
        <v>89</v>
      </c>
      <c r="K166" s="128"/>
      <c r="L166" s="49"/>
      <c r="M166" s="49"/>
      <c r="N166" s="50"/>
      <c r="O166" s="49"/>
      <c r="P166" s="131"/>
      <c r="Q166" s="51"/>
      <c r="R166" s="49"/>
      <c r="S166" s="33"/>
    </row>
    <row r="167" spans="1:19" ht="15.75" customHeight="1">
      <c r="A167" s="52">
        <v>1502</v>
      </c>
      <c r="B167" s="53">
        <v>88</v>
      </c>
      <c r="C167" s="53"/>
      <c r="D167" s="53"/>
      <c r="E167" s="53"/>
      <c r="F167" s="53"/>
      <c r="G167" s="53"/>
      <c r="H167" s="53"/>
      <c r="I167" s="53"/>
      <c r="J167" s="53"/>
      <c r="K167" s="54"/>
      <c r="L167" s="120"/>
      <c r="M167" s="121"/>
      <c r="N167" s="122"/>
      <c r="O167" s="58"/>
      <c r="P167" s="59">
        <f>B167</f>
        <v>88</v>
      </c>
      <c r="Q167" s="60"/>
      <c r="R167" s="58"/>
      <c r="S167" s="33"/>
    </row>
    <row r="168" spans="1:19" ht="15.75" customHeight="1">
      <c r="A168" s="52">
        <v>1601</v>
      </c>
      <c r="B168" s="53"/>
      <c r="C168" s="53">
        <v>79</v>
      </c>
      <c r="D168" s="53"/>
      <c r="E168" s="53"/>
      <c r="F168" s="53"/>
      <c r="G168" s="53"/>
      <c r="H168" s="53"/>
      <c r="I168" s="53"/>
      <c r="J168" s="53"/>
      <c r="K168" s="54"/>
      <c r="L168" s="123"/>
      <c r="M168" s="74"/>
      <c r="N168" s="124"/>
      <c r="O168" s="63">
        <f>IF(C168=0,"",C168/B167)</f>
        <v>0.89772727272727271</v>
      </c>
      <c r="P168" s="64">
        <v>79</v>
      </c>
      <c r="Q168" s="65">
        <f t="shared" ref="Q168:Q174" si="14">IF(P168=0,"",P168/P167)</f>
        <v>0.89772727272727271</v>
      </c>
      <c r="R168" s="65">
        <f t="shared" ref="R168:R174" si="15">IF(P168=0,"",100%-Q168)</f>
        <v>0.10227272727272729</v>
      </c>
      <c r="S168" s="33"/>
    </row>
    <row r="169" spans="1:19" ht="15.75" customHeight="1">
      <c r="A169" s="52">
        <v>1602</v>
      </c>
      <c r="B169" s="53"/>
      <c r="C169" s="53"/>
      <c r="D169" s="53">
        <v>69</v>
      </c>
      <c r="E169" s="53"/>
      <c r="F169" s="53"/>
      <c r="G169" s="53"/>
      <c r="H169" s="53"/>
      <c r="I169" s="53"/>
      <c r="J169" s="53"/>
      <c r="K169" s="54"/>
      <c r="L169" s="123"/>
      <c r="M169" s="74"/>
      <c r="N169" s="124"/>
      <c r="O169" s="63">
        <f>IF(D169=0,"",D169/C168)</f>
        <v>0.87341772151898733</v>
      </c>
      <c r="P169" s="64">
        <v>75</v>
      </c>
      <c r="Q169" s="65">
        <f t="shared" si="14"/>
        <v>0.94936708860759489</v>
      </c>
      <c r="R169" s="65">
        <f t="shared" si="15"/>
        <v>5.0632911392405111E-2</v>
      </c>
      <c r="S169" s="8">
        <f>P169/P167</f>
        <v>0.85227272727272729</v>
      </c>
    </row>
    <row r="170" spans="1:19" ht="15.75" customHeight="1">
      <c r="A170" s="52">
        <v>1701</v>
      </c>
      <c r="B170" s="53"/>
      <c r="C170" s="53"/>
      <c r="D170" s="53"/>
      <c r="E170" s="53">
        <v>68</v>
      </c>
      <c r="F170" s="53"/>
      <c r="G170" s="53"/>
      <c r="H170" s="53"/>
      <c r="I170" s="53"/>
      <c r="J170" s="53"/>
      <c r="K170" s="54"/>
      <c r="L170" s="123"/>
      <c r="M170" s="74"/>
      <c r="N170" s="124"/>
      <c r="O170" s="63">
        <f>IF(E170=0,"",E170/D169)</f>
        <v>0.98550724637681164</v>
      </c>
      <c r="P170" s="64">
        <v>71</v>
      </c>
      <c r="Q170" s="65">
        <f t="shared" si="14"/>
        <v>0.94666666666666666</v>
      </c>
      <c r="R170" s="65">
        <f t="shared" si="15"/>
        <v>5.3333333333333344E-2</v>
      </c>
      <c r="S170" s="33"/>
    </row>
    <row r="171" spans="1:19" ht="15.75" customHeight="1">
      <c r="A171" s="52">
        <v>1702</v>
      </c>
      <c r="B171" s="53"/>
      <c r="C171" s="53"/>
      <c r="D171" s="53"/>
      <c r="E171" s="53"/>
      <c r="F171" s="53">
        <v>61</v>
      </c>
      <c r="G171" s="53"/>
      <c r="H171" s="53"/>
      <c r="I171" s="53"/>
      <c r="J171" s="53"/>
      <c r="K171" s="54"/>
      <c r="L171" s="123"/>
      <c r="M171" s="74"/>
      <c r="N171" s="124"/>
      <c r="O171" s="63">
        <f>IF(F171=0,"",F171/E170)</f>
        <v>0.8970588235294118</v>
      </c>
      <c r="P171" s="64">
        <v>71</v>
      </c>
      <c r="Q171" s="65">
        <f t="shared" si="14"/>
        <v>1</v>
      </c>
      <c r="R171" s="65">
        <f t="shared" si="15"/>
        <v>0</v>
      </c>
      <c r="S171" s="33"/>
    </row>
    <row r="172" spans="1:19" ht="15.75" customHeight="1">
      <c r="A172" s="52">
        <v>1801</v>
      </c>
      <c r="B172" s="53"/>
      <c r="C172" s="53"/>
      <c r="D172" s="53"/>
      <c r="E172" s="53"/>
      <c r="F172" s="53"/>
      <c r="G172" s="53">
        <v>59</v>
      </c>
      <c r="H172" s="53"/>
      <c r="I172" s="53"/>
      <c r="J172" s="53"/>
      <c r="K172" s="54"/>
      <c r="L172" s="123"/>
      <c r="M172" s="74"/>
      <c r="N172" s="124"/>
      <c r="O172" s="63">
        <f>IF(G172=0,"",G172/F171)</f>
        <v>0.96721311475409832</v>
      </c>
      <c r="P172" s="64">
        <v>71</v>
      </c>
      <c r="Q172" s="65">
        <f t="shared" si="14"/>
        <v>1</v>
      </c>
      <c r="R172" s="65">
        <f t="shared" si="15"/>
        <v>0</v>
      </c>
      <c r="S172" s="33"/>
    </row>
    <row r="173" spans="1:19" ht="15.75" customHeight="1">
      <c r="A173" s="52">
        <v>1802</v>
      </c>
      <c r="B173" s="53"/>
      <c r="C173" s="53"/>
      <c r="D173" s="53"/>
      <c r="E173" s="53"/>
      <c r="F173" s="53"/>
      <c r="G173" s="53"/>
      <c r="H173" s="53">
        <v>59</v>
      </c>
      <c r="I173" s="53"/>
      <c r="J173" s="53"/>
      <c r="K173" s="54"/>
      <c r="L173" s="123"/>
      <c r="M173" s="74"/>
      <c r="N173" s="124"/>
      <c r="O173" s="63">
        <f>IF(H173=0,"",H173/G172)</f>
        <v>1</v>
      </c>
      <c r="P173" s="64">
        <v>67</v>
      </c>
      <c r="Q173" s="65">
        <f t="shared" si="14"/>
        <v>0.94366197183098588</v>
      </c>
      <c r="R173" s="65">
        <f t="shared" si="15"/>
        <v>5.633802816901412E-2</v>
      </c>
      <c r="S173" s="33"/>
    </row>
    <row r="174" spans="1:19" ht="15.75" customHeight="1">
      <c r="A174" s="52">
        <v>1901</v>
      </c>
      <c r="B174" s="53"/>
      <c r="C174" s="53"/>
      <c r="D174" s="53"/>
      <c r="E174" s="53"/>
      <c r="F174" s="53"/>
      <c r="G174" s="53"/>
      <c r="H174" s="53"/>
      <c r="I174" s="53">
        <v>54</v>
      </c>
      <c r="J174" s="53"/>
      <c r="K174" s="54"/>
      <c r="L174" s="123"/>
      <c r="M174" s="74"/>
      <c r="N174" s="124"/>
      <c r="O174" s="63">
        <f>IF(I174=0,"",I174/H173)</f>
        <v>0.9152542372881356</v>
      </c>
      <c r="P174" s="64">
        <v>65</v>
      </c>
      <c r="Q174" s="65">
        <f t="shared" si="14"/>
        <v>0.97014925373134331</v>
      </c>
      <c r="R174" s="65">
        <f t="shared" si="15"/>
        <v>2.9850746268656692E-2</v>
      </c>
      <c r="S174" s="33"/>
    </row>
    <row r="175" spans="1:19" ht="15.75" customHeight="1">
      <c r="A175" s="52">
        <v>1902</v>
      </c>
      <c r="B175" s="53"/>
      <c r="C175" s="53"/>
      <c r="D175" s="53"/>
      <c r="E175" s="53"/>
      <c r="F175" s="53"/>
      <c r="G175" s="53"/>
      <c r="H175" s="53"/>
      <c r="I175" s="53"/>
      <c r="J175" s="53">
        <v>15</v>
      </c>
      <c r="K175" s="54"/>
      <c r="L175" s="123"/>
      <c r="M175" s="74"/>
      <c r="N175" s="124"/>
      <c r="O175" s="63">
        <f>IF(J175=0,"",J175/J175)</f>
        <v>1</v>
      </c>
      <c r="P175" s="64">
        <v>18</v>
      </c>
      <c r="Q175" s="67"/>
      <c r="R175" s="67"/>
      <c r="S175" s="33"/>
    </row>
    <row r="176" spans="1:19" ht="15.75" customHeight="1">
      <c r="A176" s="52">
        <v>2001</v>
      </c>
      <c r="B176" s="53"/>
      <c r="C176" s="53"/>
      <c r="D176" s="53"/>
      <c r="E176" s="53"/>
      <c r="F176" s="53"/>
      <c r="G176" s="53"/>
      <c r="H176" s="53"/>
      <c r="I176" s="53"/>
      <c r="J176" s="53">
        <v>8</v>
      </c>
      <c r="K176" s="54">
        <v>46</v>
      </c>
      <c r="L176" s="123"/>
      <c r="M176" s="74"/>
      <c r="N176" s="75"/>
      <c r="O176" s="68"/>
      <c r="P176" s="64">
        <v>12</v>
      </c>
      <c r="Q176" s="69"/>
      <c r="R176" s="70"/>
      <c r="S176" s="33"/>
    </row>
    <row r="177" spans="1:19" ht="15.75" customHeight="1">
      <c r="A177" s="52">
        <v>2002</v>
      </c>
      <c r="B177" s="53"/>
      <c r="C177" s="53"/>
      <c r="D177" s="53"/>
      <c r="E177" s="53"/>
      <c r="F177" s="53"/>
      <c r="G177" s="53"/>
      <c r="H177" s="53"/>
      <c r="I177" s="53"/>
      <c r="J177" s="53">
        <v>3</v>
      </c>
      <c r="K177" s="54">
        <v>7</v>
      </c>
      <c r="L177" s="123"/>
      <c r="M177" s="74"/>
      <c r="N177" s="75"/>
      <c r="O177" s="71"/>
      <c r="P177" s="72">
        <v>3</v>
      </c>
      <c r="Q177" s="73"/>
      <c r="R177" s="71"/>
      <c r="S177" s="33"/>
    </row>
    <row r="178" spans="1:19" ht="15.75" customHeight="1">
      <c r="A178" s="52">
        <v>2101</v>
      </c>
      <c r="B178" s="53"/>
      <c r="C178" s="53"/>
      <c r="D178" s="53"/>
      <c r="E178" s="53"/>
      <c r="F178" s="53"/>
      <c r="G178" s="53"/>
      <c r="H178" s="53"/>
      <c r="I178" s="53"/>
      <c r="J178" s="53">
        <v>1</v>
      </c>
      <c r="K178" s="54">
        <v>7</v>
      </c>
      <c r="L178" s="123"/>
      <c r="M178" s="74"/>
      <c r="N178" s="75"/>
      <c r="O178" s="71"/>
      <c r="P178" s="72">
        <v>1</v>
      </c>
      <c r="Q178" s="73"/>
      <c r="R178" s="71"/>
      <c r="S178" s="33"/>
    </row>
    <row r="179" spans="1:19" ht="15.75" customHeight="1">
      <c r="A179" s="52">
        <v>2102</v>
      </c>
      <c r="B179" s="53"/>
      <c r="C179" s="53"/>
      <c r="D179" s="53"/>
      <c r="E179" s="53"/>
      <c r="F179" s="53"/>
      <c r="G179" s="53"/>
      <c r="H179" s="53"/>
      <c r="I179" s="53"/>
      <c r="J179" s="53"/>
      <c r="K179" s="54">
        <v>2</v>
      </c>
      <c r="L179" s="123"/>
      <c r="M179" s="74"/>
      <c r="N179" s="75"/>
      <c r="O179" s="71"/>
      <c r="P179" s="72"/>
      <c r="Q179" s="73"/>
      <c r="R179" s="71"/>
      <c r="S179" s="33"/>
    </row>
    <row r="180" spans="1:19" ht="15.75" customHeight="1">
      <c r="A180" s="52">
        <v>2201</v>
      </c>
      <c r="B180" s="53"/>
      <c r="C180" s="53"/>
      <c r="D180" s="53"/>
      <c r="E180" s="53"/>
      <c r="F180" s="53"/>
      <c r="G180" s="53"/>
      <c r="H180" s="53"/>
      <c r="I180" s="53"/>
      <c r="J180" s="53"/>
      <c r="K180" s="54"/>
      <c r="L180" s="123"/>
      <c r="M180" s="74"/>
      <c r="N180" s="75"/>
      <c r="O180" s="74"/>
      <c r="P180" s="75"/>
      <c r="Q180" s="76"/>
      <c r="R180" s="71"/>
      <c r="S180" s="33"/>
    </row>
    <row r="181" spans="1:19" ht="15.75" customHeight="1">
      <c r="A181" s="52">
        <v>2202</v>
      </c>
      <c r="B181" s="53"/>
      <c r="C181" s="53"/>
      <c r="D181" s="53"/>
      <c r="E181" s="53"/>
      <c r="F181" s="53"/>
      <c r="G181" s="53"/>
      <c r="H181" s="53"/>
      <c r="I181" s="53"/>
      <c r="J181" s="53"/>
      <c r="K181" s="54"/>
      <c r="L181" s="123"/>
      <c r="M181" s="74"/>
      <c r="N181" s="75"/>
      <c r="O181" s="77" t="s">
        <v>63</v>
      </c>
      <c r="P181" s="78">
        <v>59</v>
      </c>
      <c r="Q181" s="79">
        <f>K184</f>
        <v>62</v>
      </c>
      <c r="R181" s="80" t="s">
        <v>10</v>
      </c>
      <c r="S181" s="33"/>
    </row>
    <row r="182" spans="1:19" ht="15.75" customHeight="1">
      <c r="A182" s="52">
        <v>2301</v>
      </c>
      <c r="B182" s="53"/>
      <c r="C182" s="53"/>
      <c r="D182" s="53"/>
      <c r="E182" s="53"/>
      <c r="F182" s="53"/>
      <c r="G182" s="53"/>
      <c r="H182" s="53"/>
      <c r="I182" s="53"/>
      <c r="J182" s="53"/>
      <c r="K182" s="54"/>
      <c r="L182" s="123"/>
      <c r="M182" s="74"/>
      <c r="N182" s="75"/>
      <c r="O182" s="81" t="s">
        <v>64</v>
      </c>
      <c r="P182" s="82">
        <f>IF(P181/B167=0,"",P181/B167)</f>
        <v>0.67045454545454541</v>
      </c>
      <c r="Q182" s="83">
        <f>IF(P181/Q181=0,"",P181/Q181)</f>
        <v>0.95161290322580649</v>
      </c>
      <c r="R182" s="84" t="s">
        <v>65</v>
      </c>
      <c r="S182" s="33"/>
    </row>
    <row r="183" spans="1:19" ht="15.75" customHeight="1">
      <c r="A183" s="52">
        <v>2302</v>
      </c>
      <c r="B183" s="53"/>
      <c r="C183" s="53"/>
      <c r="D183" s="53"/>
      <c r="E183" s="53"/>
      <c r="F183" s="53"/>
      <c r="G183" s="53"/>
      <c r="H183" s="53"/>
      <c r="I183" s="53"/>
      <c r="J183" s="53"/>
      <c r="K183" s="54"/>
      <c r="L183" s="125"/>
      <c r="M183" s="126"/>
      <c r="N183" s="127"/>
      <c r="O183" s="86"/>
      <c r="P183" s="87"/>
      <c r="Q183" s="87"/>
      <c r="R183" s="88"/>
      <c r="S183" s="33"/>
    </row>
    <row r="184" spans="1:19" ht="15.75" customHeight="1">
      <c r="A184" s="28"/>
      <c r="B184" s="29"/>
      <c r="C184" s="29"/>
      <c r="D184" s="201" t="s">
        <v>90</v>
      </c>
      <c r="E184" s="202"/>
      <c r="F184" s="202"/>
      <c r="G184" s="202"/>
      <c r="H184" s="202"/>
      <c r="I184" s="202"/>
      <c r="J184" s="203"/>
      <c r="K184" s="89">
        <f>SUM(K167:K180)</f>
        <v>62</v>
      </c>
      <c r="L184" s="90">
        <f>IF(K176=0,"",K176/B167)</f>
        <v>0.52272727272727271</v>
      </c>
      <c r="M184" s="90">
        <f>IF(K184=0,"",K184/B167)</f>
        <v>0.70454545454545459</v>
      </c>
      <c r="N184" s="90">
        <f>M184-L184</f>
        <v>0.18181818181818188</v>
      </c>
      <c r="O184" s="1"/>
      <c r="P184" s="29"/>
      <c r="Q184" s="25"/>
      <c r="R184" s="1"/>
      <c r="S184" s="33"/>
    </row>
    <row r="185" spans="1:19" ht="15.75" customHeight="1"/>
    <row r="186" spans="1:19" ht="15.75" customHeight="1"/>
    <row r="187" spans="1:19" ht="26.25" customHeight="1">
      <c r="A187" s="33"/>
      <c r="B187" s="200" t="s">
        <v>11</v>
      </c>
      <c r="C187" s="195"/>
      <c r="D187" s="195"/>
      <c r="E187" s="195"/>
      <c r="F187" s="195"/>
      <c r="G187" s="195"/>
      <c r="I187" s="87"/>
      <c r="J187" s="48" t="s">
        <v>79</v>
      </c>
      <c r="K187" s="1"/>
      <c r="L187" s="1"/>
      <c r="M187" s="29"/>
      <c r="N187" s="1"/>
      <c r="O187" s="29"/>
      <c r="P187" s="29"/>
      <c r="Q187" s="29"/>
    </row>
    <row r="188" spans="1:19" ht="38.25" customHeight="1">
      <c r="A188" s="206" t="s">
        <v>9</v>
      </c>
      <c r="B188" s="132" t="s">
        <v>80</v>
      </c>
      <c r="C188" s="133"/>
      <c r="D188" s="133"/>
      <c r="E188" s="133"/>
      <c r="F188" s="133"/>
      <c r="G188" s="133"/>
      <c r="H188" s="133"/>
      <c r="I188" s="133"/>
      <c r="J188" s="169" t="s">
        <v>10</v>
      </c>
      <c r="K188" s="129" t="s">
        <v>2</v>
      </c>
      <c r="L188" s="129" t="s">
        <v>3</v>
      </c>
      <c r="M188" s="130" t="s">
        <v>4</v>
      </c>
      <c r="N188" s="129" t="s">
        <v>5</v>
      </c>
      <c r="O188" s="131" t="s">
        <v>6</v>
      </c>
      <c r="P188" s="131" t="s">
        <v>7</v>
      </c>
      <c r="Q188" s="129" t="s">
        <v>8</v>
      </c>
      <c r="R188" s="33"/>
    </row>
    <row r="189" spans="1:19" ht="15.75" customHeight="1">
      <c r="A189" s="197"/>
      <c r="B189" s="52" t="s">
        <v>81</v>
      </c>
      <c r="C189" s="52" t="s">
        <v>82</v>
      </c>
      <c r="D189" s="52" t="s">
        <v>83</v>
      </c>
      <c r="E189" s="52" t="s">
        <v>84</v>
      </c>
      <c r="F189" s="52" t="s">
        <v>85</v>
      </c>
      <c r="G189" s="52" t="s">
        <v>86</v>
      </c>
      <c r="H189" s="52" t="s">
        <v>87</v>
      </c>
      <c r="I189" s="52" t="s">
        <v>88</v>
      </c>
      <c r="J189" s="128"/>
      <c r="K189" s="49"/>
      <c r="L189" s="49"/>
      <c r="M189" s="50"/>
      <c r="N189" s="49"/>
      <c r="O189" s="131"/>
      <c r="P189" s="51"/>
      <c r="Q189" s="49"/>
      <c r="R189" s="33"/>
    </row>
    <row r="190" spans="1:19" ht="15.75" customHeight="1">
      <c r="A190" s="52">
        <v>1601</v>
      </c>
      <c r="B190" s="53">
        <v>74</v>
      </c>
      <c r="C190" s="53"/>
      <c r="D190" s="53"/>
      <c r="E190" s="53"/>
      <c r="F190" s="53"/>
      <c r="G190" s="53"/>
      <c r="H190" s="53"/>
      <c r="I190" s="53"/>
      <c r="J190" s="54"/>
      <c r="K190" s="120"/>
      <c r="L190" s="121"/>
      <c r="M190" s="122"/>
      <c r="N190" s="58"/>
      <c r="O190" s="59">
        <f>B190</f>
        <v>74</v>
      </c>
      <c r="P190" s="60"/>
      <c r="Q190" s="58"/>
      <c r="R190" s="33"/>
    </row>
    <row r="191" spans="1:19" ht="15.75" customHeight="1">
      <c r="A191" s="52">
        <v>1602</v>
      </c>
      <c r="B191" s="53"/>
      <c r="C191" s="53">
        <v>60</v>
      </c>
      <c r="D191" s="53"/>
      <c r="E191" s="53"/>
      <c r="F191" s="53"/>
      <c r="G191" s="53"/>
      <c r="H191" s="53"/>
      <c r="I191" s="53"/>
      <c r="J191" s="54"/>
      <c r="K191" s="123"/>
      <c r="L191" s="74"/>
      <c r="M191" s="124"/>
      <c r="N191" s="63">
        <f>IF(C191=0,"",C191/B190)</f>
        <v>0.81081081081081086</v>
      </c>
      <c r="O191" s="64">
        <v>60</v>
      </c>
      <c r="P191" s="65">
        <f t="shared" ref="P191:P198" si="16">IF(O191=0,"",O191/O190)</f>
        <v>0.81081081081081086</v>
      </c>
      <c r="Q191" s="65">
        <f t="shared" ref="Q191:Q198" si="17">IF(O191=0,"",100%-P191)</f>
        <v>0.18918918918918914</v>
      </c>
      <c r="R191" s="33"/>
    </row>
    <row r="192" spans="1:19" ht="15.75" customHeight="1">
      <c r="A192" s="52">
        <v>1701</v>
      </c>
      <c r="B192" s="53"/>
      <c r="C192" s="53"/>
      <c r="D192" s="53">
        <v>50</v>
      </c>
      <c r="E192" s="53"/>
      <c r="F192" s="53"/>
      <c r="G192" s="53"/>
      <c r="H192" s="53"/>
      <c r="I192" s="53"/>
      <c r="J192" s="54"/>
      <c r="K192" s="123"/>
      <c r="L192" s="74"/>
      <c r="M192" s="124"/>
      <c r="N192" s="63">
        <f>IF(D192=0,"",D192/C191)</f>
        <v>0.83333333333333337</v>
      </c>
      <c r="O192" s="64">
        <v>51</v>
      </c>
      <c r="P192" s="65">
        <f t="shared" si="16"/>
        <v>0.85</v>
      </c>
      <c r="Q192" s="65">
        <f t="shared" si="17"/>
        <v>0.15000000000000002</v>
      </c>
      <c r="R192" s="8">
        <f>O192/O190</f>
        <v>0.68918918918918914</v>
      </c>
    </row>
    <row r="193" spans="1:25" ht="15.75" customHeight="1">
      <c r="A193" s="52">
        <v>1702</v>
      </c>
      <c r="B193" s="53"/>
      <c r="C193" s="53"/>
      <c r="D193" s="53"/>
      <c r="E193" s="53">
        <v>47</v>
      </c>
      <c r="F193" s="53"/>
      <c r="G193" s="53"/>
      <c r="H193" s="53"/>
      <c r="I193" s="53"/>
      <c r="J193" s="54"/>
      <c r="K193" s="123"/>
      <c r="L193" s="74"/>
      <c r="M193" s="124"/>
      <c r="N193" s="63">
        <f>IF(E193=0,"",E193/D192)</f>
        <v>0.94</v>
      </c>
      <c r="O193" s="64">
        <v>48</v>
      </c>
      <c r="P193" s="65">
        <f t="shared" si="16"/>
        <v>0.94117647058823528</v>
      </c>
      <c r="Q193" s="65">
        <f t="shared" si="17"/>
        <v>5.8823529411764719E-2</v>
      </c>
      <c r="R193" s="33"/>
    </row>
    <row r="194" spans="1:25" ht="15.75" customHeight="1">
      <c r="A194" s="52">
        <v>1801</v>
      </c>
      <c r="B194" s="53"/>
      <c r="C194" s="53"/>
      <c r="D194" s="53"/>
      <c r="E194" s="53"/>
      <c r="F194" s="53">
        <v>47</v>
      </c>
      <c r="G194" s="53"/>
      <c r="H194" s="53"/>
      <c r="I194" s="53"/>
      <c r="J194" s="54"/>
      <c r="K194" s="123"/>
      <c r="L194" s="74"/>
      <c r="M194" s="124"/>
      <c r="N194" s="63">
        <f>IF(F194=0,"",F194/E193)</f>
        <v>1</v>
      </c>
      <c r="O194" s="64">
        <v>48</v>
      </c>
      <c r="P194" s="65">
        <f t="shared" si="16"/>
        <v>1</v>
      </c>
      <c r="Q194" s="65">
        <f t="shared" si="17"/>
        <v>0</v>
      </c>
      <c r="R194" s="33"/>
    </row>
    <row r="195" spans="1:25" ht="15.75" customHeight="1">
      <c r="A195" s="52">
        <v>1802</v>
      </c>
      <c r="B195" s="53"/>
      <c r="C195" s="53"/>
      <c r="D195" s="53"/>
      <c r="E195" s="53"/>
      <c r="F195" s="53"/>
      <c r="G195" s="53">
        <v>46</v>
      </c>
      <c r="H195" s="53"/>
      <c r="I195" s="53"/>
      <c r="J195" s="54"/>
      <c r="K195" s="123"/>
      <c r="L195" s="74"/>
      <c r="M195" s="124"/>
      <c r="N195" s="63">
        <f>IF(G195=0,"",G195/F194)</f>
        <v>0.97872340425531912</v>
      </c>
      <c r="O195" s="64">
        <v>48</v>
      </c>
      <c r="P195" s="65">
        <f t="shared" si="16"/>
        <v>1</v>
      </c>
      <c r="Q195" s="65">
        <f t="shared" si="17"/>
        <v>0</v>
      </c>
      <c r="R195" s="33"/>
    </row>
    <row r="196" spans="1:25" ht="15.75" customHeight="1">
      <c r="A196" s="52">
        <v>1901</v>
      </c>
      <c r="B196" s="53"/>
      <c r="C196" s="53"/>
      <c r="D196" s="53"/>
      <c r="E196" s="53"/>
      <c r="F196" s="53"/>
      <c r="G196" s="53"/>
      <c r="H196" s="53">
        <v>46</v>
      </c>
      <c r="I196" s="53"/>
      <c r="J196" s="54"/>
      <c r="K196" s="123"/>
      <c r="L196" s="74"/>
      <c r="M196" s="124"/>
      <c r="N196" s="134">
        <f>IF(H196=0,"",H196/G195)</f>
        <v>1</v>
      </c>
      <c r="O196" s="64">
        <v>47</v>
      </c>
      <c r="P196" s="65">
        <f t="shared" si="16"/>
        <v>0.97916666666666663</v>
      </c>
      <c r="Q196" s="65">
        <f t="shared" si="17"/>
        <v>2.083333333333337E-2</v>
      </c>
      <c r="R196" s="33"/>
    </row>
    <row r="197" spans="1:25" ht="15.75" customHeight="1">
      <c r="A197" s="52">
        <v>1902</v>
      </c>
      <c r="B197" s="53"/>
      <c r="C197" s="53"/>
      <c r="D197" s="53"/>
      <c r="E197" s="53"/>
      <c r="F197" s="53"/>
      <c r="G197" s="53"/>
      <c r="H197" s="53"/>
      <c r="I197" s="53">
        <v>44</v>
      </c>
      <c r="J197" s="54"/>
      <c r="K197" s="123"/>
      <c r="L197" s="74"/>
      <c r="M197" s="75"/>
      <c r="N197" s="135">
        <f>IF(I197=0,"",I197/H196)</f>
        <v>0.95652173913043481</v>
      </c>
      <c r="O197" s="64">
        <v>45</v>
      </c>
      <c r="P197" s="65">
        <f t="shared" si="16"/>
        <v>0.95744680851063835</v>
      </c>
      <c r="Q197" s="65">
        <f t="shared" si="17"/>
        <v>4.2553191489361653E-2</v>
      </c>
      <c r="R197" s="33"/>
    </row>
    <row r="198" spans="1:25" ht="15.75" customHeight="1">
      <c r="A198" s="52">
        <v>2001</v>
      </c>
      <c r="B198" s="53"/>
      <c r="C198" s="53"/>
      <c r="D198" s="53"/>
      <c r="E198" s="53"/>
      <c r="F198" s="53"/>
      <c r="G198" s="53"/>
      <c r="H198" s="53"/>
      <c r="I198" s="53">
        <v>4</v>
      </c>
      <c r="J198" s="54"/>
      <c r="K198" s="123"/>
      <c r="L198" s="74"/>
      <c r="M198" s="75"/>
      <c r="N198" s="136"/>
      <c r="O198" s="64">
        <v>6</v>
      </c>
      <c r="P198" s="67">
        <f t="shared" si="16"/>
        <v>0.13333333333333333</v>
      </c>
      <c r="Q198" s="67">
        <f t="shared" si="17"/>
        <v>0.8666666666666667</v>
      </c>
      <c r="R198" s="33"/>
    </row>
    <row r="199" spans="1:25" ht="15.75" customHeight="1">
      <c r="A199" s="52">
        <v>2002</v>
      </c>
      <c r="B199" s="53"/>
      <c r="C199" s="53"/>
      <c r="D199" s="53"/>
      <c r="E199" s="53"/>
      <c r="F199" s="53"/>
      <c r="G199" s="53"/>
      <c r="H199" s="53"/>
      <c r="I199" s="53">
        <v>2</v>
      </c>
      <c r="J199" s="54">
        <v>40</v>
      </c>
      <c r="K199" s="123"/>
      <c r="L199" s="74"/>
      <c r="M199" s="75"/>
      <c r="N199" s="68"/>
      <c r="O199" s="64">
        <v>2</v>
      </c>
      <c r="P199" s="69"/>
      <c r="Q199" s="70"/>
      <c r="R199" s="33"/>
      <c r="S199" s="29"/>
      <c r="T199" s="29"/>
      <c r="U199" s="29"/>
      <c r="V199" s="29"/>
      <c r="W199" s="29"/>
      <c r="X199" s="29"/>
      <c r="Y199" s="29"/>
    </row>
    <row r="200" spans="1:25" ht="15.75" customHeight="1">
      <c r="A200" s="52">
        <v>2101</v>
      </c>
      <c r="B200" s="53"/>
      <c r="C200" s="53"/>
      <c r="D200" s="53"/>
      <c r="E200" s="53"/>
      <c r="F200" s="53"/>
      <c r="G200" s="53"/>
      <c r="H200" s="53"/>
      <c r="I200" s="53">
        <v>1</v>
      </c>
      <c r="J200" s="54">
        <v>4</v>
      </c>
      <c r="K200" s="123"/>
      <c r="L200" s="74"/>
      <c r="M200" s="75"/>
      <c r="N200" s="71"/>
      <c r="O200" s="72">
        <v>1</v>
      </c>
      <c r="P200" s="73"/>
      <c r="Q200" s="71"/>
      <c r="R200" s="33"/>
      <c r="S200" s="29"/>
      <c r="T200" s="29"/>
      <c r="U200" s="29"/>
      <c r="V200" s="29"/>
      <c r="W200" s="29"/>
      <c r="X200" s="29"/>
      <c r="Y200" s="29"/>
    </row>
    <row r="201" spans="1:25" ht="15.75" customHeight="1">
      <c r="A201" s="52">
        <v>2102</v>
      </c>
      <c r="B201" s="53"/>
      <c r="C201" s="53"/>
      <c r="D201" s="53"/>
      <c r="E201" s="53"/>
      <c r="F201" s="53"/>
      <c r="G201" s="53"/>
      <c r="H201" s="53"/>
      <c r="I201" s="53">
        <v>1</v>
      </c>
      <c r="J201" s="54">
        <v>1</v>
      </c>
      <c r="K201" s="123"/>
      <c r="L201" s="74"/>
      <c r="M201" s="75"/>
      <c r="N201" s="71"/>
      <c r="O201" s="72">
        <v>1</v>
      </c>
      <c r="P201" s="73"/>
      <c r="Q201" s="71"/>
      <c r="R201" s="33"/>
      <c r="S201" s="29"/>
      <c r="T201" s="29"/>
      <c r="U201" s="29"/>
      <c r="V201" s="29"/>
      <c r="W201" s="29"/>
      <c r="X201" s="29"/>
      <c r="Y201" s="29"/>
    </row>
    <row r="202" spans="1:25" ht="15.75" customHeight="1">
      <c r="A202" s="52">
        <v>2201</v>
      </c>
      <c r="B202" s="53"/>
      <c r="C202" s="53"/>
      <c r="D202" s="53"/>
      <c r="E202" s="53"/>
      <c r="F202" s="53"/>
      <c r="G202" s="53"/>
      <c r="H202" s="53"/>
      <c r="I202" s="53"/>
      <c r="J202" s="54">
        <v>1</v>
      </c>
      <c r="K202" s="123"/>
      <c r="L202" s="74"/>
      <c r="M202" s="75"/>
      <c r="N202" s="71"/>
      <c r="O202" s="72"/>
      <c r="P202" s="73"/>
      <c r="Q202" s="71"/>
      <c r="R202" s="33"/>
      <c r="S202" s="29"/>
      <c r="T202" s="29"/>
      <c r="U202" s="29"/>
      <c r="V202" s="29"/>
      <c r="W202" s="29"/>
      <c r="X202" s="29"/>
      <c r="Y202" s="29"/>
    </row>
    <row r="203" spans="1:25" ht="15.75" customHeight="1">
      <c r="A203" s="52">
        <v>2202</v>
      </c>
      <c r="B203" s="53"/>
      <c r="C203" s="53"/>
      <c r="D203" s="53"/>
      <c r="E203" s="53"/>
      <c r="F203" s="53"/>
      <c r="G203" s="53"/>
      <c r="H203" s="53"/>
      <c r="I203" s="53"/>
      <c r="J203" s="54"/>
      <c r="K203" s="123"/>
      <c r="L203" s="74"/>
      <c r="M203" s="75"/>
      <c r="N203" s="74"/>
      <c r="O203" s="75"/>
      <c r="P203" s="76"/>
      <c r="Q203" s="71"/>
      <c r="R203" s="33"/>
      <c r="S203" s="29"/>
      <c r="T203" s="29"/>
      <c r="U203" s="29"/>
      <c r="V203" s="29"/>
      <c r="W203" s="29"/>
      <c r="X203" s="29"/>
      <c r="Y203" s="29"/>
    </row>
    <row r="204" spans="1:25" ht="18" customHeight="1">
      <c r="A204" s="52">
        <v>2301</v>
      </c>
      <c r="B204" s="53"/>
      <c r="C204" s="53"/>
      <c r="D204" s="53"/>
      <c r="E204" s="53"/>
      <c r="F204" s="53"/>
      <c r="G204" s="53"/>
      <c r="H204" s="53"/>
      <c r="I204" s="53"/>
      <c r="J204" s="54"/>
      <c r="K204" s="123"/>
      <c r="L204" s="74"/>
      <c r="M204" s="75"/>
      <c r="N204" s="77" t="s">
        <v>63</v>
      </c>
      <c r="O204" s="78">
        <v>43</v>
      </c>
      <c r="P204" s="79">
        <f>J207</f>
        <v>46</v>
      </c>
      <c r="Q204" s="80" t="s">
        <v>10</v>
      </c>
      <c r="R204" s="33"/>
      <c r="S204" s="29"/>
      <c r="T204" s="29"/>
      <c r="U204" s="29"/>
      <c r="V204" s="29"/>
      <c r="W204" s="29"/>
      <c r="X204" s="29"/>
      <c r="Y204" s="29"/>
    </row>
    <row r="205" spans="1:25" ht="15.75" customHeight="1">
      <c r="A205" s="52">
        <v>2302</v>
      </c>
      <c r="B205" s="53"/>
      <c r="C205" s="53"/>
      <c r="D205" s="53"/>
      <c r="E205" s="53"/>
      <c r="F205" s="53"/>
      <c r="G205" s="53"/>
      <c r="H205" s="53"/>
      <c r="I205" s="53"/>
      <c r="J205" s="54"/>
      <c r="K205" s="123"/>
      <c r="L205" s="74"/>
      <c r="M205" s="75"/>
      <c r="N205" s="81" t="s">
        <v>64</v>
      </c>
      <c r="O205" s="82">
        <f>IF(O204/B190=0,"",O204/B190)</f>
        <v>0.58108108108108103</v>
      </c>
      <c r="P205" s="83">
        <f>IF(O204/P204=0,"",O204/P204)</f>
        <v>0.93478260869565222</v>
      </c>
      <c r="Q205" s="84" t="s">
        <v>65</v>
      </c>
      <c r="R205" s="33"/>
      <c r="S205" s="29"/>
      <c r="T205" s="29"/>
      <c r="U205" s="29"/>
      <c r="V205" s="29"/>
      <c r="W205" s="29"/>
      <c r="X205" s="29"/>
      <c r="Y205" s="29"/>
    </row>
    <row r="206" spans="1:25" ht="15.75" customHeight="1">
      <c r="A206" s="52">
        <v>2401</v>
      </c>
      <c r="B206" s="53"/>
      <c r="C206" s="53"/>
      <c r="D206" s="53"/>
      <c r="E206" s="53"/>
      <c r="F206" s="53"/>
      <c r="G206" s="53"/>
      <c r="H206" s="53"/>
      <c r="I206" s="53"/>
      <c r="J206" s="54"/>
      <c r="K206" s="125"/>
      <c r="L206" s="126"/>
      <c r="M206" s="127"/>
      <c r="N206" s="86"/>
      <c r="O206" s="87"/>
      <c r="P206" s="87"/>
      <c r="Q206" s="88"/>
      <c r="R206" s="33"/>
      <c r="S206" s="29"/>
      <c r="T206" s="29"/>
      <c r="U206" s="29"/>
      <c r="V206" s="29"/>
      <c r="W206" s="29"/>
      <c r="X206" s="29"/>
      <c r="Y206" s="29"/>
    </row>
    <row r="207" spans="1:25" ht="18" customHeight="1">
      <c r="A207" s="28"/>
      <c r="B207" s="29"/>
      <c r="C207" s="29"/>
      <c r="D207" s="201" t="s">
        <v>90</v>
      </c>
      <c r="E207" s="202"/>
      <c r="F207" s="202"/>
      <c r="G207" s="202"/>
      <c r="H207" s="202"/>
      <c r="I207" s="202"/>
      <c r="J207" s="89">
        <f>SUM(J190:J203)</f>
        <v>46</v>
      </c>
      <c r="K207" s="90">
        <f>IF(J199=0,"",J199/B190)</f>
        <v>0.54054054054054057</v>
      </c>
      <c r="L207" s="90">
        <f>IF(J207=0,"",J207/B190)</f>
        <v>0.6216216216216216</v>
      </c>
      <c r="M207" s="90">
        <f>L207-K207</f>
        <v>8.108108108108103E-2</v>
      </c>
      <c r="N207" s="1"/>
      <c r="O207" s="29"/>
      <c r="P207" s="25"/>
      <c r="Q207" s="1"/>
      <c r="R207" s="33"/>
    </row>
    <row r="208" spans="1:25" ht="12.75" customHeight="1">
      <c r="S208" s="33"/>
    </row>
    <row r="209" spans="1:20" ht="12.75" customHeight="1">
      <c r="S209" s="33"/>
    </row>
    <row r="210" spans="1:20" ht="26.25" customHeight="1">
      <c r="A210" s="33"/>
      <c r="B210" s="200" t="s">
        <v>11</v>
      </c>
      <c r="C210" s="195"/>
      <c r="D210" s="195"/>
      <c r="E210" s="195"/>
      <c r="F210" s="195"/>
      <c r="G210" s="195"/>
      <c r="I210" s="87"/>
      <c r="J210" s="48" t="s">
        <v>103</v>
      </c>
      <c r="K210" s="1"/>
      <c r="L210" s="1"/>
      <c r="M210" s="29"/>
      <c r="N210" s="1"/>
      <c r="O210" s="29"/>
      <c r="P210" s="29"/>
      <c r="Q210" s="29"/>
      <c r="R210" s="33"/>
    </row>
    <row r="211" spans="1:20" ht="34.5" customHeight="1">
      <c r="A211" s="206" t="s">
        <v>9</v>
      </c>
      <c r="B211" s="132" t="s">
        <v>80</v>
      </c>
      <c r="C211" s="133"/>
      <c r="D211" s="133"/>
      <c r="E211" s="133"/>
      <c r="F211" s="133"/>
      <c r="G211" s="133"/>
      <c r="H211" s="133"/>
      <c r="I211" s="133"/>
      <c r="J211" s="169" t="s">
        <v>10</v>
      </c>
      <c r="K211" s="129" t="s">
        <v>2</v>
      </c>
      <c r="L211" s="129" t="s">
        <v>3</v>
      </c>
      <c r="M211" s="130" t="s">
        <v>4</v>
      </c>
      <c r="N211" s="129" t="s">
        <v>5</v>
      </c>
      <c r="O211" s="131" t="s">
        <v>6</v>
      </c>
      <c r="P211" s="131" t="s">
        <v>7</v>
      </c>
      <c r="Q211" s="129" t="s">
        <v>8</v>
      </c>
      <c r="R211" s="33"/>
    </row>
    <row r="212" spans="1:20" ht="15.75" customHeight="1">
      <c r="A212" s="197"/>
      <c r="B212" s="52" t="s">
        <v>81</v>
      </c>
      <c r="C212" s="52" t="s">
        <v>82</v>
      </c>
      <c r="D212" s="52" t="s">
        <v>83</v>
      </c>
      <c r="E212" s="52" t="s">
        <v>84</v>
      </c>
      <c r="F212" s="52" t="s">
        <v>85</v>
      </c>
      <c r="G212" s="52" t="s">
        <v>86</v>
      </c>
      <c r="H212" s="52" t="s">
        <v>87</v>
      </c>
      <c r="I212" s="52" t="s">
        <v>88</v>
      </c>
      <c r="J212" s="128"/>
      <c r="K212" s="49"/>
      <c r="L212" s="49"/>
      <c r="M212" s="50"/>
      <c r="N212" s="49"/>
      <c r="O212" s="131"/>
      <c r="P212" s="51"/>
      <c r="Q212" s="49"/>
      <c r="R212" s="33"/>
    </row>
    <row r="213" spans="1:20" ht="15.75" customHeight="1">
      <c r="A213" s="52">
        <v>1602</v>
      </c>
      <c r="B213" s="53">
        <v>174</v>
      </c>
      <c r="C213" s="53"/>
      <c r="D213" s="53"/>
      <c r="E213" s="53"/>
      <c r="F213" s="53"/>
      <c r="G213" s="53"/>
      <c r="H213" s="53"/>
      <c r="I213" s="53"/>
      <c r="J213" s="54"/>
      <c r="K213" s="120"/>
      <c r="L213" s="121"/>
      <c r="M213" s="122"/>
      <c r="N213" s="58"/>
      <c r="O213" s="59">
        <f>B213</f>
        <v>174</v>
      </c>
      <c r="P213" s="60"/>
      <c r="Q213" s="58"/>
      <c r="R213" s="33"/>
    </row>
    <row r="214" spans="1:20" ht="15.75" customHeight="1">
      <c r="A214" s="52">
        <v>1701</v>
      </c>
      <c r="B214" s="53"/>
      <c r="C214" s="53">
        <v>157</v>
      </c>
      <c r="D214" s="53"/>
      <c r="E214" s="53"/>
      <c r="F214" s="53"/>
      <c r="G214" s="53"/>
      <c r="H214" s="53"/>
      <c r="I214" s="53"/>
      <c r="J214" s="54"/>
      <c r="K214" s="123"/>
      <c r="L214" s="74"/>
      <c r="M214" s="124"/>
      <c r="N214" s="63">
        <f>IF(C214=0,"",C214/B213)</f>
        <v>0.9022988505747126</v>
      </c>
      <c r="O214" s="64">
        <v>157</v>
      </c>
      <c r="P214" s="65">
        <f t="shared" ref="P214:P220" si="18">IF(O214=0,"",O214/O213)</f>
        <v>0.9022988505747126</v>
      </c>
      <c r="Q214" s="65">
        <f t="shared" ref="Q214:Q220" si="19">IF(O214=0,"",100%-P214)</f>
        <v>9.7701149425287404E-2</v>
      </c>
      <c r="R214" s="33"/>
    </row>
    <row r="215" spans="1:20" ht="15.75" customHeight="1">
      <c r="A215" s="52">
        <v>1702</v>
      </c>
      <c r="B215" s="53"/>
      <c r="C215" s="53"/>
      <c r="D215" s="53">
        <v>113</v>
      </c>
      <c r="E215" s="53"/>
      <c r="F215" s="53"/>
      <c r="G215" s="53"/>
      <c r="H215" s="53"/>
      <c r="I215" s="53"/>
      <c r="J215" s="54"/>
      <c r="K215" s="123"/>
      <c r="L215" s="74"/>
      <c r="M215" s="124"/>
      <c r="N215" s="63">
        <f>IF(D215=0,"",D215/C214)</f>
        <v>0.71974522292993626</v>
      </c>
      <c r="O215" s="64">
        <v>141</v>
      </c>
      <c r="P215" s="65">
        <f t="shared" si="18"/>
        <v>0.89808917197452232</v>
      </c>
      <c r="Q215" s="65">
        <f t="shared" si="19"/>
        <v>0.10191082802547768</v>
      </c>
      <c r="R215" s="8">
        <f>O215/O213</f>
        <v>0.81034482758620685</v>
      </c>
    </row>
    <row r="216" spans="1:20" ht="15.75" customHeight="1">
      <c r="A216" s="52">
        <v>1801</v>
      </c>
      <c r="B216" s="53"/>
      <c r="C216" s="53"/>
      <c r="D216" s="53"/>
      <c r="E216" s="53">
        <v>113</v>
      </c>
      <c r="F216" s="53"/>
      <c r="G216" s="53"/>
      <c r="H216" s="53"/>
      <c r="I216" s="53"/>
      <c r="J216" s="54"/>
      <c r="K216" s="123"/>
      <c r="L216" s="74"/>
      <c r="M216" s="124"/>
      <c r="N216" s="63">
        <f>IF(E216=0,"",E216/D215)</f>
        <v>1</v>
      </c>
      <c r="O216" s="64">
        <v>133</v>
      </c>
      <c r="P216" s="65">
        <f t="shared" si="18"/>
        <v>0.94326241134751776</v>
      </c>
      <c r="Q216" s="65">
        <f t="shared" si="19"/>
        <v>5.673758865248224E-2</v>
      </c>
      <c r="R216" s="33"/>
    </row>
    <row r="217" spans="1:20" ht="15.75" customHeight="1">
      <c r="A217" s="52">
        <v>1802</v>
      </c>
      <c r="B217" s="53"/>
      <c r="C217" s="53"/>
      <c r="D217" s="53"/>
      <c r="E217" s="53"/>
      <c r="F217" s="53">
        <v>92</v>
      </c>
      <c r="G217" s="53"/>
      <c r="H217" s="53"/>
      <c r="I217" s="53"/>
      <c r="J217" s="54"/>
      <c r="K217" s="123"/>
      <c r="L217" s="74"/>
      <c r="M217" s="124"/>
      <c r="N217" s="63">
        <f>IF(F217=0,"",F217/E216)</f>
        <v>0.81415929203539827</v>
      </c>
      <c r="O217" s="64">
        <v>125</v>
      </c>
      <c r="P217" s="65">
        <f t="shared" si="18"/>
        <v>0.93984962406015038</v>
      </c>
      <c r="Q217" s="65">
        <f t="shared" si="19"/>
        <v>6.0150375939849621E-2</v>
      </c>
      <c r="R217" s="33"/>
    </row>
    <row r="218" spans="1:20" ht="15.75" customHeight="1">
      <c r="A218" s="52">
        <v>1901</v>
      </c>
      <c r="B218" s="53"/>
      <c r="C218" s="53"/>
      <c r="D218" s="53"/>
      <c r="E218" s="53"/>
      <c r="F218" s="53"/>
      <c r="G218" s="53">
        <v>92</v>
      </c>
      <c r="H218" s="53"/>
      <c r="I218" s="53"/>
      <c r="J218" s="54"/>
      <c r="K218" s="123"/>
      <c r="L218" s="74"/>
      <c r="M218" s="124"/>
      <c r="N218" s="63">
        <f>IF(G218=0,"",G218/F217)</f>
        <v>1</v>
      </c>
      <c r="O218" s="64">
        <v>114</v>
      </c>
      <c r="P218" s="65">
        <f t="shared" si="18"/>
        <v>0.91200000000000003</v>
      </c>
      <c r="Q218" s="65">
        <f t="shared" si="19"/>
        <v>8.7999999999999967E-2</v>
      </c>
      <c r="T218" s="33"/>
    </row>
    <row r="219" spans="1:20" ht="15.75" customHeight="1">
      <c r="A219" s="52">
        <v>1902</v>
      </c>
      <c r="B219" s="53"/>
      <c r="C219" s="53"/>
      <c r="D219" s="53"/>
      <c r="E219" s="53"/>
      <c r="F219" s="53"/>
      <c r="G219" s="53"/>
      <c r="H219" s="53">
        <v>92</v>
      </c>
      <c r="I219" s="53"/>
      <c r="J219" s="54"/>
      <c r="K219" s="123"/>
      <c r="L219" s="74"/>
      <c r="M219" s="124"/>
      <c r="N219" s="63">
        <f>IF(H219=0,"",H219/G218)</f>
        <v>1</v>
      </c>
      <c r="O219" s="64">
        <v>113</v>
      </c>
      <c r="P219" s="65">
        <f t="shared" si="18"/>
        <v>0.99122807017543857</v>
      </c>
      <c r="Q219" s="65">
        <f t="shared" si="19"/>
        <v>8.7719298245614308E-3</v>
      </c>
      <c r="T219" s="33"/>
    </row>
    <row r="220" spans="1:20" ht="15.75" customHeight="1">
      <c r="A220" s="52">
        <v>2001</v>
      </c>
      <c r="B220" s="53"/>
      <c r="C220" s="53"/>
      <c r="D220" s="53"/>
      <c r="E220" s="53"/>
      <c r="F220" s="53"/>
      <c r="G220" s="53"/>
      <c r="H220" s="53"/>
      <c r="I220" s="53">
        <v>80</v>
      </c>
      <c r="J220" s="54"/>
      <c r="K220" s="123"/>
      <c r="L220" s="74"/>
      <c r="M220" s="124"/>
      <c r="N220" s="135">
        <f>IF(I220=0,"",I220/H219)</f>
        <v>0.86956521739130432</v>
      </c>
      <c r="O220" s="64">
        <v>113</v>
      </c>
      <c r="P220" s="65">
        <f t="shared" si="18"/>
        <v>1</v>
      </c>
      <c r="Q220" s="65">
        <f t="shared" si="19"/>
        <v>0</v>
      </c>
      <c r="T220" s="33"/>
    </row>
    <row r="221" spans="1:20" ht="15.75" customHeight="1">
      <c r="A221" s="52">
        <v>2002</v>
      </c>
      <c r="B221" s="53"/>
      <c r="C221" s="53"/>
      <c r="D221" s="53"/>
      <c r="E221" s="53"/>
      <c r="F221" s="53"/>
      <c r="G221" s="53"/>
      <c r="H221" s="53"/>
      <c r="I221" s="53">
        <v>42</v>
      </c>
      <c r="J221" s="54"/>
      <c r="K221" s="123"/>
      <c r="L221" s="74"/>
      <c r="M221" s="75"/>
      <c r="N221" s="136"/>
      <c r="O221" s="64">
        <v>54</v>
      </c>
      <c r="P221" s="67"/>
      <c r="Q221" s="67"/>
      <c r="T221" s="33"/>
    </row>
    <row r="222" spans="1:20" ht="15.75" customHeight="1">
      <c r="A222" s="52">
        <v>2101</v>
      </c>
      <c r="B222" s="53"/>
      <c r="C222" s="53"/>
      <c r="D222" s="53"/>
      <c r="E222" s="53"/>
      <c r="F222" s="53"/>
      <c r="G222" s="53"/>
      <c r="H222" s="53"/>
      <c r="I222" s="53">
        <v>20</v>
      </c>
      <c r="J222" s="54">
        <v>58</v>
      </c>
      <c r="K222" s="123"/>
      <c r="L222" s="74"/>
      <c r="M222" s="75"/>
      <c r="N222" s="68"/>
      <c r="O222" s="64">
        <v>30</v>
      </c>
      <c r="P222" s="69"/>
      <c r="Q222" s="70"/>
      <c r="T222" s="33"/>
    </row>
    <row r="223" spans="1:20" ht="15.75" customHeight="1">
      <c r="A223" s="52">
        <v>2102</v>
      </c>
      <c r="B223" s="53"/>
      <c r="C223" s="53"/>
      <c r="D223" s="53"/>
      <c r="E223" s="53"/>
      <c r="F223" s="53"/>
      <c r="G223" s="53"/>
      <c r="H223" s="53"/>
      <c r="I223" s="53">
        <v>5</v>
      </c>
      <c r="J223" s="54">
        <v>22</v>
      </c>
      <c r="K223" s="123"/>
      <c r="L223" s="74"/>
      <c r="M223" s="75"/>
      <c r="N223" s="74"/>
      <c r="O223" s="64">
        <v>13</v>
      </c>
      <c r="P223" s="73"/>
      <c r="Q223" s="71"/>
      <c r="T223" s="33"/>
    </row>
    <row r="224" spans="1:20" ht="15.75" customHeight="1">
      <c r="A224" s="52">
        <v>2201</v>
      </c>
      <c r="B224" s="53"/>
      <c r="C224" s="53"/>
      <c r="D224" s="53"/>
      <c r="E224" s="53"/>
      <c r="F224" s="53"/>
      <c r="G224" s="53"/>
      <c r="H224" s="53"/>
      <c r="I224" s="53">
        <v>6</v>
      </c>
      <c r="J224" s="54">
        <v>14</v>
      </c>
      <c r="K224" s="123"/>
      <c r="L224" s="74"/>
      <c r="M224" s="75"/>
      <c r="N224" s="71"/>
      <c r="O224" s="72">
        <v>6</v>
      </c>
      <c r="P224" s="73"/>
      <c r="Q224" s="71"/>
      <c r="T224" s="33"/>
    </row>
    <row r="225" spans="1:22" ht="15.75" customHeight="1">
      <c r="A225" s="52">
        <v>2202</v>
      </c>
      <c r="B225" s="53"/>
      <c r="C225" s="53"/>
      <c r="D225" s="53"/>
      <c r="E225" s="53"/>
      <c r="F225" s="53"/>
      <c r="G225" s="53"/>
      <c r="H225" s="53"/>
      <c r="I225" s="53">
        <v>3</v>
      </c>
      <c r="J225" s="137">
        <v>8</v>
      </c>
      <c r="K225" s="123"/>
      <c r="L225" s="74"/>
      <c r="M225" s="75"/>
      <c r="N225" s="71"/>
      <c r="O225" s="72">
        <v>3</v>
      </c>
      <c r="P225" s="73"/>
      <c r="Q225" s="71"/>
      <c r="T225" s="33"/>
    </row>
    <row r="226" spans="1:22" ht="15.75" customHeight="1">
      <c r="A226" s="52">
        <v>2301</v>
      </c>
      <c r="B226" s="53"/>
      <c r="C226" s="53"/>
      <c r="D226" s="53"/>
      <c r="E226" s="53"/>
      <c r="F226" s="53"/>
      <c r="G226" s="53"/>
      <c r="H226" s="53"/>
      <c r="I226" s="53">
        <v>1</v>
      </c>
      <c r="J226" s="54">
        <v>2</v>
      </c>
      <c r="K226" s="123"/>
      <c r="L226" s="74"/>
      <c r="M226" s="75"/>
      <c r="N226" s="74"/>
      <c r="O226" s="75">
        <v>1</v>
      </c>
      <c r="P226" s="76"/>
      <c r="Q226" s="71"/>
      <c r="T226" s="33"/>
    </row>
    <row r="227" spans="1:22" ht="15.75" customHeight="1">
      <c r="A227" s="52">
        <v>2302</v>
      </c>
      <c r="B227" s="53"/>
      <c r="C227" s="53"/>
      <c r="D227" s="53"/>
      <c r="E227" s="53"/>
      <c r="F227" s="53"/>
      <c r="G227" s="53"/>
      <c r="H227" s="53"/>
      <c r="I227" s="53"/>
      <c r="J227" s="54">
        <v>2</v>
      </c>
      <c r="K227" s="123"/>
      <c r="L227" s="74"/>
      <c r="M227" s="75"/>
      <c r="N227" s="77" t="s">
        <v>63</v>
      </c>
      <c r="O227" s="78">
        <v>96</v>
      </c>
      <c r="P227" s="79">
        <f>J230</f>
        <v>104</v>
      </c>
      <c r="Q227" s="80" t="s">
        <v>10</v>
      </c>
      <c r="T227" s="33"/>
    </row>
    <row r="228" spans="1:22" ht="15.75" customHeight="1">
      <c r="A228" s="52">
        <v>2401</v>
      </c>
      <c r="B228" s="53"/>
      <c r="C228" s="53"/>
      <c r="D228" s="53"/>
      <c r="E228" s="53"/>
      <c r="F228" s="53"/>
      <c r="G228" s="53"/>
      <c r="H228" s="53"/>
      <c r="I228" s="53"/>
      <c r="J228" s="54">
        <v>1</v>
      </c>
      <c r="K228" s="123"/>
      <c r="L228" s="74"/>
      <c r="M228" s="75"/>
      <c r="N228" s="81" t="s">
        <v>64</v>
      </c>
      <c r="O228" s="82">
        <f>IF(O227/B213=0,"",O227/B213)</f>
        <v>0.55172413793103448</v>
      </c>
      <c r="P228" s="83">
        <f>IF(O227/P227=0,"",O227/P227)</f>
        <v>0.92307692307692313</v>
      </c>
      <c r="Q228" s="84" t="s">
        <v>65</v>
      </c>
      <c r="T228" s="33"/>
    </row>
    <row r="229" spans="1:22" ht="15.75" customHeight="1">
      <c r="A229" s="52">
        <v>2402</v>
      </c>
      <c r="B229" s="53"/>
      <c r="C229" s="53"/>
      <c r="D229" s="53"/>
      <c r="E229" s="53"/>
      <c r="F229" s="53"/>
      <c r="G229" s="53"/>
      <c r="H229" s="53"/>
      <c r="I229" s="53"/>
      <c r="J229" s="54"/>
      <c r="K229" s="125"/>
      <c r="L229" s="126"/>
      <c r="M229" s="127"/>
      <c r="N229" s="86"/>
      <c r="O229" s="87"/>
      <c r="P229" s="87"/>
      <c r="Q229" s="88"/>
      <c r="T229" s="33"/>
    </row>
    <row r="230" spans="1:22" ht="18" customHeight="1">
      <c r="A230" s="28"/>
      <c r="B230" s="29"/>
      <c r="C230" s="29"/>
      <c r="D230" s="201" t="s">
        <v>90</v>
      </c>
      <c r="E230" s="202"/>
      <c r="F230" s="202"/>
      <c r="G230" s="202"/>
      <c r="H230" s="202"/>
      <c r="I230" s="202"/>
      <c r="J230" s="89">
        <f>SUM(J213:J226)</f>
        <v>104</v>
      </c>
      <c r="K230" s="90">
        <f>IF(J222=0,"",J222/B213)</f>
        <v>0.33333333333333331</v>
      </c>
      <c r="L230" s="90">
        <f>IF(J230=0,"",J230/B213)</f>
        <v>0.5977011494252874</v>
      </c>
      <c r="M230" s="90">
        <f>L230-K230</f>
        <v>0.26436781609195409</v>
      </c>
      <c r="N230" s="1"/>
      <c r="O230" s="29"/>
      <c r="P230" s="25"/>
      <c r="Q230" s="1"/>
      <c r="T230" s="33"/>
    </row>
    <row r="231" spans="1:22" ht="12.75" customHeight="1">
      <c r="T231" s="33"/>
    </row>
    <row r="232" spans="1:22" ht="26.25" customHeight="1">
      <c r="A232" s="33"/>
      <c r="B232" s="200" t="s">
        <v>11</v>
      </c>
      <c r="C232" s="195"/>
      <c r="D232" s="195"/>
      <c r="E232" s="195"/>
      <c r="F232" s="195"/>
      <c r="G232" s="195"/>
      <c r="J232" s="48" t="s">
        <v>104</v>
      </c>
      <c r="K232" s="87"/>
      <c r="L232" s="87"/>
      <c r="M232" s="29"/>
      <c r="N232" s="1"/>
      <c r="O232" s="29"/>
      <c r="P232" s="29"/>
      <c r="Q232" s="29"/>
      <c r="S232" s="33"/>
      <c r="V232" s="176">
        <f>AVERAGE(O228,O250)</f>
        <v>0.6526736631684158</v>
      </c>
    </row>
    <row r="233" spans="1:22" ht="20.25" customHeight="1">
      <c r="A233" s="206" t="s">
        <v>9</v>
      </c>
      <c r="B233" s="207" t="s">
        <v>80</v>
      </c>
      <c r="C233" s="202"/>
      <c r="D233" s="202"/>
      <c r="E233" s="202"/>
      <c r="F233" s="202"/>
      <c r="G233" s="202"/>
      <c r="H233" s="202"/>
      <c r="I233" s="203"/>
      <c r="J233" s="169" t="s">
        <v>10</v>
      </c>
      <c r="K233" s="129" t="s">
        <v>2</v>
      </c>
      <c r="L233" s="129" t="s">
        <v>3</v>
      </c>
      <c r="M233" s="130" t="s">
        <v>4</v>
      </c>
      <c r="N233" s="129" t="s">
        <v>5</v>
      </c>
      <c r="O233" s="131" t="s">
        <v>6</v>
      </c>
      <c r="P233" s="131" t="s">
        <v>7</v>
      </c>
      <c r="Q233" s="129" t="s">
        <v>8</v>
      </c>
      <c r="T233" s="33"/>
    </row>
    <row r="234" spans="1:22" ht="15.75" customHeight="1">
      <c r="A234" s="197"/>
      <c r="B234" s="52" t="s">
        <v>81</v>
      </c>
      <c r="C234" s="52" t="s">
        <v>82</v>
      </c>
      <c r="D234" s="52" t="s">
        <v>83</v>
      </c>
      <c r="E234" s="52" t="s">
        <v>84</v>
      </c>
      <c r="F234" s="52" t="s">
        <v>85</v>
      </c>
      <c r="G234" s="52" t="s">
        <v>86</v>
      </c>
      <c r="H234" s="52" t="s">
        <v>87</v>
      </c>
      <c r="I234" s="52" t="s">
        <v>88</v>
      </c>
      <c r="J234" s="128"/>
      <c r="K234" s="49"/>
      <c r="L234" s="49"/>
      <c r="M234" s="50"/>
      <c r="N234" s="49"/>
      <c r="O234" s="131"/>
      <c r="P234" s="51"/>
      <c r="Q234" s="49"/>
      <c r="T234" s="33"/>
    </row>
    <row r="235" spans="1:22" ht="15.75" customHeight="1">
      <c r="A235" s="52">
        <v>1701</v>
      </c>
      <c r="B235" s="53">
        <v>69</v>
      </c>
      <c r="C235" s="53"/>
      <c r="D235" s="53"/>
      <c r="E235" s="53"/>
      <c r="F235" s="53"/>
      <c r="G235" s="53"/>
      <c r="H235" s="53"/>
      <c r="I235" s="53"/>
      <c r="J235" s="54"/>
      <c r="K235" s="120"/>
      <c r="L235" s="121"/>
      <c r="M235" s="122"/>
      <c r="N235" s="58"/>
      <c r="O235" s="59">
        <f>B235</f>
        <v>69</v>
      </c>
      <c r="P235" s="60"/>
      <c r="Q235" s="58"/>
      <c r="T235" s="33"/>
    </row>
    <row r="236" spans="1:22" ht="15.75" customHeight="1">
      <c r="A236" s="52">
        <v>1702</v>
      </c>
      <c r="B236" s="53"/>
      <c r="C236" s="53">
        <v>62</v>
      </c>
      <c r="D236" s="53"/>
      <c r="E236" s="53"/>
      <c r="F236" s="53"/>
      <c r="G236" s="53"/>
      <c r="H236" s="53"/>
      <c r="I236" s="53"/>
      <c r="J236" s="54"/>
      <c r="K236" s="123"/>
      <c r="L236" s="74"/>
      <c r="M236" s="124"/>
      <c r="N236" s="63">
        <f>IF(C236=0,"",C236/B235)</f>
        <v>0.89855072463768115</v>
      </c>
      <c r="O236" s="64">
        <v>62</v>
      </c>
      <c r="P236" s="65">
        <f t="shared" ref="P236:P242" si="20">IF(O236=0,"",O236/O235)</f>
        <v>0.89855072463768115</v>
      </c>
      <c r="Q236" s="65">
        <f t="shared" ref="Q236:Q242" si="21">IF(O236=0,"",100%-P236)</f>
        <v>0.10144927536231885</v>
      </c>
      <c r="T236" s="33"/>
    </row>
    <row r="237" spans="1:22" ht="15.75" customHeight="1">
      <c r="A237" s="52">
        <v>1801</v>
      </c>
      <c r="B237" s="53"/>
      <c r="C237" s="53"/>
      <c r="D237" s="53">
        <v>55</v>
      </c>
      <c r="E237" s="53"/>
      <c r="F237" s="53"/>
      <c r="G237" s="53"/>
      <c r="H237" s="53"/>
      <c r="I237" s="53"/>
      <c r="J237" s="54"/>
      <c r="K237" s="123"/>
      <c r="L237" s="74"/>
      <c r="M237" s="124"/>
      <c r="N237" s="63">
        <f>IF(D237=0,"",D237/C236)</f>
        <v>0.88709677419354838</v>
      </c>
      <c r="O237" s="64">
        <v>55</v>
      </c>
      <c r="P237" s="65">
        <f t="shared" si="20"/>
        <v>0.88709677419354838</v>
      </c>
      <c r="Q237" s="65">
        <f t="shared" si="21"/>
        <v>0.11290322580645162</v>
      </c>
      <c r="R237" s="8">
        <f>O237/O235</f>
        <v>0.79710144927536231</v>
      </c>
    </row>
    <row r="238" spans="1:22" ht="15.75" customHeight="1">
      <c r="A238" s="52">
        <v>1802</v>
      </c>
      <c r="B238" s="53"/>
      <c r="C238" s="53"/>
      <c r="D238" s="53"/>
      <c r="E238" s="53">
        <v>51</v>
      </c>
      <c r="F238" s="53"/>
      <c r="G238" s="53"/>
      <c r="H238" s="53"/>
      <c r="I238" s="53"/>
      <c r="J238" s="54"/>
      <c r="K238" s="123"/>
      <c r="L238" s="74"/>
      <c r="M238" s="124"/>
      <c r="N238" s="63">
        <f>IF(E238=0,"",E238/D237)</f>
        <v>0.92727272727272725</v>
      </c>
      <c r="O238" s="64">
        <v>53</v>
      </c>
      <c r="P238" s="65">
        <f t="shared" si="20"/>
        <v>0.96363636363636362</v>
      </c>
      <c r="Q238" s="65">
        <f t="shared" si="21"/>
        <v>3.6363636363636376E-2</v>
      </c>
    </row>
    <row r="239" spans="1:22" ht="15.75" customHeight="1">
      <c r="A239" s="52">
        <v>1901</v>
      </c>
      <c r="B239" s="53"/>
      <c r="C239" s="53"/>
      <c r="D239" s="53"/>
      <c r="E239" s="53"/>
      <c r="F239" s="53">
        <v>51</v>
      </c>
      <c r="G239" s="53"/>
      <c r="H239" s="53"/>
      <c r="I239" s="53"/>
      <c r="J239" s="54"/>
      <c r="K239" s="123"/>
      <c r="L239" s="74"/>
      <c r="M239" s="124"/>
      <c r="N239" s="63">
        <f>IF(F239=0,"",F239/E238)</f>
        <v>1</v>
      </c>
      <c r="O239" s="64">
        <v>52</v>
      </c>
      <c r="P239" s="65">
        <f t="shared" si="20"/>
        <v>0.98113207547169812</v>
      </c>
      <c r="Q239" s="65">
        <f t="shared" si="21"/>
        <v>1.8867924528301883E-2</v>
      </c>
    </row>
    <row r="240" spans="1:22" ht="15.75" customHeight="1">
      <c r="A240" s="52">
        <v>1902</v>
      </c>
      <c r="B240" s="53"/>
      <c r="C240" s="53"/>
      <c r="D240" s="53"/>
      <c r="E240" s="53"/>
      <c r="F240" s="53"/>
      <c r="G240" s="53">
        <v>51</v>
      </c>
      <c r="H240" s="53"/>
      <c r="I240" s="53"/>
      <c r="J240" s="54"/>
      <c r="K240" s="123"/>
      <c r="L240" s="74"/>
      <c r="M240" s="124"/>
      <c r="N240" s="63">
        <f>IF(G240=0,"",G240/F239)</f>
        <v>1</v>
      </c>
      <c r="O240" s="64">
        <v>52</v>
      </c>
      <c r="P240" s="65">
        <f t="shared" si="20"/>
        <v>1</v>
      </c>
      <c r="Q240" s="65">
        <f t="shared" si="21"/>
        <v>0</v>
      </c>
    </row>
    <row r="241" spans="1:17" ht="15.75" customHeight="1">
      <c r="A241" s="52">
        <v>2001</v>
      </c>
      <c r="B241" s="53"/>
      <c r="C241" s="53"/>
      <c r="D241" s="53"/>
      <c r="E241" s="53"/>
      <c r="F241" s="53"/>
      <c r="G241" s="53"/>
      <c r="H241" s="53">
        <v>51</v>
      </c>
      <c r="I241" s="53"/>
      <c r="J241" s="54"/>
      <c r="K241" s="123"/>
      <c r="L241" s="74"/>
      <c r="M241" s="124"/>
      <c r="N241" s="63">
        <f>IF(H241=0,"",H241/G240)</f>
        <v>1</v>
      </c>
      <c r="O241" s="64">
        <v>52</v>
      </c>
      <c r="P241" s="65">
        <f t="shared" si="20"/>
        <v>1</v>
      </c>
      <c r="Q241" s="65">
        <f t="shared" si="21"/>
        <v>0</v>
      </c>
    </row>
    <row r="242" spans="1:17" ht="15.75" customHeight="1">
      <c r="A242" s="52">
        <v>2002</v>
      </c>
      <c r="B242" s="53"/>
      <c r="C242" s="53"/>
      <c r="D242" s="53"/>
      <c r="E242" s="53"/>
      <c r="F242" s="53"/>
      <c r="G242" s="53"/>
      <c r="H242" s="53"/>
      <c r="I242" s="53">
        <v>51</v>
      </c>
      <c r="J242" s="54"/>
      <c r="K242" s="123"/>
      <c r="L242" s="74"/>
      <c r="M242" s="124"/>
      <c r="N242" s="63">
        <f>IF(I242=0,"",I242/H241)</f>
        <v>1</v>
      </c>
      <c r="O242" s="64">
        <v>52</v>
      </c>
      <c r="P242" s="65">
        <f t="shared" si="20"/>
        <v>1</v>
      </c>
      <c r="Q242" s="65">
        <f t="shared" si="21"/>
        <v>0</v>
      </c>
    </row>
    <row r="243" spans="1:17" ht="15.75" customHeight="1">
      <c r="A243" s="52">
        <v>2101</v>
      </c>
      <c r="B243" s="53"/>
      <c r="C243" s="53"/>
      <c r="D243" s="53"/>
      <c r="E243" s="53"/>
      <c r="F243" s="53"/>
      <c r="G243" s="53"/>
      <c r="H243" s="53"/>
      <c r="I243" s="53">
        <v>4</v>
      </c>
      <c r="J243" s="54"/>
      <c r="K243" s="123"/>
      <c r="L243" s="74"/>
      <c r="M243" s="124"/>
      <c r="N243" s="63"/>
      <c r="O243" s="64">
        <v>7</v>
      </c>
      <c r="P243" s="67"/>
      <c r="Q243" s="67"/>
    </row>
    <row r="244" spans="1:17" ht="15.75" customHeight="1">
      <c r="A244" s="52">
        <v>2102</v>
      </c>
      <c r="B244" s="53"/>
      <c r="C244" s="53"/>
      <c r="D244" s="53"/>
      <c r="E244" s="53"/>
      <c r="F244" s="53"/>
      <c r="G244" s="53"/>
      <c r="H244" s="53"/>
      <c r="I244" s="53">
        <v>1</v>
      </c>
      <c r="J244" s="54">
        <v>45</v>
      </c>
      <c r="K244" s="123"/>
      <c r="L244" s="74"/>
      <c r="M244" s="75"/>
      <c r="N244" s="68"/>
      <c r="O244" s="64">
        <v>3</v>
      </c>
      <c r="P244" s="69"/>
      <c r="Q244" s="70"/>
    </row>
    <row r="245" spans="1:17" ht="15.75" customHeight="1">
      <c r="A245" s="52">
        <v>2201</v>
      </c>
      <c r="B245" s="53"/>
      <c r="C245" s="53"/>
      <c r="D245" s="53"/>
      <c r="E245" s="53"/>
      <c r="F245" s="53"/>
      <c r="G245" s="53"/>
      <c r="H245" s="53"/>
      <c r="I245" s="53">
        <v>1</v>
      </c>
      <c r="J245" s="54">
        <v>3</v>
      </c>
      <c r="K245" s="123"/>
      <c r="L245" s="74"/>
      <c r="M245" s="75"/>
      <c r="N245" s="71"/>
      <c r="O245" s="72">
        <v>1</v>
      </c>
      <c r="P245" s="73"/>
      <c r="Q245" s="71"/>
    </row>
    <row r="246" spans="1:17" ht="15.75" customHeight="1">
      <c r="A246" s="52">
        <v>2202</v>
      </c>
      <c r="B246" s="53"/>
      <c r="C246" s="53"/>
      <c r="D246" s="53"/>
      <c r="E246" s="53"/>
      <c r="F246" s="53"/>
      <c r="G246" s="53"/>
      <c r="H246" s="53"/>
      <c r="I246" s="53">
        <v>1</v>
      </c>
      <c r="J246" s="54">
        <v>1</v>
      </c>
      <c r="K246" s="123"/>
      <c r="L246" s="74"/>
      <c r="M246" s="75"/>
      <c r="N246" s="71"/>
      <c r="O246" s="72">
        <v>2</v>
      </c>
      <c r="P246" s="73"/>
      <c r="Q246" s="71"/>
    </row>
    <row r="247" spans="1:17" ht="15.75" customHeight="1">
      <c r="A247" s="52">
        <v>2301</v>
      </c>
      <c r="B247" s="53"/>
      <c r="C247" s="53"/>
      <c r="D247" s="53"/>
      <c r="E247" s="53"/>
      <c r="F247" s="53"/>
      <c r="G247" s="53"/>
      <c r="H247" s="53"/>
      <c r="I247" s="53">
        <v>2</v>
      </c>
      <c r="J247" s="54"/>
      <c r="K247" s="123"/>
      <c r="L247" s="74"/>
      <c r="M247" s="75"/>
      <c r="N247" s="71"/>
      <c r="O247" s="72">
        <v>2</v>
      </c>
      <c r="P247" s="73"/>
      <c r="Q247" s="71"/>
    </row>
    <row r="248" spans="1:17" ht="15.75" customHeight="1">
      <c r="A248" s="52">
        <v>2302</v>
      </c>
      <c r="B248" s="53"/>
      <c r="C248" s="53"/>
      <c r="D248" s="53"/>
      <c r="E248" s="53"/>
      <c r="F248" s="53"/>
      <c r="G248" s="53"/>
      <c r="H248" s="53"/>
      <c r="I248" s="53">
        <v>1</v>
      </c>
      <c r="J248" s="54"/>
      <c r="K248" s="123"/>
      <c r="L248" s="74"/>
      <c r="M248" s="75"/>
      <c r="N248" s="74"/>
      <c r="O248" s="75">
        <v>1</v>
      </c>
      <c r="P248" s="76"/>
      <c r="Q248" s="71"/>
    </row>
    <row r="249" spans="1:17" ht="15.75" customHeight="1">
      <c r="A249" s="52">
        <v>2401</v>
      </c>
      <c r="B249" s="53"/>
      <c r="C249" s="53"/>
      <c r="D249" s="53"/>
      <c r="E249" s="53"/>
      <c r="F249" s="53"/>
      <c r="G249" s="53"/>
      <c r="H249" s="53"/>
      <c r="I249" s="53"/>
      <c r="J249" s="54">
        <v>3</v>
      </c>
      <c r="K249" s="123"/>
      <c r="L249" s="74"/>
      <c r="M249" s="75"/>
      <c r="N249" s="77" t="s">
        <v>63</v>
      </c>
      <c r="O249" s="78">
        <v>52</v>
      </c>
      <c r="P249" s="223">
        <f>J252</f>
        <v>52</v>
      </c>
      <c r="Q249" s="80" t="s">
        <v>10</v>
      </c>
    </row>
    <row r="250" spans="1:17" ht="15.75" customHeight="1">
      <c r="A250" s="52">
        <v>2402</v>
      </c>
      <c r="B250" s="53"/>
      <c r="C250" s="53"/>
      <c r="D250" s="53"/>
      <c r="E250" s="53"/>
      <c r="F250" s="53"/>
      <c r="G250" s="53"/>
      <c r="H250" s="53"/>
      <c r="I250" s="53"/>
      <c r="J250" s="54"/>
      <c r="K250" s="123"/>
      <c r="L250" s="74"/>
      <c r="M250" s="75"/>
      <c r="N250" s="81" t="s">
        <v>64</v>
      </c>
      <c r="O250" s="82">
        <f>IF(O249/B235=0,"",O249/B235)</f>
        <v>0.75362318840579712</v>
      </c>
      <c r="P250" s="224">
        <f>IF(O249/P249=0,"",O249/P249)</f>
        <v>1</v>
      </c>
      <c r="Q250" s="84" t="s">
        <v>65</v>
      </c>
    </row>
    <row r="251" spans="1:17" ht="15.75" customHeight="1">
      <c r="A251" s="52">
        <v>2501</v>
      </c>
      <c r="B251" s="53"/>
      <c r="C251" s="53"/>
      <c r="D251" s="53"/>
      <c r="E251" s="53"/>
      <c r="F251" s="53"/>
      <c r="G251" s="53"/>
      <c r="H251" s="53"/>
      <c r="I251" s="53"/>
      <c r="J251" s="54"/>
      <c r="K251" s="125"/>
      <c r="L251" s="126"/>
      <c r="M251" s="127"/>
      <c r="N251" s="86"/>
      <c r="O251" s="87"/>
      <c r="P251" s="87"/>
      <c r="Q251" s="88"/>
    </row>
    <row r="252" spans="1:17" ht="18" customHeight="1">
      <c r="A252" s="28"/>
      <c r="B252" s="29"/>
      <c r="C252" s="29"/>
      <c r="D252" s="201" t="s">
        <v>90</v>
      </c>
      <c r="E252" s="202"/>
      <c r="F252" s="202"/>
      <c r="G252" s="202"/>
      <c r="H252" s="202"/>
      <c r="I252" s="202"/>
      <c r="J252" s="89">
        <f>SUM(J235:J249)</f>
        <v>52</v>
      </c>
      <c r="K252" s="90">
        <f>(SUM(J243:J244)/B235)</f>
        <v>0.65217391304347827</v>
      </c>
      <c r="L252" s="90">
        <f>IF(J252=0,"",J252/B235)</f>
        <v>0.75362318840579712</v>
      </c>
      <c r="M252" s="90">
        <f>L252-K252</f>
        <v>0.10144927536231885</v>
      </c>
      <c r="N252" s="1"/>
      <c r="O252" s="29"/>
      <c r="P252" s="25"/>
      <c r="Q252" s="1"/>
    </row>
    <row r="253" spans="1:17" ht="12.75" customHeight="1"/>
    <row r="254" spans="1:17" ht="12.75" customHeight="1"/>
    <row r="255" spans="1:17" ht="26.25" customHeight="1">
      <c r="B255" s="212" t="s">
        <v>101</v>
      </c>
      <c r="C255" s="205"/>
      <c r="D255" s="205"/>
      <c r="E255" s="205"/>
      <c r="F255" s="205"/>
      <c r="G255" s="205"/>
      <c r="H255" s="205"/>
      <c r="I255" s="205"/>
      <c r="J255" s="48" t="s">
        <v>105</v>
      </c>
      <c r="K255" s="48"/>
      <c r="L255" s="48"/>
      <c r="M255" s="29"/>
      <c r="N255" s="1"/>
      <c r="O255" s="29"/>
      <c r="P255" s="29"/>
      <c r="Q255" s="29"/>
    </row>
    <row r="256" spans="1:17" ht="20.25" customHeight="1">
      <c r="A256" s="206" t="s">
        <v>9</v>
      </c>
      <c r="B256" s="207" t="s">
        <v>80</v>
      </c>
      <c r="C256" s="202"/>
      <c r="D256" s="202"/>
      <c r="E256" s="202"/>
      <c r="F256" s="202"/>
      <c r="G256" s="202"/>
      <c r="H256" s="202"/>
      <c r="I256" s="202"/>
      <c r="J256" s="169" t="s">
        <v>10</v>
      </c>
      <c r="K256" s="129" t="s">
        <v>2</v>
      </c>
      <c r="L256" s="129" t="s">
        <v>3</v>
      </c>
      <c r="M256" s="130" t="s">
        <v>4</v>
      </c>
      <c r="N256" s="129" t="s">
        <v>5</v>
      </c>
      <c r="O256" s="131" t="s">
        <v>6</v>
      </c>
      <c r="P256" s="131" t="s">
        <v>7</v>
      </c>
      <c r="Q256" s="129" t="s">
        <v>8</v>
      </c>
    </row>
    <row r="257" spans="1:18" ht="15.75" customHeight="1">
      <c r="A257" s="197"/>
      <c r="B257" s="52" t="s">
        <v>81</v>
      </c>
      <c r="C257" s="52" t="s">
        <v>82</v>
      </c>
      <c r="D257" s="52" t="s">
        <v>83</v>
      </c>
      <c r="E257" s="52" t="s">
        <v>84</v>
      </c>
      <c r="F257" s="52" t="s">
        <v>85</v>
      </c>
      <c r="G257" s="52" t="s">
        <v>86</v>
      </c>
      <c r="H257" s="52" t="s">
        <v>87</v>
      </c>
      <c r="I257" s="52" t="s">
        <v>88</v>
      </c>
      <c r="J257" s="128"/>
      <c r="K257" s="49"/>
      <c r="L257" s="49"/>
      <c r="M257" s="50"/>
      <c r="N257" s="49"/>
      <c r="O257" s="131"/>
      <c r="P257" s="51"/>
      <c r="Q257" s="49"/>
    </row>
    <row r="258" spans="1:18" ht="15.75" customHeight="1">
      <c r="A258" s="52">
        <v>1702</v>
      </c>
      <c r="B258" s="53">
        <v>105</v>
      </c>
      <c r="C258" s="53"/>
      <c r="D258" s="53"/>
      <c r="E258" s="53"/>
      <c r="F258" s="53"/>
      <c r="G258" s="53"/>
      <c r="H258" s="53"/>
      <c r="I258" s="53"/>
      <c r="J258" s="54"/>
      <c r="K258" s="120"/>
      <c r="L258" s="121"/>
      <c r="M258" s="122"/>
      <c r="N258" s="58"/>
      <c r="O258" s="59">
        <f>B258</f>
        <v>105</v>
      </c>
      <c r="P258" s="60"/>
      <c r="Q258" s="58"/>
    </row>
    <row r="259" spans="1:18" ht="15.75" customHeight="1">
      <c r="A259" s="52">
        <v>1801</v>
      </c>
      <c r="B259" s="53"/>
      <c r="C259" s="53">
        <v>87</v>
      </c>
      <c r="D259" s="53"/>
      <c r="E259" s="53"/>
      <c r="F259" s="53"/>
      <c r="G259" s="53"/>
      <c r="H259" s="53"/>
      <c r="I259" s="53"/>
      <c r="J259" s="54"/>
      <c r="K259" s="123"/>
      <c r="L259" s="74"/>
      <c r="M259" s="124"/>
      <c r="N259" s="63">
        <f>IF(C259=0,"",C259/B258)</f>
        <v>0.82857142857142863</v>
      </c>
      <c r="O259" s="64">
        <v>88</v>
      </c>
      <c r="P259" s="65">
        <f t="shared" ref="P259:P265" si="22">IF(O259=0,"",O259/O258)</f>
        <v>0.83809523809523812</v>
      </c>
      <c r="Q259" s="65">
        <f t="shared" ref="Q259:Q265" si="23">IF(O259=0,"",100%-P259)</f>
        <v>0.16190476190476188</v>
      </c>
    </row>
    <row r="260" spans="1:18" ht="15.75" customHeight="1">
      <c r="A260" s="52">
        <v>1802</v>
      </c>
      <c r="B260" s="53"/>
      <c r="C260" s="53"/>
      <c r="D260" s="53">
        <v>71</v>
      </c>
      <c r="E260" s="53"/>
      <c r="F260" s="53"/>
      <c r="G260" s="53"/>
      <c r="H260" s="53"/>
      <c r="I260" s="53"/>
      <c r="J260" s="54"/>
      <c r="K260" s="123"/>
      <c r="L260" s="74"/>
      <c r="M260" s="124"/>
      <c r="N260" s="63">
        <f>IF(D260=0,"",D260/C259)</f>
        <v>0.81609195402298851</v>
      </c>
      <c r="O260" s="64">
        <v>78</v>
      </c>
      <c r="P260" s="65">
        <f t="shared" si="22"/>
        <v>0.88636363636363635</v>
      </c>
      <c r="Q260" s="65">
        <f t="shared" si="23"/>
        <v>0.11363636363636365</v>
      </c>
      <c r="R260" s="8">
        <f>O260/O258</f>
        <v>0.74285714285714288</v>
      </c>
    </row>
    <row r="261" spans="1:18" ht="15.75" customHeight="1">
      <c r="A261" s="52">
        <v>1901</v>
      </c>
      <c r="B261" s="53"/>
      <c r="C261" s="53"/>
      <c r="D261" s="53"/>
      <c r="E261" s="53">
        <v>71</v>
      </c>
      <c r="F261" s="53"/>
      <c r="G261" s="53"/>
      <c r="H261" s="53"/>
      <c r="I261" s="53"/>
      <c r="J261" s="54"/>
      <c r="K261" s="123"/>
      <c r="L261" s="74"/>
      <c r="M261" s="124"/>
      <c r="N261" s="63">
        <f>IF(E261=0,"",E261/D260)</f>
        <v>1</v>
      </c>
      <c r="O261" s="64">
        <v>76</v>
      </c>
      <c r="P261" s="65">
        <f t="shared" si="22"/>
        <v>0.97435897435897434</v>
      </c>
      <c r="Q261" s="65">
        <f t="shared" si="23"/>
        <v>2.5641025641025661E-2</v>
      </c>
    </row>
    <row r="262" spans="1:18" ht="15.75" customHeight="1">
      <c r="A262" s="52">
        <v>1902</v>
      </c>
      <c r="B262" s="53"/>
      <c r="C262" s="53"/>
      <c r="D262" s="53"/>
      <c r="E262" s="53"/>
      <c r="F262" s="53">
        <v>68</v>
      </c>
      <c r="G262" s="53"/>
      <c r="H262" s="53"/>
      <c r="I262" s="53"/>
      <c r="J262" s="54"/>
      <c r="K262" s="123"/>
      <c r="L262" s="74"/>
      <c r="M262" s="124"/>
      <c r="N262" s="63">
        <f>IF(F262=0,"",F262/E261)</f>
        <v>0.95774647887323938</v>
      </c>
      <c r="O262" s="64">
        <v>72</v>
      </c>
      <c r="P262" s="65">
        <f t="shared" si="22"/>
        <v>0.94736842105263153</v>
      </c>
      <c r="Q262" s="65">
        <f t="shared" si="23"/>
        <v>5.2631578947368474E-2</v>
      </c>
    </row>
    <row r="263" spans="1:18" ht="15.75" customHeight="1">
      <c r="A263" s="52">
        <v>2001</v>
      </c>
      <c r="B263" s="53"/>
      <c r="C263" s="53"/>
      <c r="D263" s="53"/>
      <c r="E263" s="53"/>
      <c r="F263" s="53"/>
      <c r="G263" s="53">
        <v>68</v>
      </c>
      <c r="H263" s="53"/>
      <c r="I263" s="53"/>
      <c r="J263" s="54"/>
      <c r="K263" s="123"/>
      <c r="L263" s="74"/>
      <c r="M263" s="124"/>
      <c r="N263" s="63">
        <f>IF(G263=0,"",G263/F262)</f>
        <v>1</v>
      </c>
      <c r="O263" s="64">
        <v>72</v>
      </c>
      <c r="P263" s="65">
        <f t="shared" si="22"/>
        <v>1</v>
      </c>
      <c r="Q263" s="65">
        <f t="shared" si="23"/>
        <v>0</v>
      </c>
    </row>
    <row r="264" spans="1:18" ht="15.75" customHeight="1">
      <c r="A264" s="52">
        <v>2002</v>
      </c>
      <c r="B264" s="53"/>
      <c r="C264" s="53"/>
      <c r="D264" s="53"/>
      <c r="E264" s="53"/>
      <c r="F264" s="53"/>
      <c r="G264" s="53"/>
      <c r="H264" s="53">
        <v>67</v>
      </c>
      <c r="I264" s="53"/>
      <c r="J264" s="54"/>
      <c r="K264" s="123"/>
      <c r="L264" s="74"/>
      <c r="M264" s="124"/>
      <c r="N264" s="63">
        <f>IF(H264=0,"",H264/G263)</f>
        <v>0.98529411764705888</v>
      </c>
      <c r="O264" s="64">
        <v>69</v>
      </c>
      <c r="P264" s="65">
        <f t="shared" si="22"/>
        <v>0.95833333333333337</v>
      </c>
      <c r="Q264" s="65">
        <f t="shared" si="23"/>
        <v>4.166666666666663E-2</v>
      </c>
    </row>
    <row r="265" spans="1:18" ht="15.75" customHeight="1">
      <c r="A265" s="52">
        <v>2101</v>
      </c>
      <c r="B265" s="53"/>
      <c r="C265" s="53"/>
      <c r="D265" s="53"/>
      <c r="E265" s="53"/>
      <c r="F265" s="53"/>
      <c r="G265" s="53"/>
      <c r="H265" s="53"/>
      <c r="I265" s="53">
        <v>62</v>
      </c>
      <c r="J265" s="54">
        <v>1</v>
      </c>
      <c r="K265" s="123"/>
      <c r="L265" s="74"/>
      <c r="M265" s="124"/>
      <c r="N265" s="63">
        <f>IF(I265=0,"",I265/H264)</f>
        <v>0.92537313432835822</v>
      </c>
      <c r="O265" s="64">
        <v>69</v>
      </c>
      <c r="P265" s="65">
        <f t="shared" si="22"/>
        <v>1</v>
      </c>
      <c r="Q265" s="65">
        <f t="shared" si="23"/>
        <v>0</v>
      </c>
    </row>
    <row r="266" spans="1:18" ht="15.75" customHeight="1">
      <c r="A266" s="52">
        <v>2102</v>
      </c>
      <c r="B266" s="53"/>
      <c r="C266" s="53"/>
      <c r="D266" s="53"/>
      <c r="E266" s="53"/>
      <c r="F266" s="53"/>
      <c r="G266" s="53"/>
      <c r="H266" s="53"/>
      <c r="I266" s="53">
        <v>11</v>
      </c>
      <c r="J266" s="54"/>
      <c r="K266" s="123"/>
      <c r="L266" s="74"/>
      <c r="M266" s="74"/>
      <c r="N266" s="71"/>
      <c r="O266" s="64">
        <v>14</v>
      </c>
      <c r="P266" s="73"/>
      <c r="Q266" s="71"/>
    </row>
    <row r="267" spans="1:18" ht="15.75" customHeight="1">
      <c r="A267" s="52">
        <v>2201</v>
      </c>
      <c r="B267" s="53"/>
      <c r="C267" s="53"/>
      <c r="D267" s="53"/>
      <c r="E267" s="53"/>
      <c r="F267" s="53"/>
      <c r="G267" s="53"/>
      <c r="H267" s="53"/>
      <c r="I267" s="53">
        <v>4</v>
      </c>
      <c r="J267" s="54">
        <v>55</v>
      </c>
      <c r="K267" s="123"/>
      <c r="L267" s="74"/>
      <c r="M267" s="75"/>
      <c r="N267" s="71"/>
      <c r="O267" s="64">
        <v>4</v>
      </c>
      <c r="P267" s="73"/>
      <c r="Q267" s="71"/>
      <c r="R267" s="29"/>
    </row>
    <row r="268" spans="1:18" ht="15.75" customHeight="1">
      <c r="A268" s="52">
        <v>2202</v>
      </c>
      <c r="B268" s="53"/>
      <c r="C268" s="53"/>
      <c r="D268" s="53"/>
      <c r="E268" s="53"/>
      <c r="F268" s="53"/>
      <c r="G268" s="53"/>
      <c r="H268" s="53"/>
      <c r="I268" s="53">
        <v>1</v>
      </c>
      <c r="J268" s="54">
        <v>9</v>
      </c>
      <c r="K268" s="123"/>
      <c r="L268" s="74"/>
      <c r="M268" s="75"/>
      <c r="N268" s="71"/>
      <c r="O268" s="64">
        <v>1</v>
      </c>
      <c r="P268" s="73"/>
      <c r="Q268" s="71"/>
      <c r="R268" s="29"/>
    </row>
    <row r="269" spans="1:18" ht="15.75" customHeight="1">
      <c r="A269" s="52">
        <v>2301</v>
      </c>
      <c r="B269" s="53"/>
      <c r="C269" s="53"/>
      <c r="D269" s="53"/>
      <c r="E269" s="53"/>
      <c r="F269" s="53"/>
      <c r="G269" s="53"/>
      <c r="H269" s="53"/>
      <c r="I269" s="53">
        <v>1</v>
      </c>
      <c r="J269" s="54">
        <v>2</v>
      </c>
      <c r="K269" s="123"/>
      <c r="L269" s="74"/>
      <c r="M269" s="75"/>
      <c r="N269" s="71"/>
      <c r="O269" s="72">
        <v>1</v>
      </c>
      <c r="P269" s="73"/>
      <c r="Q269" s="71"/>
      <c r="R269" s="29"/>
    </row>
    <row r="270" spans="1:18" ht="15.75" customHeight="1">
      <c r="A270" s="52">
        <v>2302</v>
      </c>
      <c r="B270" s="53"/>
      <c r="C270" s="53"/>
      <c r="D270" s="53"/>
      <c r="E270" s="53"/>
      <c r="F270" s="53"/>
      <c r="G270" s="53"/>
      <c r="H270" s="53"/>
      <c r="I270" s="53">
        <v>1</v>
      </c>
      <c r="J270" s="54"/>
      <c r="K270" s="123"/>
      <c r="L270" s="74"/>
      <c r="M270" s="75"/>
      <c r="N270" s="71"/>
      <c r="O270" s="72">
        <v>1</v>
      </c>
      <c r="P270" s="73"/>
      <c r="Q270" s="71"/>
      <c r="R270" s="29"/>
    </row>
    <row r="271" spans="1:18" ht="15.75" customHeight="1">
      <c r="A271" s="52">
        <v>2401</v>
      </c>
      <c r="B271" s="53"/>
      <c r="C271" s="53"/>
      <c r="D271" s="53"/>
      <c r="E271" s="53"/>
      <c r="F271" s="53"/>
      <c r="G271" s="53"/>
      <c r="H271" s="53"/>
      <c r="I271" s="53"/>
      <c r="J271" s="54">
        <v>1</v>
      </c>
      <c r="K271" s="123"/>
      <c r="L271" s="74"/>
      <c r="M271" s="75"/>
      <c r="N271" s="74"/>
      <c r="O271" s="75"/>
      <c r="P271" s="76"/>
      <c r="Q271" s="71"/>
      <c r="R271" s="29"/>
    </row>
    <row r="272" spans="1:18" ht="15.75" customHeight="1">
      <c r="A272" s="52">
        <v>2402</v>
      </c>
      <c r="B272" s="53"/>
      <c r="C272" s="53"/>
      <c r="D272" s="53"/>
      <c r="E272" s="53"/>
      <c r="F272" s="53"/>
      <c r="G272" s="53"/>
      <c r="H272" s="53"/>
      <c r="I272" s="53"/>
      <c r="J272" s="54"/>
      <c r="K272" s="123"/>
      <c r="L272" s="74"/>
      <c r="M272" s="75"/>
      <c r="N272" s="77" t="s">
        <v>63</v>
      </c>
      <c r="O272" s="78">
        <v>65</v>
      </c>
      <c r="P272" s="79">
        <f>J275</f>
        <v>68</v>
      </c>
      <c r="Q272" s="80" t="s">
        <v>10</v>
      </c>
      <c r="R272" s="29"/>
    </row>
    <row r="273" spans="1:18" ht="15.75" customHeight="1">
      <c r="A273" s="52">
        <v>2501</v>
      </c>
      <c r="B273" s="53"/>
      <c r="C273" s="53"/>
      <c r="D273" s="53"/>
      <c r="E273" s="53"/>
      <c r="F273" s="53"/>
      <c r="G273" s="53"/>
      <c r="H273" s="53"/>
      <c r="I273" s="53"/>
      <c r="J273" s="54"/>
      <c r="K273" s="123"/>
      <c r="L273" s="74"/>
      <c r="M273" s="75"/>
      <c r="N273" s="81" t="s">
        <v>64</v>
      </c>
      <c r="O273" s="82">
        <f>IF(O272/B258=0,"",O272/B258)</f>
        <v>0.61904761904761907</v>
      </c>
      <c r="P273" s="83">
        <f>IF(O272/P272=0,"",O272/P272)</f>
        <v>0.95588235294117652</v>
      </c>
      <c r="Q273" s="84" t="s">
        <v>65</v>
      </c>
      <c r="R273" s="29"/>
    </row>
    <row r="274" spans="1:18" ht="15.75" customHeight="1">
      <c r="A274" s="52">
        <v>2502</v>
      </c>
      <c r="B274" s="53"/>
      <c r="C274" s="53"/>
      <c r="D274" s="53"/>
      <c r="E274" s="53"/>
      <c r="F274" s="53"/>
      <c r="G274" s="53"/>
      <c r="H274" s="53"/>
      <c r="I274" s="53"/>
      <c r="J274" s="54"/>
      <c r="K274" s="125"/>
      <c r="L274" s="126"/>
      <c r="M274" s="127"/>
      <c r="N274" s="86"/>
      <c r="O274" s="87"/>
      <c r="P274" s="87"/>
      <c r="Q274" s="88"/>
      <c r="R274" s="29"/>
    </row>
    <row r="275" spans="1:18" ht="18" customHeight="1">
      <c r="A275" s="28"/>
      <c r="B275" s="29"/>
      <c r="C275" s="29"/>
      <c r="D275" s="201" t="s">
        <v>90</v>
      </c>
      <c r="E275" s="202"/>
      <c r="F275" s="202"/>
      <c r="G275" s="202"/>
      <c r="H275" s="202"/>
      <c r="I275" s="202"/>
      <c r="J275" s="89">
        <f>SUM(J258:J271)</f>
        <v>68</v>
      </c>
      <c r="K275" s="90">
        <f>(SUM(J265:J267)/B258)</f>
        <v>0.53333333333333333</v>
      </c>
      <c r="L275" s="90">
        <f>IF(J275=0,"",J275/B258)</f>
        <v>0.64761904761904765</v>
      </c>
      <c r="M275" s="90">
        <f>IF(J265=0,"0%",L275-K275)</f>
        <v>0.11428571428571432</v>
      </c>
      <c r="N275" s="1"/>
      <c r="O275" s="1"/>
      <c r="P275" s="29"/>
      <c r="Q275" s="25"/>
    </row>
    <row r="276" spans="1:18" ht="12.75" customHeight="1"/>
    <row r="277" spans="1:18" ht="12.75" customHeight="1"/>
    <row r="278" spans="1:18" ht="26.25" customHeight="1">
      <c r="B278" s="212" t="s">
        <v>101</v>
      </c>
      <c r="C278" s="205"/>
      <c r="D278" s="205"/>
      <c r="E278" s="205"/>
      <c r="F278" s="205"/>
      <c r="G278" s="205"/>
      <c r="H278" s="205"/>
      <c r="I278" s="205"/>
      <c r="J278" s="48" t="s">
        <v>106</v>
      </c>
      <c r="K278" s="48"/>
      <c r="L278" s="48"/>
      <c r="M278" s="29"/>
      <c r="N278" s="1"/>
      <c r="O278" s="29"/>
      <c r="P278" s="29"/>
      <c r="Q278" s="29"/>
    </row>
    <row r="279" spans="1:18" ht="20.25" customHeight="1">
      <c r="A279" s="206" t="s">
        <v>9</v>
      </c>
      <c r="B279" s="207" t="s">
        <v>80</v>
      </c>
      <c r="C279" s="202"/>
      <c r="D279" s="202"/>
      <c r="E279" s="202"/>
      <c r="F279" s="202"/>
      <c r="G279" s="202"/>
      <c r="H279" s="202"/>
      <c r="I279" s="202"/>
      <c r="J279" s="169" t="s">
        <v>10</v>
      </c>
      <c r="K279" s="129" t="s">
        <v>2</v>
      </c>
      <c r="L279" s="129" t="s">
        <v>3</v>
      </c>
      <c r="M279" s="130" t="s">
        <v>4</v>
      </c>
      <c r="N279" s="129" t="s">
        <v>5</v>
      </c>
      <c r="O279" s="131" t="s">
        <v>6</v>
      </c>
      <c r="P279" s="131" t="s">
        <v>7</v>
      </c>
      <c r="Q279" s="129" t="s">
        <v>8</v>
      </c>
    </row>
    <row r="280" spans="1:18" ht="15.75" customHeight="1">
      <c r="A280" s="197"/>
      <c r="B280" s="52" t="s">
        <v>81</v>
      </c>
      <c r="C280" s="52" t="s">
        <v>82</v>
      </c>
      <c r="D280" s="52" t="s">
        <v>83</v>
      </c>
      <c r="E280" s="52" t="s">
        <v>84</v>
      </c>
      <c r="F280" s="52" t="s">
        <v>85</v>
      </c>
      <c r="G280" s="52" t="s">
        <v>86</v>
      </c>
      <c r="H280" s="52" t="s">
        <v>87</v>
      </c>
      <c r="I280" s="52" t="s">
        <v>88</v>
      </c>
      <c r="J280" s="128"/>
      <c r="K280" s="49"/>
      <c r="L280" s="49"/>
      <c r="M280" s="50"/>
      <c r="N280" s="49"/>
      <c r="O280" s="131"/>
      <c r="P280" s="51"/>
      <c r="Q280" s="49"/>
    </row>
    <row r="281" spans="1:18" ht="15.75" customHeight="1">
      <c r="A281" s="52">
        <v>1801</v>
      </c>
      <c r="B281" s="53">
        <v>68</v>
      </c>
      <c r="C281" s="53"/>
      <c r="D281" s="53"/>
      <c r="E281" s="53"/>
      <c r="F281" s="53"/>
      <c r="G281" s="53"/>
      <c r="H281" s="53"/>
      <c r="I281" s="53"/>
      <c r="J281" s="54"/>
      <c r="K281" s="120"/>
      <c r="L281" s="121"/>
      <c r="M281" s="122"/>
      <c r="N281" s="58"/>
      <c r="O281" s="59">
        <f>B281</f>
        <v>68</v>
      </c>
      <c r="P281" s="60"/>
      <c r="Q281" s="58"/>
    </row>
    <row r="282" spans="1:18" ht="15.75" customHeight="1">
      <c r="A282" s="52">
        <v>1802</v>
      </c>
      <c r="B282" s="53"/>
      <c r="C282" s="53">
        <v>55</v>
      </c>
      <c r="D282" s="53"/>
      <c r="E282" s="53"/>
      <c r="F282" s="53"/>
      <c r="G282" s="53"/>
      <c r="H282" s="53"/>
      <c r="I282" s="53"/>
      <c r="J282" s="54"/>
      <c r="K282" s="123"/>
      <c r="L282" s="74"/>
      <c r="M282" s="124"/>
      <c r="N282" s="63">
        <f>IF(C282=0,"",C282/B281)</f>
        <v>0.80882352941176472</v>
      </c>
      <c r="O282" s="64">
        <v>56</v>
      </c>
      <c r="P282" s="65">
        <f t="shared" ref="P282:P288" si="24">IF(O282=0,"",O282/O281)</f>
        <v>0.82352941176470584</v>
      </c>
      <c r="Q282" s="65">
        <f t="shared" ref="Q282:Q288" si="25">IF(O282=0,"",100%-P282)</f>
        <v>0.17647058823529416</v>
      </c>
    </row>
    <row r="283" spans="1:18" ht="15.75" customHeight="1">
      <c r="A283" s="52">
        <v>1901</v>
      </c>
      <c r="B283" s="53"/>
      <c r="C283" s="53"/>
      <c r="D283" s="53">
        <v>44</v>
      </c>
      <c r="E283" s="53"/>
      <c r="F283" s="53"/>
      <c r="G283" s="53"/>
      <c r="H283" s="53"/>
      <c r="I283" s="53"/>
      <c r="J283" s="54"/>
      <c r="K283" s="123"/>
      <c r="L283" s="74"/>
      <c r="M283" s="124"/>
      <c r="N283" s="63">
        <f>IF(D283=0,"",D283/C282)</f>
        <v>0.8</v>
      </c>
      <c r="O283" s="64">
        <v>47</v>
      </c>
      <c r="P283" s="65">
        <f t="shared" si="24"/>
        <v>0.8392857142857143</v>
      </c>
      <c r="Q283" s="65">
        <f t="shared" si="25"/>
        <v>0.1607142857142857</v>
      </c>
      <c r="R283" s="8">
        <f>O283/O281</f>
        <v>0.69117647058823528</v>
      </c>
    </row>
    <row r="284" spans="1:18" ht="15.75" customHeight="1">
      <c r="A284" s="52">
        <v>1902</v>
      </c>
      <c r="B284" s="53"/>
      <c r="C284" s="53"/>
      <c r="D284" s="53"/>
      <c r="E284" s="53">
        <v>44</v>
      </c>
      <c r="F284" s="53"/>
      <c r="G284" s="53"/>
      <c r="H284" s="53"/>
      <c r="I284" s="53"/>
      <c r="J284" s="54"/>
      <c r="K284" s="123"/>
      <c r="L284" s="74"/>
      <c r="M284" s="124"/>
      <c r="N284" s="63">
        <f>IF(E284=0,"",E284/D283)</f>
        <v>1</v>
      </c>
      <c r="O284" s="64">
        <v>46</v>
      </c>
      <c r="P284" s="65">
        <f t="shared" si="24"/>
        <v>0.97872340425531912</v>
      </c>
      <c r="Q284" s="65">
        <f t="shared" si="25"/>
        <v>2.1276595744680882E-2</v>
      </c>
    </row>
    <row r="285" spans="1:18" ht="15.75" customHeight="1">
      <c r="A285" s="52">
        <v>2001</v>
      </c>
      <c r="B285" s="53"/>
      <c r="C285" s="53"/>
      <c r="D285" s="53"/>
      <c r="E285" s="53"/>
      <c r="F285" s="53">
        <v>43</v>
      </c>
      <c r="G285" s="53"/>
      <c r="H285" s="53"/>
      <c r="I285" s="53"/>
      <c r="J285" s="54"/>
      <c r="K285" s="123"/>
      <c r="L285" s="74"/>
      <c r="M285" s="124"/>
      <c r="N285" s="63">
        <f>IF(F285=0,"",F285/E284)</f>
        <v>0.97727272727272729</v>
      </c>
      <c r="O285" s="64">
        <v>45</v>
      </c>
      <c r="P285" s="65">
        <f t="shared" si="24"/>
        <v>0.97826086956521741</v>
      </c>
      <c r="Q285" s="65">
        <f t="shared" si="25"/>
        <v>2.1739130434782594E-2</v>
      </c>
    </row>
    <row r="286" spans="1:18" ht="15.75" customHeight="1">
      <c r="A286" s="52">
        <v>2002</v>
      </c>
      <c r="B286" s="53"/>
      <c r="C286" s="53"/>
      <c r="D286" s="53"/>
      <c r="E286" s="53"/>
      <c r="F286" s="53"/>
      <c r="G286" s="53">
        <v>43</v>
      </c>
      <c r="H286" s="53"/>
      <c r="I286" s="53"/>
      <c r="J286" s="54"/>
      <c r="K286" s="123"/>
      <c r="L286" s="74"/>
      <c r="M286" s="124"/>
      <c r="N286" s="63">
        <f>IF(G286=0,"",G286/F285)</f>
        <v>1</v>
      </c>
      <c r="O286" s="64">
        <v>45</v>
      </c>
      <c r="P286" s="65">
        <f t="shared" si="24"/>
        <v>1</v>
      </c>
      <c r="Q286" s="65">
        <f t="shared" si="25"/>
        <v>0</v>
      </c>
    </row>
    <row r="287" spans="1:18" ht="15.75" customHeight="1">
      <c r="A287" s="52">
        <v>2101</v>
      </c>
      <c r="B287" s="53"/>
      <c r="C287" s="53"/>
      <c r="D287" s="53"/>
      <c r="E287" s="53"/>
      <c r="F287" s="53"/>
      <c r="G287" s="53"/>
      <c r="H287" s="53">
        <v>43</v>
      </c>
      <c r="I287" s="53"/>
      <c r="J287" s="54"/>
      <c r="K287" s="123"/>
      <c r="L287" s="74"/>
      <c r="M287" s="124"/>
      <c r="N287" s="63">
        <f>IF(H287=0,"",H287/G286)</f>
        <v>1</v>
      </c>
      <c r="O287" s="64">
        <v>45</v>
      </c>
      <c r="P287" s="65">
        <f t="shared" si="24"/>
        <v>1</v>
      </c>
      <c r="Q287" s="65">
        <f t="shared" si="25"/>
        <v>0</v>
      </c>
    </row>
    <row r="288" spans="1:18" ht="15.75" customHeight="1">
      <c r="A288" s="52">
        <v>2102</v>
      </c>
      <c r="B288" s="53"/>
      <c r="C288" s="53"/>
      <c r="D288" s="53"/>
      <c r="E288" s="53"/>
      <c r="F288" s="53"/>
      <c r="G288" s="53"/>
      <c r="H288" s="53"/>
      <c r="I288" s="53">
        <v>32</v>
      </c>
      <c r="J288" s="54"/>
      <c r="K288" s="123"/>
      <c r="L288" s="74"/>
      <c r="M288" s="124"/>
      <c r="N288" s="63">
        <f>IF(I288=0,"",I288/H287)</f>
        <v>0.7441860465116279</v>
      </c>
      <c r="O288" s="64">
        <v>45</v>
      </c>
      <c r="P288" s="65">
        <f t="shared" si="24"/>
        <v>1</v>
      </c>
      <c r="Q288" s="65">
        <f t="shared" si="25"/>
        <v>0</v>
      </c>
    </row>
    <row r="289" spans="1:18" ht="15.75" customHeight="1">
      <c r="A289" s="52">
        <v>2201</v>
      </c>
      <c r="B289" s="53"/>
      <c r="C289" s="53"/>
      <c r="D289" s="53"/>
      <c r="E289" s="53"/>
      <c r="F289" s="53"/>
      <c r="G289" s="53"/>
      <c r="H289" s="53"/>
      <c r="I289" s="53">
        <v>5</v>
      </c>
      <c r="J289" s="54"/>
      <c r="K289" s="123"/>
      <c r="L289" s="74"/>
      <c r="M289" s="74"/>
      <c r="N289" s="71"/>
      <c r="O289" s="64">
        <v>14</v>
      </c>
      <c r="P289" s="73"/>
      <c r="Q289" s="71"/>
    </row>
    <row r="290" spans="1:18" ht="15.75" customHeight="1">
      <c r="A290" s="52">
        <v>2202</v>
      </c>
      <c r="B290" s="53"/>
      <c r="C290" s="53"/>
      <c r="D290" s="53"/>
      <c r="E290" s="53"/>
      <c r="F290" s="53"/>
      <c r="G290" s="53"/>
      <c r="H290" s="53"/>
      <c r="I290" s="53">
        <v>3</v>
      </c>
      <c r="J290" s="54">
        <v>25</v>
      </c>
      <c r="K290" s="123"/>
      <c r="L290" s="74"/>
      <c r="M290" s="75"/>
      <c r="N290" s="71"/>
      <c r="O290" s="64">
        <v>7</v>
      </c>
      <c r="P290" s="73"/>
      <c r="Q290" s="71"/>
      <c r="R290" s="29"/>
    </row>
    <row r="291" spans="1:18" ht="15.75" customHeight="1">
      <c r="A291" s="52">
        <v>2301</v>
      </c>
      <c r="B291" s="53"/>
      <c r="C291" s="53"/>
      <c r="D291" s="53"/>
      <c r="E291" s="53"/>
      <c r="F291" s="53"/>
      <c r="G291" s="53"/>
      <c r="H291" s="53"/>
      <c r="I291" s="53">
        <v>3</v>
      </c>
      <c r="J291" s="54">
        <v>6</v>
      </c>
      <c r="K291" s="123"/>
      <c r="L291" s="74"/>
      <c r="M291" s="75"/>
      <c r="N291" s="71"/>
      <c r="O291" s="64">
        <v>5</v>
      </c>
      <c r="P291" s="73"/>
      <c r="Q291" s="71"/>
      <c r="R291" s="29"/>
    </row>
    <row r="292" spans="1:18" ht="15.75" customHeight="1">
      <c r="A292" s="52">
        <v>2302</v>
      </c>
      <c r="B292" s="53"/>
      <c r="C292" s="53"/>
      <c r="D292" s="53"/>
      <c r="E292" s="53"/>
      <c r="F292" s="53"/>
      <c r="G292" s="53"/>
      <c r="H292" s="53"/>
      <c r="I292" s="53">
        <v>2</v>
      </c>
      <c r="J292" s="54">
        <v>3</v>
      </c>
      <c r="K292" s="123"/>
      <c r="L292" s="74"/>
      <c r="M292" s="75"/>
      <c r="N292" s="71"/>
      <c r="O292" s="72">
        <v>4</v>
      </c>
      <c r="P292" s="73"/>
      <c r="Q292" s="71"/>
      <c r="R292" s="29"/>
    </row>
    <row r="293" spans="1:18" ht="15.75" customHeight="1">
      <c r="A293" s="52">
        <v>2401</v>
      </c>
      <c r="B293" s="53"/>
      <c r="C293" s="53"/>
      <c r="D293" s="53"/>
      <c r="E293" s="53"/>
      <c r="F293" s="53"/>
      <c r="G293" s="53"/>
      <c r="H293" s="53"/>
      <c r="I293" s="53">
        <v>2</v>
      </c>
      <c r="J293" s="54">
        <v>3</v>
      </c>
      <c r="K293" s="123"/>
      <c r="L293" s="74"/>
      <c r="M293" s="75"/>
      <c r="N293" s="71"/>
      <c r="O293" s="72">
        <v>2</v>
      </c>
      <c r="P293" s="73"/>
      <c r="Q293" s="71"/>
      <c r="R293" s="29"/>
    </row>
    <row r="294" spans="1:18" ht="15.75" customHeight="1">
      <c r="A294" s="52">
        <v>2402</v>
      </c>
      <c r="B294" s="53"/>
      <c r="C294" s="53"/>
      <c r="D294" s="53"/>
      <c r="E294" s="53"/>
      <c r="F294" s="53"/>
      <c r="G294" s="53"/>
      <c r="H294" s="53"/>
      <c r="I294" s="53"/>
      <c r="J294" s="54"/>
      <c r="K294" s="123"/>
      <c r="L294" s="74"/>
      <c r="M294" s="75"/>
      <c r="N294" s="74"/>
      <c r="O294" s="75"/>
      <c r="P294" s="76"/>
      <c r="Q294" s="71"/>
      <c r="R294" s="29"/>
    </row>
    <row r="295" spans="1:18" ht="15.75" customHeight="1">
      <c r="A295" s="52">
        <v>2501</v>
      </c>
      <c r="B295" s="53"/>
      <c r="C295" s="53"/>
      <c r="D295" s="53"/>
      <c r="E295" s="53"/>
      <c r="F295" s="53"/>
      <c r="G295" s="53"/>
      <c r="H295" s="53"/>
      <c r="I295" s="53"/>
      <c r="J295" s="54"/>
      <c r="K295" s="123"/>
      <c r="L295" s="74"/>
      <c r="M295" s="75"/>
      <c r="N295" s="77" t="s">
        <v>63</v>
      </c>
      <c r="O295" s="78">
        <v>34</v>
      </c>
      <c r="P295" s="225">
        <f>J298</f>
        <v>37</v>
      </c>
      <c r="Q295" s="80" t="s">
        <v>10</v>
      </c>
      <c r="R295" s="29"/>
    </row>
    <row r="296" spans="1:18" ht="15.75" customHeight="1">
      <c r="A296" s="52">
        <v>2502</v>
      </c>
      <c r="B296" s="53"/>
      <c r="C296" s="53"/>
      <c r="D296" s="53"/>
      <c r="E296" s="53"/>
      <c r="F296" s="53"/>
      <c r="G296" s="53"/>
      <c r="H296" s="53"/>
      <c r="I296" s="53"/>
      <c r="J296" s="54"/>
      <c r="K296" s="123"/>
      <c r="L296" s="74"/>
      <c r="M296" s="75"/>
      <c r="N296" s="81" t="s">
        <v>64</v>
      </c>
      <c r="O296" s="82">
        <f>IF(O295/B281=0,"",O295/B281)</f>
        <v>0.5</v>
      </c>
      <c r="P296" s="226">
        <f>IF(O295/P295=0,"",O295/P295)</f>
        <v>0.91891891891891897</v>
      </c>
      <c r="Q296" s="84" t="s">
        <v>65</v>
      </c>
      <c r="R296" s="29"/>
    </row>
    <row r="297" spans="1:18" ht="15.75" customHeight="1">
      <c r="A297" s="52">
        <v>2601</v>
      </c>
      <c r="B297" s="53"/>
      <c r="C297" s="53"/>
      <c r="D297" s="53"/>
      <c r="E297" s="53"/>
      <c r="F297" s="53"/>
      <c r="G297" s="53"/>
      <c r="H297" s="53"/>
      <c r="I297" s="53"/>
      <c r="J297" s="54"/>
      <c r="K297" s="125"/>
      <c r="L297" s="126"/>
      <c r="M297" s="127"/>
      <c r="N297" s="86"/>
      <c r="O297" s="87"/>
      <c r="P297" s="87"/>
      <c r="Q297" s="88"/>
      <c r="R297" s="29"/>
    </row>
    <row r="298" spans="1:18" ht="18" customHeight="1">
      <c r="A298" s="28"/>
      <c r="B298" s="29"/>
      <c r="C298" s="29"/>
      <c r="D298" s="201" t="s">
        <v>90</v>
      </c>
      <c r="E298" s="202"/>
      <c r="F298" s="202"/>
      <c r="G298" s="202"/>
      <c r="H298" s="202"/>
      <c r="I298" s="202"/>
      <c r="J298" s="89">
        <f>SUM(J281:J294)</f>
        <v>37</v>
      </c>
      <c r="K298" s="90">
        <f>IF(J290=0,"",J290/B281)</f>
        <v>0.36764705882352944</v>
      </c>
      <c r="L298" s="90">
        <f>IF(J298=0,"",J298/B281)</f>
        <v>0.54411764705882348</v>
      </c>
      <c r="M298" s="90" t="str">
        <f>IF(J288=0,"0%",L298-K298)</f>
        <v>0%</v>
      </c>
      <c r="N298" s="1"/>
      <c r="O298" s="1"/>
      <c r="P298" s="29"/>
      <c r="Q298" s="25"/>
    </row>
    <row r="299" spans="1:18" ht="12.75" customHeight="1"/>
    <row r="300" spans="1:18" ht="12.75" customHeight="1"/>
    <row r="301" spans="1:18" ht="26.25" customHeight="1">
      <c r="B301" s="212" t="s">
        <v>101</v>
      </c>
      <c r="C301" s="205"/>
      <c r="D301" s="205"/>
      <c r="E301" s="205"/>
      <c r="F301" s="205"/>
      <c r="G301" s="205"/>
      <c r="H301" s="205"/>
      <c r="I301" s="205"/>
      <c r="J301" s="48" t="s">
        <v>107</v>
      </c>
      <c r="K301" s="48"/>
      <c r="L301" s="48"/>
      <c r="M301" s="29"/>
      <c r="N301" s="1"/>
      <c r="O301" s="29"/>
      <c r="P301" s="29"/>
      <c r="Q301" s="29"/>
    </row>
    <row r="302" spans="1:18" ht="20.25" customHeight="1">
      <c r="A302" s="206" t="s">
        <v>9</v>
      </c>
      <c r="B302" s="207" t="s">
        <v>80</v>
      </c>
      <c r="C302" s="202"/>
      <c r="D302" s="202"/>
      <c r="E302" s="202"/>
      <c r="F302" s="202"/>
      <c r="G302" s="202"/>
      <c r="H302" s="202"/>
      <c r="I302" s="202"/>
      <c r="J302" s="169" t="s">
        <v>10</v>
      </c>
      <c r="K302" s="129" t="s">
        <v>2</v>
      </c>
      <c r="L302" s="129" t="s">
        <v>3</v>
      </c>
      <c r="M302" s="130" t="s">
        <v>4</v>
      </c>
      <c r="N302" s="129" t="s">
        <v>5</v>
      </c>
      <c r="O302" s="131" t="s">
        <v>6</v>
      </c>
      <c r="P302" s="131" t="s">
        <v>7</v>
      </c>
      <c r="Q302" s="129" t="s">
        <v>8</v>
      </c>
    </row>
    <row r="303" spans="1:18" ht="15.75" customHeight="1">
      <c r="A303" s="197"/>
      <c r="B303" s="52" t="s">
        <v>81</v>
      </c>
      <c r="C303" s="52" t="s">
        <v>82</v>
      </c>
      <c r="D303" s="52" t="s">
        <v>83</v>
      </c>
      <c r="E303" s="52" t="s">
        <v>84</v>
      </c>
      <c r="F303" s="52" t="s">
        <v>85</v>
      </c>
      <c r="G303" s="52" t="s">
        <v>86</v>
      </c>
      <c r="H303" s="52" t="s">
        <v>87</v>
      </c>
      <c r="I303" s="52" t="s">
        <v>88</v>
      </c>
      <c r="J303" s="128"/>
      <c r="K303" s="49"/>
      <c r="L303" s="49"/>
      <c r="M303" s="50"/>
      <c r="N303" s="49"/>
      <c r="O303" s="131"/>
      <c r="P303" s="51"/>
      <c r="Q303" s="49"/>
    </row>
    <row r="304" spans="1:18" ht="15.75" customHeight="1">
      <c r="A304" s="52">
        <v>1802</v>
      </c>
      <c r="B304" s="53">
        <v>101</v>
      </c>
      <c r="C304" s="53"/>
      <c r="D304" s="53"/>
      <c r="E304" s="53"/>
      <c r="F304" s="53"/>
      <c r="G304" s="53"/>
      <c r="H304" s="53"/>
      <c r="I304" s="53"/>
      <c r="J304" s="54"/>
      <c r="K304" s="120"/>
      <c r="L304" s="121"/>
      <c r="M304" s="122"/>
      <c r="N304" s="58"/>
      <c r="O304" s="59">
        <f>B304</f>
        <v>101</v>
      </c>
      <c r="P304" s="60"/>
      <c r="Q304" s="58"/>
    </row>
    <row r="305" spans="1:18" ht="15.75" customHeight="1">
      <c r="A305" s="52">
        <v>1901</v>
      </c>
      <c r="B305" s="53"/>
      <c r="C305" s="53">
        <v>89</v>
      </c>
      <c r="D305" s="53"/>
      <c r="E305" s="53"/>
      <c r="F305" s="53"/>
      <c r="G305" s="53"/>
      <c r="H305" s="53"/>
      <c r="I305" s="53"/>
      <c r="J305" s="54"/>
      <c r="K305" s="123"/>
      <c r="L305" s="74"/>
      <c r="M305" s="124"/>
      <c r="N305" s="63">
        <f>IF(C305=0,"",C305/B304)</f>
        <v>0.88118811881188119</v>
      </c>
      <c r="O305" s="64">
        <v>94</v>
      </c>
      <c r="P305" s="65">
        <f t="shared" ref="P305:P311" si="26">IF(O305=0,"",O305/O304)</f>
        <v>0.93069306930693074</v>
      </c>
      <c r="Q305" s="65">
        <f t="shared" ref="Q305:Q311" si="27">IF(O305=0,"",100%-P305)</f>
        <v>6.9306930693069257E-2</v>
      </c>
    </row>
    <row r="306" spans="1:18" ht="15.75" customHeight="1">
      <c r="A306" s="52">
        <v>1902</v>
      </c>
      <c r="B306" s="53"/>
      <c r="C306" s="53"/>
      <c r="D306" s="53">
        <v>78</v>
      </c>
      <c r="E306" s="53"/>
      <c r="F306" s="53"/>
      <c r="G306" s="53"/>
      <c r="H306" s="53"/>
      <c r="I306" s="53"/>
      <c r="J306" s="54"/>
      <c r="K306" s="123"/>
      <c r="L306" s="74"/>
      <c r="M306" s="124"/>
      <c r="N306" s="63">
        <f>IF(D306=0,"",D306/C305)</f>
        <v>0.8764044943820225</v>
      </c>
      <c r="O306" s="64">
        <v>87</v>
      </c>
      <c r="P306" s="65">
        <f t="shared" si="26"/>
        <v>0.92553191489361697</v>
      </c>
      <c r="Q306" s="65">
        <f t="shared" si="27"/>
        <v>7.4468085106383031E-2</v>
      </c>
      <c r="R306" s="8">
        <f>O306/O304</f>
        <v>0.86138613861386137</v>
      </c>
    </row>
    <row r="307" spans="1:18" ht="15.75" customHeight="1">
      <c r="A307" s="52">
        <v>2001</v>
      </c>
      <c r="B307" s="53"/>
      <c r="C307" s="53"/>
      <c r="D307" s="53"/>
      <c r="E307" s="53">
        <v>78</v>
      </c>
      <c r="F307" s="53"/>
      <c r="G307" s="53"/>
      <c r="H307" s="53"/>
      <c r="I307" s="53"/>
      <c r="J307" s="54"/>
      <c r="K307" s="123"/>
      <c r="L307" s="74"/>
      <c r="M307" s="124"/>
      <c r="N307" s="63">
        <f>IF(E307=0,"",E307/D306)</f>
        <v>1</v>
      </c>
      <c r="O307" s="64">
        <v>83</v>
      </c>
      <c r="P307" s="65">
        <f t="shared" si="26"/>
        <v>0.95402298850574707</v>
      </c>
      <c r="Q307" s="65">
        <f t="shared" si="27"/>
        <v>4.5977011494252928E-2</v>
      </c>
    </row>
    <row r="308" spans="1:18" ht="15.75" customHeight="1">
      <c r="A308" s="52">
        <v>2002</v>
      </c>
      <c r="B308" s="53"/>
      <c r="C308" s="53"/>
      <c r="D308" s="53"/>
      <c r="E308" s="53"/>
      <c r="F308" s="53">
        <v>72</v>
      </c>
      <c r="G308" s="53"/>
      <c r="H308" s="53"/>
      <c r="I308" s="53"/>
      <c r="J308" s="54"/>
      <c r="K308" s="123"/>
      <c r="L308" s="74"/>
      <c r="M308" s="124"/>
      <c r="N308" s="63">
        <f>IF(F308=0,"",F308/E307)</f>
        <v>0.92307692307692313</v>
      </c>
      <c r="O308" s="64">
        <v>83</v>
      </c>
      <c r="P308" s="65">
        <f t="shared" si="26"/>
        <v>1</v>
      </c>
      <c r="Q308" s="65">
        <f t="shared" si="27"/>
        <v>0</v>
      </c>
    </row>
    <row r="309" spans="1:18" ht="15.75" customHeight="1">
      <c r="A309" s="52">
        <v>2101</v>
      </c>
      <c r="B309" s="53"/>
      <c r="C309" s="53"/>
      <c r="D309" s="53"/>
      <c r="E309" s="53"/>
      <c r="F309" s="53"/>
      <c r="G309" s="53">
        <v>72</v>
      </c>
      <c r="H309" s="53"/>
      <c r="I309" s="53"/>
      <c r="J309" s="54"/>
      <c r="K309" s="123"/>
      <c r="L309" s="74"/>
      <c r="M309" s="124"/>
      <c r="N309" s="63">
        <f>IF(G309=0,"",G309/F308)</f>
        <v>1</v>
      </c>
      <c r="O309" s="64">
        <v>81</v>
      </c>
      <c r="P309" s="65">
        <f t="shared" si="26"/>
        <v>0.97590361445783136</v>
      </c>
      <c r="Q309" s="65">
        <f t="shared" si="27"/>
        <v>2.4096385542168641E-2</v>
      </c>
    </row>
    <row r="310" spans="1:18" ht="15.75" customHeight="1">
      <c r="A310" s="52">
        <v>2102</v>
      </c>
      <c r="B310" s="53"/>
      <c r="C310" s="53"/>
      <c r="D310" s="53"/>
      <c r="E310" s="53"/>
      <c r="F310" s="53"/>
      <c r="G310" s="53"/>
      <c r="H310" s="53">
        <v>69</v>
      </c>
      <c r="I310" s="53"/>
      <c r="J310" s="54"/>
      <c r="K310" s="123"/>
      <c r="L310" s="74"/>
      <c r="M310" s="124"/>
      <c r="N310" s="63">
        <f>IF(H310=0,"",H310/G309)</f>
        <v>0.95833333333333337</v>
      </c>
      <c r="O310" s="64">
        <v>78</v>
      </c>
      <c r="P310" s="65">
        <f t="shared" si="26"/>
        <v>0.96296296296296291</v>
      </c>
      <c r="Q310" s="65">
        <f t="shared" si="27"/>
        <v>3.703703703703709E-2</v>
      </c>
    </row>
    <row r="311" spans="1:18" ht="15.75" customHeight="1">
      <c r="A311" s="52">
        <v>2201</v>
      </c>
      <c r="B311" s="53"/>
      <c r="C311" s="53"/>
      <c r="D311" s="53"/>
      <c r="E311" s="53"/>
      <c r="F311" s="53"/>
      <c r="G311" s="53"/>
      <c r="H311" s="53"/>
      <c r="I311" s="53">
        <v>60</v>
      </c>
      <c r="J311" s="54"/>
      <c r="K311" s="123"/>
      <c r="L311" s="74"/>
      <c r="M311" s="124"/>
      <c r="N311" s="63">
        <f>IF(I311=0,"",I311/H310)</f>
        <v>0.86956521739130432</v>
      </c>
      <c r="O311" s="64">
        <v>74</v>
      </c>
      <c r="P311" s="65">
        <f t="shared" si="26"/>
        <v>0.94871794871794868</v>
      </c>
      <c r="Q311" s="65">
        <f t="shared" si="27"/>
        <v>5.1282051282051322E-2</v>
      </c>
    </row>
    <row r="312" spans="1:18" ht="15.75" customHeight="1">
      <c r="A312" s="52">
        <v>2202</v>
      </c>
      <c r="B312" s="53"/>
      <c r="C312" s="53"/>
      <c r="D312" s="53"/>
      <c r="E312" s="53"/>
      <c r="F312" s="53"/>
      <c r="G312" s="53"/>
      <c r="H312" s="53"/>
      <c r="I312" s="53">
        <v>22</v>
      </c>
      <c r="J312" s="54"/>
      <c r="K312" s="123"/>
      <c r="L312" s="74"/>
      <c r="M312" s="74"/>
      <c r="N312" s="71"/>
      <c r="O312" s="64">
        <v>30</v>
      </c>
      <c r="P312" s="73"/>
      <c r="Q312" s="71"/>
    </row>
    <row r="313" spans="1:18" ht="15.75" customHeight="1">
      <c r="A313" s="52">
        <v>2301</v>
      </c>
      <c r="B313" s="53"/>
      <c r="C313" s="53"/>
      <c r="D313" s="53"/>
      <c r="E313" s="53"/>
      <c r="F313" s="53"/>
      <c r="G313" s="53"/>
      <c r="H313" s="53"/>
      <c r="I313" s="53">
        <v>11</v>
      </c>
      <c r="J313" s="54">
        <v>42</v>
      </c>
      <c r="K313" s="123"/>
      <c r="L313" s="74"/>
      <c r="M313" s="75"/>
      <c r="N313" s="71"/>
      <c r="O313" s="64">
        <v>14</v>
      </c>
      <c r="P313" s="73"/>
      <c r="Q313" s="71"/>
      <c r="R313" s="29"/>
    </row>
    <row r="314" spans="1:18" ht="15.75" customHeight="1">
      <c r="A314" s="52">
        <v>2302</v>
      </c>
      <c r="B314" s="53"/>
      <c r="C314" s="53"/>
      <c r="D314" s="53"/>
      <c r="E314" s="53"/>
      <c r="F314" s="53"/>
      <c r="G314" s="53"/>
      <c r="H314" s="53"/>
      <c r="I314" s="53">
        <v>3</v>
      </c>
      <c r="J314" s="54">
        <v>15</v>
      </c>
      <c r="K314" s="123"/>
      <c r="L314" s="74"/>
      <c r="M314" s="75"/>
      <c r="N314" s="71"/>
      <c r="O314" s="64">
        <v>4</v>
      </c>
      <c r="P314" s="73"/>
      <c r="Q314" s="71"/>
      <c r="R314" s="29"/>
    </row>
    <row r="315" spans="1:18" ht="15.75" customHeight="1">
      <c r="A315" s="52">
        <v>2401</v>
      </c>
      <c r="B315" s="53"/>
      <c r="C315" s="53"/>
      <c r="D315" s="53"/>
      <c r="E315" s="53"/>
      <c r="F315" s="53"/>
      <c r="G315" s="53"/>
      <c r="H315" s="53"/>
      <c r="I315" s="53">
        <v>1</v>
      </c>
      <c r="J315" s="54">
        <v>7</v>
      </c>
      <c r="K315" s="123"/>
      <c r="L315" s="74"/>
      <c r="M315" s="75"/>
      <c r="N315" s="71"/>
      <c r="O315" s="72">
        <v>1</v>
      </c>
      <c r="P315" s="73"/>
      <c r="Q315" s="71"/>
      <c r="R315" s="29"/>
    </row>
    <row r="316" spans="1:18" ht="15.75" customHeight="1">
      <c r="A316" s="52">
        <v>2402</v>
      </c>
      <c r="B316" s="53"/>
      <c r="C316" s="53"/>
      <c r="D316" s="53"/>
      <c r="E316" s="53"/>
      <c r="F316" s="53"/>
      <c r="G316" s="53"/>
      <c r="H316" s="53"/>
      <c r="I316" s="53">
        <v>1</v>
      </c>
      <c r="J316" s="54"/>
      <c r="K316" s="123"/>
      <c r="L316" s="74"/>
      <c r="M316" s="75"/>
      <c r="N316" s="74"/>
      <c r="O316" s="75">
        <v>1</v>
      </c>
      <c r="P316" s="76"/>
      <c r="Q316" s="71"/>
      <c r="R316" s="29"/>
    </row>
    <row r="317" spans="1:18" ht="15.75" customHeight="1">
      <c r="A317" s="52">
        <v>2501</v>
      </c>
      <c r="B317" s="53"/>
      <c r="C317" s="53"/>
      <c r="D317" s="53"/>
      <c r="E317" s="53"/>
      <c r="F317" s="53"/>
      <c r="G317" s="53"/>
      <c r="H317" s="53"/>
      <c r="I317" s="53"/>
      <c r="J317" s="54"/>
      <c r="K317" s="123"/>
      <c r="L317" s="74"/>
      <c r="M317" s="75"/>
      <c r="N317" s="77" t="s">
        <v>63</v>
      </c>
      <c r="O317" s="78">
        <v>55</v>
      </c>
      <c r="P317" s="223">
        <f>J320</f>
        <v>64</v>
      </c>
      <c r="Q317" s="80" t="s">
        <v>10</v>
      </c>
      <c r="R317" s="29"/>
    </row>
    <row r="318" spans="1:18" ht="15.75" customHeight="1">
      <c r="A318" s="52">
        <v>2502</v>
      </c>
      <c r="B318" s="53"/>
      <c r="C318" s="53"/>
      <c r="D318" s="53"/>
      <c r="E318" s="53"/>
      <c r="F318" s="53"/>
      <c r="G318" s="53"/>
      <c r="H318" s="53"/>
      <c r="I318" s="53"/>
      <c r="J318" s="54"/>
      <c r="K318" s="123"/>
      <c r="L318" s="74"/>
      <c r="M318" s="75"/>
      <c r="N318" s="81" t="s">
        <v>64</v>
      </c>
      <c r="O318" s="82">
        <f>IF(O317/B304=0,"",O317/B304)</f>
        <v>0.54455445544554459</v>
      </c>
      <c r="P318" s="224">
        <f>IF(O317/P317=0,"",O317/P317)</f>
        <v>0.859375</v>
      </c>
      <c r="Q318" s="84" t="s">
        <v>65</v>
      </c>
      <c r="R318" s="29"/>
    </row>
    <row r="319" spans="1:18" ht="15.75" customHeight="1">
      <c r="A319" s="52">
        <v>2601</v>
      </c>
      <c r="B319" s="53"/>
      <c r="C319" s="53"/>
      <c r="D319" s="53"/>
      <c r="E319" s="53"/>
      <c r="F319" s="53"/>
      <c r="G319" s="53"/>
      <c r="H319" s="53"/>
      <c r="I319" s="53"/>
      <c r="J319" s="54"/>
      <c r="K319" s="125"/>
      <c r="L319" s="126"/>
      <c r="M319" s="127"/>
      <c r="N319" s="86"/>
      <c r="O319" s="87"/>
      <c r="P319" s="87"/>
      <c r="Q319" s="88"/>
      <c r="R319" s="29"/>
    </row>
    <row r="320" spans="1:18" ht="18" customHeight="1">
      <c r="A320" s="28"/>
      <c r="B320" s="29"/>
      <c r="C320" s="29"/>
      <c r="D320" s="201" t="s">
        <v>90</v>
      </c>
      <c r="E320" s="202"/>
      <c r="F320" s="202"/>
      <c r="G320" s="202"/>
      <c r="H320" s="202"/>
      <c r="I320" s="202"/>
      <c r="J320" s="89">
        <f>SUM(J304:J316)</f>
        <v>64</v>
      </c>
      <c r="K320" s="90">
        <f>IF(J313=0,"",J313/B304)</f>
        <v>0.41584158415841582</v>
      </c>
      <c r="L320" s="90">
        <f>IF(J320=0,"",J320/B304)</f>
        <v>0.63366336633663367</v>
      </c>
      <c r="M320" s="90" t="str">
        <f>IF(J311=0,"0%",L320-K320)</f>
        <v>0%</v>
      </c>
      <c r="N320" s="1"/>
      <c r="O320" s="1"/>
      <c r="P320" s="29"/>
      <c r="Q320" s="25"/>
    </row>
    <row r="321" spans="1:18" ht="12.75" customHeight="1"/>
    <row r="322" spans="1:18" ht="12.75" customHeight="1"/>
    <row r="323" spans="1:18" ht="26.25" customHeight="1">
      <c r="B323" s="212" t="s">
        <v>101</v>
      </c>
      <c r="C323" s="205"/>
      <c r="D323" s="205"/>
      <c r="E323" s="205"/>
      <c r="F323" s="205"/>
      <c r="G323" s="205"/>
      <c r="H323" s="205"/>
      <c r="I323" s="205"/>
      <c r="J323" s="48" t="s">
        <v>108</v>
      </c>
      <c r="K323" s="48"/>
      <c r="L323" s="48"/>
      <c r="M323" s="29"/>
      <c r="N323" s="1"/>
      <c r="O323" s="29"/>
      <c r="P323" s="29"/>
      <c r="Q323" s="29"/>
    </row>
    <row r="324" spans="1:18" ht="20.25" customHeight="1">
      <c r="A324" s="206" t="s">
        <v>9</v>
      </c>
      <c r="B324" s="207" t="s">
        <v>80</v>
      </c>
      <c r="C324" s="202"/>
      <c r="D324" s="202"/>
      <c r="E324" s="202"/>
      <c r="F324" s="202"/>
      <c r="G324" s="202"/>
      <c r="H324" s="202"/>
      <c r="I324" s="202"/>
      <c r="J324" s="169" t="s">
        <v>10</v>
      </c>
      <c r="K324" s="129" t="s">
        <v>2</v>
      </c>
      <c r="L324" s="129" t="s">
        <v>3</v>
      </c>
      <c r="M324" s="130" t="s">
        <v>4</v>
      </c>
      <c r="N324" s="129" t="s">
        <v>5</v>
      </c>
      <c r="O324" s="131" t="s">
        <v>6</v>
      </c>
      <c r="P324" s="131" t="s">
        <v>7</v>
      </c>
      <c r="Q324" s="129" t="s">
        <v>8</v>
      </c>
    </row>
    <row r="325" spans="1:18" ht="15.75" customHeight="1">
      <c r="A325" s="197"/>
      <c r="B325" s="52" t="s">
        <v>81</v>
      </c>
      <c r="C325" s="52" t="s">
        <v>82</v>
      </c>
      <c r="D325" s="52" t="s">
        <v>83</v>
      </c>
      <c r="E325" s="52" t="s">
        <v>84</v>
      </c>
      <c r="F325" s="52" t="s">
        <v>85</v>
      </c>
      <c r="G325" s="52" t="s">
        <v>86</v>
      </c>
      <c r="H325" s="52" t="s">
        <v>87</v>
      </c>
      <c r="I325" s="52" t="s">
        <v>88</v>
      </c>
      <c r="J325" s="128"/>
      <c r="K325" s="49"/>
      <c r="L325" s="49"/>
      <c r="M325" s="50"/>
      <c r="N325" s="49"/>
      <c r="O325" s="131"/>
      <c r="P325" s="51"/>
      <c r="Q325" s="49"/>
    </row>
    <row r="326" spans="1:18" ht="15.75" customHeight="1">
      <c r="A326" s="52">
        <v>1901</v>
      </c>
      <c r="B326" s="53">
        <v>71</v>
      </c>
      <c r="C326" s="53"/>
      <c r="D326" s="53"/>
      <c r="E326" s="53"/>
      <c r="F326" s="53"/>
      <c r="G326" s="53"/>
      <c r="H326" s="53"/>
      <c r="I326" s="53"/>
      <c r="J326" s="54"/>
      <c r="K326" s="120"/>
      <c r="L326" s="121"/>
      <c r="M326" s="122"/>
      <c r="N326" s="58"/>
      <c r="O326" s="59">
        <f>B326</f>
        <v>71</v>
      </c>
      <c r="P326" s="60"/>
      <c r="Q326" s="58"/>
    </row>
    <row r="327" spans="1:18" ht="15.75" customHeight="1">
      <c r="A327" s="52">
        <v>1902</v>
      </c>
      <c r="B327" s="53"/>
      <c r="C327" s="53">
        <v>67</v>
      </c>
      <c r="D327" s="53"/>
      <c r="E327" s="53"/>
      <c r="F327" s="53"/>
      <c r="G327" s="53"/>
      <c r="H327" s="53"/>
      <c r="I327" s="53"/>
      <c r="J327" s="54"/>
      <c r="K327" s="123"/>
      <c r="L327" s="74"/>
      <c r="M327" s="124"/>
      <c r="N327" s="63">
        <f>IF(C327=0,"",C327/B326)</f>
        <v>0.94366197183098588</v>
      </c>
      <c r="O327" s="64">
        <v>67</v>
      </c>
      <c r="P327" s="65">
        <f t="shared" ref="P327:P333" si="28">IF(O327=0,"",O327/O326)</f>
        <v>0.94366197183098588</v>
      </c>
      <c r="Q327" s="65">
        <f t="shared" ref="Q327:Q333" si="29">IF(O327=0,"",100%-P327)</f>
        <v>5.633802816901412E-2</v>
      </c>
    </row>
    <row r="328" spans="1:18" ht="15.75" customHeight="1">
      <c r="A328" s="52">
        <v>2001</v>
      </c>
      <c r="B328" s="53"/>
      <c r="C328" s="53"/>
      <c r="D328" s="53">
        <v>61</v>
      </c>
      <c r="E328" s="53"/>
      <c r="F328" s="53"/>
      <c r="G328" s="53"/>
      <c r="H328" s="53"/>
      <c r="I328" s="53"/>
      <c r="J328" s="54"/>
      <c r="K328" s="123"/>
      <c r="L328" s="74"/>
      <c r="M328" s="124"/>
      <c r="N328" s="63">
        <f>IF(D328=0,"",D328/C327)</f>
        <v>0.91044776119402981</v>
      </c>
      <c r="O328" s="64">
        <v>65</v>
      </c>
      <c r="P328" s="65">
        <f t="shared" si="28"/>
        <v>0.97014925373134331</v>
      </c>
      <c r="Q328" s="65">
        <f t="shared" si="29"/>
        <v>2.9850746268656692E-2</v>
      </c>
      <c r="R328" s="8">
        <f>O328/O326</f>
        <v>0.91549295774647887</v>
      </c>
    </row>
    <row r="329" spans="1:18" ht="15.75" customHeight="1">
      <c r="A329" s="52">
        <v>2002</v>
      </c>
      <c r="B329" s="53"/>
      <c r="C329" s="53"/>
      <c r="D329" s="53"/>
      <c r="E329" s="53">
        <v>61</v>
      </c>
      <c r="F329" s="53"/>
      <c r="G329" s="53"/>
      <c r="H329" s="53"/>
      <c r="I329" s="53"/>
      <c r="J329" s="54"/>
      <c r="K329" s="123"/>
      <c r="L329" s="74"/>
      <c r="M329" s="124"/>
      <c r="N329" s="63">
        <f>IF(E329=0,"",E329/D328)</f>
        <v>1</v>
      </c>
      <c r="O329" s="64">
        <v>63</v>
      </c>
      <c r="P329" s="65">
        <f t="shared" si="28"/>
        <v>0.96923076923076923</v>
      </c>
      <c r="Q329" s="65">
        <f t="shared" si="29"/>
        <v>3.0769230769230771E-2</v>
      </c>
    </row>
    <row r="330" spans="1:18" ht="15.75" customHeight="1">
      <c r="A330" s="52">
        <v>2101</v>
      </c>
      <c r="B330" s="53"/>
      <c r="C330" s="53"/>
      <c r="D330" s="53"/>
      <c r="E330" s="53"/>
      <c r="F330" s="53">
        <v>60</v>
      </c>
      <c r="G330" s="53"/>
      <c r="H330" s="53"/>
      <c r="I330" s="53"/>
      <c r="J330" s="54"/>
      <c r="K330" s="123"/>
      <c r="L330" s="74"/>
      <c r="M330" s="124"/>
      <c r="N330" s="63">
        <f>IF(F330=0,"",F330/E329)</f>
        <v>0.98360655737704916</v>
      </c>
      <c r="O330" s="64">
        <v>63</v>
      </c>
      <c r="P330" s="65">
        <f t="shared" si="28"/>
        <v>1</v>
      </c>
      <c r="Q330" s="65">
        <f t="shared" si="29"/>
        <v>0</v>
      </c>
    </row>
    <row r="331" spans="1:18" ht="15.75" customHeight="1">
      <c r="A331" s="52">
        <v>2102</v>
      </c>
      <c r="B331" s="53"/>
      <c r="C331" s="53"/>
      <c r="D331" s="53"/>
      <c r="E331" s="53"/>
      <c r="F331" s="53"/>
      <c r="G331" s="53">
        <v>60</v>
      </c>
      <c r="H331" s="53"/>
      <c r="I331" s="53"/>
      <c r="J331" s="54"/>
      <c r="K331" s="123"/>
      <c r="L331" s="74"/>
      <c r="M331" s="124"/>
      <c r="N331" s="63">
        <f>IF(G331=0,"",G331/F330)</f>
        <v>1</v>
      </c>
      <c r="O331" s="64">
        <v>63</v>
      </c>
      <c r="P331" s="65">
        <f t="shared" si="28"/>
        <v>1</v>
      </c>
      <c r="Q331" s="65">
        <f t="shared" si="29"/>
        <v>0</v>
      </c>
    </row>
    <row r="332" spans="1:18" ht="15.75" customHeight="1">
      <c r="A332" s="52">
        <v>2201</v>
      </c>
      <c r="B332" s="53"/>
      <c r="C332" s="53"/>
      <c r="D332" s="53"/>
      <c r="E332" s="53"/>
      <c r="F332" s="53"/>
      <c r="G332" s="53"/>
      <c r="H332" s="53">
        <v>56</v>
      </c>
      <c r="I332" s="53"/>
      <c r="J332" s="54"/>
      <c r="K332" s="123"/>
      <c r="L332" s="74"/>
      <c r="M332" s="124"/>
      <c r="N332" s="63">
        <f>IF(H332=0,"",H332/G331)</f>
        <v>0.93333333333333335</v>
      </c>
      <c r="O332" s="64">
        <v>61</v>
      </c>
      <c r="P332" s="65">
        <f t="shared" si="28"/>
        <v>0.96825396825396826</v>
      </c>
      <c r="Q332" s="65">
        <f t="shared" si="29"/>
        <v>3.1746031746031744E-2</v>
      </c>
    </row>
    <row r="333" spans="1:18" ht="15.75" customHeight="1">
      <c r="A333" s="52">
        <v>2202</v>
      </c>
      <c r="B333" s="53"/>
      <c r="C333" s="53"/>
      <c r="D333" s="53"/>
      <c r="E333" s="53"/>
      <c r="F333" s="53"/>
      <c r="G333" s="53"/>
      <c r="H333" s="53"/>
      <c r="I333" s="53">
        <v>59</v>
      </c>
      <c r="J333" s="54">
        <v>1</v>
      </c>
      <c r="K333" s="123"/>
      <c r="L333" s="74"/>
      <c r="M333" s="124"/>
      <c r="N333" s="63">
        <f>IF(I333=0,"",I333/H332)</f>
        <v>1.0535714285714286</v>
      </c>
      <c r="O333" s="64">
        <v>61</v>
      </c>
      <c r="P333" s="65">
        <f t="shared" si="28"/>
        <v>1</v>
      </c>
      <c r="Q333" s="65">
        <f t="shared" si="29"/>
        <v>0</v>
      </c>
    </row>
    <row r="334" spans="1:18" ht="15.75" customHeight="1">
      <c r="A334" s="52">
        <v>2301</v>
      </c>
      <c r="B334" s="53"/>
      <c r="C334" s="53"/>
      <c r="D334" s="53"/>
      <c r="E334" s="53"/>
      <c r="F334" s="53"/>
      <c r="G334" s="53"/>
      <c r="H334" s="53"/>
      <c r="I334" s="53">
        <v>11</v>
      </c>
      <c r="J334" s="54"/>
      <c r="K334" s="123"/>
      <c r="L334" s="74"/>
      <c r="M334" s="74"/>
      <c r="N334" s="71"/>
      <c r="O334" s="64">
        <v>13</v>
      </c>
      <c r="P334" s="73"/>
      <c r="Q334" s="71"/>
    </row>
    <row r="335" spans="1:18" ht="15.75" customHeight="1">
      <c r="A335" s="52">
        <v>2302</v>
      </c>
      <c r="B335" s="53"/>
      <c r="C335" s="53"/>
      <c r="D335" s="53"/>
      <c r="E335" s="53"/>
      <c r="F335" s="53"/>
      <c r="G335" s="53"/>
      <c r="H335" s="53"/>
      <c r="I335" s="53">
        <v>3</v>
      </c>
      <c r="J335" s="54">
        <v>47</v>
      </c>
      <c r="K335" s="123"/>
      <c r="L335" s="74"/>
      <c r="M335" s="75"/>
      <c r="N335" s="71"/>
      <c r="O335" s="64">
        <v>3</v>
      </c>
      <c r="P335" s="73"/>
      <c r="Q335" s="71"/>
      <c r="R335" s="29"/>
    </row>
    <row r="336" spans="1:18" ht="15.75" customHeight="1">
      <c r="A336" s="52">
        <v>2401</v>
      </c>
      <c r="B336" s="53"/>
      <c r="C336" s="53"/>
      <c r="D336" s="53"/>
      <c r="E336" s="53"/>
      <c r="F336" s="53"/>
      <c r="G336" s="53"/>
      <c r="H336" s="53"/>
      <c r="I336" s="53"/>
      <c r="J336" s="54">
        <v>10</v>
      </c>
      <c r="K336" s="123"/>
      <c r="L336" s="74"/>
      <c r="M336" s="75"/>
      <c r="N336" s="71"/>
      <c r="O336" s="64"/>
      <c r="P336" s="73"/>
      <c r="Q336" s="71"/>
      <c r="R336" s="29"/>
    </row>
    <row r="337" spans="1:18" ht="15.75" customHeight="1">
      <c r="A337" s="52">
        <v>2402</v>
      </c>
      <c r="B337" s="53"/>
      <c r="C337" s="53"/>
      <c r="D337" s="53"/>
      <c r="E337" s="53"/>
      <c r="F337" s="53"/>
      <c r="G337" s="53"/>
      <c r="H337" s="53"/>
      <c r="I337" s="53"/>
      <c r="J337" s="54"/>
      <c r="K337" s="123"/>
      <c r="L337" s="74"/>
      <c r="M337" s="75"/>
      <c r="N337" s="71"/>
      <c r="O337" s="72"/>
      <c r="P337" s="73"/>
      <c r="Q337" s="71"/>
      <c r="R337" s="29"/>
    </row>
    <row r="338" spans="1:18" ht="15.75" customHeight="1">
      <c r="A338" s="52">
        <v>2501</v>
      </c>
      <c r="B338" s="53"/>
      <c r="C338" s="53"/>
      <c r="D338" s="53"/>
      <c r="E338" s="53"/>
      <c r="F338" s="53"/>
      <c r="G338" s="53"/>
      <c r="H338" s="53"/>
      <c r="I338" s="53"/>
      <c r="J338" s="54"/>
      <c r="K338" s="123"/>
      <c r="L338" s="74"/>
      <c r="M338" s="75"/>
      <c r="N338" s="74"/>
      <c r="O338" s="75"/>
      <c r="P338" s="76"/>
      <c r="Q338" s="71"/>
      <c r="R338" s="29"/>
    </row>
    <row r="339" spans="1:18" ht="15.75" customHeight="1">
      <c r="A339" s="52">
        <v>2502</v>
      </c>
      <c r="B339" s="53"/>
      <c r="C339" s="53"/>
      <c r="D339" s="53"/>
      <c r="E339" s="53"/>
      <c r="F339" s="53"/>
      <c r="G339" s="53"/>
      <c r="H339" s="53"/>
      <c r="I339" s="53"/>
      <c r="J339" s="54"/>
      <c r="K339" s="123"/>
      <c r="L339" s="74"/>
      <c r="M339" s="75"/>
      <c r="N339" s="77" t="s">
        <v>63</v>
      </c>
      <c r="O339" s="78">
        <v>51</v>
      </c>
      <c r="P339" s="223">
        <f>J342</f>
        <v>58</v>
      </c>
      <c r="Q339" s="80" t="s">
        <v>10</v>
      </c>
      <c r="R339" s="29"/>
    </row>
    <row r="340" spans="1:18" ht="15.75" customHeight="1">
      <c r="A340" s="52">
        <v>2601</v>
      </c>
      <c r="B340" s="53"/>
      <c r="C340" s="53"/>
      <c r="D340" s="53"/>
      <c r="E340" s="53"/>
      <c r="F340" s="53"/>
      <c r="G340" s="53"/>
      <c r="H340" s="53"/>
      <c r="I340" s="53"/>
      <c r="J340" s="54"/>
      <c r="K340" s="123"/>
      <c r="L340" s="74"/>
      <c r="M340" s="75"/>
      <c r="N340" s="81" t="s">
        <v>64</v>
      </c>
      <c r="O340" s="82">
        <f>IF(O339/B326=0,"",O339/B326)</f>
        <v>0.71830985915492962</v>
      </c>
      <c r="P340" s="224">
        <f>IF(O339/P339=0,"",O339/P339)</f>
        <v>0.87931034482758619</v>
      </c>
      <c r="Q340" s="84" t="s">
        <v>65</v>
      </c>
      <c r="R340" s="29"/>
    </row>
    <row r="341" spans="1:18" ht="15.75" customHeight="1">
      <c r="A341" s="52">
        <v>2602</v>
      </c>
      <c r="B341" s="53"/>
      <c r="C341" s="53"/>
      <c r="D341" s="53"/>
      <c r="E341" s="53"/>
      <c r="F341" s="53"/>
      <c r="G341" s="53"/>
      <c r="H341" s="53"/>
      <c r="I341" s="53"/>
      <c r="J341" s="54"/>
      <c r="K341" s="125"/>
      <c r="L341" s="126"/>
      <c r="M341" s="127"/>
      <c r="N341" s="86"/>
      <c r="O341" s="87"/>
      <c r="P341" s="87"/>
      <c r="Q341" s="88"/>
      <c r="R341" s="29"/>
    </row>
    <row r="342" spans="1:18" ht="18" customHeight="1">
      <c r="A342" s="28"/>
      <c r="B342" s="29"/>
      <c r="C342" s="29"/>
      <c r="D342" s="201" t="s">
        <v>90</v>
      </c>
      <c r="E342" s="202"/>
      <c r="F342" s="202"/>
      <c r="G342" s="202"/>
      <c r="H342" s="202"/>
      <c r="I342" s="202"/>
      <c r="J342" s="89">
        <f>SUM(J326:J338)</f>
        <v>58</v>
      </c>
      <c r="K342" s="90">
        <f>SUM(J333:J335)/B326</f>
        <v>0.676056338028169</v>
      </c>
      <c r="L342" s="90">
        <f>IF(J342=0,"",J342/B326)</f>
        <v>0.81690140845070425</v>
      </c>
      <c r="M342" s="90">
        <f>IF(J333=0,"0%",L342-K342)</f>
        <v>0.14084507042253525</v>
      </c>
      <c r="N342" s="1"/>
      <c r="O342" s="1"/>
      <c r="P342" s="29"/>
      <c r="Q342" s="25"/>
    </row>
    <row r="343" spans="1:18" ht="12.75" customHeight="1"/>
    <row r="344" spans="1:18" ht="12.75" customHeight="1"/>
    <row r="345" spans="1:18" ht="26.25" customHeight="1">
      <c r="B345" s="212" t="s">
        <v>101</v>
      </c>
      <c r="C345" s="205"/>
      <c r="D345" s="205"/>
      <c r="E345" s="205"/>
      <c r="F345" s="205"/>
      <c r="G345" s="205"/>
      <c r="H345" s="205"/>
      <c r="I345" s="205"/>
      <c r="J345" s="48" t="s">
        <v>109</v>
      </c>
      <c r="K345" s="48"/>
      <c r="L345" s="48"/>
      <c r="M345" s="29"/>
      <c r="N345" s="1"/>
      <c r="O345" s="29"/>
      <c r="P345" s="29"/>
      <c r="Q345" s="29"/>
    </row>
    <row r="346" spans="1:18" ht="20.25" customHeight="1">
      <c r="A346" s="206" t="s">
        <v>9</v>
      </c>
      <c r="B346" s="207" t="s">
        <v>80</v>
      </c>
      <c r="C346" s="202"/>
      <c r="D346" s="202"/>
      <c r="E346" s="202"/>
      <c r="F346" s="202"/>
      <c r="G346" s="202"/>
      <c r="H346" s="202"/>
      <c r="I346" s="202"/>
      <c r="J346" s="169" t="s">
        <v>10</v>
      </c>
      <c r="K346" s="129" t="s">
        <v>2</v>
      </c>
      <c r="L346" s="129" t="s">
        <v>3</v>
      </c>
      <c r="M346" s="130" t="s">
        <v>4</v>
      </c>
      <c r="N346" s="129" t="s">
        <v>5</v>
      </c>
      <c r="O346" s="131" t="s">
        <v>6</v>
      </c>
      <c r="P346" s="131" t="s">
        <v>7</v>
      </c>
      <c r="Q346" s="129" t="s">
        <v>8</v>
      </c>
    </row>
    <row r="347" spans="1:18" ht="15.75" customHeight="1">
      <c r="A347" s="197"/>
      <c r="B347" s="52" t="s">
        <v>81</v>
      </c>
      <c r="C347" s="52" t="s">
        <v>82</v>
      </c>
      <c r="D347" s="52" t="s">
        <v>83</v>
      </c>
      <c r="E347" s="52" t="s">
        <v>84</v>
      </c>
      <c r="F347" s="52" t="s">
        <v>85</v>
      </c>
      <c r="G347" s="52" t="s">
        <v>86</v>
      </c>
      <c r="H347" s="52" t="s">
        <v>87</v>
      </c>
      <c r="I347" s="52" t="s">
        <v>88</v>
      </c>
      <c r="J347" s="128"/>
      <c r="K347" s="49"/>
      <c r="L347" s="49"/>
      <c r="M347" s="50"/>
      <c r="N347" s="49"/>
      <c r="O347" s="131"/>
      <c r="P347" s="51"/>
      <c r="Q347" s="49"/>
    </row>
    <row r="348" spans="1:18" ht="15.75" customHeight="1">
      <c r="A348" s="52">
        <v>1902</v>
      </c>
      <c r="B348" s="53">
        <v>100</v>
      </c>
      <c r="C348" s="53"/>
      <c r="D348" s="53"/>
      <c r="E348" s="53"/>
      <c r="F348" s="53"/>
      <c r="G348" s="53"/>
      <c r="H348" s="53"/>
      <c r="I348" s="53"/>
      <c r="J348" s="54"/>
      <c r="K348" s="120"/>
      <c r="L348" s="121"/>
      <c r="M348" s="122"/>
      <c r="N348" s="58"/>
      <c r="O348" s="59">
        <f>B348</f>
        <v>100</v>
      </c>
      <c r="P348" s="60"/>
      <c r="Q348" s="58"/>
    </row>
    <row r="349" spans="1:18" ht="15.75" customHeight="1">
      <c r="A349" s="52">
        <v>2001</v>
      </c>
      <c r="B349" s="53"/>
      <c r="C349" s="53">
        <v>90</v>
      </c>
      <c r="D349" s="53"/>
      <c r="E349" s="53"/>
      <c r="F349" s="53"/>
      <c r="G349" s="53"/>
      <c r="H349" s="53"/>
      <c r="I349" s="53"/>
      <c r="J349" s="54"/>
      <c r="K349" s="123"/>
      <c r="L349" s="74"/>
      <c r="M349" s="124"/>
      <c r="N349" s="63">
        <f>IF(C349=0,"",C349/B348)</f>
        <v>0.9</v>
      </c>
      <c r="O349" s="64">
        <v>90</v>
      </c>
      <c r="P349" s="65">
        <f t="shared" ref="P349:P355" si="30">IF(O349=0,"",O349/O348)</f>
        <v>0.9</v>
      </c>
      <c r="Q349" s="65">
        <f t="shared" ref="Q349:Q355" si="31">IF(O349=0,"",100%-P349)</f>
        <v>9.9999999999999978E-2</v>
      </c>
    </row>
    <row r="350" spans="1:18" ht="15.75" customHeight="1">
      <c r="A350" s="52">
        <v>2002</v>
      </c>
      <c r="B350" s="53"/>
      <c r="C350" s="53"/>
      <c r="D350" s="53">
        <v>84</v>
      </c>
      <c r="E350" s="53"/>
      <c r="F350" s="53"/>
      <c r="G350" s="53"/>
      <c r="H350" s="53"/>
      <c r="I350" s="53"/>
      <c r="J350" s="54"/>
      <c r="K350" s="123"/>
      <c r="L350" s="74"/>
      <c r="M350" s="124"/>
      <c r="N350" s="63">
        <f>IF(D350=0,"",D350/C349)</f>
        <v>0.93333333333333335</v>
      </c>
      <c r="O350" s="64">
        <v>85</v>
      </c>
      <c r="P350" s="65">
        <f t="shared" si="30"/>
        <v>0.94444444444444442</v>
      </c>
      <c r="Q350" s="65">
        <f t="shared" si="31"/>
        <v>5.555555555555558E-2</v>
      </c>
      <c r="R350" s="8">
        <f>O350/O348</f>
        <v>0.85</v>
      </c>
    </row>
    <row r="351" spans="1:18" ht="15.75" customHeight="1">
      <c r="A351" s="52">
        <v>2101</v>
      </c>
      <c r="B351" s="53"/>
      <c r="C351" s="53"/>
      <c r="D351" s="53"/>
      <c r="E351" s="53">
        <v>84</v>
      </c>
      <c r="F351" s="53"/>
      <c r="G351" s="53"/>
      <c r="H351" s="53"/>
      <c r="I351" s="53"/>
      <c r="J351" s="54"/>
      <c r="K351" s="123"/>
      <c r="L351" s="74"/>
      <c r="M351" s="124"/>
      <c r="N351" s="63">
        <f>IF(E351=0,"",E351/D350)</f>
        <v>1</v>
      </c>
      <c r="O351" s="64">
        <v>85</v>
      </c>
      <c r="P351" s="65">
        <f t="shared" si="30"/>
        <v>1</v>
      </c>
      <c r="Q351" s="65">
        <f t="shared" si="31"/>
        <v>0</v>
      </c>
    </row>
    <row r="352" spans="1:18" ht="15.75" customHeight="1">
      <c r="A352" s="52">
        <v>2102</v>
      </c>
      <c r="B352" s="53"/>
      <c r="C352" s="53"/>
      <c r="D352" s="53"/>
      <c r="E352" s="53"/>
      <c r="F352" s="53">
        <v>81</v>
      </c>
      <c r="G352" s="53"/>
      <c r="H352" s="53"/>
      <c r="I352" s="53"/>
      <c r="J352" s="54"/>
      <c r="K352" s="123"/>
      <c r="L352" s="74"/>
      <c r="M352" s="124"/>
      <c r="N352" s="63">
        <f>IF(F352=0,"",F352/E351)</f>
        <v>0.9642857142857143</v>
      </c>
      <c r="O352" s="64">
        <v>83</v>
      </c>
      <c r="P352" s="65">
        <f t="shared" si="30"/>
        <v>0.97647058823529409</v>
      </c>
      <c r="Q352" s="65">
        <f t="shared" si="31"/>
        <v>2.352941176470591E-2</v>
      </c>
    </row>
    <row r="353" spans="1:18" ht="15.75" customHeight="1">
      <c r="A353" s="52">
        <v>2201</v>
      </c>
      <c r="B353" s="53"/>
      <c r="C353" s="53"/>
      <c r="D353" s="53"/>
      <c r="E353" s="53"/>
      <c r="F353" s="53"/>
      <c r="G353" s="53">
        <v>81</v>
      </c>
      <c r="H353" s="53"/>
      <c r="I353" s="53"/>
      <c r="J353" s="54"/>
      <c r="K353" s="123"/>
      <c r="L353" s="74"/>
      <c r="M353" s="124"/>
      <c r="N353" s="63">
        <f>IF(G353=0,"",G353/F352)</f>
        <v>1</v>
      </c>
      <c r="O353" s="64">
        <v>81</v>
      </c>
      <c r="P353" s="65">
        <f t="shared" si="30"/>
        <v>0.97590361445783136</v>
      </c>
      <c r="Q353" s="65">
        <f t="shared" si="31"/>
        <v>2.4096385542168641E-2</v>
      </c>
    </row>
    <row r="354" spans="1:18" ht="15.75" customHeight="1">
      <c r="A354" s="52">
        <v>2202</v>
      </c>
      <c r="B354" s="53"/>
      <c r="C354" s="53"/>
      <c r="D354" s="53"/>
      <c r="E354" s="53"/>
      <c r="F354" s="53"/>
      <c r="G354" s="53"/>
      <c r="H354" s="53">
        <v>79</v>
      </c>
      <c r="I354" s="53"/>
      <c r="J354" s="54"/>
      <c r="K354" s="123"/>
      <c r="L354" s="74"/>
      <c r="M354" s="124"/>
      <c r="N354" s="63">
        <f>IF(H354=0,"",H354/G353)</f>
        <v>0.97530864197530864</v>
      </c>
      <c r="O354" s="64">
        <v>79</v>
      </c>
      <c r="P354" s="65">
        <f t="shared" si="30"/>
        <v>0.97530864197530864</v>
      </c>
      <c r="Q354" s="65">
        <f t="shared" si="31"/>
        <v>2.4691358024691357E-2</v>
      </c>
    </row>
    <row r="355" spans="1:18" ht="15.75" customHeight="1">
      <c r="A355" s="52">
        <v>2301</v>
      </c>
      <c r="B355" s="53"/>
      <c r="C355" s="53"/>
      <c r="D355" s="53"/>
      <c r="E355" s="53"/>
      <c r="F355" s="53"/>
      <c r="G355" s="53"/>
      <c r="H355" s="53"/>
      <c r="I355" s="53">
        <v>72</v>
      </c>
      <c r="J355" s="54"/>
      <c r="K355" s="123"/>
      <c r="L355" s="74"/>
      <c r="M355" s="124"/>
      <c r="N355" s="63">
        <f>IF(I355=0,"",I355/H354)</f>
        <v>0.91139240506329111</v>
      </c>
      <c r="O355" s="64">
        <v>78</v>
      </c>
      <c r="P355" s="65">
        <f t="shared" si="30"/>
        <v>0.98734177215189878</v>
      </c>
      <c r="Q355" s="65">
        <f t="shared" si="31"/>
        <v>1.2658227848101222E-2</v>
      </c>
    </row>
    <row r="356" spans="1:18" ht="15.75" customHeight="1">
      <c r="A356" s="52">
        <v>2302</v>
      </c>
      <c r="B356" s="53"/>
      <c r="C356" s="53"/>
      <c r="D356" s="53"/>
      <c r="E356" s="53"/>
      <c r="F356" s="53"/>
      <c r="G356" s="53"/>
      <c r="H356" s="53"/>
      <c r="I356" s="53">
        <v>9</v>
      </c>
      <c r="J356" s="54"/>
      <c r="K356" s="123"/>
      <c r="L356" s="74"/>
      <c r="M356" s="74"/>
      <c r="N356" s="71"/>
      <c r="O356" s="64">
        <v>11</v>
      </c>
      <c r="P356" s="73"/>
      <c r="Q356" s="71"/>
    </row>
    <row r="357" spans="1:18" ht="15.75" customHeight="1">
      <c r="A357" s="52">
        <v>2401</v>
      </c>
      <c r="B357" s="53"/>
      <c r="C357" s="53"/>
      <c r="D357" s="53"/>
      <c r="E357" s="53"/>
      <c r="F357" s="53"/>
      <c r="G357" s="53"/>
      <c r="H357" s="53"/>
      <c r="I357" s="53">
        <v>6</v>
      </c>
      <c r="J357" s="54">
        <v>65</v>
      </c>
      <c r="K357" s="123"/>
      <c r="L357" s="74"/>
      <c r="M357" s="75"/>
      <c r="N357" s="71"/>
      <c r="O357" s="64">
        <v>6</v>
      </c>
      <c r="P357" s="73"/>
      <c r="Q357" s="71"/>
      <c r="R357" s="29"/>
    </row>
    <row r="358" spans="1:18" ht="15.75" customHeight="1">
      <c r="A358" s="52">
        <v>2402</v>
      </c>
      <c r="B358" s="53"/>
      <c r="C358" s="53"/>
      <c r="D358" s="53"/>
      <c r="E358" s="53"/>
      <c r="F358" s="53"/>
      <c r="G358" s="53"/>
      <c r="H358" s="53"/>
      <c r="I358" s="53">
        <v>1</v>
      </c>
      <c r="J358" s="54"/>
      <c r="K358" s="123"/>
      <c r="L358" s="74"/>
      <c r="M358" s="75"/>
      <c r="N358" s="71"/>
      <c r="O358" s="64">
        <v>1</v>
      </c>
      <c r="P358" s="73"/>
      <c r="Q358" s="71"/>
      <c r="R358" s="29"/>
    </row>
    <row r="359" spans="1:18" ht="15.75" customHeight="1">
      <c r="A359" s="52">
        <v>2501</v>
      </c>
      <c r="B359" s="53"/>
      <c r="C359" s="53"/>
      <c r="D359" s="53"/>
      <c r="E359" s="53"/>
      <c r="F359" s="53"/>
      <c r="G359" s="53"/>
      <c r="H359" s="53"/>
      <c r="I359" s="53"/>
      <c r="J359" s="54"/>
      <c r="K359" s="123"/>
      <c r="L359" s="74"/>
      <c r="M359" s="75"/>
      <c r="N359" s="71"/>
      <c r="O359" s="72"/>
      <c r="P359" s="73"/>
      <c r="Q359" s="71"/>
      <c r="R359" s="29"/>
    </row>
    <row r="360" spans="1:18" ht="15.75" customHeight="1">
      <c r="A360" s="52">
        <v>2502</v>
      </c>
      <c r="B360" s="53"/>
      <c r="C360" s="53"/>
      <c r="D360" s="53"/>
      <c r="E360" s="53"/>
      <c r="F360" s="53"/>
      <c r="G360" s="53"/>
      <c r="H360" s="53"/>
      <c r="I360" s="53"/>
      <c r="J360" s="54"/>
      <c r="K360" s="123"/>
      <c r="L360" s="74"/>
      <c r="M360" s="75"/>
      <c r="N360" s="74"/>
      <c r="O360" s="75"/>
      <c r="P360" s="76"/>
      <c r="Q360" s="71"/>
      <c r="R360" s="29"/>
    </row>
    <row r="361" spans="1:18" ht="15.75" customHeight="1">
      <c r="A361" s="52">
        <v>2601</v>
      </c>
      <c r="B361" s="53"/>
      <c r="C361" s="53"/>
      <c r="D361" s="53"/>
      <c r="E361" s="53"/>
      <c r="F361" s="53"/>
      <c r="G361" s="53"/>
      <c r="H361" s="53"/>
      <c r="I361" s="53"/>
      <c r="J361" s="54"/>
      <c r="K361" s="123"/>
      <c r="L361" s="74"/>
      <c r="M361" s="75"/>
      <c r="N361" s="77" t="s">
        <v>63</v>
      </c>
      <c r="O361" s="78">
        <v>19</v>
      </c>
      <c r="P361" s="79">
        <f>IF(SUM(J350:J357)=0,"",SUM(J350:J357))</f>
        <v>65</v>
      </c>
      <c r="Q361" s="80" t="s">
        <v>10</v>
      </c>
      <c r="R361" s="29"/>
    </row>
    <row r="362" spans="1:18" ht="15.75" customHeight="1">
      <c r="A362" s="52">
        <v>2602</v>
      </c>
      <c r="B362" s="53"/>
      <c r="C362" s="53"/>
      <c r="D362" s="53"/>
      <c r="E362" s="53"/>
      <c r="F362" s="53"/>
      <c r="G362" s="53"/>
      <c r="H362" s="53"/>
      <c r="I362" s="53"/>
      <c r="J362" s="54"/>
      <c r="K362" s="123"/>
      <c r="L362" s="74"/>
      <c r="M362" s="75"/>
      <c r="N362" s="81" t="s">
        <v>64</v>
      </c>
      <c r="O362" s="82">
        <f>IF(O361/B348=0,"",O361/B348)</f>
        <v>0.19</v>
      </c>
      <c r="P362" s="83">
        <f>IF(O361/P361=0,"",O361/P361)</f>
        <v>0.29230769230769232</v>
      </c>
      <c r="Q362" s="84" t="s">
        <v>65</v>
      </c>
      <c r="R362" s="29"/>
    </row>
    <row r="363" spans="1:18" ht="15.75" customHeight="1">
      <c r="A363" s="52">
        <v>2701</v>
      </c>
      <c r="B363" s="53"/>
      <c r="C363" s="53"/>
      <c r="D363" s="53"/>
      <c r="E363" s="53"/>
      <c r="F363" s="53"/>
      <c r="G363" s="53"/>
      <c r="H363" s="53"/>
      <c r="I363" s="53"/>
      <c r="J363" s="54"/>
      <c r="K363" s="125"/>
      <c r="L363" s="126"/>
      <c r="M363" s="127"/>
      <c r="N363" s="86"/>
      <c r="O363" s="87"/>
      <c r="P363" s="87"/>
      <c r="Q363" s="88"/>
      <c r="R363" s="29"/>
    </row>
    <row r="364" spans="1:18" ht="18" customHeight="1">
      <c r="A364" s="28"/>
      <c r="B364" s="29"/>
      <c r="C364" s="29"/>
      <c r="D364" s="201" t="s">
        <v>90</v>
      </c>
      <c r="E364" s="202"/>
      <c r="F364" s="202"/>
      <c r="G364" s="202"/>
      <c r="H364" s="202"/>
      <c r="I364" s="202"/>
      <c r="J364" s="89">
        <f>SUM(J348:J360)</f>
        <v>65</v>
      </c>
      <c r="K364" s="90">
        <f>SUM(J355:J357)/B348</f>
        <v>0.65</v>
      </c>
      <c r="L364" s="90">
        <f>IF(J364=0,"",J364/B348)</f>
        <v>0.65</v>
      </c>
      <c r="M364" s="90" t="str">
        <f>IF(J355=0,"0%",L364-K364)</f>
        <v>0%</v>
      </c>
      <c r="N364" s="1"/>
      <c r="O364" s="1"/>
      <c r="P364" s="29"/>
      <c r="Q364" s="25"/>
    </row>
    <row r="365" spans="1:18" ht="12.75" customHeight="1"/>
    <row r="366" spans="1:18" ht="12.75" customHeight="1"/>
    <row r="367" spans="1:18" ht="26.25" customHeight="1">
      <c r="B367" s="212" t="s">
        <v>101</v>
      </c>
      <c r="C367" s="205"/>
      <c r="D367" s="205"/>
      <c r="E367" s="205"/>
      <c r="F367" s="205"/>
      <c r="G367" s="205"/>
      <c r="H367" s="205"/>
      <c r="I367" s="205"/>
      <c r="J367" s="48" t="s">
        <v>110</v>
      </c>
      <c r="K367" s="48"/>
      <c r="L367" s="48"/>
      <c r="M367" s="29"/>
      <c r="N367" s="1"/>
      <c r="O367" s="29"/>
      <c r="P367" s="29"/>
      <c r="Q367" s="29"/>
    </row>
    <row r="368" spans="1:18" ht="51" customHeight="1">
      <c r="A368" s="206" t="s">
        <v>9</v>
      </c>
      <c r="B368" s="207" t="s">
        <v>80</v>
      </c>
      <c r="C368" s="202"/>
      <c r="D368" s="202"/>
      <c r="E368" s="202"/>
      <c r="F368" s="202"/>
      <c r="G368" s="202"/>
      <c r="H368" s="202"/>
      <c r="I368" s="202"/>
      <c r="J368" s="169" t="s">
        <v>10</v>
      </c>
      <c r="K368" s="129" t="s">
        <v>2</v>
      </c>
      <c r="L368" s="129" t="s">
        <v>3</v>
      </c>
      <c r="M368" s="130" t="s">
        <v>4</v>
      </c>
      <c r="N368" s="129" t="s">
        <v>5</v>
      </c>
      <c r="O368" s="131" t="s">
        <v>6</v>
      </c>
      <c r="P368" s="131" t="s">
        <v>7</v>
      </c>
      <c r="Q368" s="129" t="s">
        <v>8</v>
      </c>
    </row>
    <row r="369" spans="1:18" ht="18" customHeight="1">
      <c r="A369" s="197"/>
      <c r="B369" s="52" t="s">
        <v>81</v>
      </c>
      <c r="C369" s="52" t="s">
        <v>82</v>
      </c>
      <c r="D369" s="52" t="s">
        <v>83</v>
      </c>
      <c r="E369" s="52" t="s">
        <v>84</v>
      </c>
      <c r="F369" s="52" t="s">
        <v>85</v>
      </c>
      <c r="G369" s="52" t="s">
        <v>86</v>
      </c>
      <c r="H369" s="52" t="s">
        <v>87</v>
      </c>
      <c r="I369" s="52" t="s">
        <v>88</v>
      </c>
      <c r="J369" s="128"/>
      <c r="K369" s="49"/>
      <c r="L369" s="49"/>
      <c r="M369" s="50"/>
      <c r="N369" s="49"/>
      <c r="O369" s="131"/>
      <c r="P369" s="51"/>
      <c r="Q369" s="49"/>
    </row>
    <row r="370" spans="1:18" ht="15.75" customHeight="1">
      <c r="A370" s="52">
        <v>2001</v>
      </c>
      <c r="B370" s="53">
        <v>66</v>
      </c>
      <c r="C370" s="53"/>
      <c r="D370" s="53"/>
      <c r="E370" s="53"/>
      <c r="F370" s="53"/>
      <c r="G370" s="53"/>
      <c r="H370" s="53"/>
      <c r="I370" s="53"/>
      <c r="J370" s="54"/>
      <c r="K370" s="120"/>
      <c r="L370" s="121"/>
      <c r="M370" s="122"/>
      <c r="N370" s="58"/>
      <c r="O370" s="59">
        <f>B370</f>
        <v>66</v>
      </c>
      <c r="P370" s="60"/>
      <c r="Q370" s="58"/>
    </row>
    <row r="371" spans="1:18" ht="15.75" customHeight="1">
      <c r="A371" s="52">
        <v>2002</v>
      </c>
      <c r="B371" s="53"/>
      <c r="C371" s="53">
        <v>61</v>
      </c>
      <c r="D371" s="53"/>
      <c r="E371" s="53"/>
      <c r="F371" s="53"/>
      <c r="G371" s="53"/>
      <c r="H371" s="53"/>
      <c r="I371" s="53"/>
      <c r="J371" s="54"/>
      <c r="K371" s="123"/>
      <c r="L371" s="74"/>
      <c r="M371" s="124"/>
      <c r="N371" s="63">
        <f>IF(C371=0,"",C371/B370)</f>
        <v>0.9242424242424242</v>
      </c>
      <c r="O371" s="64">
        <v>61</v>
      </c>
      <c r="P371" s="65">
        <f t="shared" ref="P371:P377" si="32">IF(O371=0,"",O371/O370)</f>
        <v>0.9242424242424242</v>
      </c>
      <c r="Q371" s="65">
        <f t="shared" ref="Q371:Q377" si="33">IF(O371=0,"",100%-P371)</f>
        <v>7.5757575757575801E-2</v>
      </c>
    </row>
    <row r="372" spans="1:18" ht="15.75" customHeight="1">
      <c r="A372" s="52">
        <v>2101</v>
      </c>
      <c r="B372" s="53"/>
      <c r="C372" s="53"/>
      <c r="D372" s="53">
        <v>55</v>
      </c>
      <c r="E372" s="53"/>
      <c r="F372" s="53"/>
      <c r="G372" s="53"/>
      <c r="H372" s="53"/>
      <c r="I372" s="53"/>
      <c r="J372" s="54"/>
      <c r="K372" s="123"/>
      <c r="L372" s="74"/>
      <c r="M372" s="124"/>
      <c r="N372" s="63">
        <f>IF(D372=0,"",D372/C371)</f>
        <v>0.90163934426229508</v>
      </c>
      <c r="O372" s="64">
        <v>56</v>
      </c>
      <c r="P372" s="65">
        <f t="shared" si="32"/>
        <v>0.91803278688524592</v>
      </c>
      <c r="Q372" s="65">
        <f t="shared" si="33"/>
        <v>8.1967213114754078E-2</v>
      </c>
      <c r="R372" s="8">
        <f>O372/O370</f>
        <v>0.84848484848484851</v>
      </c>
    </row>
    <row r="373" spans="1:18" ht="15.75" customHeight="1">
      <c r="A373" s="52">
        <v>2102</v>
      </c>
      <c r="B373" s="53"/>
      <c r="C373" s="53"/>
      <c r="D373" s="53"/>
      <c r="E373" s="53">
        <v>55</v>
      </c>
      <c r="F373" s="53"/>
      <c r="G373" s="53"/>
      <c r="H373" s="53"/>
      <c r="I373" s="53"/>
      <c r="J373" s="54"/>
      <c r="K373" s="123"/>
      <c r="L373" s="74"/>
      <c r="M373" s="124"/>
      <c r="N373" s="63">
        <f>IF(E373=0,"",E373/D372)</f>
        <v>1</v>
      </c>
      <c r="O373" s="64">
        <v>55</v>
      </c>
      <c r="P373" s="65">
        <f t="shared" si="32"/>
        <v>0.9821428571428571</v>
      </c>
      <c r="Q373" s="65">
        <f t="shared" si="33"/>
        <v>1.7857142857142905E-2</v>
      </c>
    </row>
    <row r="374" spans="1:18" ht="15.75" customHeight="1">
      <c r="A374" s="52">
        <v>2201</v>
      </c>
      <c r="B374" s="53"/>
      <c r="C374" s="53"/>
      <c r="D374" s="53"/>
      <c r="E374" s="53"/>
      <c r="F374" s="53">
        <v>51</v>
      </c>
      <c r="G374" s="53"/>
      <c r="H374" s="53"/>
      <c r="I374" s="53"/>
      <c r="J374" s="54"/>
      <c r="K374" s="123"/>
      <c r="L374" s="74"/>
      <c r="M374" s="124"/>
      <c r="N374" s="63">
        <f>IF(F374=0,"",F374/E373)</f>
        <v>0.92727272727272725</v>
      </c>
      <c r="O374" s="64">
        <v>52</v>
      </c>
      <c r="P374" s="65">
        <f t="shared" si="32"/>
        <v>0.94545454545454544</v>
      </c>
      <c r="Q374" s="65">
        <f t="shared" si="33"/>
        <v>5.4545454545454564E-2</v>
      </c>
    </row>
    <row r="375" spans="1:18" ht="15.75" customHeight="1">
      <c r="A375" s="52">
        <v>2202</v>
      </c>
      <c r="B375" s="53"/>
      <c r="C375" s="53"/>
      <c r="D375" s="53"/>
      <c r="E375" s="53"/>
      <c r="F375" s="53"/>
      <c r="G375" s="53">
        <v>52</v>
      </c>
      <c r="H375" s="53"/>
      <c r="I375" s="53"/>
      <c r="J375" s="54"/>
      <c r="K375" s="123"/>
      <c r="L375" s="74"/>
      <c r="M375" s="124"/>
      <c r="N375" s="63">
        <f>IF(G375=0,"",G375/F374)</f>
        <v>1.0196078431372548</v>
      </c>
      <c r="O375" s="64">
        <v>52</v>
      </c>
      <c r="P375" s="65">
        <f t="shared" si="32"/>
        <v>1</v>
      </c>
      <c r="Q375" s="65">
        <f t="shared" si="33"/>
        <v>0</v>
      </c>
    </row>
    <row r="376" spans="1:18" ht="15.75" customHeight="1">
      <c r="A376" s="52">
        <v>2301</v>
      </c>
      <c r="B376" s="53"/>
      <c r="C376" s="53"/>
      <c r="D376" s="53"/>
      <c r="E376" s="53"/>
      <c r="F376" s="53"/>
      <c r="G376" s="53"/>
      <c r="H376" s="53">
        <v>50</v>
      </c>
      <c r="I376" s="53"/>
      <c r="J376" s="54"/>
      <c r="K376" s="123"/>
      <c r="L376" s="74"/>
      <c r="M376" s="124"/>
      <c r="N376" s="63">
        <f>IF(H376=0,"",H376/G375)</f>
        <v>0.96153846153846156</v>
      </c>
      <c r="O376" s="64">
        <v>51</v>
      </c>
      <c r="P376" s="65">
        <f t="shared" si="32"/>
        <v>0.98076923076923073</v>
      </c>
      <c r="Q376" s="65">
        <f t="shared" si="33"/>
        <v>1.9230769230769273E-2</v>
      </c>
    </row>
    <row r="377" spans="1:18" ht="15.75" customHeight="1">
      <c r="A377" s="52">
        <v>2302</v>
      </c>
      <c r="B377" s="53"/>
      <c r="C377" s="53"/>
      <c r="D377" s="53"/>
      <c r="E377" s="53"/>
      <c r="F377" s="53"/>
      <c r="G377" s="53"/>
      <c r="H377" s="53"/>
      <c r="I377" s="53">
        <v>45</v>
      </c>
      <c r="J377" s="54"/>
      <c r="K377" s="123"/>
      <c r="L377" s="74"/>
      <c r="M377" s="124"/>
      <c r="N377" s="63">
        <f>IF(I377=0,"",I377/H376)</f>
        <v>0.9</v>
      </c>
      <c r="O377" s="64">
        <v>51</v>
      </c>
      <c r="P377" s="65">
        <f t="shared" si="32"/>
        <v>1</v>
      </c>
      <c r="Q377" s="65">
        <f t="shared" si="33"/>
        <v>0</v>
      </c>
    </row>
    <row r="378" spans="1:18" ht="15.75" customHeight="1">
      <c r="A378" s="52">
        <v>2401</v>
      </c>
      <c r="B378" s="53"/>
      <c r="C378" s="53"/>
      <c r="D378" s="53"/>
      <c r="E378" s="53"/>
      <c r="F378" s="53"/>
      <c r="G378" s="53"/>
      <c r="H378" s="53"/>
      <c r="I378" s="53">
        <v>6</v>
      </c>
      <c r="J378" s="54"/>
      <c r="K378" s="123"/>
      <c r="L378" s="74"/>
      <c r="M378" s="74"/>
      <c r="N378" s="71"/>
      <c r="O378" s="64">
        <v>7</v>
      </c>
      <c r="P378" s="73"/>
      <c r="Q378" s="71"/>
    </row>
    <row r="379" spans="1:18" ht="15.75" customHeight="1">
      <c r="A379" s="52">
        <v>2402</v>
      </c>
      <c r="B379" s="53"/>
      <c r="C379" s="53"/>
      <c r="D379" s="53"/>
      <c r="E379" s="53"/>
      <c r="F379" s="53"/>
      <c r="G379" s="53"/>
      <c r="H379" s="53"/>
      <c r="I379" s="53">
        <v>2</v>
      </c>
      <c r="J379" s="54"/>
      <c r="K379" s="123"/>
      <c r="L379" s="74"/>
      <c r="M379" s="75"/>
      <c r="N379" s="71"/>
      <c r="O379" s="64">
        <v>2</v>
      </c>
      <c r="P379" s="73"/>
      <c r="Q379" s="71"/>
      <c r="R379" s="29"/>
    </row>
    <row r="380" spans="1:18" ht="15.75" customHeight="1">
      <c r="A380" s="52">
        <v>2501</v>
      </c>
      <c r="B380" s="53"/>
      <c r="C380" s="53"/>
      <c r="D380" s="53"/>
      <c r="E380" s="53"/>
      <c r="F380" s="53"/>
      <c r="G380" s="53"/>
      <c r="H380" s="53"/>
      <c r="I380" s="53"/>
      <c r="J380" s="54"/>
      <c r="K380" s="123"/>
      <c r="L380" s="74"/>
      <c r="M380" s="75"/>
      <c r="N380" s="71"/>
      <c r="O380" s="64"/>
      <c r="P380" s="73"/>
      <c r="Q380" s="71"/>
      <c r="R380" s="29"/>
    </row>
    <row r="381" spans="1:18" ht="15.75" customHeight="1">
      <c r="A381" s="52">
        <v>2502</v>
      </c>
      <c r="B381" s="53"/>
      <c r="C381" s="53"/>
      <c r="D381" s="53"/>
      <c r="E381" s="53"/>
      <c r="F381" s="53"/>
      <c r="G381" s="53"/>
      <c r="H381" s="53"/>
      <c r="I381" s="53"/>
      <c r="J381" s="54"/>
      <c r="K381" s="123"/>
      <c r="L381" s="74"/>
      <c r="M381" s="75"/>
      <c r="N381" s="71"/>
      <c r="O381" s="72"/>
      <c r="P381" s="73"/>
      <c r="Q381" s="71"/>
      <c r="R381" s="29"/>
    </row>
    <row r="382" spans="1:18" ht="15.75" customHeight="1">
      <c r="A382" s="52">
        <v>2601</v>
      </c>
      <c r="B382" s="53"/>
      <c r="C382" s="53"/>
      <c r="D382" s="53"/>
      <c r="E382" s="53"/>
      <c r="F382" s="53"/>
      <c r="G382" s="53"/>
      <c r="H382" s="53"/>
      <c r="I382" s="53"/>
      <c r="J382" s="54"/>
      <c r="K382" s="123"/>
      <c r="L382" s="74"/>
      <c r="M382" s="75"/>
      <c r="N382" s="74"/>
      <c r="O382" s="75"/>
      <c r="P382" s="76"/>
      <c r="Q382" s="71"/>
      <c r="R382" s="29"/>
    </row>
    <row r="383" spans="1:18" ht="15.75" customHeight="1">
      <c r="A383" s="52">
        <v>2602</v>
      </c>
      <c r="B383" s="53"/>
      <c r="C383" s="53"/>
      <c r="D383" s="53"/>
      <c r="E383" s="53"/>
      <c r="F383" s="53"/>
      <c r="G383" s="53"/>
      <c r="H383" s="53"/>
      <c r="I383" s="53"/>
      <c r="J383" s="54"/>
      <c r="K383" s="123"/>
      <c r="L383" s="74"/>
      <c r="M383" s="75"/>
      <c r="N383" s="77" t="s">
        <v>63</v>
      </c>
      <c r="O383" s="78"/>
      <c r="P383" s="79" t="str">
        <f>IF(SUM(J372:J379)=0,"",SUM(J372:J379))</f>
        <v/>
      </c>
      <c r="Q383" s="80" t="s">
        <v>10</v>
      </c>
      <c r="R383" s="29"/>
    </row>
    <row r="384" spans="1:18" ht="15.75" customHeight="1">
      <c r="A384" s="52">
        <v>2701</v>
      </c>
      <c r="B384" s="53"/>
      <c r="C384" s="53"/>
      <c r="D384" s="53"/>
      <c r="E384" s="53"/>
      <c r="F384" s="53"/>
      <c r="G384" s="53"/>
      <c r="H384" s="53"/>
      <c r="I384" s="53"/>
      <c r="J384" s="54"/>
      <c r="K384" s="123"/>
      <c r="L384" s="74"/>
      <c r="M384" s="75"/>
      <c r="N384" s="81" t="s">
        <v>64</v>
      </c>
      <c r="O384" s="82" t="str">
        <f>IF(O383/B370=0,"",O383/B370)</f>
        <v/>
      </c>
      <c r="P384" s="83" t="e">
        <f>IF(O383/P383=0,"",O383/P383)</f>
        <v>#VALUE!</v>
      </c>
      <c r="Q384" s="84" t="s">
        <v>65</v>
      </c>
      <c r="R384" s="29"/>
    </row>
    <row r="385" spans="1:18" ht="15.75" customHeight="1">
      <c r="A385" s="52">
        <v>2702</v>
      </c>
      <c r="B385" s="53"/>
      <c r="C385" s="53"/>
      <c r="D385" s="53"/>
      <c r="E385" s="53"/>
      <c r="F385" s="53"/>
      <c r="G385" s="53"/>
      <c r="H385" s="53"/>
      <c r="I385" s="53"/>
      <c r="J385" s="54"/>
      <c r="K385" s="125"/>
      <c r="L385" s="126"/>
      <c r="M385" s="127"/>
      <c r="N385" s="86"/>
      <c r="O385" s="87"/>
      <c r="P385" s="87"/>
      <c r="Q385" s="88"/>
      <c r="R385" s="29"/>
    </row>
    <row r="386" spans="1:18" ht="18" customHeight="1">
      <c r="A386" s="28"/>
      <c r="B386" s="29"/>
      <c r="C386" s="29"/>
      <c r="D386" s="201" t="s">
        <v>90</v>
      </c>
      <c r="E386" s="202"/>
      <c r="F386" s="202"/>
      <c r="G386" s="202"/>
      <c r="H386" s="202"/>
      <c r="I386" s="202"/>
      <c r="J386" s="89">
        <f>SUM(J370:J382)</f>
        <v>0</v>
      </c>
      <c r="K386" s="90" t="str">
        <f>IF(J377=0,"",J377/B370)</f>
        <v/>
      </c>
      <c r="L386" s="90" t="str">
        <f>IF(J386=0,"",J386/B370)</f>
        <v/>
      </c>
      <c r="M386" s="90" t="str">
        <f>IF(J377=0,"0%",L386-K386)</f>
        <v>0%</v>
      </c>
      <c r="N386" s="1"/>
      <c r="O386" s="1"/>
      <c r="P386" s="29"/>
      <c r="Q386" s="25"/>
    </row>
    <row r="387" spans="1:18" ht="12.75" customHeight="1"/>
    <row r="388" spans="1:18" ht="12.75" customHeight="1"/>
    <row r="389" spans="1:18" ht="26.25" customHeight="1">
      <c r="B389" s="212" t="s">
        <v>101</v>
      </c>
      <c r="C389" s="205"/>
      <c r="D389" s="205"/>
      <c r="E389" s="205"/>
      <c r="F389" s="205"/>
      <c r="G389" s="205"/>
      <c r="H389" s="205"/>
      <c r="I389" s="205"/>
      <c r="J389" s="48" t="s">
        <v>111</v>
      </c>
      <c r="K389" s="48"/>
      <c r="L389" s="48"/>
      <c r="M389" s="29"/>
      <c r="N389" s="1"/>
      <c r="O389" s="29"/>
      <c r="P389" s="29"/>
      <c r="Q389" s="29"/>
    </row>
    <row r="390" spans="1:18" ht="51" customHeight="1">
      <c r="A390" s="206" t="s">
        <v>9</v>
      </c>
      <c r="B390" s="207" t="s">
        <v>80</v>
      </c>
      <c r="C390" s="202"/>
      <c r="D390" s="202"/>
      <c r="E390" s="202"/>
      <c r="F390" s="202"/>
      <c r="G390" s="202"/>
      <c r="H390" s="202"/>
      <c r="I390" s="202"/>
      <c r="J390" s="169" t="s">
        <v>10</v>
      </c>
      <c r="K390" s="129" t="s">
        <v>2</v>
      </c>
      <c r="L390" s="129" t="s">
        <v>3</v>
      </c>
      <c r="M390" s="130" t="s">
        <v>4</v>
      </c>
      <c r="N390" s="129" t="s">
        <v>5</v>
      </c>
      <c r="O390" s="131" t="s">
        <v>6</v>
      </c>
      <c r="P390" s="131" t="s">
        <v>7</v>
      </c>
      <c r="Q390" s="129" t="s">
        <v>8</v>
      </c>
    </row>
    <row r="391" spans="1:18" ht="18" customHeight="1">
      <c r="A391" s="197"/>
      <c r="B391" s="52" t="s">
        <v>81</v>
      </c>
      <c r="C391" s="52" t="s">
        <v>82</v>
      </c>
      <c r="D391" s="52" t="s">
        <v>83</v>
      </c>
      <c r="E391" s="52" t="s">
        <v>84</v>
      </c>
      <c r="F391" s="52" t="s">
        <v>85</v>
      </c>
      <c r="G391" s="52" t="s">
        <v>86</v>
      </c>
      <c r="H391" s="52" t="s">
        <v>87</v>
      </c>
      <c r="I391" s="52" t="s">
        <v>88</v>
      </c>
      <c r="J391" s="128"/>
      <c r="K391" s="49"/>
      <c r="L391" s="49"/>
      <c r="M391" s="50"/>
      <c r="N391" s="49"/>
      <c r="O391" s="131"/>
      <c r="P391" s="51"/>
      <c r="Q391" s="49"/>
    </row>
    <row r="392" spans="1:18" ht="15.75" customHeight="1">
      <c r="A392" s="52">
        <v>2002</v>
      </c>
      <c r="B392" s="53">
        <v>96</v>
      </c>
      <c r="C392" s="53"/>
      <c r="D392" s="53"/>
      <c r="E392" s="53"/>
      <c r="F392" s="53"/>
      <c r="G392" s="53"/>
      <c r="H392" s="53"/>
      <c r="I392" s="53"/>
      <c r="J392" s="54"/>
      <c r="K392" s="120"/>
      <c r="L392" s="121"/>
      <c r="M392" s="122"/>
      <c r="N392" s="58"/>
      <c r="O392" s="59">
        <f>B392</f>
        <v>96</v>
      </c>
      <c r="P392" s="60"/>
      <c r="Q392" s="58"/>
    </row>
    <row r="393" spans="1:18" ht="15.75" customHeight="1">
      <c r="A393" s="52">
        <v>2101</v>
      </c>
      <c r="B393" s="53"/>
      <c r="C393" s="53">
        <v>91</v>
      </c>
      <c r="D393" s="53"/>
      <c r="E393" s="53"/>
      <c r="F393" s="53"/>
      <c r="G393" s="53"/>
      <c r="H393" s="53"/>
      <c r="I393" s="53"/>
      <c r="J393" s="54"/>
      <c r="K393" s="123"/>
      <c r="L393" s="74"/>
      <c r="M393" s="124"/>
      <c r="N393" s="63">
        <f>IF(C393=0,"",C393/B392)</f>
        <v>0.94791666666666663</v>
      </c>
      <c r="O393" s="64">
        <v>92</v>
      </c>
      <c r="P393" s="65">
        <f t="shared" ref="P393:P399" si="34">IF(O393=0,"",O393/O392)</f>
        <v>0.95833333333333337</v>
      </c>
      <c r="Q393" s="65">
        <f t="shared" ref="Q393:Q399" si="35">IF(O393=0,"",100%-P393)</f>
        <v>4.166666666666663E-2</v>
      </c>
    </row>
    <row r="394" spans="1:18" ht="15.75" customHeight="1">
      <c r="A394" s="52">
        <v>2102</v>
      </c>
      <c r="B394" s="53"/>
      <c r="C394" s="53"/>
      <c r="D394" s="53">
        <v>77</v>
      </c>
      <c r="E394" s="53"/>
      <c r="F394" s="53"/>
      <c r="G394" s="53"/>
      <c r="H394" s="53"/>
      <c r="I394" s="53"/>
      <c r="J394" s="54"/>
      <c r="K394" s="123"/>
      <c r="L394" s="74"/>
      <c r="M394" s="124"/>
      <c r="N394" s="63">
        <f>IF(D394=0,"",D394/C393)</f>
        <v>0.84615384615384615</v>
      </c>
      <c r="O394" s="64">
        <v>84</v>
      </c>
      <c r="P394" s="65">
        <f t="shared" si="34"/>
        <v>0.91304347826086951</v>
      </c>
      <c r="Q394" s="65">
        <f t="shared" si="35"/>
        <v>8.6956521739130488E-2</v>
      </c>
      <c r="R394" s="8">
        <f>O394/O392</f>
        <v>0.875</v>
      </c>
    </row>
    <row r="395" spans="1:18" ht="15.75" customHeight="1">
      <c r="A395" s="52">
        <v>2201</v>
      </c>
      <c r="B395" s="53"/>
      <c r="C395" s="53"/>
      <c r="D395" s="53"/>
      <c r="E395" s="53">
        <v>78</v>
      </c>
      <c r="F395" s="53"/>
      <c r="G395" s="53"/>
      <c r="H395" s="53"/>
      <c r="I395" s="53"/>
      <c r="J395" s="54"/>
      <c r="K395" s="123"/>
      <c r="L395" s="74"/>
      <c r="M395" s="124"/>
      <c r="N395" s="63">
        <f>IF(E395=0,"",E395/D394)</f>
        <v>1.0129870129870129</v>
      </c>
      <c r="O395" s="64">
        <v>80</v>
      </c>
      <c r="P395" s="65">
        <f t="shared" si="34"/>
        <v>0.95238095238095233</v>
      </c>
      <c r="Q395" s="65">
        <f t="shared" si="35"/>
        <v>4.7619047619047672E-2</v>
      </c>
    </row>
    <row r="396" spans="1:18" ht="15.75" customHeight="1">
      <c r="A396" s="52">
        <v>2202</v>
      </c>
      <c r="B396" s="53"/>
      <c r="C396" s="53"/>
      <c r="D396" s="53"/>
      <c r="E396" s="53"/>
      <c r="F396" s="53">
        <v>72</v>
      </c>
      <c r="G396" s="53"/>
      <c r="H396" s="53"/>
      <c r="I396" s="53"/>
      <c r="J396" s="54"/>
      <c r="K396" s="123"/>
      <c r="L396" s="74"/>
      <c r="M396" s="124"/>
      <c r="N396" s="63">
        <f>IF(F396=0,"",F396/E395)</f>
        <v>0.92307692307692313</v>
      </c>
      <c r="O396" s="64">
        <v>78</v>
      </c>
      <c r="P396" s="65">
        <f t="shared" si="34"/>
        <v>0.97499999999999998</v>
      </c>
      <c r="Q396" s="65">
        <f t="shared" si="35"/>
        <v>2.5000000000000022E-2</v>
      </c>
    </row>
    <row r="397" spans="1:18" ht="15.75" customHeight="1">
      <c r="A397" s="52">
        <v>2301</v>
      </c>
      <c r="B397" s="53"/>
      <c r="C397" s="53"/>
      <c r="D397" s="53"/>
      <c r="E397" s="53"/>
      <c r="F397" s="53"/>
      <c r="G397" s="53">
        <v>72</v>
      </c>
      <c r="H397" s="53"/>
      <c r="I397" s="53"/>
      <c r="J397" s="54"/>
      <c r="K397" s="123"/>
      <c r="L397" s="74"/>
      <c r="M397" s="124"/>
      <c r="N397" s="63">
        <f>IF(G397=0,"",G397/F396)</f>
        <v>1</v>
      </c>
      <c r="O397" s="64">
        <v>75</v>
      </c>
      <c r="P397" s="65">
        <f t="shared" si="34"/>
        <v>0.96153846153846156</v>
      </c>
      <c r="Q397" s="65">
        <f t="shared" si="35"/>
        <v>3.8461538461538436E-2</v>
      </c>
    </row>
    <row r="398" spans="1:18" ht="15.75" customHeight="1">
      <c r="A398" s="52">
        <v>2302</v>
      </c>
      <c r="B398" s="53"/>
      <c r="C398" s="53"/>
      <c r="D398" s="53"/>
      <c r="E398" s="53"/>
      <c r="F398" s="53"/>
      <c r="G398" s="53"/>
      <c r="H398" s="53">
        <v>69</v>
      </c>
      <c r="I398" s="53"/>
      <c r="J398" s="54"/>
      <c r="K398" s="123"/>
      <c r="L398" s="74"/>
      <c r="M398" s="124"/>
      <c r="N398" s="63">
        <f>IF(H398=0,"",H398/G397)</f>
        <v>0.95833333333333337</v>
      </c>
      <c r="O398" s="64">
        <v>74</v>
      </c>
      <c r="P398" s="65">
        <f t="shared" si="34"/>
        <v>0.98666666666666669</v>
      </c>
      <c r="Q398" s="65">
        <f t="shared" si="35"/>
        <v>1.3333333333333308E-2</v>
      </c>
    </row>
    <row r="399" spans="1:18" ht="15.75" customHeight="1">
      <c r="A399" s="52">
        <v>2401</v>
      </c>
      <c r="B399" s="53"/>
      <c r="C399" s="53"/>
      <c r="D399" s="53"/>
      <c r="E399" s="53"/>
      <c r="F399" s="53"/>
      <c r="G399" s="53"/>
      <c r="H399" s="53"/>
      <c r="I399" s="53">
        <v>64</v>
      </c>
      <c r="J399" s="54"/>
      <c r="K399" s="123"/>
      <c r="L399" s="74"/>
      <c r="M399" s="124"/>
      <c r="N399" s="63">
        <f>IF(I399=0,"",I399/H398)</f>
        <v>0.92753623188405798</v>
      </c>
      <c r="O399" s="64">
        <v>72</v>
      </c>
      <c r="P399" s="65">
        <f t="shared" si="34"/>
        <v>0.97297297297297303</v>
      </c>
      <c r="Q399" s="65">
        <f t="shared" si="35"/>
        <v>2.7027027027026973E-2</v>
      </c>
    </row>
    <row r="400" spans="1:18" ht="15.75" customHeight="1">
      <c r="A400" s="52">
        <v>2402</v>
      </c>
      <c r="B400" s="53"/>
      <c r="C400" s="53"/>
      <c r="D400" s="53"/>
      <c r="E400" s="53"/>
      <c r="F400" s="53"/>
      <c r="G400" s="53"/>
      <c r="H400" s="53"/>
      <c r="I400" s="53">
        <v>10</v>
      </c>
      <c r="J400" s="54"/>
      <c r="K400" s="123"/>
      <c r="L400" s="74"/>
      <c r="M400" s="74"/>
      <c r="N400" s="71"/>
      <c r="O400" s="64">
        <v>15</v>
      </c>
      <c r="P400" s="73"/>
      <c r="Q400" s="71"/>
    </row>
    <row r="401" spans="1:18" ht="15.75" customHeight="1">
      <c r="A401" s="52">
        <v>2501</v>
      </c>
      <c r="B401" s="53"/>
      <c r="C401" s="53"/>
      <c r="D401" s="53"/>
      <c r="E401" s="53"/>
      <c r="F401" s="53"/>
      <c r="G401" s="53"/>
      <c r="H401" s="53"/>
      <c r="I401" s="53"/>
      <c r="J401" s="54"/>
      <c r="K401" s="123"/>
      <c r="L401" s="74"/>
      <c r="M401" s="75"/>
      <c r="N401" s="71"/>
      <c r="O401" s="64"/>
      <c r="P401" s="73"/>
      <c r="Q401" s="71"/>
      <c r="R401" s="29"/>
    </row>
    <row r="402" spans="1:18" ht="15.75" customHeight="1">
      <c r="A402" s="52">
        <v>2502</v>
      </c>
      <c r="B402" s="53"/>
      <c r="C402" s="53"/>
      <c r="D402" s="53"/>
      <c r="E402" s="53"/>
      <c r="F402" s="53"/>
      <c r="G402" s="53"/>
      <c r="H402" s="53"/>
      <c r="I402" s="53"/>
      <c r="J402" s="54"/>
      <c r="K402" s="123"/>
      <c r="L402" s="74"/>
      <c r="M402" s="75"/>
      <c r="N402" s="71"/>
      <c r="O402" s="64"/>
      <c r="P402" s="73"/>
      <c r="Q402" s="71"/>
      <c r="R402" s="29"/>
    </row>
    <row r="403" spans="1:18" ht="15.75" customHeight="1">
      <c r="A403" s="52">
        <v>2601</v>
      </c>
      <c r="B403" s="53"/>
      <c r="C403" s="53"/>
      <c r="D403" s="53"/>
      <c r="E403" s="53"/>
      <c r="F403" s="53"/>
      <c r="G403" s="53"/>
      <c r="H403" s="53"/>
      <c r="I403" s="53"/>
      <c r="J403" s="54"/>
      <c r="K403" s="123"/>
      <c r="L403" s="74"/>
      <c r="M403" s="75"/>
      <c r="N403" s="71"/>
      <c r="O403" s="72"/>
      <c r="P403" s="73"/>
      <c r="Q403" s="71"/>
      <c r="R403" s="29"/>
    </row>
    <row r="404" spans="1:18" ht="15.75" customHeight="1">
      <c r="A404" s="52">
        <v>2602</v>
      </c>
      <c r="B404" s="53"/>
      <c r="C404" s="53"/>
      <c r="D404" s="53"/>
      <c r="E404" s="53"/>
      <c r="F404" s="53"/>
      <c r="G404" s="53"/>
      <c r="H404" s="53"/>
      <c r="I404" s="53"/>
      <c r="J404" s="54"/>
      <c r="K404" s="123"/>
      <c r="L404" s="74"/>
      <c r="M404" s="75"/>
      <c r="N404" s="74"/>
      <c r="O404" s="75"/>
      <c r="P404" s="76"/>
      <c r="Q404" s="71"/>
      <c r="R404" s="29"/>
    </row>
    <row r="405" spans="1:18" ht="15.75" customHeight="1">
      <c r="A405" s="52">
        <v>2701</v>
      </c>
      <c r="B405" s="53"/>
      <c r="C405" s="53"/>
      <c r="D405" s="53"/>
      <c r="E405" s="53"/>
      <c r="F405" s="53"/>
      <c r="G405" s="53"/>
      <c r="H405" s="53"/>
      <c r="I405" s="53"/>
      <c r="J405" s="54"/>
      <c r="K405" s="123"/>
      <c r="L405" s="74"/>
      <c r="M405" s="75"/>
      <c r="N405" s="77" t="s">
        <v>63</v>
      </c>
      <c r="O405" s="78"/>
      <c r="P405" s="79" t="str">
        <f>IF(SUM(J394:J401)=0,"",SUM(J394:J401))</f>
        <v/>
      </c>
      <c r="Q405" s="80" t="s">
        <v>10</v>
      </c>
      <c r="R405" s="29"/>
    </row>
    <row r="406" spans="1:18" ht="15.75" customHeight="1">
      <c r="A406" s="52">
        <v>2702</v>
      </c>
      <c r="B406" s="53"/>
      <c r="C406" s="53"/>
      <c r="D406" s="53"/>
      <c r="E406" s="53"/>
      <c r="F406" s="53"/>
      <c r="G406" s="53"/>
      <c r="H406" s="53"/>
      <c r="I406" s="53"/>
      <c r="J406" s="54"/>
      <c r="K406" s="123"/>
      <c r="L406" s="74"/>
      <c r="M406" s="75"/>
      <c r="N406" s="81" t="s">
        <v>64</v>
      </c>
      <c r="O406" s="82" t="str">
        <f>IF(O405/B392=0,"",O405/B392)</f>
        <v/>
      </c>
      <c r="P406" s="83" t="e">
        <f>IF(O405/P405=0,"",O405/P405)</f>
        <v>#VALUE!</v>
      </c>
      <c r="Q406" s="84" t="s">
        <v>65</v>
      </c>
      <c r="R406" s="29"/>
    </row>
    <row r="407" spans="1:18" ht="15.75" customHeight="1">
      <c r="A407" s="52">
        <v>2801</v>
      </c>
      <c r="B407" s="53"/>
      <c r="C407" s="53"/>
      <c r="D407" s="53"/>
      <c r="E407" s="53"/>
      <c r="F407" s="53"/>
      <c r="G407" s="53"/>
      <c r="H407" s="53"/>
      <c r="I407" s="53"/>
      <c r="J407" s="54"/>
      <c r="K407" s="125"/>
      <c r="L407" s="126"/>
      <c r="M407" s="127"/>
      <c r="N407" s="86"/>
      <c r="O407" s="87"/>
      <c r="P407" s="87"/>
      <c r="Q407" s="88"/>
      <c r="R407" s="29"/>
    </row>
    <row r="408" spans="1:18" ht="18" customHeight="1">
      <c r="A408" s="28"/>
      <c r="B408" s="29"/>
      <c r="C408" s="29"/>
      <c r="D408" s="201" t="s">
        <v>90</v>
      </c>
      <c r="E408" s="202"/>
      <c r="F408" s="202"/>
      <c r="G408" s="202"/>
      <c r="H408" s="202"/>
      <c r="I408" s="202"/>
      <c r="J408" s="89">
        <f>SUM(J392:J404)</f>
        <v>0</v>
      </c>
      <c r="K408" s="90" t="str">
        <f>IF(J399=0,"",J399/B392)</f>
        <v/>
      </c>
      <c r="L408" s="90" t="str">
        <f>IF(J408=0,"",J408/B392)</f>
        <v/>
      </c>
      <c r="M408" s="90" t="str">
        <f>IF(J399=0,"0%",L408-K408)</f>
        <v>0%</v>
      </c>
      <c r="N408" s="1"/>
      <c r="O408" s="1"/>
      <c r="P408" s="29"/>
      <c r="Q408" s="25"/>
    </row>
    <row r="409" spans="1:18" ht="12.75" customHeight="1"/>
    <row r="410" spans="1:18" ht="12.75" customHeight="1"/>
    <row r="411" spans="1:18" ht="26.25" customHeight="1">
      <c r="B411" s="212" t="s">
        <v>101</v>
      </c>
      <c r="C411" s="205"/>
      <c r="D411" s="205"/>
      <c r="E411" s="205"/>
      <c r="F411" s="205"/>
      <c r="G411" s="205"/>
      <c r="H411" s="205"/>
      <c r="I411" s="205"/>
      <c r="J411" s="48" t="s">
        <v>112</v>
      </c>
      <c r="K411" s="48"/>
      <c r="L411" s="48"/>
      <c r="M411" s="29"/>
      <c r="N411" s="1"/>
      <c r="O411" s="29"/>
      <c r="P411" s="29"/>
      <c r="Q411" s="29"/>
    </row>
    <row r="412" spans="1:18" ht="51" customHeight="1">
      <c r="A412" s="206" t="s">
        <v>9</v>
      </c>
      <c r="B412" s="207" t="s">
        <v>80</v>
      </c>
      <c r="C412" s="202"/>
      <c r="D412" s="202"/>
      <c r="E412" s="202"/>
      <c r="F412" s="202"/>
      <c r="G412" s="202"/>
      <c r="H412" s="202"/>
      <c r="I412" s="202"/>
      <c r="J412" s="169" t="s">
        <v>10</v>
      </c>
      <c r="K412" s="129" t="s">
        <v>2</v>
      </c>
      <c r="L412" s="129" t="s">
        <v>3</v>
      </c>
      <c r="M412" s="130" t="s">
        <v>4</v>
      </c>
      <c r="N412" s="129" t="s">
        <v>5</v>
      </c>
      <c r="O412" s="131" t="s">
        <v>6</v>
      </c>
      <c r="P412" s="131" t="s">
        <v>7</v>
      </c>
      <c r="Q412" s="129" t="s">
        <v>8</v>
      </c>
    </row>
    <row r="413" spans="1:18" ht="18" customHeight="1">
      <c r="A413" s="197"/>
      <c r="B413" s="52" t="s">
        <v>81</v>
      </c>
      <c r="C413" s="52" t="s">
        <v>82</v>
      </c>
      <c r="D413" s="52" t="s">
        <v>83</v>
      </c>
      <c r="E413" s="52" t="s">
        <v>84</v>
      </c>
      <c r="F413" s="52" t="s">
        <v>85</v>
      </c>
      <c r="G413" s="52" t="s">
        <v>86</v>
      </c>
      <c r="H413" s="52" t="s">
        <v>87</v>
      </c>
      <c r="I413" s="52" t="s">
        <v>88</v>
      </c>
      <c r="J413" s="128"/>
      <c r="K413" s="49"/>
      <c r="L413" s="49"/>
      <c r="M413" s="50"/>
      <c r="N413" s="49"/>
      <c r="O413" s="131"/>
      <c r="P413" s="51"/>
      <c r="Q413" s="49"/>
    </row>
    <row r="414" spans="1:18" ht="15.75" customHeight="1">
      <c r="A414" s="52">
        <v>2101</v>
      </c>
      <c r="B414" s="53">
        <v>70</v>
      </c>
      <c r="C414" s="53"/>
      <c r="D414" s="53"/>
      <c r="E414" s="53"/>
      <c r="F414" s="53"/>
      <c r="G414" s="53"/>
      <c r="H414" s="53"/>
      <c r="I414" s="53"/>
      <c r="J414" s="54"/>
      <c r="K414" s="120"/>
      <c r="L414" s="121"/>
      <c r="M414" s="122"/>
      <c r="N414" s="58"/>
      <c r="O414" s="59">
        <f>B414</f>
        <v>70</v>
      </c>
      <c r="P414" s="60"/>
      <c r="Q414" s="58"/>
    </row>
    <row r="415" spans="1:18" ht="15.75" customHeight="1">
      <c r="A415" s="52">
        <v>2102</v>
      </c>
      <c r="B415" s="53"/>
      <c r="C415" s="53">
        <v>69</v>
      </c>
      <c r="D415" s="53"/>
      <c r="E415" s="53"/>
      <c r="F415" s="53"/>
      <c r="G415" s="53"/>
      <c r="H415" s="53"/>
      <c r="I415" s="53"/>
      <c r="J415" s="54"/>
      <c r="K415" s="123"/>
      <c r="L415" s="74"/>
      <c r="M415" s="124"/>
      <c r="N415" s="63">
        <f>IF(C415=0,"",C415/B414)</f>
        <v>0.98571428571428577</v>
      </c>
      <c r="O415" s="64">
        <v>69</v>
      </c>
      <c r="P415" s="65">
        <f t="shared" ref="P415:P421" si="36">IF(O415=0,"",O415/O414)</f>
        <v>0.98571428571428577</v>
      </c>
      <c r="Q415" s="65">
        <f t="shared" ref="Q415:Q421" si="37">IF(O415=0,"",100%-P415)</f>
        <v>1.4285714285714235E-2</v>
      </c>
    </row>
    <row r="416" spans="1:18" ht="15.75" customHeight="1">
      <c r="A416" s="52">
        <v>2201</v>
      </c>
      <c r="B416" s="53"/>
      <c r="C416" s="53"/>
      <c r="D416" s="53">
        <v>60</v>
      </c>
      <c r="E416" s="53"/>
      <c r="F416" s="53"/>
      <c r="G416" s="53"/>
      <c r="H416" s="53"/>
      <c r="I416" s="53"/>
      <c r="J416" s="54"/>
      <c r="K416" s="123"/>
      <c r="L416" s="74"/>
      <c r="M416" s="124"/>
      <c r="N416" s="63">
        <f>IF(D416=0,"",D416/C415)</f>
        <v>0.86956521739130432</v>
      </c>
      <c r="O416" s="64">
        <v>64</v>
      </c>
      <c r="P416" s="65">
        <f t="shared" si="36"/>
        <v>0.92753623188405798</v>
      </c>
      <c r="Q416" s="65">
        <f t="shared" si="37"/>
        <v>7.2463768115942018E-2</v>
      </c>
      <c r="R416" s="8">
        <f>O416/O414</f>
        <v>0.91428571428571426</v>
      </c>
    </row>
    <row r="417" spans="1:24" ht="15.75" customHeight="1">
      <c r="A417" s="52">
        <v>2202</v>
      </c>
      <c r="B417" s="53"/>
      <c r="C417" s="53"/>
      <c r="D417" s="53"/>
      <c r="E417" s="53">
        <v>60</v>
      </c>
      <c r="F417" s="53"/>
      <c r="G417" s="53"/>
      <c r="H417" s="53"/>
      <c r="I417" s="53"/>
      <c r="J417" s="54"/>
      <c r="K417" s="123"/>
      <c r="L417" s="74"/>
      <c r="M417" s="124"/>
      <c r="N417" s="63">
        <f>IF(E417=0,"",E417/D416)</f>
        <v>1</v>
      </c>
      <c r="O417" s="64">
        <v>62</v>
      </c>
      <c r="P417" s="65">
        <f t="shared" si="36"/>
        <v>0.96875</v>
      </c>
      <c r="Q417" s="65">
        <f t="shared" si="37"/>
        <v>3.125E-2</v>
      </c>
    </row>
    <row r="418" spans="1:24" ht="15.75" customHeight="1">
      <c r="A418" s="52">
        <v>2301</v>
      </c>
      <c r="B418" s="53"/>
      <c r="C418" s="53"/>
      <c r="D418" s="53"/>
      <c r="E418" s="53"/>
      <c r="F418" s="53">
        <v>54</v>
      </c>
      <c r="G418" s="53"/>
      <c r="H418" s="53"/>
      <c r="I418" s="53"/>
      <c r="J418" s="54"/>
      <c r="K418" s="123"/>
      <c r="L418" s="74"/>
      <c r="M418" s="124"/>
      <c r="N418" s="63">
        <f>IF(F418=0,"",F418/E417)</f>
        <v>0.9</v>
      </c>
      <c r="O418" s="64">
        <v>57</v>
      </c>
      <c r="P418" s="65">
        <f t="shared" si="36"/>
        <v>0.91935483870967738</v>
      </c>
      <c r="Q418" s="65">
        <f t="shared" si="37"/>
        <v>8.064516129032262E-2</v>
      </c>
    </row>
    <row r="419" spans="1:24" ht="15.75" customHeight="1">
      <c r="A419" s="52">
        <v>2302</v>
      </c>
      <c r="B419" s="53"/>
      <c r="C419" s="53"/>
      <c r="D419" s="53"/>
      <c r="E419" s="53"/>
      <c r="F419" s="53"/>
      <c r="G419" s="53">
        <v>50</v>
      </c>
      <c r="H419" s="53"/>
      <c r="I419" s="53"/>
      <c r="J419" s="54"/>
      <c r="K419" s="123"/>
      <c r="L419" s="74"/>
      <c r="M419" s="124"/>
      <c r="N419" s="63">
        <f>IF(G419=0,"",G419/F418)</f>
        <v>0.92592592592592593</v>
      </c>
      <c r="O419" s="64">
        <v>53</v>
      </c>
      <c r="P419" s="65">
        <f t="shared" si="36"/>
        <v>0.92982456140350878</v>
      </c>
      <c r="Q419" s="65">
        <f t="shared" si="37"/>
        <v>7.0175438596491224E-2</v>
      </c>
    </row>
    <row r="420" spans="1:24" ht="15.75" customHeight="1">
      <c r="A420" s="52">
        <v>2401</v>
      </c>
      <c r="B420" s="53"/>
      <c r="C420" s="53"/>
      <c r="D420" s="53"/>
      <c r="E420" s="53"/>
      <c r="F420" s="53"/>
      <c r="G420" s="53"/>
      <c r="H420" s="53">
        <v>49</v>
      </c>
      <c r="I420" s="53"/>
      <c r="J420" s="54"/>
      <c r="K420" s="123"/>
      <c r="L420" s="74"/>
      <c r="M420" s="124"/>
      <c r="N420" s="63">
        <f>IF(H420=0,"",H420/G419)</f>
        <v>0.98</v>
      </c>
      <c r="O420" s="64">
        <v>53</v>
      </c>
      <c r="P420" s="65">
        <f t="shared" si="36"/>
        <v>1</v>
      </c>
      <c r="Q420" s="65">
        <f t="shared" si="37"/>
        <v>0</v>
      </c>
    </row>
    <row r="421" spans="1:24" ht="15.75" customHeight="1">
      <c r="A421" s="52">
        <v>2402</v>
      </c>
      <c r="B421" s="53"/>
      <c r="C421" s="53"/>
      <c r="D421" s="53"/>
      <c r="E421" s="53"/>
      <c r="F421" s="53"/>
      <c r="G421" s="53"/>
      <c r="H421" s="53"/>
      <c r="I421" s="53">
        <v>48</v>
      </c>
      <c r="J421" s="54"/>
      <c r="K421" s="123"/>
      <c r="L421" s="74"/>
      <c r="M421" s="124"/>
      <c r="N421" s="63">
        <f>IF(I421=0,"",I421/H420)</f>
        <v>0.97959183673469385</v>
      </c>
      <c r="O421" s="64">
        <v>53</v>
      </c>
      <c r="P421" s="65">
        <f t="shared" si="36"/>
        <v>1</v>
      </c>
      <c r="Q421" s="65">
        <f t="shared" si="37"/>
        <v>0</v>
      </c>
    </row>
    <row r="422" spans="1:24" ht="15.75" customHeight="1">
      <c r="A422" s="52">
        <v>2501</v>
      </c>
      <c r="B422" s="53"/>
      <c r="C422" s="53"/>
      <c r="D422" s="53"/>
      <c r="E422" s="53"/>
      <c r="F422" s="53"/>
      <c r="G422" s="53"/>
      <c r="H422" s="53"/>
      <c r="I422" s="53"/>
      <c r="J422" s="54"/>
      <c r="K422" s="123"/>
      <c r="L422" s="74"/>
      <c r="M422" s="74"/>
      <c r="N422" s="71"/>
      <c r="O422" s="64"/>
      <c r="P422" s="73"/>
      <c r="Q422" s="71"/>
    </row>
    <row r="423" spans="1:24" ht="15.75" customHeight="1">
      <c r="A423" s="52">
        <v>2502</v>
      </c>
      <c r="B423" s="53"/>
      <c r="C423" s="53"/>
      <c r="D423" s="53"/>
      <c r="E423" s="53"/>
      <c r="F423" s="53"/>
      <c r="G423" s="53"/>
      <c r="H423" s="53"/>
      <c r="I423" s="53"/>
      <c r="J423" s="54"/>
      <c r="K423" s="123"/>
      <c r="L423" s="74"/>
      <c r="M423" s="75"/>
      <c r="N423" s="71"/>
      <c r="O423" s="64"/>
      <c r="P423" s="73"/>
      <c r="Q423" s="71"/>
      <c r="R423" s="29"/>
    </row>
    <row r="424" spans="1:24" ht="15.75" customHeight="1">
      <c r="A424" s="52">
        <v>2601</v>
      </c>
      <c r="B424" s="53"/>
      <c r="C424" s="53"/>
      <c r="D424" s="53"/>
      <c r="E424" s="53"/>
      <c r="F424" s="53"/>
      <c r="G424" s="53"/>
      <c r="H424" s="53"/>
      <c r="I424" s="53"/>
      <c r="J424" s="54"/>
      <c r="K424" s="123"/>
      <c r="L424" s="74"/>
      <c r="M424" s="75"/>
      <c r="N424" s="71"/>
      <c r="O424" s="64"/>
      <c r="P424" s="73"/>
      <c r="Q424" s="71"/>
      <c r="R424" s="29"/>
    </row>
    <row r="425" spans="1:24" ht="15.75" customHeight="1">
      <c r="A425" s="52">
        <v>2602</v>
      </c>
      <c r="B425" s="53"/>
      <c r="C425" s="53"/>
      <c r="D425" s="53"/>
      <c r="E425" s="53"/>
      <c r="F425" s="53"/>
      <c r="G425" s="53"/>
      <c r="H425" s="53"/>
      <c r="I425" s="53"/>
      <c r="J425" s="54"/>
      <c r="K425" s="123"/>
      <c r="L425" s="74"/>
      <c r="M425" s="75"/>
      <c r="N425" s="71"/>
      <c r="O425" s="72"/>
      <c r="P425" s="73"/>
      <c r="Q425" s="71"/>
      <c r="R425" s="29"/>
    </row>
    <row r="426" spans="1:24" ht="15.75" customHeight="1">
      <c r="A426" s="52">
        <v>2701</v>
      </c>
      <c r="B426" s="53"/>
      <c r="C426" s="53"/>
      <c r="D426" s="53"/>
      <c r="E426" s="53"/>
      <c r="F426" s="53"/>
      <c r="G426" s="53"/>
      <c r="H426" s="53"/>
      <c r="I426" s="53"/>
      <c r="J426" s="54"/>
      <c r="K426" s="123"/>
      <c r="L426" s="74"/>
      <c r="M426" s="75"/>
      <c r="N426" s="74"/>
      <c r="O426" s="75"/>
      <c r="P426" s="76"/>
      <c r="Q426" s="71"/>
      <c r="R426" s="29"/>
    </row>
    <row r="427" spans="1:24" ht="15.75" customHeight="1">
      <c r="A427" s="52">
        <v>2702</v>
      </c>
      <c r="B427" s="53"/>
      <c r="C427" s="53"/>
      <c r="D427" s="53"/>
      <c r="E427" s="53"/>
      <c r="F427" s="53"/>
      <c r="G427" s="53"/>
      <c r="H427" s="53"/>
      <c r="I427" s="53"/>
      <c r="J427" s="54"/>
      <c r="K427" s="123"/>
      <c r="L427" s="74"/>
      <c r="M427" s="75"/>
      <c r="N427" s="77" t="s">
        <v>63</v>
      </c>
      <c r="O427" s="78"/>
      <c r="P427" s="79" t="str">
        <f>IF(SUM(J416:J423)=0,"",SUM(J416:J423))</f>
        <v/>
      </c>
      <c r="Q427" s="80" t="s">
        <v>10</v>
      </c>
      <c r="R427" s="29"/>
      <c r="X427" s="170">
        <f>AVERAGE(R416,R440)</f>
        <v>0.89863221884498479</v>
      </c>
    </row>
    <row r="428" spans="1:24" ht="15.75" customHeight="1">
      <c r="A428" s="52">
        <v>2801</v>
      </c>
      <c r="B428" s="53"/>
      <c r="C428" s="53"/>
      <c r="D428" s="53"/>
      <c r="E428" s="53"/>
      <c r="F428" s="53"/>
      <c r="G428" s="53"/>
      <c r="H428" s="53"/>
      <c r="I428" s="53"/>
      <c r="J428" s="54"/>
      <c r="K428" s="123"/>
      <c r="L428" s="74"/>
      <c r="M428" s="75"/>
      <c r="N428" s="81" t="s">
        <v>64</v>
      </c>
      <c r="O428" s="82" t="str">
        <f>IF(O427/B414=0,"",O427/B414)</f>
        <v/>
      </c>
      <c r="P428" s="83" t="e">
        <f>IF(O427/P427=0,"",O427/P427)</f>
        <v>#VALUE!</v>
      </c>
      <c r="Q428" s="84" t="s">
        <v>65</v>
      </c>
      <c r="R428" s="29"/>
    </row>
    <row r="429" spans="1:24" ht="15.75" customHeight="1">
      <c r="A429" s="52">
        <v>2802</v>
      </c>
      <c r="B429" s="53"/>
      <c r="C429" s="53"/>
      <c r="D429" s="53"/>
      <c r="E429" s="53"/>
      <c r="F429" s="53"/>
      <c r="G429" s="53"/>
      <c r="H429" s="53"/>
      <c r="I429" s="53"/>
      <c r="J429" s="54"/>
      <c r="K429" s="125"/>
      <c r="L429" s="126"/>
      <c r="M429" s="127"/>
      <c r="N429" s="86"/>
      <c r="O429" s="87"/>
      <c r="P429" s="87"/>
      <c r="Q429" s="88"/>
      <c r="R429" s="29"/>
    </row>
    <row r="430" spans="1:24" ht="18" customHeight="1">
      <c r="A430" s="28"/>
      <c r="B430" s="29"/>
      <c r="C430" s="29"/>
      <c r="D430" s="201" t="s">
        <v>90</v>
      </c>
      <c r="E430" s="202"/>
      <c r="F430" s="202"/>
      <c r="G430" s="202"/>
      <c r="H430" s="202"/>
      <c r="I430" s="202"/>
      <c r="J430" s="89">
        <f>SUM(J414:J426)</f>
        <v>0</v>
      </c>
      <c r="K430" s="90" t="str">
        <f>IF(J421=0,"",J421/B414)</f>
        <v/>
      </c>
      <c r="L430" s="90" t="str">
        <f>IF(J430=0,"",J430/B414)</f>
        <v/>
      </c>
      <c r="M430" s="90" t="str">
        <f>IF(J421=0,"0%",L430-K430)</f>
        <v>0%</v>
      </c>
      <c r="N430" s="1"/>
      <c r="O430" s="1"/>
      <c r="P430" s="29"/>
      <c r="Q430" s="25"/>
    </row>
    <row r="431" spans="1:24" ht="12.75" customHeight="1"/>
    <row r="432" spans="1:24" ht="12.75" customHeight="1"/>
    <row r="433" spans="1:18" ht="12.75" customHeight="1"/>
    <row r="434" spans="1:18" ht="12.75" customHeight="1"/>
    <row r="435" spans="1:18" ht="26.25" customHeight="1">
      <c r="B435" s="212" t="s">
        <v>101</v>
      </c>
      <c r="C435" s="205"/>
      <c r="D435" s="205"/>
      <c r="E435" s="205"/>
      <c r="F435" s="205"/>
      <c r="G435" s="205"/>
      <c r="H435" s="205"/>
      <c r="I435" s="205"/>
      <c r="J435" s="48" t="s">
        <v>113</v>
      </c>
      <c r="K435" s="48"/>
      <c r="L435" s="48"/>
      <c r="M435" s="29"/>
      <c r="N435" s="1"/>
      <c r="O435" s="29"/>
      <c r="P435" s="29"/>
      <c r="Q435" s="29"/>
    </row>
    <row r="436" spans="1:18" ht="51" customHeight="1">
      <c r="A436" s="206" t="s">
        <v>9</v>
      </c>
      <c r="B436" s="207" t="s">
        <v>80</v>
      </c>
      <c r="C436" s="202"/>
      <c r="D436" s="202"/>
      <c r="E436" s="202"/>
      <c r="F436" s="202"/>
      <c r="G436" s="202"/>
      <c r="H436" s="202"/>
      <c r="I436" s="202"/>
      <c r="J436" s="169" t="s">
        <v>10</v>
      </c>
      <c r="K436" s="129" t="s">
        <v>2</v>
      </c>
      <c r="L436" s="129" t="s">
        <v>3</v>
      </c>
      <c r="M436" s="130" t="s">
        <v>4</v>
      </c>
      <c r="N436" s="129" t="s">
        <v>5</v>
      </c>
      <c r="O436" s="131" t="s">
        <v>6</v>
      </c>
      <c r="P436" s="131" t="s">
        <v>7</v>
      </c>
      <c r="Q436" s="129" t="s">
        <v>8</v>
      </c>
    </row>
    <row r="437" spans="1:18" ht="18" customHeight="1">
      <c r="A437" s="197"/>
      <c r="B437" s="52" t="s">
        <v>81</v>
      </c>
      <c r="C437" s="52" t="s">
        <v>82</v>
      </c>
      <c r="D437" s="52" t="s">
        <v>83</v>
      </c>
      <c r="E437" s="52" t="s">
        <v>84</v>
      </c>
      <c r="F437" s="52" t="s">
        <v>85</v>
      </c>
      <c r="G437" s="52" t="s">
        <v>86</v>
      </c>
      <c r="H437" s="52" t="s">
        <v>87</v>
      </c>
      <c r="I437" s="52" t="s">
        <v>88</v>
      </c>
      <c r="J437" s="128"/>
      <c r="K437" s="49"/>
      <c r="L437" s="49"/>
      <c r="M437" s="50"/>
      <c r="N437" s="49"/>
      <c r="O437" s="131"/>
      <c r="P437" s="51"/>
      <c r="Q437" s="49"/>
    </row>
    <row r="438" spans="1:18" ht="15.75" customHeight="1">
      <c r="A438" s="52">
        <v>2102</v>
      </c>
      <c r="B438" s="53">
        <v>94</v>
      </c>
      <c r="C438" s="53"/>
      <c r="D438" s="53"/>
      <c r="E438" s="53"/>
      <c r="F438" s="53"/>
      <c r="G438" s="53"/>
      <c r="H438" s="53"/>
      <c r="I438" s="53"/>
      <c r="J438" s="54"/>
      <c r="K438" s="120"/>
      <c r="L438" s="121"/>
      <c r="M438" s="122"/>
      <c r="N438" s="58"/>
      <c r="O438" s="59">
        <f>B438</f>
        <v>94</v>
      </c>
      <c r="P438" s="60"/>
      <c r="Q438" s="58"/>
    </row>
    <row r="439" spans="1:18" ht="15.75" customHeight="1">
      <c r="A439" s="52">
        <v>2201</v>
      </c>
      <c r="B439" s="53"/>
      <c r="C439" s="53">
        <v>90</v>
      </c>
      <c r="D439" s="53"/>
      <c r="E439" s="53"/>
      <c r="F439" s="53"/>
      <c r="G439" s="53"/>
      <c r="H439" s="53"/>
      <c r="I439" s="53"/>
      <c r="J439" s="54"/>
      <c r="K439" s="123"/>
      <c r="L439" s="74"/>
      <c r="M439" s="124"/>
      <c r="N439" s="63">
        <f>IF(C439=0,"",C439/B438)</f>
        <v>0.95744680851063835</v>
      </c>
      <c r="O439" s="64">
        <v>90</v>
      </c>
      <c r="P439" s="65">
        <f t="shared" ref="P439:P445" si="38">IF(O439=0,"",O439/O438)</f>
        <v>0.95744680851063835</v>
      </c>
      <c r="Q439" s="65">
        <f t="shared" ref="Q439:Q445" si="39">IF(O439=0,"",100%-P439)</f>
        <v>4.2553191489361653E-2</v>
      </c>
    </row>
    <row r="440" spans="1:18" ht="15.75" customHeight="1">
      <c r="A440" s="52">
        <v>2202</v>
      </c>
      <c r="B440" s="53"/>
      <c r="C440" s="53"/>
      <c r="D440" s="53">
        <v>78</v>
      </c>
      <c r="E440" s="53"/>
      <c r="F440" s="53"/>
      <c r="G440" s="53"/>
      <c r="H440" s="53"/>
      <c r="I440" s="53"/>
      <c r="J440" s="54"/>
      <c r="K440" s="123"/>
      <c r="L440" s="74"/>
      <c r="M440" s="124"/>
      <c r="N440" s="63">
        <f>IF(D440=0,"",D440/C439)</f>
        <v>0.8666666666666667</v>
      </c>
      <c r="O440" s="64">
        <v>83</v>
      </c>
      <c r="P440" s="65">
        <f t="shared" si="38"/>
        <v>0.92222222222222228</v>
      </c>
      <c r="Q440" s="65">
        <f t="shared" si="39"/>
        <v>7.7777777777777724E-2</v>
      </c>
      <c r="R440" s="8">
        <f>O440/O438</f>
        <v>0.88297872340425532</v>
      </c>
    </row>
    <row r="441" spans="1:18" ht="15.75" customHeight="1">
      <c r="A441" s="52">
        <v>2301</v>
      </c>
      <c r="B441" s="53"/>
      <c r="C441" s="53"/>
      <c r="D441" s="53"/>
      <c r="E441" s="53">
        <v>78</v>
      </c>
      <c r="F441" s="53"/>
      <c r="G441" s="53"/>
      <c r="H441" s="53"/>
      <c r="I441" s="53"/>
      <c r="J441" s="54"/>
      <c r="K441" s="123"/>
      <c r="L441" s="74"/>
      <c r="M441" s="124"/>
      <c r="N441" s="63">
        <f>IF(E441=0,"",E441/D440)</f>
        <v>1</v>
      </c>
      <c r="O441" s="64">
        <v>79</v>
      </c>
      <c r="P441" s="65">
        <f t="shared" si="38"/>
        <v>0.95180722891566261</v>
      </c>
      <c r="Q441" s="65">
        <f t="shared" si="39"/>
        <v>4.8192771084337394E-2</v>
      </c>
    </row>
    <row r="442" spans="1:18" ht="15.75" customHeight="1">
      <c r="A442" s="52">
        <v>2302</v>
      </c>
      <c r="B442" s="53"/>
      <c r="C442" s="53"/>
      <c r="D442" s="53"/>
      <c r="E442" s="53"/>
      <c r="F442" s="53">
        <v>71</v>
      </c>
      <c r="G442" s="53"/>
      <c r="H442" s="53"/>
      <c r="I442" s="53"/>
      <c r="J442" s="54"/>
      <c r="K442" s="123"/>
      <c r="L442" s="74"/>
      <c r="M442" s="124"/>
      <c r="N442" s="63">
        <f>IF(F442=0,"",F442/E441)</f>
        <v>0.91025641025641024</v>
      </c>
      <c r="O442" s="64">
        <v>78</v>
      </c>
      <c r="P442" s="65">
        <f t="shared" si="38"/>
        <v>0.98734177215189878</v>
      </c>
      <c r="Q442" s="65">
        <f t="shared" si="39"/>
        <v>1.2658227848101222E-2</v>
      </c>
    </row>
    <row r="443" spans="1:18" ht="15.75" customHeight="1">
      <c r="A443" s="52">
        <v>2401</v>
      </c>
      <c r="B443" s="53"/>
      <c r="C443" s="53"/>
      <c r="D443" s="53"/>
      <c r="E443" s="53"/>
      <c r="F443" s="53"/>
      <c r="G443" s="53">
        <v>70</v>
      </c>
      <c r="H443" s="53"/>
      <c r="I443" s="53"/>
      <c r="J443" s="54"/>
      <c r="K443" s="123"/>
      <c r="L443" s="74"/>
      <c r="M443" s="124"/>
      <c r="N443" s="63">
        <f>IF(G443=0,"",G443/F442)</f>
        <v>0.9859154929577465</v>
      </c>
      <c r="O443" s="64">
        <v>73</v>
      </c>
      <c r="P443" s="65">
        <f t="shared" si="38"/>
        <v>0.9358974358974359</v>
      </c>
      <c r="Q443" s="65">
        <f t="shared" si="39"/>
        <v>6.4102564102564097E-2</v>
      </c>
    </row>
    <row r="444" spans="1:18" ht="15.75" customHeight="1">
      <c r="A444" s="52">
        <v>2402</v>
      </c>
      <c r="B444" s="53"/>
      <c r="C444" s="53"/>
      <c r="D444" s="53"/>
      <c r="E444" s="53"/>
      <c r="F444" s="53"/>
      <c r="G444" s="53"/>
      <c r="H444" s="53">
        <v>67</v>
      </c>
      <c r="I444" s="53"/>
      <c r="J444" s="54"/>
      <c r="K444" s="123"/>
      <c r="L444" s="74"/>
      <c r="M444" s="124"/>
      <c r="N444" s="63">
        <f>IF(H444=0,"",H444/G443)</f>
        <v>0.95714285714285718</v>
      </c>
      <c r="O444" s="64">
        <v>71</v>
      </c>
      <c r="P444" s="65">
        <f t="shared" si="38"/>
        <v>0.9726027397260274</v>
      </c>
      <c r="Q444" s="65">
        <f t="shared" si="39"/>
        <v>2.7397260273972601E-2</v>
      </c>
    </row>
    <row r="445" spans="1:18" ht="15.75" customHeight="1">
      <c r="A445" s="52">
        <v>2501</v>
      </c>
      <c r="B445" s="53"/>
      <c r="C445" s="53"/>
      <c r="D445" s="53"/>
      <c r="E445" s="53"/>
      <c r="F445" s="53"/>
      <c r="G445" s="53"/>
      <c r="H445" s="53"/>
      <c r="I445" s="53"/>
      <c r="J445" s="54"/>
      <c r="K445" s="123"/>
      <c r="L445" s="74"/>
      <c r="M445" s="124"/>
      <c r="N445" s="63" t="str">
        <f>IF(I445=0,"",I445/H444)</f>
        <v/>
      </c>
      <c r="O445" s="64"/>
      <c r="P445" s="65" t="str">
        <f t="shared" si="38"/>
        <v/>
      </c>
      <c r="Q445" s="65" t="str">
        <f t="shared" si="39"/>
        <v/>
      </c>
    </row>
    <row r="446" spans="1:18" ht="15.75" customHeight="1">
      <c r="A446" s="52">
        <v>2502</v>
      </c>
      <c r="B446" s="53"/>
      <c r="C446" s="53"/>
      <c r="D446" s="53"/>
      <c r="E446" s="53"/>
      <c r="F446" s="53"/>
      <c r="G446" s="53"/>
      <c r="H446" s="53"/>
      <c r="I446" s="53"/>
      <c r="J446" s="54"/>
      <c r="K446" s="123"/>
      <c r="L446" s="74"/>
      <c r="M446" s="74"/>
      <c r="N446" s="71"/>
      <c r="O446" s="64"/>
      <c r="P446" s="73"/>
      <c r="Q446" s="71"/>
    </row>
    <row r="447" spans="1:18" ht="15.75" customHeight="1">
      <c r="A447" s="52">
        <v>2601</v>
      </c>
      <c r="B447" s="53"/>
      <c r="C447" s="53"/>
      <c r="D447" s="53"/>
      <c r="E447" s="53"/>
      <c r="F447" s="53"/>
      <c r="G447" s="53"/>
      <c r="H447" s="53"/>
      <c r="I447" s="53"/>
      <c r="J447" s="54"/>
      <c r="K447" s="123"/>
      <c r="L447" s="74"/>
      <c r="M447" s="75"/>
      <c r="N447" s="71"/>
      <c r="O447" s="64"/>
      <c r="P447" s="73"/>
      <c r="Q447" s="71"/>
      <c r="R447" s="29"/>
    </row>
    <row r="448" spans="1:18" ht="15.75" customHeight="1">
      <c r="A448" s="52">
        <v>2602</v>
      </c>
      <c r="B448" s="53"/>
      <c r="C448" s="53"/>
      <c r="D448" s="53"/>
      <c r="E448" s="53"/>
      <c r="F448" s="53"/>
      <c r="G448" s="53"/>
      <c r="H448" s="53"/>
      <c r="I448" s="53"/>
      <c r="J448" s="54"/>
      <c r="K448" s="123"/>
      <c r="L448" s="74"/>
      <c r="M448" s="75"/>
      <c r="N448" s="71"/>
      <c r="O448" s="64"/>
      <c r="P448" s="73"/>
      <c r="Q448" s="71"/>
      <c r="R448" s="29"/>
    </row>
    <row r="449" spans="1:18" ht="15.75" customHeight="1">
      <c r="A449" s="52">
        <v>2701</v>
      </c>
      <c r="B449" s="53"/>
      <c r="C449" s="53"/>
      <c r="D449" s="53"/>
      <c r="E449" s="53"/>
      <c r="F449" s="53"/>
      <c r="G449" s="53"/>
      <c r="H449" s="53"/>
      <c r="I449" s="53"/>
      <c r="J449" s="54"/>
      <c r="K449" s="123"/>
      <c r="L449" s="74"/>
      <c r="M449" s="75"/>
      <c r="N449" s="71"/>
      <c r="O449" s="72"/>
      <c r="P449" s="73"/>
      <c r="Q449" s="71"/>
      <c r="R449" s="29"/>
    </row>
    <row r="450" spans="1:18" ht="15.75" customHeight="1">
      <c r="A450" s="52">
        <v>2702</v>
      </c>
      <c r="B450" s="53"/>
      <c r="C450" s="53"/>
      <c r="D450" s="53"/>
      <c r="E450" s="53"/>
      <c r="F450" s="53"/>
      <c r="G450" s="53"/>
      <c r="H450" s="53"/>
      <c r="I450" s="53"/>
      <c r="J450" s="54"/>
      <c r="K450" s="123"/>
      <c r="L450" s="74"/>
      <c r="M450" s="75"/>
      <c r="N450" s="74"/>
      <c r="O450" s="75"/>
      <c r="P450" s="76"/>
      <c r="Q450" s="71"/>
      <c r="R450" s="29"/>
    </row>
    <row r="451" spans="1:18" ht="15.75" customHeight="1">
      <c r="A451" s="52">
        <v>2801</v>
      </c>
      <c r="B451" s="53"/>
      <c r="C451" s="53"/>
      <c r="D451" s="53"/>
      <c r="E451" s="53"/>
      <c r="F451" s="53"/>
      <c r="G451" s="53"/>
      <c r="H451" s="53"/>
      <c r="I451" s="53"/>
      <c r="J451" s="54"/>
      <c r="K451" s="123"/>
      <c r="L451" s="74"/>
      <c r="M451" s="75"/>
      <c r="N451" s="77" t="s">
        <v>63</v>
      </c>
      <c r="O451" s="78"/>
      <c r="P451" s="79" t="str">
        <f>IF(SUM(J440:J447)=0,"",SUM(J440:J447))</f>
        <v/>
      </c>
      <c r="Q451" s="80" t="s">
        <v>10</v>
      </c>
      <c r="R451" s="29"/>
    </row>
    <row r="452" spans="1:18" ht="15.75" customHeight="1">
      <c r="A452" s="52">
        <v>2802</v>
      </c>
      <c r="B452" s="53"/>
      <c r="C452" s="53"/>
      <c r="D452" s="53"/>
      <c r="E452" s="53"/>
      <c r="F452" s="53"/>
      <c r="G452" s="53"/>
      <c r="H452" s="53"/>
      <c r="I452" s="53"/>
      <c r="J452" s="54"/>
      <c r="K452" s="123"/>
      <c r="L452" s="74"/>
      <c r="M452" s="75"/>
      <c r="N452" s="81" t="s">
        <v>64</v>
      </c>
      <c r="O452" s="82" t="str">
        <f>IF(O451/B438=0,"",O451/B438)</f>
        <v/>
      </c>
      <c r="P452" s="83" t="e">
        <f>IF(O451/P451=0,"",O451/P451)</f>
        <v>#VALUE!</v>
      </c>
      <c r="Q452" s="84" t="s">
        <v>65</v>
      </c>
      <c r="R452" s="29"/>
    </row>
    <row r="453" spans="1:18" ht="15.75" customHeight="1">
      <c r="A453" s="52">
        <v>2901</v>
      </c>
      <c r="B453" s="53"/>
      <c r="C453" s="53"/>
      <c r="D453" s="53"/>
      <c r="E453" s="53"/>
      <c r="F453" s="53"/>
      <c r="G453" s="53"/>
      <c r="H453" s="53"/>
      <c r="I453" s="53"/>
      <c r="J453" s="54"/>
      <c r="K453" s="125"/>
      <c r="L453" s="126"/>
      <c r="M453" s="127"/>
      <c r="N453" s="86"/>
      <c r="O453" s="87"/>
      <c r="P453" s="87"/>
      <c r="Q453" s="88"/>
      <c r="R453" s="29"/>
    </row>
    <row r="454" spans="1:18" ht="18" customHeight="1">
      <c r="A454" s="28"/>
      <c r="B454" s="29"/>
      <c r="C454" s="29"/>
      <c r="D454" s="201" t="s">
        <v>90</v>
      </c>
      <c r="E454" s="202"/>
      <c r="F454" s="202"/>
      <c r="G454" s="202"/>
      <c r="H454" s="202"/>
      <c r="I454" s="202"/>
      <c r="J454" s="89">
        <f>SUM(J438:J450)</f>
        <v>0</v>
      </c>
      <c r="K454" s="90" t="str">
        <f>IF(J445=0,"",J445/B438)</f>
        <v/>
      </c>
      <c r="L454" s="90" t="str">
        <f>IF(J454=0,"",J454/B438)</f>
        <v/>
      </c>
      <c r="M454" s="90" t="str">
        <f>IF(J445=0,"0%",L454-K454)</f>
        <v>0%</v>
      </c>
      <c r="N454" s="1"/>
      <c r="O454" s="1"/>
      <c r="P454" s="29"/>
      <c r="Q454" s="25"/>
    </row>
    <row r="455" spans="1:18" ht="12.75" customHeight="1"/>
    <row r="456" spans="1:18" ht="12.75" customHeight="1"/>
    <row r="457" spans="1:18" ht="12.75" customHeight="1"/>
    <row r="458" spans="1:18" ht="12.75" customHeight="1"/>
    <row r="459" spans="1:18" ht="26.25" customHeight="1">
      <c r="B459" s="212" t="s">
        <v>101</v>
      </c>
      <c r="C459" s="205"/>
      <c r="D459" s="205"/>
      <c r="E459" s="205"/>
      <c r="F459" s="205"/>
      <c r="G459" s="205"/>
      <c r="H459" s="205"/>
      <c r="I459" s="205"/>
      <c r="J459" s="48" t="s">
        <v>114</v>
      </c>
      <c r="K459" s="48"/>
      <c r="L459" s="48"/>
      <c r="M459" s="29"/>
      <c r="N459" s="1"/>
      <c r="O459" s="29"/>
      <c r="P459" s="29"/>
      <c r="Q459" s="29"/>
    </row>
    <row r="460" spans="1:18" ht="51" customHeight="1">
      <c r="A460" s="206" t="s">
        <v>9</v>
      </c>
      <c r="B460" s="207" t="s">
        <v>80</v>
      </c>
      <c r="C460" s="202"/>
      <c r="D460" s="202"/>
      <c r="E460" s="202"/>
      <c r="F460" s="202"/>
      <c r="G460" s="202"/>
      <c r="H460" s="202"/>
      <c r="I460" s="202"/>
      <c r="J460" s="128" t="s">
        <v>10</v>
      </c>
      <c r="K460" s="129" t="s">
        <v>2</v>
      </c>
      <c r="L460" s="129" t="s">
        <v>3</v>
      </c>
      <c r="M460" s="130" t="s">
        <v>4</v>
      </c>
      <c r="N460" s="129" t="s">
        <v>5</v>
      </c>
      <c r="O460" s="131" t="s">
        <v>6</v>
      </c>
      <c r="P460" s="131" t="s">
        <v>7</v>
      </c>
      <c r="Q460" s="129" t="s">
        <v>8</v>
      </c>
    </row>
    <row r="461" spans="1:18" ht="18" customHeight="1">
      <c r="A461" s="197"/>
      <c r="B461" s="52" t="s">
        <v>81</v>
      </c>
      <c r="C461" s="52" t="s">
        <v>82</v>
      </c>
      <c r="D461" s="52" t="s">
        <v>83</v>
      </c>
      <c r="E461" s="52" t="s">
        <v>84</v>
      </c>
      <c r="F461" s="52" t="s">
        <v>85</v>
      </c>
      <c r="G461" s="52" t="s">
        <v>86</v>
      </c>
      <c r="H461" s="52" t="s">
        <v>87</v>
      </c>
      <c r="I461" s="52" t="s">
        <v>88</v>
      </c>
      <c r="J461" s="128"/>
      <c r="K461" s="49"/>
      <c r="L461" s="49"/>
      <c r="M461" s="50"/>
      <c r="N461" s="49"/>
      <c r="O461" s="131"/>
      <c r="P461" s="51"/>
      <c r="Q461" s="49"/>
    </row>
    <row r="462" spans="1:18" ht="15.75" customHeight="1">
      <c r="A462" s="52">
        <v>2201</v>
      </c>
      <c r="B462" s="53">
        <v>70</v>
      </c>
      <c r="C462" s="53"/>
      <c r="D462" s="53"/>
      <c r="E462" s="53"/>
      <c r="F462" s="53"/>
      <c r="G462" s="53"/>
      <c r="H462" s="53"/>
      <c r="I462" s="53"/>
      <c r="J462" s="54"/>
      <c r="K462" s="120"/>
      <c r="L462" s="121"/>
      <c r="M462" s="122"/>
      <c r="N462" s="58"/>
      <c r="O462" s="59">
        <v>70</v>
      </c>
      <c r="P462" s="60"/>
      <c r="Q462" s="58"/>
    </row>
    <row r="463" spans="1:18" ht="15.75" customHeight="1">
      <c r="A463" s="52">
        <v>2202</v>
      </c>
      <c r="B463" s="53"/>
      <c r="C463" s="53">
        <v>62</v>
      </c>
      <c r="D463" s="53"/>
      <c r="E463" s="53"/>
      <c r="F463" s="53"/>
      <c r="G463" s="53"/>
      <c r="H463" s="53"/>
      <c r="I463" s="53"/>
      <c r="J463" s="54"/>
      <c r="K463" s="123"/>
      <c r="L463" s="74"/>
      <c r="M463" s="124"/>
      <c r="N463" s="63">
        <f>IF(C463=0,"",C463/B462)</f>
        <v>0.88571428571428568</v>
      </c>
      <c r="O463" s="64">
        <v>63</v>
      </c>
      <c r="P463" s="65">
        <f t="shared" ref="P463:P469" si="40">IF(O463=0,"",O463/O462)</f>
        <v>0.9</v>
      </c>
      <c r="Q463" s="65">
        <f t="shared" ref="Q463:Q469" si="41">IF(O463=0,"",100%-P463)</f>
        <v>9.9999999999999978E-2</v>
      </c>
    </row>
    <row r="464" spans="1:18" ht="15.75" customHeight="1">
      <c r="A464" s="52">
        <v>2301</v>
      </c>
      <c r="B464" s="53"/>
      <c r="C464" s="53"/>
      <c r="D464" s="53">
        <v>57</v>
      </c>
      <c r="E464" s="53"/>
      <c r="F464" s="53"/>
      <c r="G464" s="53"/>
      <c r="H464" s="53"/>
      <c r="I464" s="53"/>
      <c r="J464" s="54"/>
      <c r="K464" s="123"/>
      <c r="L464" s="74"/>
      <c r="M464" s="124"/>
      <c r="N464" s="63">
        <f>IF(D464=0,"",D464/C463)</f>
        <v>0.91935483870967738</v>
      </c>
      <c r="O464" s="64">
        <v>63</v>
      </c>
      <c r="P464" s="65">
        <f t="shared" si="40"/>
        <v>1</v>
      </c>
      <c r="Q464" s="65">
        <f t="shared" si="41"/>
        <v>0</v>
      </c>
      <c r="R464" s="8">
        <f>O464/O462</f>
        <v>0.9</v>
      </c>
    </row>
    <row r="465" spans="1:17" ht="15.75" customHeight="1">
      <c r="A465" s="52">
        <v>2302</v>
      </c>
      <c r="B465" s="53"/>
      <c r="C465" s="53"/>
      <c r="D465" s="53"/>
      <c r="E465" s="53">
        <v>56</v>
      </c>
      <c r="F465" s="53"/>
      <c r="G465" s="53"/>
      <c r="H465" s="53"/>
      <c r="I465" s="53"/>
      <c r="J465" s="54"/>
      <c r="K465" s="123"/>
      <c r="L465" s="74"/>
      <c r="M465" s="124"/>
      <c r="N465" s="63">
        <f>IF(E465=0,"",E465/D464)</f>
        <v>0.98245614035087714</v>
      </c>
      <c r="O465" s="64">
        <v>59</v>
      </c>
      <c r="P465" s="65">
        <f t="shared" si="40"/>
        <v>0.93650793650793651</v>
      </c>
      <c r="Q465" s="65">
        <f t="shared" si="41"/>
        <v>6.3492063492063489E-2</v>
      </c>
    </row>
    <row r="466" spans="1:17" ht="15.75" customHeight="1">
      <c r="A466" s="52">
        <v>2401</v>
      </c>
      <c r="B466" s="53"/>
      <c r="C466" s="53"/>
      <c r="D466" s="53"/>
      <c r="E466" s="53"/>
      <c r="F466" s="53">
        <v>54</v>
      </c>
      <c r="G466" s="53"/>
      <c r="H466" s="53"/>
      <c r="I466" s="53"/>
      <c r="J466" s="54"/>
      <c r="K466" s="123"/>
      <c r="L466" s="74"/>
      <c r="M466" s="124"/>
      <c r="N466" s="63">
        <f>IF(F466=0,"",F466/E465)</f>
        <v>0.9642857142857143</v>
      </c>
      <c r="O466" s="64">
        <v>59</v>
      </c>
      <c r="P466" s="65">
        <f t="shared" si="40"/>
        <v>1</v>
      </c>
      <c r="Q466" s="65">
        <f t="shared" si="41"/>
        <v>0</v>
      </c>
    </row>
    <row r="467" spans="1:17" ht="15.75" customHeight="1">
      <c r="A467" s="52">
        <v>2402</v>
      </c>
      <c r="B467" s="53"/>
      <c r="C467" s="53"/>
      <c r="D467" s="53"/>
      <c r="E467" s="53"/>
      <c r="F467" s="53"/>
      <c r="G467" s="53">
        <v>50</v>
      </c>
      <c r="H467" s="53"/>
      <c r="I467" s="53"/>
      <c r="J467" s="54"/>
      <c r="K467" s="123"/>
      <c r="L467" s="74"/>
      <c r="M467" s="124"/>
      <c r="N467" s="63">
        <f>IF(G467=0,"",G467/F466)</f>
        <v>0.92592592592592593</v>
      </c>
      <c r="O467" s="64">
        <v>59</v>
      </c>
      <c r="P467" s="65">
        <f t="shared" si="40"/>
        <v>1</v>
      </c>
      <c r="Q467" s="65">
        <f t="shared" si="41"/>
        <v>0</v>
      </c>
    </row>
    <row r="468" spans="1:17" ht="15.75" customHeight="1">
      <c r="A468" s="52">
        <v>2501</v>
      </c>
      <c r="B468" s="53"/>
      <c r="C468" s="53"/>
      <c r="D468" s="53"/>
      <c r="E468" s="53"/>
      <c r="F468" s="53"/>
      <c r="G468" s="53"/>
      <c r="H468" s="53"/>
      <c r="I468" s="53"/>
      <c r="J468" s="54"/>
      <c r="K468" s="123"/>
      <c r="L468" s="74"/>
      <c r="M468" s="124"/>
      <c r="N468" s="63" t="str">
        <f>IF(H468=0,"",H468/G467)</f>
        <v/>
      </c>
      <c r="O468" s="64"/>
      <c r="P468" s="65" t="str">
        <f t="shared" si="40"/>
        <v/>
      </c>
      <c r="Q468" s="65" t="str">
        <f t="shared" si="41"/>
        <v/>
      </c>
    </row>
    <row r="469" spans="1:17" ht="15.75" customHeight="1">
      <c r="A469" s="52">
        <v>2502</v>
      </c>
      <c r="B469" s="53"/>
      <c r="C469" s="53"/>
      <c r="D469" s="53"/>
      <c r="E469" s="53"/>
      <c r="F469" s="53"/>
      <c r="G469" s="53"/>
      <c r="H469" s="53"/>
      <c r="I469" s="53"/>
      <c r="J469" s="54"/>
      <c r="K469" s="123"/>
      <c r="L469" s="74"/>
      <c r="M469" s="124"/>
      <c r="N469" s="63" t="str">
        <f>IF(I469=0,"",I469/H468)</f>
        <v/>
      </c>
      <c r="O469" s="64"/>
      <c r="P469" s="65" t="str">
        <f t="shared" si="40"/>
        <v/>
      </c>
      <c r="Q469" s="65" t="str">
        <f t="shared" si="41"/>
        <v/>
      </c>
    </row>
    <row r="470" spans="1:17" ht="15.75" customHeight="1">
      <c r="A470" s="52">
        <v>2601</v>
      </c>
      <c r="B470" s="53"/>
      <c r="C470" s="53"/>
      <c r="D470" s="53"/>
      <c r="E470" s="53"/>
      <c r="F470" s="53"/>
      <c r="G470" s="53"/>
      <c r="H470" s="53"/>
      <c r="I470" s="53"/>
      <c r="J470" s="54"/>
      <c r="K470" s="123"/>
      <c r="L470" s="74"/>
      <c r="M470" s="74"/>
      <c r="N470" s="71"/>
      <c r="O470" s="64"/>
      <c r="P470" s="73"/>
      <c r="Q470" s="71"/>
    </row>
    <row r="471" spans="1:17" ht="15.75" customHeight="1">
      <c r="A471" s="52">
        <v>2602</v>
      </c>
      <c r="B471" s="53"/>
      <c r="C471" s="53"/>
      <c r="D471" s="53"/>
      <c r="E471" s="53"/>
      <c r="F471" s="53"/>
      <c r="G471" s="53"/>
      <c r="H471" s="53"/>
      <c r="I471" s="53"/>
      <c r="J471" s="54"/>
      <c r="K471" s="123"/>
      <c r="L471" s="74"/>
      <c r="M471" s="75"/>
      <c r="N471" s="71"/>
      <c r="O471" s="64"/>
      <c r="P471" s="73"/>
      <c r="Q471" s="71"/>
    </row>
    <row r="472" spans="1:17" ht="15.75" customHeight="1">
      <c r="A472" s="52">
        <v>2701</v>
      </c>
      <c r="B472" s="53"/>
      <c r="C472" s="53"/>
      <c r="D472" s="53"/>
      <c r="E472" s="53"/>
      <c r="F472" s="53"/>
      <c r="G472" s="53"/>
      <c r="H472" s="53"/>
      <c r="I472" s="53"/>
      <c r="J472" s="54"/>
      <c r="K472" s="123"/>
      <c r="L472" s="74"/>
      <c r="M472" s="75"/>
      <c r="N472" s="71"/>
      <c r="O472" s="64"/>
      <c r="P472" s="73"/>
      <c r="Q472" s="71"/>
    </row>
    <row r="473" spans="1:17" ht="15.75" customHeight="1">
      <c r="A473" s="52">
        <v>2702</v>
      </c>
      <c r="B473" s="53"/>
      <c r="C473" s="53"/>
      <c r="D473" s="53"/>
      <c r="E473" s="53"/>
      <c r="F473" s="53"/>
      <c r="G473" s="53"/>
      <c r="H473" s="53"/>
      <c r="I473" s="53"/>
      <c r="J473" s="54"/>
      <c r="K473" s="123"/>
      <c r="L473" s="74"/>
      <c r="M473" s="75"/>
      <c r="N473" s="71"/>
      <c r="O473" s="72"/>
      <c r="P473" s="73"/>
      <c r="Q473" s="71"/>
    </row>
    <row r="474" spans="1:17" ht="15.75" customHeight="1">
      <c r="A474" s="52">
        <v>2801</v>
      </c>
      <c r="B474" s="53"/>
      <c r="C474" s="53"/>
      <c r="D474" s="53"/>
      <c r="E474" s="53"/>
      <c r="F474" s="53"/>
      <c r="G474" s="53"/>
      <c r="H474" s="53"/>
      <c r="I474" s="53"/>
      <c r="J474" s="54"/>
      <c r="K474" s="123"/>
      <c r="L474" s="74"/>
      <c r="M474" s="75"/>
      <c r="N474" s="74"/>
      <c r="O474" s="75"/>
      <c r="P474" s="76"/>
      <c r="Q474" s="71"/>
    </row>
    <row r="475" spans="1:17" ht="15.75" customHeight="1">
      <c r="A475" s="52">
        <v>2802</v>
      </c>
      <c r="B475" s="53"/>
      <c r="C475" s="53"/>
      <c r="D475" s="53"/>
      <c r="E475" s="53"/>
      <c r="F475" s="53"/>
      <c r="G475" s="53"/>
      <c r="H475" s="53"/>
      <c r="I475" s="53"/>
      <c r="J475" s="54"/>
      <c r="K475" s="123"/>
      <c r="L475" s="74"/>
      <c r="M475" s="75"/>
      <c r="N475" s="77" t="s">
        <v>63</v>
      </c>
      <c r="O475" s="78"/>
      <c r="P475" s="79" t="str">
        <f>IF(SUM(J464:J471)=0,"",SUM(J464:J471))</f>
        <v/>
      </c>
      <c r="Q475" s="80" t="s">
        <v>10</v>
      </c>
    </row>
    <row r="476" spans="1:17" ht="15.75" customHeight="1">
      <c r="A476" s="52">
        <v>2901</v>
      </c>
      <c r="B476" s="53"/>
      <c r="C476" s="53"/>
      <c r="D476" s="53"/>
      <c r="E476" s="53"/>
      <c r="F476" s="53"/>
      <c r="G476" s="53"/>
      <c r="H476" s="53"/>
      <c r="I476" s="53"/>
      <c r="J476" s="54"/>
      <c r="K476" s="123"/>
      <c r="L476" s="74"/>
      <c r="M476" s="75"/>
      <c r="N476" s="81" t="s">
        <v>64</v>
      </c>
      <c r="O476" s="82" t="str">
        <f>IF(O475/B462=0,"",O475/B462)</f>
        <v/>
      </c>
      <c r="P476" s="83" t="e">
        <f>IF(O475/P475=0,"",O475/P475)</f>
        <v>#VALUE!</v>
      </c>
      <c r="Q476" s="84" t="s">
        <v>65</v>
      </c>
    </row>
    <row r="477" spans="1:17" ht="15.75" customHeight="1">
      <c r="A477" s="138">
        <v>2902</v>
      </c>
      <c r="B477" s="53"/>
      <c r="C477" s="53"/>
      <c r="D477" s="53"/>
      <c r="E477" s="53"/>
      <c r="F477" s="53"/>
      <c r="G477" s="53"/>
      <c r="H477" s="53"/>
      <c r="I477" s="53"/>
      <c r="J477" s="54"/>
      <c r="K477" s="125"/>
      <c r="L477" s="126"/>
      <c r="M477" s="127"/>
      <c r="N477" s="86"/>
      <c r="O477" s="87"/>
      <c r="P477" s="87"/>
      <c r="Q477" s="88"/>
    </row>
    <row r="478" spans="1:17" ht="18" customHeight="1">
      <c r="A478" s="28"/>
      <c r="B478" s="29"/>
      <c r="C478" s="29"/>
      <c r="D478" s="201" t="s">
        <v>90</v>
      </c>
      <c r="E478" s="202"/>
      <c r="F478" s="202"/>
      <c r="G478" s="202"/>
      <c r="H478" s="202"/>
      <c r="I478" s="202"/>
      <c r="J478" s="89">
        <f>SUM(J462:J474)</f>
        <v>0</v>
      </c>
      <c r="K478" s="90" t="str">
        <f>IF(J469=0,"",J469/B462)</f>
        <v/>
      </c>
      <c r="L478" s="90" t="str">
        <f>IF(J478=0,"",J478/B462)</f>
        <v/>
      </c>
      <c r="M478" s="90" t="str">
        <f>IF(J469=0,"0%",L478-K478)</f>
        <v>0%</v>
      </c>
      <c r="N478" s="1"/>
      <c r="O478" s="1"/>
      <c r="P478" s="29"/>
      <c r="Q478" s="25"/>
    </row>
    <row r="479" spans="1:17" ht="12.75" customHeight="1"/>
    <row r="480" spans="1:17" ht="12.75" customHeight="1"/>
    <row r="481" spans="1:18" ht="25.5" customHeight="1">
      <c r="B481" s="212" t="s">
        <v>101</v>
      </c>
      <c r="C481" s="205"/>
      <c r="D481" s="205"/>
      <c r="E481" s="205"/>
      <c r="F481" s="205"/>
      <c r="G481" s="205"/>
      <c r="H481" s="205"/>
      <c r="I481" s="205"/>
      <c r="J481" s="48" t="s">
        <v>115</v>
      </c>
      <c r="K481" s="48"/>
      <c r="L481" s="48"/>
      <c r="M481" s="29"/>
      <c r="N481" s="1"/>
      <c r="O481" s="29"/>
      <c r="P481" s="29"/>
      <c r="Q481" s="29"/>
    </row>
    <row r="482" spans="1:18" ht="18" customHeight="1">
      <c r="A482" s="206" t="s">
        <v>9</v>
      </c>
      <c r="B482" s="207" t="s">
        <v>80</v>
      </c>
      <c r="C482" s="202"/>
      <c r="D482" s="202"/>
      <c r="E482" s="202"/>
      <c r="F482" s="202"/>
      <c r="G482" s="202"/>
      <c r="H482" s="202"/>
      <c r="I482" s="202"/>
      <c r="J482" s="128" t="s">
        <v>10</v>
      </c>
      <c r="K482" s="129" t="s">
        <v>2</v>
      </c>
      <c r="L482" s="129" t="s">
        <v>3</v>
      </c>
      <c r="M482" s="130" t="s">
        <v>4</v>
      </c>
      <c r="N482" s="129" t="s">
        <v>5</v>
      </c>
      <c r="O482" s="131" t="s">
        <v>6</v>
      </c>
      <c r="P482" s="131" t="s">
        <v>7</v>
      </c>
      <c r="Q482" s="129" t="s">
        <v>8</v>
      </c>
    </row>
    <row r="483" spans="1:18" ht="18" customHeight="1">
      <c r="A483" s="197"/>
      <c r="B483" s="52" t="s">
        <v>81</v>
      </c>
      <c r="C483" s="52" t="s">
        <v>82</v>
      </c>
      <c r="D483" s="52" t="s">
        <v>83</v>
      </c>
      <c r="E483" s="52" t="s">
        <v>84</v>
      </c>
      <c r="F483" s="52" t="s">
        <v>85</v>
      </c>
      <c r="G483" s="52" t="s">
        <v>86</v>
      </c>
      <c r="H483" s="52" t="s">
        <v>87</v>
      </c>
      <c r="I483" s="52" t="s">
        <v>88</v>
      </c>
      <c r="J483" s="128"/>
      <c r="K483" s="49"/>
      <c r="L483" s="49"/>
      <c r="M483" s="50"/>
      <c r="N483" s="49"/>
      <c r="O483" s="131"/>
      <c r="P483" s="51"/>
      <c r="Q483" s="49"/>
    </row>
    <row r="484" spans="1:18" ht="15.75">
      <c r="A484" s="52">
        <v>2202</v>
      </c>
      <c r="B484" s="53">
        <v>91</v>
      </c>
      <c r="C484" s="53"/>
      <c r="D484" s="53"/>
      <c r="E484" s="53"/>
      <c r="F484" s="53"/>
      <c r="G484" s="53"/>
      <c r="H484" s="53"/>
      <c r="I484" s="53"/>
      <c r="J484" s="54"/>
      <c r="K484" s="120"/>
      <c r="L484" s="121"/>
      <c r="M484" s="122"/>
      <c r="N484" s="58"/>
      <c r="O484" s="59">
        <v>91</v>
      </c>
      <c r="P484" s="60"/>
      <c r="Q484" s="58"/>
    </row>
    <row r="485" spans="1:18" ht="15.75">
      <c r="A485" s="52">
        <v>2301</v>
      </c>
      <c r="B485" s="53"/>
      <c r="C485" s="53">
        <v>80</v>
      </c>
      <c r="D485" s="53"/>
      <c r="E485" s="53"/>
      <c r="F485" s="53"/>
      <c r="G485" s="53"/>
      <c r="H485" s="53"/>
      <c r="I485" s="53"/>
      <c r="J485" s="54"/>
      <c r="K485" s="123"/>
      <c r="L485" s="74"/>
      <c r="M485" s="124"/>
      <c r="N485" s="63">
        <f>IF(C485=0,"",C485/B484)</f>
        <v>0.87912087912087911</v>
      </c>
      <c r="O485" s="64">
        <v>82</v>
      </c>
      <c r="P485" s="65">
        <f t="shared" ref="P485:P491" si="42">IF(O485=0,"",O485/O484)</f>
        <v>0.90109890109890112</v>
      </c>
      <c r="Q485" s="65">
        <f t="shared" ref="Q485:Q491" si="43">IF(O485=0,"",100%-P485)</f>
        <v>9.8901098901098883E-2</v>
      </c>
    </row>
    <row r="486" spans="1:18" ht="15.75">
      <c r="A486" s="52">
        <v>2302</v>
      </c>
      <c r="B486" s="53"/>
      <c r="C486" s="53"/>
      <c r="D486" s="53">
        <v>710</v>
      </c>
      <c r="E486" s="53"/>
      <c r="F486" s="53"/>
      <c r="G486" s="53"/>
      <c r="H486" s="53"/>
      <c r="I486" s="53"/>
      <c r="J486" s="54"/>
      <c r="K486" s="123"/>
      <c r="L486" s="74"/>
      <c r="M486" s="124"/>
      <c r="N486" s="63">
        <f>IF(D486=0,"",D486/C485)</f>
        <v>8.875</v>
      </c>
      <c r="O486" s="64">
        <v>76</v>
      </c>
      <c r="P486" s="65">
        <f t="shared" si="42"/>
        <v>0.92682926829268297</v>
      </c>
      <c r="Q486" s="65">
        <f t="shared" si="43"/>
        <v>7.3170731707317027E-2</v>
      </c>
      <c r="R486" s="177">
        <f>O486/O484</f>
        <v>0.8351648351648352</v>
      </c>
    </row>
    <row r="487" spans="1:18" ht="15.75">
      <c r="A487" s="52">
        <v>2401</v>
      </c>
      <c r="B487" s="53"/>
      <c r="C487" s="53"/>
      <c r="D487" s="53"/>
      <c r="E487" s="53">
        <v>71</v>
      </c>
      <c r="F487" s="53"/>
      <c r="G487" s="53"/>
      <c r="H487" s="53"/>
      <c r="I487" s="53"/>
      <c r="J487" s="54"/>
      <c r="K487" s="123"/>
      <c r="L487" s="74"/>
      <c r="M487" s="124"/>
      <c r="N487" s="63">
        <f>IF(E487=0,"",E487/D486)</f>
        <v>0.1</v>
      </c>
      <c r="O487" s="64">
        <v>75</v>
      </c>
      <c r="P487" s="65">
        <f t="shared" si="42"/>
        <v>0.98684210526315785</v>
      </c>
      <c r="Q487" s="65">
        <f t="shared" si="43"/>
        <v>1.3157894736842146E-2</v>
      </c>
    </row>
    <row r="488" spans="1:18" ht="15.75">
      <c r="A488" s="52">
        <v>2402</v>
      </c>
      <c r="B488" s="53"/>
      <c r="C488" s="53"/>
      <c r="D488" s="53"/>
      <c r="E488" s="53"/>
      <c r="F488" s="53">
        <v>57</v>
      </c>
      <c r="G488" s="53"/>
      <c r="H488" s="53"/>
      <c r="I488" s="53"/>
      <c r="J488" s="54"/>
      <c r="K488" s="123"/>
      <c r="L488" s="74"/>
      <c r="M488" s="124"/>
      <c r="N488" s="63">
        <f>IF(F488=0,"",F488/E487)</f>
        <v>0.80281690140845074</v>
      </c>
      <c r="O488" s="64">
        <v>72</v>
      </c>
      <c r="P488" s="65">
        <f t="shared" si="42"/>
        <v>0.96</v>
      </c>
      <c r="Q488" s="65">
        <f t="shared" si="43"/>
        <v>4.0000000000000036E-2</v>
      </c>
    </row>
    <row r="489" spans="1:18" ht="15.75">
      <c r="A489" s="52">
        <v>2501</v>
      </c>
      <c r="B489" s="53"/>
      <c r="C489" s="53"/>
      <c r="D489" s="53"/>
      <c r="E489" s="53"/>
      <c r="F489" s="53"/>
      <c r="G489" s="53"/>
      <c r="H489" s="53"/>
      <c r="I489" s="53"/>
      <c r="J489" s="54"/>
      <c r="K489" s="123"/>
      <c r="L489" s="74"/>
      <c r="M489" s="124"/>
      <c r="N489" s="63" t="str">
        <f>IF(G489=0,"",G489/F488)</f>
        <v/>
      </c>
      <c r="O489" s="64"/>
      <c r="P489" s="65" t="str">
        <f t="shared" si="42"/>
        <v/>
      </c>
      <c r="Q489" s="65" t="str">
        <f t="shared" si="43"/>
        <v/>
      </c>
    </row>
    <row r="490" spans="1:18" ht="15.75">
      <c r="A490" s="52">
        <v>2502</v>
      </c>
      <c r="B490" s="53"/>
      <c r="C490" s="53"/>
      <c r="D490" s="53"/>
      <c r="E490" s="53"/>
      <c r="F490" s="53"/>
      <c r="G490" s="53"/>
      <c r="H490" s="53"/>
      <c r="I490" s="53"/>
      <c r="J490" s="54"/>
      <c r="K490" s="123"/>
      <c r="L490" s="74"/>
      <c r="M490" s="124"/>
      <c r="N490" s="63" t="str">
        <f>IF(H490=0,"",H490/G489)</f>
        <v/>
      </c>
      <c r="O490" s="64"/>
      <c r="P490" s="65" t="str">
        <f t="shared" si="42"/>
        <v/>
      </c>
      <c r="Q490" s="65" t="str">
        <f t="shared" si="43"/>
        <v/>
      </c>
    </row>
    <row r="491" spans="1:18" ht="15.75">
      <c r="A491" s="52">
        <v>2601</v>
      </c>
      <c r="B491" s="53"/>
      <c r="C491" s="53"/>
      <c r="D491" s="53"/>
      <c r="E491" s="53"/>
      <c r="F491" s="53"/>
      <c r="G491" s="53"/>
      <c r="H491" s="53"/>
      <c r="I491" s="53"/>
      <c r="J491" s="54"/>
      <c r="K491" s="123"/>
      <c r="L491" s="74"/>
      <c r="M491" s="124"/>
      <c r="N491" s="63" t="str">
        <f>IF(I491=0,"",I491/H490)</f>
        <v/>
      </c>
      <c r="O491" s="64"/>
      <c r="P491" s="65" t="str">
        <f t="shared" si="42"/>
        <v/>
      </c>
      <c r="Q491" s="65" t="str">
        <f t="shared" si="43"/>
        <v/>
      </c>
    </row>
    <row r="492" spans="1:18" ht="15.75">
      <c r="A492" s="52">
        <v>2602</v>
      </c>
      <c r="B492" s="53"/>
      <c r="C492" s="53"/>
      <c r="D492" s="53"/>
      <c r="E492" s="53"/>
      <c r="F492" s="53"/>
      <c r="G492" s="53"/>
      <c r="H492" s="53"/>
      <c r="I492" s="53"/>
      <c r="J492" s="54"/>
      <c r="K492" s="123"/>
      <c r="L492" s="74"/>
      <c r="M492" s="74"/>
      <c r="N492" s="71"/>
      <c r="O492" s="64"/>
      <c r="P492" s="73"/>
      <c r="Q492" s="71"/>
    </row>
    <row r="493" spans="1:18" ht="15.75">
      <c r="A493" s="52">
        <v>2701</v>
      </c>
      <c r="B493" s="53"/>
      <c r="C493" s="53"/>
      <c r="D493" s="53"/>
      <c r="E493" s="53"/>
      <c r="F493" s="53"/>
      <c r="G493" s="53"/>
      <c r="H493" s="53"/>
      <c r="I493" s="53"/>
      <c r="J493" s="54"/>
      <c r="K493" s="123"/>
      <c r="L493" s="74"/>
      <c r="M493" s="75"/>
      <c r="N493" s="71"/>
      <c r="O493" s="64"/>
      <c r="P493" s="73"/>
      <c r="Q493" s="71"/>
    </row>
    <row r="494" spans="1:18" ht="15.75">
      <c r="A494" s="52">
        <v>2702</v>
      </c>
      <c r="B494" s="53"/>
      <c r="C494" s="53"/>
      <c r="D494" s="53"/>
      <c r="E494" s="53"/>
      <c r="F494" s="53"/>
      <c r="G494" s="53"/>
      <c r="H494" s="53"/>
      <c r="I494" s="53"/>
      <c r="J494" s="54"/>
      <c r="K494" s="123"/>
      <c r="L494" s="74"/>
      <c r="M494" s="75"/>
      <c r="N494" s="71"/>
      <c r="O494" s="64"/>
      <c r="P494" s="73"/>
      <c r="Q494" s="71"/>
    </row>
    <row r="495" spans="1:18" ht="15.75">
      <c r="A495" s="52">
        <v>2801</v>
      </c>
      <c r="B495" s="53"/>
      <c r="C495" s="53"/>
      <c r="D495" s="53"/>
      <c r="E495" s="53"/>
      <c r="F495" s="53"/>
      <c r="G495" s="53"/>
      <c r="H495" s="53"/>
      <c r="I495" s="53"/>
      <c r="J495" s="54"/>
      <c r="K495" s="123"/>
      <c r="L495" s="74"/>
      <c r="M495" s="75"/>
      <c r="N495" s="71"/>
      <c r="O495" s="72"/>
      <c r="P495" s="73"/>
      <c r="Q495" s="71"/>
    </row>
    <row r="496" spans="1:18" ht="15.75">
      <c r="A496" s="52">
        <v>2802</v>
      </c>
      <c r="B496" s="53"/>
      <c r="C496" s="53"/>
      <c r="D496" s="53"/>
      <c r="E496" s="53"/>
      <c r="F496" s="53"/>
      <c r="G496" s="53"/>
      <c r="H496" s="53"/>
      <c r="I496" s="53"/>
      <c r="J496" s="54"/>
      <c r="K496" s="123"/>
      <c r="L496" s="74"/>
      <c r="M496" s="75"/>
      <c r="N496" s="74"/>
      <c r="O496" s="75"/>
      <c r="P496" s="76"/>
      <c r="Q496" s="71"/>
    </row>
    <row r="497" spans="1:18" ht="15.75">
      <c r="A497" s="52">
        <v>2901</v>
      </c>
      <c r="B497" s="53"/>
      <c r="C497" s="53"/>
      <c r="D497" s="53"/>
      <c r="E497" s="53"/>
      <c r="F497" s="53"/>
      <c r="G497" s="53"/>
      <c r="H497" s="53"/>
      <c r="I497" s="53"/>
      <c r="J497" s="54"/>
      <c r="K497" s="123"/>
      <c r="L497" s="74"/>
      <c r="M497" s="75"/>
      <c r="N497" s="77" t="s">
        <v>63</v>
      </c>
      <c r="O497" s="78"/>
      <c r="P497" s="79" t="str">
        <f>IF(SUM(J486:J493)=0,"",SUM(J486:J493))</f>
        <v/>
      </c>
      <c r="Q497" s="80" t="s">
        <v>10</v>
      </c>
    </row>
    <row r="498" spans="1:18" ht="15.75">
      <c r="A498" s="138">
        <v>2902</v>
      </c>
      <c r="B498" s="53"/>
      <c r="C498" s="53"/>
      <c r="D498" s="53"/>
      <c r="E498" s="53"/>
      <c r="F498" s="53"/>
      <c r="G498" s="53"/>
      <c r="H498" s="53"/>
      <c r="I498" s="53"/>
      <c r="J498" s="54"/>
      <c r="K498" s="123"/>
      <c r="L498" s="74"/>
      <c r="M498" s="75"/>
      <c r="N498" s="81" t="s">
        <v>64</v>
      </c>
      <c r="O498" s="82" t="str">
        <f>IF(O497/B484=0,"",O497/B484)</f>
        <v/>
      </c>
      <c r="P498" s="83" t="e">
        <f>IF(O497/P497=0,"",O497/P497)</f>
        <v>#VALUE!</v>
      </c>
      <c r="Q498" s="84" t="s">
        <v>65</v>
      </c>
    </row>
    <row r="499" spans="1:18" ht="12.75" customHeight="1">
      <c r="B499" s="53"/>
      <c r="C499" s="53"/>
      <c r="D499" s="53"/>
      <c r="E499" s="53"/>
      <c r="F499" s="53"/>
      <c r="G499" s="53"/>
      <c r="H499" s="53"/>
      <c r="I499" s="53"/>
      <c r="J499" s="54"/>
      <c r="K499" s="125"/>
      <c r="L499" s="126"/>
      <c r="M499" s="127"/>
      <c r="N499" s="86"/>
      <c r="O499" s="87"/>
      <c r="P499" s="87"/>
      <c r="Q499" s="88"/>
    </row>
    <row r="500" spans="1:18" ht="16.5" customHeight="1">
      <c r="A500" s="28"/>
      <c r="B500" s="29"/>
      <c r="C500" s="29"/>
      <c r="D500" s="201" t="s">
        <v>90</v>
      </c>
      <c r="E500" s="202"/>
      <c r="F500" s="202"/>
      <c r="G500" s="202"/>
      <c r="H500" s="202"/>
      <c r="I500" s="202"/>
      <c r="J500" s="89">
        <f>SUM(J484:J496)</f>
        <v>0</v>
      </c>
      <c r="K500" s="90" t="str">
        <f>IF(J491=0,"",J491/B484)</f>
        <v/>
      </c>
      <c r="L500" s="90" t="str">
        <f>IF(J500=0,"",J500/B484)</f>
        <v/>
      </c>
      <c r="M500" s="90" t="str">
        <f>IF(J491=0,"0%",L500-K500)</f>
        <v>0%</v>
      </c>
      <c r="N500" s="1"/>
      <c r="O500" s="1"/>
      <c r="P500" s="29"/>
      <c r="Q500" s="25"/>
    </row>
    <row r="501" spans="1:18" ht="12.75" customHeight="1"/>
    <row r="502" spans="1:18" ht="12.75" customHeight="1"/>
    <row r="503" spans="1:18" ht="26.25">
      <c r="A503" s="173"/>
      <c r="B503" s="212" t="s">
        <v>101</v>
      </c>
      <c r="C503" s="205"/>
      <c r="D503" s="205"/>
      <c r="E503" s="205"/>
      <c r="F503" s="205"/>
      <c r="G503" s="205"/>
      <c r="H503" s="205"/>
      <c r="I503" s="205"/>
      <c r="J503" s="48" t="s">
        <v>130</v>
      </c>
      <c r="K503" s="48"/>
      <c r="L503" s="48"/>
      <c r="M503" s="29"/>
      <c r="N503" s="1"/>
      <c r="O503" s="29"/>
      <c r="P503" s="29"/>
      <c r="Q503" s="29"/>
      <c r="R503" s="173"/>
    </row>
    <row r="504" spans="1:18" ht="36">
      <c r="A504" s="206" t="s">
        <v>9</v>
      </c>
      <c r="B504" s="207" t="s">
        <v>80</v>
      </c>
      <c r="C504" s="202"/>
      <c r="D504" s="202"/>
      <c r="E504" s="202"/>
      <c r="F504" s="202"/>
      <c r="G504" s="202"/>
      <c r="H504" s="202"/>
      <c r="I504" s="202"/>
      <c r="J504" s="128" t="s">
        <v>10</v>
      </c>
      <c r="K504" s="129" t="s">
        <v>2</v>
      </c>
      <c r="L504" s="129" t="s">
        <v>3</v>
      </c>
      <c r="M504" s="130" t="s">
        <v>4</v>
      </c>
      <c r="N504" s="129" t="s">
        <v>5</v>
      </c>
      <c r="O504" s="131" t="s">
        <v>6</v>
      </c>
      <c r="P504" s="131" t="s">
        <v>7</v>
      </c>
      <c r="Q504" s="129" t="s">
        <v>8</v>
      </c>
      <c r="R504" s="173"/>
    </row>
    <row r="505" spans="1:18" ht="18">
      <c r="A505" s="197"/>
      <c r="B505" s="52" t="s">
        <v>81</v>
      </c>
      <c r="C505" s="52" t="s">
        <v>82</v>
      </c>
      <c r="D505" s="52" t="s">
        <v>83</v>
      </c>
      <c r="E505" s="52" t="s">
        <v>84</v>
      </c>
      <c r="F505" s="52" t="s">
        <v>85</v>
      </c>
      <c r="G505" s="52" t="s">
        <v>86</v>
      </c>
      <c r="H505" s="52" t="s">
        <v>87</v>
      </c>
      <c r="I505" s="52" t="s">
        <v>88</v>
      </c>
      <c r="J505" s="128"/>
      <c r="K505" s="172"/>
      <c r="L505" s="172"/>
      <c r="M505" s="174"/>
      <c r="N505" s="172"/>
      <c r="O505" s="131"/>
      <c r="P505" s="175"/>
      <c r="Q505" s="172"/>
      <c r="R505" s="173"/>
    </row>
    <row r="506" spans="1:18" ht="15.75">
      <c r="A506" s="52">
        <v>2301</v>
      </c>
      <c r="B506" s="53">
        <v>66</v>
      </c>
      <c r="C506" s="53"/>
      <c r="D506" s="53"/>
      <c r="E506" s="53"/>
      <c r="F506" s="53"/>
      <c r="G506" s="53"/>
      <c r="H506" s="53"/>
      <c r="I506" s="53"/>
      <c r="J506" s="137"/>
      <c r="K506" s="120"/>
      <c r="L506" s="121"/>
      <c r="M506" s="122"/>
      <c r="N506" s="58"/>
      <c r="O506" s="59">
        <f>B506</f>
        <v>66</v>
      </c>
      <c r="P506" s="60"/>
      <c r="Q506" s="58"/>
      <c r="R506" s="173"/>
    </row>
    <row r="507" spans="1:18" ht="15.75">
      <c r="A507" s="52">
        <v>2302</v>
      </c>
      <c r="B507" s="53"/>
      <c r="C507" s="53">
        <v>58</v>
      </c>
      <c r="D507" s="53"/>
      <c r="E507" s="53"/>
      <c r="F507" s="53"/>
      <c r="G507" s="53"/>
      <c r="H507" s="53"/>
      <c r="I507" s="53"/>
      <c r="J507" s="137"/>
      <c r="K507" s="123"/>
      <c r="L507" s="74"/>
      <c r="M507" s="124"/>
      <c r="N507" s="63">
        <f>IF(C507=0,"",C507/B506)</f>
        <v>0.87878787878787878</v>
      </c>
      <c r="O507" s="64">
        <v>59</v>
      </c>
      <c r="P507" s="65">
        <f t="shared" ref="P507:P513" si="44">IF(O507=0,"",O507/O506)</f>
        <v>0.89393939393939392</v>
      </c>
      <c r="Q507" s="65">
        <f t="shared" ref="Q507:Q513" si="45">IF(O507=0,"",100%-P507)</f>
        <v>0.10606060606060608</v>
      </c>
      <c r="R507" s="173"/>
    </row>
    <row r="508" spans="1:18" ht="15.75">
      <c r="A508" s="52">
        <v>2401</v>
      </c>
      <c r="B508" s="53"/>
      <c r="C508" s="53"/>
      <c r="D508" s="53">
        <v>53</v>
      </c>
      <c r="E508" s="53"/>
      <c r="F508" s="53"/>
      <c r="G508" s="53"/>
      <c r="H508" s="53"/>
      <c r="I508" s="53"/>
      <c r="J508" s="137"/>
      <c r="K508" s="123"/>
      <c r="L508" s="74"/>
      <c r="M508" s="124"/>
      <c r="N508" s="63">
        <f>IF(D508=0,"",D508/C507)</f>
        <v>0.91379310344827591</v>
      </c>
      <c r="O508" s="64">
        <v>56</v>
      </c>
      <c r="P508" s="65">
        <f t="shared" si="44"/>
        <v>0.94915254237288138</v>
      </c>
      <c r="Q508" s="65">
        <f t="shared" si="45"/>
        <v>5.084745762711862E-2</v>
      </c>
      <c r="R508" s="177">
        <f>O508/O506</f>
        <v>0.84848484848484851</v>
      </c>
    </row>
    <row r="509" spans="1:18" ht="15.75">
      <c r="A509" s="52">
        <v>2402</v>
      </c>
      <c r="B509" s="53"/>
      <c r="C509" s="53"/>
      <c r="D509" s="53"/>
      <c r="E509" s="53">
        <v>52</v>
      </c>
      <c r="F509" s="53"/>
      <c r="G509" s="53"/>
      <c r="H509" s="53"/>
      <c r="I509" s="53"/>
      <c r="J509" s="137"/>
      <c r="K509" s="123"/>
      <c r="L509" s="74"/>
      <c r="M509" s="124"/>
      <c r="N509" s="63">
        <f>IF(E509=0,"",E509/D508)</f>
        <v>0.98113207547169812</v>
      </c>
      <c r="O509" s="64">
        <v>53</v>
      </c>
      <c r="P509" s="65">
        <f t="shared" si="44"/>
        <v>0.9464285714285714</v>
      </c>
      <c r="Q509" s="65">
        <f t="shared" si="45"/>
        <v>5.3571428571428603E-2</v>
      </c>
      <c r="R509" s="173"/>
    </row>
    <row r="510" spans="1:18" ht="15.75">
      <c r="A510" s="52">
        <v>2501</v>
      </c>
      <c r="B510" s="53"/>
      <c r="C510" s="53"/>
      <c r="D510" s="53"/>
      <c r="E510" s="53"/>
      <c r="F510" s="53"/>
      <c r="G510" s="53"/>
      <c r="H510" s="53"/>
      <c r="I510" s="53"/>
      <c r="J510" s="137"/>
      <c r="K510" s="123"/>
      <c r="L510" s="74"/>
      <c r="M510" s="124"/>
      <c r="N510" s="63" t="str">
        <f>IF(F510=0,"",F510/E509)</f>
        <v/>
      </c>
      <c r="O510" s="64"/>
      <c r="P510" s="65" t="str">
        <f t="shared" si="44"/>
        <v/>
      </c>
      <c r="Q510" s="65" t="str">
        <f t="shared" si="45"/>
        <v/>
      </c>
      <c r="R510" s="173"/>
    </row>
    <row r="511" spans="1:18" ht="15.75">
      <c r="A511" s="52">
        <v>2502</v>
      </c>
      <c r="B511" s="53"/>
      <c r="C511" s="53"/>
      <c r="D511" s="53"/>
      <c r="E511" s="53"/>
      <c r="F511" s="53"/>
      <c r="G511" s="53"/>
      <c r="H511" s="53"/>
      <c r="I511" s="53"/>
      <c r="J511" s="137"/>
      <c r="K511" s="123"/>
      <c r="L511" s="74"/>
      <c r="M511" s="124"/>
      <c r="N511" s="63" t="str">
        <f>IF(G511=0,"",G511/F510)</f>
        <v/>
      </c>
      <c r="O511" s="64"/>
      <c r="P511" s="65" t="str">
        <f t="shared" si="44"/>
        <v/>
      </c>
      <c r="Q511" s="65" t="str">
        <f t="shared" si="45"/>
        <v/>
      </c>
      <c r="R511" s="173"/>
    </row>
    <row r="512" spans="1:18" ht="15.75">
      <c r="A512" s="52">
        <v>2601</v>
      </c>
      <c r="B512" s="53"/>
      <c r="C512" s="53"/>
      <c r="D512" s="53"/>
      <c r="E512" s="53"/>
      <c r="F512" s="53"/>
      <c r="G512" s="53"/>
      <c r="H512" s="53"/>
      <c r="I512" s="53"/>
      <c r="J512" s="137"/>
      <c r="K512" s="123"/>
      <c r="L512" s="74"/>
      <c r="M512" s="124"/>
      <c r="N512" s="63" t="str">
        <f>IF(H512=0,"",H512/G511)</f>
        <v/>
      </c>
      <c r="O512" s="64"/>
      <c r="P512" s="65" t="str">
        <f t="shared" si="44"/>
        <v/>
      </c>
      <c r="Q512" s="65" t="str">
        <f t="shared" si="45"/>
        <v/>
      </c>
      <c r="R512" s="173"/>
    </row>
    <row r="513" spans="1:18" ht="15.75">
      <c r="A513" s="52">
        <v>2602</v>
      </c>
      <c r="B513" s="53"/>
      <c r="C513" s="53"/>
      <c r="D513" s="53"/>
      <c r="E513" s="53"/>
      <c r="F513" s="53"/>
      <c r="G513" s="53"/>
      <c r="H513" s="53"/>
      <c r="I513" s="53"/>
      <c r="J513" s="137"/>
      <c r="K513" s="123"/>
      <c r="L513" s="74"/>
      <c r="M513" s="124"/>
      <c r="N513" s="63" t="str">
        <f>IF(I513=0,"",I513/H512)</f>
        <v/>
      </c>
      <c r="O513" s="64"/>
      <c r="P513" s="65" t="str">
        <f t="shared" si="44"/>
        <v/>
      </c>
      <c r="Q513" s="65" t="str">
        <f t="shared" si="45"/>
        <v/>
      </c>
      <c r="R513" s="173"/>
    </row>
    <row r="514" spans="1:18" ht="15.75">
      <c r="A514" s="52">
        <v>2701</v>
      </c>
      <c r="B514" s="53"/>
      <c r="C514" s="53"/>
      <c r="D514" s="53"/>
      <c r="E514" s="53"/>
      <c r="F514" s="53"/>
      <c r="G514" s="53"/>
      <c r="H514" s="53"/>
      <c r="I514" s="53"/>
      <c r="J514" s="137"/>
      <c r="K514" s="123"/>
      <c r="L514" s="74"/>
      <c r="M514" s="74"/>
      <c r="N514" s="71"/>
      <c r="O514" s="64"/>
      <c r="P514" s="73"/>
      <c r="Q514" s="71"/>
      <c r="R514" s="173"/>
    </row>
    <row r="515" spans="1:18" ht="15.75">
      <c r="A515" s="52">
        <v>2702</v>
      </c>
      <c r="B515" s="53"/>
      <c r="C515" s="53"/>
      <c r="D515" s="53"/>
      <c r="E515" s="53"/>
      <c r="F515" s="53"/>
      <c r="G515" s="53"/>
      <c r="H515" s="53"/>
      <c r="I515" s="53"/>
      <c r="J515" s="137"/>
      <c r="K515" s="123"/>
      <c r="L515" s="74"/>
      <c r="M515" s="75"/>
      <c r="N515" s="71"/>
      <c r="O515" s="64"/>
      <c r="P515" s="73"/>
      <c r="Q515" s="71"/>
      <c r="R515" s="173"/>
    </row>
    <row r="516" spans="1:18" ht="15.75">
      <c r="A516" s="52">
        <v>2801</v>
      </c>
      <c r="B516" s="53"/>
      <c r="C516" s="53"/>
      <c r="D516" s="53"/>
      <c r="E516" s="53"/>
      <c r="F516" s="53"/>
      <c r="G516" s="53"/>
      <c r="H516" s="53"/>
      <c r="I516" s="53"/>
      <c r="J516" s="137"/>
      <c r="K516" s="123"/>
      <c r="L516" s="74"/>
      <c r="M516" s="75"/>
      <c r="N516" s="71"/>
      <c r="O516" s="64"/>
      <c r="P516" s="73"/>
      <c r="Q516" s="71"/>
      <c r="R516" s="173"/>
    </row>
    <row r="517" spans="1:18" ht="15.75">
      <c r="A517" s="52">
        <v>2802</v>
      </c>
      <c r="B517" s="53"/>
      <c r="C517" s="53"/>
      <c r="D517" s="53"/>
      <c r="E517" s="53"/>
      <c r="F517" s="53"/>
      <c r="G517" s="53"/>
      <c r="H517" s="53"/>
      <c r="I517" s="53"/>
      <c r="J517" s="137"/>
      <c r="K517" s="123"/>
      <c r="L517" s="74"/>
      <c r="M517" s="75"/>
      <c r="N517" s="71"/>
      <c r="O517" s="72"/>
      <c r="P517" s="73"/>
      <c r="Q517" s="71"/>
      <c r="R517" s="173"/>
    </row>
    <row r="518" spans="1:18" ht="15.75">
      <c r="A518" s="52">
        <v>2901</v>
      </c>
      <c r="B518" s="53"/>
      <c r="C518" s="53"/>
      <c r="D518" s="53"/>
      <c r="E518" s="53"/>
      <c r="F518" s="53"/>
      <c r="G518" s="53"/>
      <c r="H518" s="53"/>
      <c r="I518" s="53"/>
      <c r="J518" s="137"/>
      <c r="K518" s="123"/>
      <c r="L518" s="74"/>
      <c r="M518" s="75"/>
      <c r="N518" s="74"/>
      <c r="O518" s="75"/>
      <c r="P518" s="76"/>
      <c r="Q518" s="71"/>
      <c r="R518" s="173"/>
    </row>
    <row r="519" spans="1:18" ht="15.75">
      <c r="A519" s="52">
        <v>2902</v>
      </c>
      <c r="B519" s="53"/>
      <c r="C519" s="53"/>
      <c r="D519" s="53"/>
      <c r="E519" s="53"/>
      <c r="F519" s="53"/>
      <c r="G519" s="53"/>
      <c r="H519" s="53"/>
      <c r="I519" s="53"/>
      <c r="J519" s="137"/>
      <c r="K519" s="123"/>
      <c r="L519" s="74"/>
      <c r="M519" s="75"/>
      <c r="N519" s="77" t="s">
        <v>63</v>
      </c>
      <c r="O519" s="78"/>
      <c r="P519" s="79" t="str">
        <f>IF(SUM(J508:J515)=0,"",SUM(J508:J515))</f>
        <v/>
      </c>
      <c r="Q519" s="80" t="s">
        <v>10</v>
      </c>
      <c r="R519" s="173"/>
    </row>
    <row r="520" spans="1:18" ht="15.75">
      <c r="A520" s="138">
        <v>3001</v>
      </c>
      <c r="B520" s="53"/>
      <c r="C520" s="53"/>
      <c r="D520" s="53"/>
      <c r="E520" s="53"/>
      <c r="F520" s="53"/>
      <c r="G520" s="53"/>
      <c r="H520" s="53"/>
      <c r="I520" s="53"/>
      <c r="J520" s="137"/>
      <c r="K520" s="123"/>
      <c r="L520" s="74"/>
      <c r="M520" s="75"/>
      <c r="N520" s="81" t="s">
        <v>64</v>
      </c>
      <c r="O520" s="82" t="str">
        <f>IF(O519/B506=0,"",O519/B506)</f>
        <v/>
      </c>
      <c r="P520" s="83" t="e">
        <f>IF(O519/P519=0,"",O519/P519)</f>
        <v>#VALUE!</v>
      </c>
      <c r="Q520" s="84" t="s">
        <v>65</v>
      </c>
      <c r="R520" s="173"/>
    </row>
    <row r="521" spans="1:18">
      <c r="A521" s="173"/>
      <c r="B521" s="53"/>
      <c r="C521" s="53"/>
      <c r="D521" s="53"/>
      <c r="E521" s="53"/>
      <c r="F521" s="53"/>
      <c r="G521" s="53"/>
      <c r="H521" s="53"/>
      <c r="I521" s="53"/>
      <c r="J521" s="137"/>
      <c r="K521" s="125"/>
      <c r="L521" s="126"/>
      <c r="M521" s="127"/>
      <c r="N521" s="86"/>
      <c r="O521" s="87"/>
      <c r="P521" s="87"/>
      <c r="Q521" s="88"/>
      <c r="R521" s="173"/>
    </row>
    <row r="522" spans="1:18" ht="18">
      <c r="A522" s="28"/>
      <c r="B522" s="29"/>
      <c r="C522" s="29"/>
      <c r="D522" s="201" t="s">
        <v>90</v>
      </c>
      <c r="E522" s="202"/>
      <c r="F522" s="202"/>
      <c r="G522" s="202"/>
      <c r="H522" s="202"/>
      <c r="I522" s="202"/>
      <c r="J522" s="89">
        <f>SUM(J506:J518)</f>
        <v>0</v>
      </c>
      <c r="K522" s="90" t="str">
        <f>IF(J513=0,"",J513/B506)</f>
        <v/>
      </c>
      <c r="L522" s="90" t="str">
        <f>IF(J522=0,"",J522/B506)</f>
        <v/>
      </c>
      <c r="M522" s="90" t="str">
        <f>IF(J513=0,"0%",L522-K522)</f>
        <v>0%</v>
      </c>
      <c r="N522" s="1"/>
      <c r="O522" s="1"/>
      <c r="P522" s="29"/>
      <c r="Q522" s="25"/>
      <c r="R522" s="173"/>
    </row>
    <row r="523" spans="1:18" ht="12.75" customHeight="1"/>
    <row r="524" spans="1:18" ht="12.75" customHeight="1"/>
    <row r="525" spans="1:18" ht="26.25">
      <c r="A525" s="179"/>
      <c r="B525" s="212" t="s">
        <v>101</v>
      </c>
      <c r="C525" s="205"/>
      <c r="D525" s="205"/>
      <c r="E525" s="205"/>
      <c r="F525" s="205"/>
      <c r="G525" s="205"/>
      <c r="H525" s="205"/>
      <c r="I525" s="205"/>
      <c r="J525" s="48" t="s">
        <v>124</v>
      </c>
      <c r="K525" s="48"/>
      <c r="L525" s="48"/>
      <c r="M525" s="29"/>
      <c r="N525" s="1"/>
      <c r="O525" s="29"/>
      <c r="P525" s="29"/>
      <c r="Q525" s="29"/>
      <c r="R525" s="179"/>
    </row>
    <row r="526" spans="1:18" ht="12.75" customHeight="1">
      <c r="A526" s="206" t="s">
        <v>9</v>
      </c>
      <c r="B526" s="207" t="s">
        <v>80</v>
      </c>
      <c r="C526" s="202"/>
      <c r="D526" s="202"/>
      <c r="E526" s="202"/>
      <c r="F526" s="202"/>
      <c r="G526" s="202"/>
      <c r="H526" s="202"/>
      <c r="I526" s="202"/>
      <c r="J526" s="128" t="s">
        <v>10</v>
      </c>
      <c r="K526" s="129" t="s">
        <v>2</v>
      </c>
      <c r="L526" s="129" t="s">
        <v>3</v>
      </c>
      <c r="M526" s="130" t="s">
        <v>4</v>
      </c>
      <c r="N526" s="129" t="s">
        <v>5</v>
      </c>
      <c r="O526" s="131" t="s">
        <v>6</v>
      </c>
      <c r="P526" s="131" t="s">
        <v>7</v>
      </c>
      <c r="Q526" s="129" t="s">
        <v>8</v>
      </c>
      <c r="R526" s="179"/>
    </row>
    <row r="527" spans="1:18" ht="12.75" customHeight="1">
      <c r="A527" s="197"/>
      <c r="B527" s="52" t="s">
        <v>81</v>
      </c>
      <c r="C527" s="52" t="s">
        <v>82</v>
      </c>
      <c r="D527" s="52" t="s">
        <v>83</v>
      </c>
      <c r="E527" s="52" t="s">
        <v>84</v>
      </c>
      <c r="F527" s="52" t="s">
        <v>85</v>
      </c>
      <c r="G527" s="52" t="s">
        <v>86</v>
      </c>
      <c r="H527" s="52" t="s">
        <v>87</v>
      </c>
      <c r="I527" s="52" t="s">
        <v>88</v>
      </c>
      <c r="J527" s="128"/>
      <c r="K527" s="178"/>
      <c r="L527" s="178"/>
      <c r="M527" s="180"/>
      <c r="N527" s="178"/>
      <c r="O527" s="131"/>
      <c r="P527" s="181"/>
      <c r="Q527" s="178"/>
      <c r="R527" s="179"/>
    </row>
    <row r="528" spans="1:18" ht="15.75">
      <c r="A528" s="52">
        <v>2302</v>
      </c>
      <c r="B528" s="53">
        <v>96</v>
      </c>
      <c r="C528" s="53"/>
      <c r="D528" s="53"/>
      <c r="E528" s="53"/>
      <c r="F528" s="53"/>
      <c r="G528" s="53"/>
      <c r="H528" s="53"/>
      <c r="I528" s="53"/>
      <c r="J528" s="137"/>
      <c r="K528" s="120"/>
      <c r="L528" s="121"/>
      <c r="M528" s="122"/>
      <c r="N528" s="58"/>
      <c r="O528" s="59">
        <f>B528</f>
        <v>96</v>
      </c>
      <c r="P528" s="60"/>
      <c r="Q528" s="58"/>
      <c r="R528" s="179"/>
    </row>
    <row r="529" spans="1:18" ht="15.75">
      <c r="A529" s="52">
        <v>2401</v>
      </c>
      <c r="B529" s="53"/>
      <c r="C529" s="53">
        <v>90</v>
      </c>
      <c r="D529" s="53"/>
      <c r="E529" s="53"/>
      <c r="F529" s="53"/>
      <c r="G529" s="53"/>
      <c r="H529" s="53"/>
      <c r="I529" s="53"/>
      <c r="J529" s="137"/>
      <c r="K529" s="123"/>
      <c r="L529" s="74"/>
      <c r="M529" s="124"/>
      <c r="N529" s="63">
        <f>IF(C529=0,"",C529/B528)</f>
        <v>0.9375</v>
      </c>
      <c r="O529" s="64">
        <v>91</v>
      </c>
      <c r="P529" s="65">
        <f t="shared" ref="P529:P535" si="46">IF(O529=0,"",O529/O528)</f>
        <v>0.94791666666666663</v>
      </c>
      <c r="Q529" s="65">
        <f t="shared" ref="Q529:Q535" si="47">IF(O529=0,"",100%-P529)</f>
        <v>5.208333333333337E-2</v>
      </c>
      <c r="R529" s="179"/>
    </row>
    <row r="530" spans="1:18" ht="15.75">
      <c r="A530" s="52">
        <v>2402</v>
      </c>
      <c r="B530" s="53"/>
      <c r="C530" s="53"/>
      <c r="D530" s="53">
        <v>82</v>
      </c>
      <c r="E530" s="53"/>
      <c r="F530" s="53"/>
      <c r="G530" s="53"/>
      <c r="H530" s="53"/>
      <c r="I530" s="53"/>
      <c r="J530" s="137"/>
      <c r="K530" s="123"/>
      <c r="L530" s="74"/>
      <c r="M530" s="124"/>
      <c r="N530" s="63">
        <f>IF(D530=0,"",D530/C529)</f>
        <v>0.91111111111111109</v>
      </c>
      <c r="O530" s="64">
        <v>87</v>
      </c>
      <c r="P530" s="65">
        <f t="shared" si="46"/>
        <v>0.95604395604395609</v>
      </c>
      <c r="Q530" s="65">
        <f t="shared" si="47"/>
        <v>4.3956043956043911E-2</v>
      </c>
      <c r="R530" s="177">
        <f>O530/O528</f>
        <v>0.90625</v>
      </c>
    </row>
    <row r="531" spans="1:18" ht="15.75">
      <c r="A531" s="52">
        <v>2501</v>
      </c>
      <c r="B531" s="53"/>
      <c r="C531" s="53"/>
      <c r="D531" s="53"/>
      <c r="E531" s="53"/>
      <c r="F531" s="53"/>
      <c r="G531" s="53"/>
      <c r="H531" s="53"/>
      <c r="I531" s="53"/>
      <c r="J531" s="137"/>
      <c r="K531" s="123"/>
      <c r="L531" s="74"/>
      <c r="M531" s="124"/>
      <c r="N531" s="63" t="str">
        <f>IF(E531=0,"",E531/D530)</f>
        <v/>
      </c>
      <c r="O531" s="64"/>
      <c r="P531" s="65" t="str">
        <f t="shared" si="46"/>
        <v/>
      </c>
      <c r="Q531" s="65" t="str">
        <f t="shared" si="47"/>
        <v/>
      </c>
      <c r="R531" s="179"/>
    </row>
    <row r="532" spans="1:18" ht="15.75">
      <c r="A532" s="52">
        <v>2502</v>
      </c>
      <c r="B532" s="53"/>
      <c r="C532" s="53"/>
      <c r="D532" s="53"/>
      <c r="E532" s="53"/>
      <c r="F532" s="53"/>
      <c r="G532" s="53"/>
      <c r="H532" s="53"/>
      <c r="I532" s="53"/>
      <c r="J532" s="137"/>
      <c r="K532" s="123"/>
      <c r="L532" s="74"/>
      <c r="M532" s="124"/>
      <c r="N532" s="63" t="str">
        <f>IF(F532=0,"",F532/E531)</f>
        <v/>
      </c>
      <c r="O532" s="64"/>
      <c r="P532" s="65" t="str">
        <f t="shared" si="46"/>
        <v/>
      </c>
      <c r="Q532" s="65" t="str">
        <f t="shared" si="47"/>
        <v/>
      </c>
      <c r="R532" s="179"/>
    </row>
    <row r="533" spans="1:18" ht="15.75">
      <c r="A533" s="52">
        <v>2601</v>
      </c>
      <c r="B533" s="53"/>
      <c r="C533" s="53"/>
      <c r="D533" s="53"/>
      <c r="E533" s="53"/>
      <c r="F533" s="53"/>
      <c r="G533" s="53"/>
      <c r="H533" s="53"/>
      <c r="I533" s="53"/>
      <c r="J533" s="137"/>
      <c r="K533" s="123"/>
      <c r="L533" s="74"/>
      <c r="M533" s="124"/>
      <c r="N533" s="63" t="str">
        <f>IF(G533=0,"",G533/F532)</f>
        <v/>
      </c>
      <c r="O533" s="64"/>
      <c r="P533" s="65" t="str">
        <f t="shared" si="46"/>
        <v/>
      </c>
      <c r="Q533" s="65" t="str">
        <f t="shared" si="47"/>
        <v/>
      </c>
      <c r="R533" s="179"/>
    </row>
    <row r="534" spans="1:18" ht="15.75">
      <c r="A534" s="52">
        <v>2602</v>
      </c>
      <c r="B534" s="53"/>
      <c r="C534" s="53"/>
      <c r="D534" s="53"/>
      <c r="E534" s="53"/>
      <c r="F534" s="53"/>
      <c r="G534" s="53"/>
      <c r="H534" s="53"/>
      <c r="I534" s="53"/>
      <c r="J534" s="137"/>
      <c r="K534" s="123"/>
      <c r="L534" s="74"/>
      <c r="M534" s="124"/>
      <c r="N534" s="63" t="str">
        <f>IF(H534=0,"",H534/G533)</f>
        <v/>
      </c>
      <c r="O534" s="64"/>
      <c r="P534" s="65" t="str">
        <f t="shared" si="46"/>
        <v/>
      </c>
      <c r="Q534" s="65" t="str">
        <f t="shared" si="47"/>
        <v/>
      </c>
      <c r="R534" s="179"/>
    </row>
    <row r="535" spans="1:18" ht="15.75">
      <c r="A535" s="52">
        <v>2701</v>
      </c>
      <c r="B535" s="53"/>
      <c r="C535" s="53"/>
      <c r="D535" s="53"/>
      <c r="E535" s="53"/>
      <c r="F535" s="53"/>
      <c r="G535" s="53"/>
      <c r="H535" s="53"/>
      <c r="I535" s="53"/>
      <c r="J535" s="137"/>
      <c r="K535" s="123"/>
      <c r="L535" s="74"/>
      <c r="M535" s="124"/>
      <c r="N535" s="63" t="str">
        <f>IF(I535=0,"",I535/H534)</f>
        <v/>
      </c>
      <c r="O535" s="64"/>
      <c r="P535" s="65" t="str">
        <f t="shared" si="46"/>
        <v/>
      </c>
      <c r="Q535" s="65" t="str">
        <f t="shared" si="47"/>
        <v/>
      </c>
      <c r="R535" s="179"/>
    </row>
    <row r="536" spans="1:18" ht="15.75">
      <c r="A536" s="52">
        <v>2702</v>
      </c>
      <c r="B536" s="53"/>
      <c r="C536" s="53"/>
      <c r="D536" s="53"/>
      <c r="E536" s="53"/>
      <c r="F536" s="53"/>
      <c r="G536" s="53"/>
      <c r="H536" s="53"/>
      <c r="I536" s="53"/>
      <c r="J536" s="137"/>
      <c r="K536" s="123"/>
      <c r="L536" s="74"/>
      <c r="M536" s="74"/>
      <c r="N536" s="71"/>
      <c r="O536" s="64"/>
      <c r="P536" s="73"/>
      <c r="Q536" s="71"/>
      <c r="R536" s="179"/>
    </row>
    <row r="537" spans="1:18" ht="15.75">
      <c r="A537" s="52">
        <v>2801</v>
      </c>
      <c r="B537" s="53"/>
      <c r="C537" s="53"/>
      <c r="D537" s="53"/>
      <c r="E537" s="53"/>
      <c r="F537" s="53"/>
      <c r="G537" s="53"/>
      <c r="H537" s="53"/>
      <c r="I537" s="53"/>
      <c r="J537" s="137"/>
      <c r="K537" s="123"/>
      <c r="L537" s="74"/>
      <c r="M537" s="75"/>
      <c r="N537" s="71"/>
      <c r="O537" s="64"/>
      <c r="P537" s="73"/>
      <c r="Q537" s="71"/>
      <c r="R537" s="179"/>
    </row>
    <row r="538" spans="1:18" ht="15.75">
      <c r="A538" s="52">
        <v>2802</v>
      </c>
      <c r="B538" s="53"/>
      <c r="C538" s="53"/>
      <c r="D538" s="53"/>
      <c r="E538" s="53"/>
      <c r="F538" s="53"/>
      <c r="G538" s="53"/>
      <c r="H538" s="53"/>
      <c r="I538" s="53"/>
      <c r="J538" s="137"/>
      <c r="K538" s="123"/>
      <c r="L538" s="74"/>
      <c r="M538" s="75"/>
      <c r="N538" s="71"/>
      <c r="O538" s="64"/>
      <c r="P538" s="73"/>
      <c r="Q538" s="71"/>
      <c r="R538" s="179"/>
    </row>
    <row r="539" spans="1:18" ht="15.75">
      <c r="A539" s="52">
        <v>2901</v>
      </c>
      <c r="B539" s="53"/>
      <c r="C539" s="53"/>
      <c r="D539" s="53"/>
      <c r="E539" s="53"/>
      <c r="F539" s="53"/>
      <c r="G539" s="53"/>
      <c r="H539" s="53"/>
      <c r="I539" s="53"/>
      <c r="J539" s="137"/>
      <c r="K539" s="123"/>
      <c r="L539" s="74"/>
      <c r="M539" s="75"/>
      <c r="N539" s="71"/>
      <c r="O539" s="72"/>
      <c r="P539" s="73"/>
      <c r="Q539" s="71"/>
      <c r="R539" s="179"/>
    </row>
    <row r="540" spans="1:18" ht="15.75">
      <c r="A540" s="52">
        <v>2902</v>
      </c>
      <c r="B540" s="53"/>
      <c r="C540" s="53"/>
      <c r="D540" s="53"/>
      <c r="E540" s="53"/>
      <c r="F540" s="53"/>
      <c r="G540" s="53"/>
      <c r="H540" s="53"/>
      <c r="I540" s="53"/>
      <c r="J540" s="137"/>
      <c r="K540" s="123"/>
      <c r="L540" s="74"/>
      <c r="M540" s="75"/>
      <c r="N540" s="74"/>
      <c r="O540" s="75"/>
      <c r="P540" s="76"/>
      <c r="Q540" s="71"/>
      <c r="R540" s="179"/>
    </row>
    <row r="541" spans="1:18" ht="15.75">
      <c r="A541" s="52">
        <v>3001</v>
      </c>
      <c r="B541" s="53"/>
      <c r="C541" s="53"/>
      <c r="D541" s="53"/>
      <c r="E541" s="53"/>
      <c r="F541" s="53"/>
      <c r="G541" s="53"/>
      <c r="H541" s="53"/>
      <c r="I541" s="53"/>
      <c r="J541" s="137"/>
      <c r="K541" s="123"/>
      <c r="L541" s="74"/>
      <c r="M541" s="75"/>
      <c r="N541" s="77" t="s">
        <v>63</v>
      </c>
      <c r="O541" s="78"/>
      <c r="P541" s="79" t="str">
        <f>IF(SUM(J530:J537)=0,"",SUM(J530:J537))</f>
        <v/>
      </c>
      <c r="Q541" s="80" t="s">
        <v>10</v>
      </c>
      <c r="R541" s="179"/>
    </row>
    <row r="542" spans="1:18" ht="15.75">
      <c r="A542" s="138">
        <v>3002</v>
      </c>
      <c r="B542" s="53"/>
      <c r="C542" s="53"/>
      <c r="D542" s="53"/>
      <c r="E542" s="53"/>
      <c r="F542" s="53"/>
      <c r="G542" s="53"/>
      <c r="H542" s="53"/>
      <c r="I542" s="53"/>
      <c r="J542" s="137"/>
      <c r="K542" s="123"/>
      <c r="L542" s="74"/>
      <c r="M542" s="75"/>
      <c r="N542" s="81" t="s">
        <v>64</v>
      </c>
      <c r="O542" s="82" t="str">
        <f>IF(O541/B528=0,"",O541/B528)</f>
        <v/>
      </c>
      <c r="P542" s="83" t="e">
        <f>IF(O541/P541=0,"",O541/P541)</f>
        <v>#VALUE!</v>
      </c>
      <c r="Q542" s="84" t="s">
        <v>65</v>
      </c>
      <c r="R542" s="179"/>
    </row>
    <row r="543" spans="1:18" ht="12.75" customHeight="1">
      <c r="A543" s="179"/>
      <c r="B543" s="53"/>
      <c r="C543" s="53"/>
      <c r="D543" s="53"/>
      <c r="E543" s="53"/>
      <c r="F543" s="53"/>
      <c r="G543" s="53"/>
      <c r="H543" s="53"/>
      <c r="I543" s="53"/>
      <c r="J543" s="137"/>
      <c r="K543" s="125"/>
      <c r="L543" s="126"/>
      <c r="M543" s="127"/>
      <c r="N543" s="86"/>
      <c r="O543" s="87"/>
      <c r="P543" s="87"/>
      <c r="Q543" s="88"/>
      <c r="R543" s="179"/>
    </row>
    <row r="544" spans="1:18" ht="12.75" customHeight="1">
      <c r="A544" s="28"/>
      <c r="B544" s="29"/>
      <c r="C544" s="29"/>
      <c r="D544" s="201" t="s">
        <v>90</v>
      </c>
      <c r="E544" s="202"/>
      <c r="F544" s="202"/>
      <c r="G544" s="202"/>
      <c r="H544" s="202"/>
      <c r="I544" s="202"/>
      <c r="J544" s="89">
        <f>SUM(J528:J540)</f>
        <v>0</v>
      </c>
      <c r="K544" s="90" t="str">
        <f>IF(J535=0,"",J535/B528)</f>
        <v/>
      </c>
      <c r="L544" s="90" t="str">
        <f>IF(J544=0,"",J544/B528)</f>
        <v/>
      </c>
      <c r="M544" s="90" t="str">
        <f>IF(J535=0,"0%",L544-K544)</f>
        <v>0%</v>
      </c>
      <c r="N544" s="1"/>
      <c r="O544" s="1"/>
      <c r="P544" s="29"/>
      <c r="Q544" s="25"/>
      <c r="R544" s="179"/>
    </row>
    <row r="545" spans="1:18" ht="12.75" customHeight="1"/>
    <row r="546" spans="1:18" ht="12.75" customHeight="1"/>
    <row r="547" spans="1:18" ht="12.75" customHeight="1">
      <c r="A547" s="183"/>
      <c r="B547" s="212" t="s">
        <v>101</v>
      </c>
      <c r="C547" s="205"/>
      <c r="D547" s="205"/>
      <c r="E547" s="205"/>
      <c r="F547" s="205"/>
      <c r="G547" s="205"/>
      <c r="H547" s="205"/>
      <c r="I547" s="205"/>
      <c r="J547" s="48" t="s">
        <v>125</v>
      </c>
      <c r="K547" s="48"/>
      <c r="L547" s="48"/>
      <c r="M547" s="29"/>
      <c r="N547" s="1"/>
      <c r="O547" s="29"/>
      <c r="P547" s="29"/>
      <c r="Q547" s="29"/>
      <c r="R547" s="183"/>
    </row>
    <row r="548" spans="1:18" ht="12.75" customHeight="1">
      <c r="A548" s="206" t="s">
        <v>9</v>
      </c>
      <c r="B548" s="207" t="s">
        <v>80</v>
      </c>
      <c r="C548" s="202"/>
      <c r="D548" s="202"/>
      <c r="E548" s="202"/>
      <c r="F548" s="202"/>
      <c r="G548" s="202"/>
      <c r="H548" s="202"/>
      <c r="I548" s="202"/>
      <c r="J548" s="128" t="s">
        <v>10</v>
      </c>
      <c r="K548" s="129" t="s">
        <v>2</v>
      </c>
      <c r="L548" s="129" t="s">
        <v>3</v>
      </c>
      <c r="M548" s="130" t="s">
        <v>4</v>
      </c>
      <c r="N548" s="129" t="s">
        <v>5</v>
      </c>
      <c r="O548" s="131" t="s">
        <v>6</v>
      </c>
      <c r="P548" s="131" t="s">
        <v>7</v>
      </c>
      <c r="Q548" s="129" t="s">
        <v>8</v>
      </c>
      <c r="R548" s="183"/>
    </row>
    <row r="549" spans="1:18" ht="12.75" customHeight="1">
      <c r="A549" s="197"/>
      <c r="B549" s="52" t="s">
        <v>81</v>
      </c>
      <c r="C549" s="52" t="s">
        <v>82</v>
      </c>
      <c r="D549" s="52" t="s">
        <v>83</v>
      </c>
      <c r="E549" s="52" t="s">
        <v>84</v>
      </c>
      <c r="F549" s="52" t="s">
        <v>85</v>
      </c>
      <c r="G549" s="52" t="s">
        <v>86</v>
      </c>
      <c r="H549" s="52" t="s">
        <v>87</v>
      </c>
      <c r="I549" s="52" t="s">
        <v>88</v>
      </c>
      <c r="J549" s="128"/>
      <c r="K549" s="184"/>
      <c r="L549" s="184"/>
      <c r="M549" s="185"/>
      <c r="N549" s="184"/>
      <c r="O549" s="131"/>
      <c r="P549" s="186"/>
      <c r="Q549" s="184"/>
      <c r="R549" s="183"/>
    </row>
    <row r="550" spans="1:18" ht="12.75" customHeight="1">
      <c r="A550" s="52">
        <v>2401</v>
      </c>
      <c r="B550" s="53">
        <v>68</v>
      </c>
      <c r="C550" s="53"/>
      <c r="D550" s="53"/>
      <c r="E550" s="53"/>
      <c r="F550" s="53"/>
      <c r="G550" s="53"/>
      <c r="H550" s="53"/>
      <c r="I550" s="53"/>
      <c r="J550" s="137"/>
      <c r="K550" s="120"/>
      <c r="L550" s="121"/>
      <c r="M550" s="122"/>
      <c r="N550" s="58"/>
      <c r="O550" s="59">
        <f>B550</f>
        <v>68</v>
      </c>
      <c r="P550" s="60"/>
      <c r="Q550" s="58"/>
      <c r="R550" s="183"/>
    </row>
    <row r="551" spans="1:18" ht="12.75" customHeight="1">
      <c r="A551" s="52">
        <v>2402</v>
      </c>
      <c r="B551" s="53"/>
      <c r="C551" s="53">
        <v>60</v>
      </c>
      <c r="D551" s="53"/>
      <c r="E551" s="53"/>
      <c r="F551" s="53"/>
      <c r="G551" s="53"/>
      <c r="H551" s="53"/>
      <c r="I551" s="53"/>
      <c r="J551" s="137"/>
      <c r="K551" s="123"/>
      <c r="L551" s="74"/>
      <c r="M551" s="124"/>
      <c r="N551" s="63">
        <f>IF(C551=0,"",C551/B550)</f>
        <v>0.88235294117647056</v>
      </c>
      <c r="O551" s="64">
        <v>60</v>
      </c>
      <c r="P551" s="65">
        <f t="shared" ref="P551:P557" si="48">IF(O551=0,"",O551/O550)</f>
        <v>0.88235294117647056</v>
      </c>
      <c r="Q551" s="65">
        <f t="shared" ref="Q551:Q557" si="49">IF(O551=0,"",100%-P551)</f>
        <v>0.11764705882352944</v>
      </c>
      <c r="R551" s="183"/>
    </row>
    <row r="552" spans="1:18" ht="12.75" customHeight="1">
      <c r="A552" s="52">
        <v>2501</v>
      </c>
      <c r="B552" s="53"/>
      <c r="C552" s="53"/>
      <c r="D552" s="53"/>
      <c r="E552" s="53"/>
      <c r="F552" s="53"/>
      <c r="G552" s="53"/>
      <c r="H552" s="53"/>
      <c r="I552" s="53"/>
      <c r="J552" s="137"/>
      <c r="K552" s="123"/>
      <c r="L552" s="74"/>
      <c r="M552" s="124"/>
      <c r="N552" s="63" t="str">
        <f>IF(D552=0,"",D552/C551)</f>
        <v/>
      </c>
      <c r="O552" s="64"/>
      <c r="P552" s="65" t="str">
        <f t="shared" si="48"/>
        <v/>
      </c>
      <c r="Q552" s="65" t="str">
        <f t="shared" si="49"/>
        <v/>
      </c>
      <c r="R552" s="177">
        <f>O552/O550</f>
        <v>0</v>
      </c>
    </row>
    <row r="553" spans="1:18" ht="12.75" customHeight="1">
      <c r="A553" s="52">
        <v>2502</v>
      </c>
      <c r="B553" s="53"/>
      <c r="C553" s="53"/>
      <c r="D553" s="53"/>
      <c r="E553" s="53"/>
      <c r="F553" s="53"/>
      <c r="G553" s="53"/>
      <c r="H553" s="53"/>
      <c r="I553" s="53"/>
      <c r="J553" s="137"/>
      <c r="K553" s="123"/>
      <c r="L553" s="74"/>
      <c r="M553" s="124"/>
      <c r="N553" s="63" t="str">
        <f>IF(E553=0,"",E553/D552)</f>
        <v/>
      </c>
      <c r="O553" s="64"/>
      <c r="P553" s="65" t="str">
        <f t="shared" si="48"/>
        <v/>
      </c>
      <c r="Q553" s="65" t="str">
        <f t="shared" si="49"/>
        <v/>
      </c>
      <c r="R553" s="183"/>
    </row>
    <row r="554" spans="1:18" ht="12.75" customHeight="1">
      <c r="A554" s="52">
        <v>2601</v>
      </c>
      <c r="B554" s="53"/>
      <c r="C554" s="53"/>
      <c r="D554" s="53"/>
      <c r="E554" s="53"/>
      <c r="F554" s="53"/>
      <c r="G554" s="53"/>
      <c r="H554" s="53"/>
      <c r="I554" s="53"/>
      <c r="J554" s="137"/>
      <c r="K554" s="123"/>
      <c r="L554" s="74"/>
      <c r="M554" s="124"/>
      <c r="N554" s="63" t="str">
        <f>IF(F554=0,"",F554/E553)</f>
        <v/>
      </c>
      <c r="O554" s="64"/>
      <c r="P554" s="65" t="str">
        <f t="shared" si="48"/>
        <v/>
      </c>
      <c r="Q554" s="65" t="str">
        <f t="shared" si="49"/>
        <v/>
      </c>
      <c r="R554" s="183"/>
    </row>
    <row r="555" spans="1:18" ht="12.75" customHeight="1">
      <c r="A555" s="52">
        <v>2602</v>
      </c>
      <c r="B555" s="53"/>
      <c r="C555" s="53"/>
      <c r="D555" s="53"/>
      <c r="E555" s="53"/>
      <c r="F555" s="53"/>
      <c r="G555" s="53"/>
      <c r="H555" s="53"/>
      <c r="I555" s="53"/>
      <c r="J555" s="137"/>
      <c r="K555" s="123"/>
      <c r="L555" s="74"/>
      <c r="M555" s="124"/>
      <c r="N555" s="63" t="str">
        <f>IF(G555=0,"",G555/F554)</f>
        <v/>
      </c>
      <c r="O555" s="64"/>
      <c r="P555" s="65" t="str">
        <f t="shared" si="48"/>
        <v/>
      </c>
      <c r="Q555" s="65" t="str">
        <f t="shared" si="49"/>
        <v/>
      </c>
      <c r="R555" s="183"/>
    </row>
    <row r="556" spans="1:18" ht="12.75" customHeight="1">
      <c r="A556" s="52">
        <v>2701</v>
      </c>
      <c r="B556" s="53"/>
      <c r="C556" s="53"/>
      <c r="D556" s="53"/>
      <c r="E556" s="53"/>
      <c r="F556" s="53"/>
      <c r="G556" s="53"/>
      <c r="H556" s="53"/>
      <c r="I556" s="53"/>
      <c r="J556" s="137"/>
      <c r="K556" s="123"/>
      <c r="L556" s="74"/>
      <c r="M556" s="124"/>
      <c r="N556" s="63" t="str">
        <f>IF(H556=0,"",H556/G555)</f>
        <v/>
      </c>
      <c r="O556" s="64"/>
      <c r="P556" s="65" t="str">
        <f t="shared" si="48"/>
        <v/>
      </c>
      <c r="Q556" s="65" t="str">
        <f t="shared" si="49"/>
        <v/>
      </c>
      <c r="R556" s="183"/>
    </row>
    <row r="557" spans="1:18" ht="12.75" customHeight="1">
      <c r="A557" s="52">
        <v>2702</v>
      </c>
      <c r="B557" s="53"/>
      <c r="C557" s="53"/>
      <c r="D557" s="53"/>
      <c r="E557" s="53"/>
      <c r="F557" s="53"/>
      <c r="G557" s="53"/>
      <c r="H557" s="53"/>
      <c r="I557" s="53"/>
      <c r="J557" s="137"/>
      <c r="K557" s="123"/>
      <c r="L557" s="74"/>
      <c r="M557" s="124"/>
      <c r="N557" s="63" t="str">
        <f>IF(I557=0,"",I557/H556)</f>
        <v/>
      </c>
      <c r="O557" s="64"/>
      <c r="P557" s="65" t="str">
        <f t="shared" si="48"/>
        <v/>
      </c>
      <c r="Q557" s="65" t="str">
        <f t="shared" si="49"/>
        <v/>
      </c>
      <c r="R557" s="183"/>
    </row>
    <row r="558" spans="1:18" ht="12.75" customHeight="1">
      <c r="A558" s="52">
        <v>2801</v>
      </c>
      <c r="B558" s="53"/>
      <c r="C558" s="53"/>
      <c r="D558" s="53"/>
      <c r="E558" s="53"/>
      <c r="F558" s="53"/>
      <c r="G558" s="53"/>
      <c r="H558" s="53"/>
      <c r="I558" s="53"/>
      <c r="J558" s="137"/>
      <c r="K558" s="123"/>
      <c r="L558" s="74"/>
      <c r="M558" s="74"/>
      <c r="N558" s="71"/>
      <c r="O558" s="64"/>
      <c r="P558" s="73"/>
      <c r="Q558" s="71"/>
      <c r="R558" s="183"/>
    </row>
    <row r="559" spans="1:18" ht="12.75" customHeight="1">
      <c r="A559" s="52">
        <v>2802</v>
      </c>
      <c r="B559" s="53"/>
      <c r="C559" s="53"/>
      <c r="D559" s="53"/>
      <c r="E559" s="53"/>
      <c r="F559" s="53"/>
      <c r="G559" s="53"/>
      <c r="H559" s="53"/>
      <c r="I559" s="53"/>
      <c r="J559" s="137"/>
      <c r="K559" s="123"/>
      <c r="L559" s="74"/>
      <c r="M559" s="75"/>
      <c r="N559" s="71"/>
      <c r="O559" s="64"/>
      <c r="P559" s="73"/>
      <c r="Q559" s="71"/>
      <c r="R559" s="183"/>
    </row>
    <row r="560" spans="1:18" ht="12.75" customHeight="1">
      <c r="A560" s="52">
        <v>2901</v>
      </c>
      <c r="B560" s="53"/>
      <c r="C560" s="53"/>
      <c r="D560" s="53"/>
      <c r="E560" s="53"/>
      <c r="F560" s="53"/>
      <c r="G560" s="53"/>
      <c r="H560" s="53"/>
      <c r="I560" s="53"/>
      <c r="J560" s="137"/>
      <c r="K560" s="123"/>
      <c r="L560" s="74"/>
      <c r="M560" s="75"/>
      <c r="N560" s="71"/>
      <c r="O560" s="64"/>
      <c r="P560" s="73"/>
      <c r="Q560" s="71"/>
      <c r="R560" s="183"/>
    </row>
    <row r="561" spans="1:18" ht="12.75" customHeight="1">
      <c r="A561" s="52">
        <v>2902</v>
      </c>
      <c r="B561" s="53"/>
      <c r="C561" s="53"/>
      <c r="D561" s="53"/>
      <c r="E561" s="53"/>
      <c r="F561" s="53"/>
      <c r="G561" s="53"/>
      <c r="H561" s="53"/>
      <c r="I561" s="53"/>
      <c r="J561" s="137"/>
      <c r="K561" s="123"/>
      <c r="L561" s="74"/>
      <c r="M561" s="75"/>
      <c r="N561" s="71"/>
      <c r="O561" s="72"/>
      <c r="P561" s="73"/>
      <c r="Q561" s="71"/>
      <c r="R561" s="183"/>
    </row>
    <row r="562" spans="1:18" ht="12.75" customHeight="1">
      <c r="A562" s="52">
        <v>3001</v>
      </c>
      <c r="B562" s="53"/>
      <c r="C562" s="53"/>
      <c r="D562" s="53"/>
      <c r="E562" s="53"/>
      <c r="F562" s="53"/>
      <c r="G562" s="53"/>
      <c r="H562" s="53"/>
      <c r="I562" s="53"/>
      <c r="J562" s="137"/>
      <c r="K562" s="123"/>
      <c r="L562" s="74"/>
      <c r="M562" s="75"/>
      <c r="N562" s="74"/>
      <c r="O562" s="75"/>
      <c r="P562" s="76"/>
      <c r="Q562" s="71"/>
      <c r="R562" s="183"/>
    </row>
    <row r="563" spans="1:18" ht="12.75" customHeight="1">
      <c r="A563" s="52">
        <v>3002</v>
      </c>
      <c r="B563" s="53"/>
      <c r="C563" s="53"/>
      <c r="D563" s="53"/>
      <c r="E563" s="53"/>
      <c r="F563" s="53"/>
      <c r="G563" s="53"/>
      <c r="H563" s="53"/>
      <c r="I563" s="53"/>
      <c r="J563" s="137"/>
      <c r="K563" s="123"/>
      <c r="L563" s="74"/>
      <c r="M563" s="75"/>
      <c r="N563" s="77" t="s">
        <v>63</v>
      </c>
      <c r="O563" s="78"/>
      <c r="P563" s="79" t="str">
        <f>IF(SUM(J552:J559)=0,"",SUM(J552:J559))</f>
        <v/>
      </c>
      <c r="Q563" s="80" t="s">
        <v>10</v>
      </c>
      <c r="R563" s="183"/>
    </row>
    <row r="564" spans="1:18" ht="12.75" customHeight="1">
      <c r="A564" s="138">
        <v>3101</v>
      </c>
      <c r="B564" s="53"/>
      <c r="C564" s="53"/>
      <c r="D564" s="53"/>
      <c r="E564" s="53"/>
      <c r="F564" s="53"/>
      <c r="G564" s="53"/>
      <c r="H564" s="53"/>
      <c r="I564" s="53"/>
      <c r="J564" s="137"/>
      <c r="K564" s="123"/>
      <c r="L564" s="74"/>
      <c r="M564" s="75"/>
      <c r="N564" s="81" t="s">
        <v>64</v>
      </c>
      <c r="O564" s="82" t="str">
        <f>IF(O563/B550=0,"",O563/B550)</f>
        <v/>
      </c>
      <c r="P564" s="83" t="e">
        <f>IF(O563/P563=0,"",O563/P563)</f>
        <v>#VALUE!</v>
      </c>
      <c r="Q564" s="84" t="s">
        <v>65</v>
      </c>
      <c r="R564" s="183"/>
    </row>
    <row r="565" spans="1:18" ht="12.75" customHeight="1">
      <c r="A565" s="183"/>
      <c r="B565" s="53"/>
      <c r="C565" s="53"/>
      <c r="D565" s="53"/>
      <c r="E565" s="53"/>
      <c r="F565" s="53"/>
      <c r="G565" s="53"/>
      <c r="H565" s="53"/>
      <c r="I565" s="53"/>
      <c r="J565" s="137"/>
      <c r="K565" s="125"/>
      <c r="L565" s="126"/>
      <c r="M565" s="127"/>
      <c r="N565" s="86"/>
      <c r="O565" s="87"/>
      <c r="P565" s="87"/>
      <c r="Q565" s="88"/>
      <c r="R565" s="183"/>
    </row>
    <row r="566" spans="1:18" ht="12.75" customHeight="1">
      <c r="A566" s="28"/>
      <c r="B566" s="29"/>
      <c r="C566" s="29"/>
      <c r="D566" s="201" t="s">
        <v>90</v>
      </c>
      <c r="E566" s="202"/>
      <c r="F566" s="202"/>
      <c r="G566" s="202"/>
      <c r="H566" s="202"/>
      <c r="I566" s="202"/>
      <c r="J566" s="89">
        <f>SUM(J550:J562)</f>
        <v>0</v>
      </c>
      <c r="K566" s="90" t="str">
        <f>IF(J557=0,"",J557/B550)</f>
        <v/>
      </c>
      <c r="L566" s="90" t="str">
        <f>IF(J566=0,"",J566/B550)</f>
        <v/>
      </c>
      <c r="M566" s="90" t="str">
        <f>IF(J557=0,"0%",L566-K566)</f>
        <v>0%</v>
      </c>
      <c r="N566" s="1"/>
      <c r="O566" s="1"/>
      <c r="P566" s="29"/>
      <c r="Q566" s="25"/>
      <c r="R566" s="183"/>
    </row>
    <row r="567" spans="1:18" ht="12.75" customHeight="1"/>
    <row r="568" spans="1:18" ht="12.75" customHeight="1"/>
    <row r="569" spans="1:18" ht="12.75" customHeight="1">
      <c r="A569" s="187"/>
      <c r="B569" s="212" t="s">
        <v>101</v>
      </c>
      <c r="C569" s="205"/>
      <c r="D569" s="205"/>
      <c r="E569" s="205"/>
      <c r="F569" s="205"/>
      <c r="G569" s="205"/>
      <c r="H569" s="205"/>
      <c r="I569" s="205"/>
      <c r="J569" s="48" t="s">
        <v>126</v>
      </c>
      <c r="K569" s="48"/>
      <c r="L569" s="48"/>
      <c r="M569" s="29"/>
      <c r="N569" s="1"/>
      <c r="O569" s="29"/>
      <c r="P569" s="29"/>
      <c r="Q569" s="29"/>
      <c r="R569" s="187"/>
    </row>
    <row r="570" spans="1:18" ht="12.75" customHeight="1">
      <c r="A570" s="206" t="s">
        <v>9</v>
      </c>
      <c r="B570" s="207" t="s">
        <v>80</v>
      </c>
      <c r="C570" s="202"/>
      <c r="D570" s="202"/>
      <c r="E570" s="202"/>
      <c r="F570" s="202"/>
      <c r="G570" s="202"/>
      <c r="H570" s="202"/>
      <c r="I570" s="202"/>
      <c r="J570" s="128" t="s">
        <v>10</v>
      </c>
      <c r="K570" s="129" t="s">
        <v>2</v>
      </c>
      <c r="L570" s="129" t="s">
        <v>3</v>
      </c>
      <c r="M570" s="130" t="s">
        <v>4</v>
      </c>
      <c r="N570" s="129" t="s">
        <v>5</v>
      </c>
      <c r="O570" s="131" t="s">
        <v>6</v>
      </c>
      <c r="P570" s="131" t="s">
        <v>7</v>
      </c>
      <c r="Q570" s="129" t="s">
        <v>8</v>
      </c>
      <c r="R570" s="187"/>
    </row>
    <row r="571" spans="1:18" ht="12.75" customHeight="1">
      <c r="A571" s="197"/>
      <c r="B571" s="52" t="s">
        <v>81</v>
      </c>
      <c r="C571" s="52" t="s">
        <v>82</v>
      </c>
      <c r="D571" s="52" t="s">
        <v>83</v>
      </c>
      <c r="E571" s="52" t="s">
        <v>84</v>
      </c>
      <c r="F571" s="52" t="s">
        <v>85</v>
      </c>
      <c r="G571" s="52" t="s">
        <v>86</v>
      </c>
      <c r="H571" s="52" t="s">
        <v>87</v>
      </c>
      <c r="I571" s="52" t="s">
        <v>88</v>
      </c>
      <c r="J571" s="128"/>
      <c r="K571" s="188"/>
      <c r="L571" s="188"/>
      <c r="M571" s="189"/>
      <c r="N571" s="188"/>
      <c r="O571" s="131"/>
      <c r="P571" s="190"/>
      <c r="Q571" s="188"/>
      <c r="R571" s="187"/>
    </row>
    <row r="572" spans="1:18" ht="12.75" customHeight="1">
      <c r="A572" s="52">
        <v>2401</v>
      </c>
      <c r="B572" s="53">
        <v>96</v>
      </c>
      <c r="C572" s="53"/>
      <c r="D572" s="53"/>
      <c r="E572" s="53"/>
      <c r="F572" s="53"/>
      <c r="G572" s="53"/>
      <c r="H572" s="53"/>
      <c r="I572" s="53"/>
      <c r="J572" s="137"/>
      <c r="K572" s="120"/>
      <c r="L572" s="121"/>
      <c r="M572" s="122"/>
      <c r="N572" s="58"/>
      <c r="O572" s="59">
        <f>B572</f>
        <v>96</v>
      </c>
      <c r="P572" s="60"/>
      <c r="Q572" s="58"/>
      <c r="R572" s="187"/>
    </row>
    <row r="573" spans="1:18" ht="12.75" customHeight="1">
      <c r="A573" s="52">
        <v>2402</v>
      </c>
      <c r="B573" s="53"/>
      <c r="C573" s="53"/>
      <c r="D573" s="53"/>
      <c r="E573" s="53"/>
      <c r="F573" s="53"/>
      <c r="G573" s="53"/>
      <c r="H573" s="53"/>
      <c r="I573" s="53"/>
      <c r="J573" s="137"/>
      <c r="K573" s="123"/>
      <c r="L573" s="74"/>
      <c r="M573" s="124"/>
      <c r="N573" s="63" t="str">
        <f>IF(C573=0,"",C573/B572)</f>
        <v/>
      </c>
      <c r="O573" s="64"/>
      <c r="P573" s="65" t="str">
        <f t="shared" ref="P573:P579" si="50">IF(O573=0,"",O573/O572)</f>
        <v/>
      </c>
      <c r="Q573" s="65" t="str">
        <f t="shared" ref="Q573:Q579" si="51">IF(O573=0,"",100%-P573)</f>
        <v/>
      </c>
      <c r="R573" s="187"/>
    </row>
    <row r="574" spans="1:18" ht="12.75" customHeight="1">
      <c r="A574" s="52">
        <v>2501</v>
      </c>
      <c r="B574" s="53"/>
      <c r="C574" s="53"/>
      <c r="D574" s="53"/>
      <c r="E574" s="53"/>
      <c r="F574" s="53"/>
      <c r="G574" s="53"/>
      <c r="H574" s="53"/>
      <c r="I574" s="53"/>
      <c r="J574" s="137"/>
      <c r="K574" s="123"/>
      <c r="L574" s="74"/>
      <c r="M574" s="124"/>
      <c r="N574" s="63" t="str">
        <f>IF(D574=0,"",D574/C573)</f>
        <v/>
      </c>
      <c r="O574" s="64"/>
      <c r="P574" s="65" t="str">
        <f t="shared" si="50"/>
        <v/>
      </c>
      <c r="Q574" s="65" t="str">
        <f t="shared" si="51"/>
        <v/>
      </c>
      <c r="R574" s="177">
        <f>O574/O572</f>
        <v>0</v>
      </c>
    </row>
    <row r="575" spans="1:18" ht="12.75" customHeight="1">
      <c r="A575" s="52">
        <v>2502</v>
      </c>
      <c r="B575" s="53"/>
      <c r="C575" s="53"/>
      <c r="D575" s="53"/>
      <c r="E575" s="53"/>
      <c r="F575" s="53"/>
      <c r="G575" s="53"/>
      <c r="H575" s="53"/>
      <c r="I575" s="53"/>
      <c r="J575" s="137"/>
      <c r="K575" s="123"/>
      <c r="L575" s="74"/>
      <c r="M575" s="124"/>
      <c r="N575" s="63" t="str">
        <f>IF(E575=0,"",E575/D574)</f>
        <v/>
      </c>
      <c r="O575" s="64"/>
      <c r="P575" s="65" t="str">
        <f t="shared" si="50"/>
        <v/>
      </c>
      <c r="Q575" s="65" t="str">
        <f t="shared" si="51"/>
        <v/>
      </c>
      <c r="R575" s="187"/>
    </row>
    <row r="576" spans="1:18" ht="12.75" customHeight="1">
      <c r="A576" s="52">
        <v>2601</v>
      </c>
      <c r="B576" s="53"/>
      <c r="C576" s="53"/>
      <c r="D576" s="53"/>
      <c r="E576" s="53"/>
      <c r="F576" s="53"/>
      <c r="G576" s="53"/>
      <c r="H576" s="53"/>
      <c r="I576" s="53"/>
      <c r="J576" s="137"/>
      <c r="K576" s="123"/>
      <c r="L576" s="74"/>
      <c r="M576" s="124"/>
      <c r="N576" s="63" t="str">
        <f>IF(F576=0,"",F576/E575)</f>
        <v/>
      </c>
      <c r="O576" s="64"/>
      <c r="P576" s="65" t="str">
        <f t="shared" si="50"/>
        <v/>
      </c>
      <c r="Q576" s="65" t="str">
        <f t="shared" si="51"/>
        <v/>
      </c>
      <c r="R576" s="187"/>
    </row>
    <row r="577" spans="1:18" ht="12.75" customHeight="1">
      <c r="A577" s="52">
        <v>2602</v>
      </c>
      <c r="B577" s="53"/>
      <c r="C577" s="53"/>
      <c r="D577" s="53"/>
      <c r="E577" s="53"/>
      <c r="F577" s="53"/>
      <c r="G577" s="53"/>
      <c r="H577" s="53"/>
      <c r="I577" s="53"/>
      <c r="J577" s="137"/>
      <c r="K577" s="123"/>
      <c r="L577" s="74"/>
      <c r="M577" s="124"/>
      <c r="N577" s="63" t="str">
        <f>IF(G577=0,"",G577/F576)</f>
        <v/>
      </c>
      <c r="O577" s="64"/>
      <c r="P577" s="65" t="str">
        <f t="shared" si="50"/>
        <v/>
      </c>
      <c r="Q577" s="65" t="str">
        <f t="shared" si="51"/>
        <v/>
      </c>
      <c r="R577" s="187"/>
    </row>
    <row r="578" spans="1:18" ht="12.75" customHeight="1">
      <c r="A578" s="52">
        <v>2701</v>
      </c>
      <c r="B578" s="53"/>
      <c r="C578" s="53"/>
      <c r="D578" s="53"/>
      <c r="E578" s="53"/>
      <c r="F578" s="53"/>
      <c r="G578" s="53"/>
      <c r="H578" s="53"/>
      <c r="I578" s="53"/>
      <c r="J578" s="137"/>
      <c r="K578" s="123"/>
      <c r="L578" s="74"/>
      <c r="M578" s="124"/>
      <c r="N578" s="63" t="str">
        <f>IF(H578=0,"",H578/G577)</f>
        <v/>
      </c>
      <c r="O578" s="64"/>
      <c r="P578" s="65" t="str">
        <f t="shared" si="50"/>
        <v/>
      </c>
      <c r="Q578" s="65" t="str">
        <f t="shared" si="51"/>
        <v/>
      </c>
      <c r="R578" s="187"/>
    </row>
    <row r="579" spans="1:18" ht="12.75" customHeight="1">
      <c r="A579" s="52">
        <v>2702</v>
      </c>
      <c r="B579" s="53"/>
      <c r="C579" s="53"/>
      <c r="D579" s="53"/>
      <c r="E579" s="53"/>
      <c r="F579" s="53"/>
      <c r="G579" s="53"/>
      <c r="H579" s="53"/>
      <c r="I579" s="53"/>
      <c r="J579" s="137"/>
      <c r="K579" s="123"/>
      <c r="L579" s="74"/>
      <c r="M579" s="124"/>
      <c r="N579" s="63" t="str">
        <f>IF(I579=0,"",I579/H578)</f>
        <v/>
      </c>
      <c r="O579" s="64"/>
      <c r="P579" s="65" t="str">
        <f t="shared" si="50"/>
        <v/>
      </c>
      <c r="Q579" s="65" t="str">
        <f t="shared" si="51"/>
        <v/>
      </c>
      <c r="R579" s="187"/>
    </row>
    <row r="580" spans="1:18" ht="12.75" customHeight="1">
      <c r="A580" s="52">
        <v>2801</v>
      </c>
      <c r="B580" s="53"/>
      <c r="C580" s="53"/>
      <c r="D580" s="53"/>
      <c r="E580" s="53"/>
      <c r="F580" s="53"/>
      <c r="G580" s="53"/>
      <c r="H580" s="53"/>
      <c r="I580" s="53"/>
      <c r="J580" s="137"/>
      <c r="K580" s="123"/>
      <c r="L580" s="74"/>
      <c r="M580" s="74"/>
      <c r="N580" s="71"/>
      <c r="O580" s="64"/>
      <c r="P580" s="73"/>
      <c r="Q580" s="71"/>
      <c r="R580" s="187"/>
    </row>
    <row r="581" spans="1:18" ht="12.75" customHeight="1">
      <c r="A581" s="52">
        <v>2802</v>
      </c>
      <c r="B581" s="53"/>
      <c r="C581" s="53"/>
      <c r="D581" s="53"/>
      <c r="E581" s="53"/>
      <c r="F581" s="53"/>
      <c r="G581" s="53"/>
      <c r="H581" s="53"/>
      <c r="I581" s="53"/>
      <c r="J581" s="137"/>
      <c r="K581" s="123"/>
      <c r="L581" s="74"/>
      <c r="M581" s="75"/>
      <c r="N581" s="71"/>
      <c r="O581" s="64"/>
      <c r="P581" s="73"/>
      <c r="Q581" s="71"/>
      <c r="R581" s="187"/>
    </row>
    <row r="582" spans="1:18" ht="12.75" customHeight="1">
      <c r="A582" s="52">
        <v>2901</v>
      </c>
      <c r="B582" s="53"/>
      <c r="C582" s="53"/>
      <c r="D582" s="53"/>
      <c r="E582" s="53"/>
      <c r="F582" s="53"/>
      <c r="G582" s="53"/>
      <c r="H582" s="53"/>
      <c r="I582" s="53"/>
      <c r="J582" s="137"/>
      <c r="K582" s="123"/>
      <c r="L582" s="74"/>
      <c r="M582" s="75"/>
      <c r="N582" s="71"/>
      <c r="O582" s="64"/>
      <c r="P582" s="73"/>
      <c r="Q582" s="71"/>
      <c r="R582" s="187"/>
    </row>
    <row r="583" spans="1:18" ht="12.75" customHeight="1">
      <c r="A583" s="52">
        <v>2902</v>
      </c>
      <c r="B583" s="53"/>
      <c r="C583" s="53"/>
      <c r="D583" s="53"/>
      <c r="E583" s="53"/>
      <c r="F583" s="53"/>
      <c r="G583" s="53"/>
      <c r="H583" s="53"/>
      <c r="I583" s="53"/>
      <c r="J583" s="137"/>
      <c r="K583" s="123"/>
      <c r="L583" s="74"/>
      <c r="M583" s="75"/>
      <c r="N583" s="71"/>
      <c r="O583" s="72"/>
      <c r="P583" s="73"/>
      <c r="Q583" s="71"/>
      <c r="R583" s="187"/>
    </row>
    <row r="584" spans="1:18" ht="12.75" customHeight="1">
      <c r="A584" s="52">
        <v>3001</v>
      </c>
      <c r="B584" s="53"/>
      <c r="C584" s="53"/>
      <c r="D584" s="53"/>
      <c r="E584" s="53"/>
      <c r="F584" s="53"/>
      <c r="G584" s="53"/>
      <c r="H584" s="53"/>
      <c r="I584" s="53"/>
      <c r="J584" s="137"/>
      <c r="K584" s="123"/>
      <c r="L584" s="74"/>
      <c r="M584" s="75"/>
      <c r="N584" s="74"/>
      <c r="O584" s="75"/>
      <c r="P584" s="76"/>
      <c r="Q584" s="71"/>
      <c r="R584" s="187"/>
    </row>
    <row r="585" spans="1:18" ht="12.75" customHeight="1">
      <c r="A585" s="52">
        <v>3002</v>
      </c>
      <c r="B585" s="53"/>
      <c r="C585" s="53"/>
      <c r="D585" s="53"/>
      <c r="E585" s="53"/>
      <c r="F585" s="53"/>
      <c r="G585" s="53"/>
      <c r="H585" s="53"/>
      <c r="I585" s="53"/>
      <c r="J585" s="137"/>
      <c r="K585" s="123"/>
      <c r="L585" s="74"/>
      <c r="M585" s="75"/>
      <c r="N585" s="77" t="s">
        <v>63</v>
      </c>
      <c r="O585" s="78"/>
      <c r="P585" s="79" t="str">
        <f>IF(SUM(J574:J581)=0,"",SUM(J574:J581))</f>
        <v/>
      </c>
      <c r="Q585" s="80" t="s">
        <v>10</v>
      </c>
      <c r="R585" s="187"/>
    </row>
    <row r="586" spans="1:18" ht="12.75" customHeight="1">
      <c r="A586" s="138">
        <v>3101</v>
      </c>
      <c r="B586" s="53"/>
      <c r="C586" s="53"/>
      <c r="D586" s="53"/>
      <c r="E586" s="53"/>
      <c r="F586" s="53"/>
      <c r="G586" s="53"/>
      <c r="H586" s="53"/>
      <c r="I586" s="53"/>
      <c r="J586" s="137"/>
      <c r="K586" s="123"/>
      <c r="L586" s="74"/>
      <c r="M586" s="75"/>
      <c r="N586" s="81" t="s">
        <v>64</v>
      </c>
      <c r="O586" s="82" t="str">
        <f>IF(O585/B572=0,"",O585/B572)</f>
        <v/>
      </c>
      <c r="P586" s="83" t="e">
        <f>IF(O585/P585=0,"",O585/P585)</f>
        <v>#VALUE!</v>
      </c>
      <c r="Q586" s="84" t="s">
        <v>65</v>
      </c>
      <c r="R586" s="187"/>
    </row>
    <row r="587" spans="1:18" ht="12.75" customHeight="1">
      <c r="A587" s="187"/>
      <c r="B587" s="53"/>
      <c r="C587" s="53"/>
      <c r="D587" s="53"/>
      <c r="E587" s="53"/>
      <c r="F587" s="53"/>
      <c r="G587" s="53"/>
      <c r="H587" s="53"/>
      <c r="I587" s="53"/>
      <c r="J587" s="137"/>
      <c r="K587" s="125"/>
      <c r="L587" s="126"/>
      <c r="M587" s="127"/>
      <c r="N587" s="86"/>
      <c r="O587" s="87"/>
      <c r="P587" s="87"/>
      <c r="Q587" s="88"/>
      <c r="R587" s="187"/>
    </row>
    <row r="588" spans="1:18" ht="12.75" customHeight="1">
      <c r="A588" s="28"/>
      <c r="B588" s="29"/>
      <c r="C588" s="29"/>
      <c r="D588" s="201" t="s">
        <v>90</v>
      </c>
      <c r="E588" s="202"/>
      <c r="F588" s="202"/>
      <c r="G588" s="202"/>
      <c r="H588" s="202"/>
      <c r="I588" s="202"/>
      <c r="J588" s="89">
        <f>SUM(J572:J584)</f>
        <v>0</v>
      </c>
      <c r="K588" s="90" t="str">
        <f>IF(J579=0,"",J579/B572)</f>
        <v/>
      </c>
      <c r="L588" s="90" t="str">
        <f>IF(J588=0,"",J588/B572)</f>
        <v/>
      </c>
      <c r="M588" s="90" t="str">
        <f>IF(J579=0,"0%",L588-K588)</f>
        <v>0%</v>
      </c>
      <c r="N588" s="1"/>
      <c r="O588" s="1"/>
      <c r="P588" s="29"/>
      <c r="Q588" s="25"/>
      <c r="R588" s="187"/>
    </row>
    <row r="589" spans="1:18" ht="12.75" customHeight="1"/>
    <row r="590" spans="1:18" ht="12.75" customHeight="1"/>
    <row r="591" spans="1:18" ht="12.75" customHeight="1"/>
    <row r="592" spans="1:18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59">
    <mergeCell ref="B345:I345"/>
    <mergeCell ref="A346:A347"/>
    <mergeCell ref="A256:A257"/>
    <mergeCell ref="B256:I256"/>
    <mergeCell ref="B525:I525"/>
    <mergeCell ref="A526:A527"/>
    <mergeCell ref="B526:I526"/>
    <mergeCell ref="D544:I544"/>
    <mergeCell ref="B503:I503"/>
    <mergeCell ref="A504:A505"/>
    <mergeCell ref="B504:I504"/>
    <mergeCell ref="D522:I522"/>
    <mergeCell ref="B323:I323"/>
    <mergeCell ref="A324:A325"/>
    <mergeCell ref="B324:I324"/>
    <mergeCell ref="A436:A437"/>
    <mergeCell ref="B436:I436"/>
    <mergeCell ref="D454:I454"/>
    <mergeCell ref="B389:I389"/>
    <mergeCell ref="A390:A391"/>
    <mergeCell ref="B390:I390"/>
    <mergeCell ref="D408:I408"/>
    <mergeCell ref="A412:A413"/>
    <mergeCell ref="B460:I460"/>
    <mergeCell ref="D478:I478"/>
    <mergeCell ref="D342:I342"/>
    <mergeCell ref="B367:I367"/>
    <mergeCell ref="A368:A369"/>
    <mergeCell ref="B368:I368"/>
    <mergeCell ref="D364:I364"/>
    <mergeCell ref="D386:I386"/>
    <mergeCell ref="D430:I430"/>
    <mergeCell ref="B435:I435"/>
    <mergeCell ref="Q50:Q51"/>
    <mergeCell ref="N142:N143"/>
    <mergeCell ref="O142:O143"/>
    <mergeCell ref="P142:P143"/>
    <mergeCell ref="D161:I161"/>
    <mergeCell ref="B164:G164"/>
    <mergeCell ref="H164:J164"/>
    <mergeCell ref="A165:A166"/>
    <mergeCell ref="L142:L143"/>
    <mergeCell ref="Q142:Q143"/>
    <mergeCell ref="D138:I138"/>
    <mergeCell ref="B141:I141"/>
    <mergeCell ref="A142:A143"/>
    <mergeCell ref="B142:I142"/>
    <mergeCell ref="J142:J143"/>
    <mergeCell ref="K142:K143"/>
    <mergeCell ref="D275:I275"/>
    <mergeCell ref="A50:A51"/>
    <mergeCell ref="B50:I50"/>
    <mergeCell ref="J50:J51"/>
    <mergeCell ref="K50:K51"/>
    <mergeCell ref="L50:L51"/>
    <mergeCell ref="M27:M28"/>
    <mergeCell ref="N27:N28"/>
    <mergeCell ref="A27:A28"/>
    <mergeCell ref="B346:I346"/>
    <mergeCell ref="A279:A280"/>
    <mergeCell ref="B278:I278"/>
    <mergeCell ref="B279:I279"/>
    <mergeCell ref="D298:I298"/>
    <mergeCell ref="B301:I301"/>
    <mergeCell ref="A302:A303"/>
    <mergeCell ref="B302:I302"/>
    <mergeCell ref="B210:G210"/>
    <mergeCell ref="A211:A212"/>
    <mergeCell ref="B232:G232"/>
    <mergeCell ref="A233:A234"/>
    <mergeCell ref="B233:I233"/>
    <mergeCell ref="D230:I230"/>
    <mergeCell ref="D252:I252"/>
    <mergeCell ref="B255:I255"/>
    <mergeCell ref="O27:O28"/>
    <mergeCell ref="P27:P28"/>
    <mergeCell ref="Q27:Q28"/>
    <mergeCell ref="M50:M51"/>
    <mergeCell ref="N50:N51"/>
    <mergeCell ref="O50:O51"/>
    <mergeCell ref="P50:P51"/>
    <mergeCell ref="Q4:Q5"/>
    <mergeCell ref="B3:I3"/>
    <mergeCell ref="P4:P5"/>
    <mergeCell ref="B26:I26"/>
    <mergeCell ref="B27:I27"/>
    <mergeCell ref="J27:J28"/>
    <mergeCell ref="K27:K28"/>
    <mergeCell ref="L27:L28"/>
    <mergeCell ref="D46:I46"/>
    <mergeCell ref="B49:I49"/>
    <mergeCell ref="A4:A5"/>
    <mergeCell ref="B4:I4"/>
    <mergeCell ref="J4:J5"/>
    <mergeCell ref="K4:K5"/>
    <mergeCell ref="L4:L5"/>
    <mergeCell ref="M4:M5"/>
    <mergeCell ref="D23:I23"/>
    <mergeCell ref="N4:N5"/>
    <mergeCell ref="O4:O5"/>
    <mergeCell ref="D69:I69"/>
    <mergeCell ref="B72:I72"/>
    <mergeCell ref="A73:A74"/>
    <mergeCell ref="B73:I73"/>
    <mergeCell ref="J73:J74"/>
    <mergeCell ref="K73:K74"/>
    <mergeCell ref="L73:L74"/>
    <mergeCell ref="O96:O97"/>
    <mergeCell ref="P96:P97"/>
    <mergeCell ref="D92:I92"/>
    <mergeCell ref="B95:I95"/>
    <mergeCell ref="A96:A97"/>
    <mergeCell ref="B96:I96"/>
    <mergeCell ref="J96:J97"/>
    <mergeCell ref="K96:K97"/>
    <mergeCell ref="L96:L97"/>
    <mergeCell ref="M96:M97"/>
    <mergeCell ref="N73:N74"/>
    <mergeCell ref="O73:O74"/>
    <mergeCell ref="P73:P74"/>
    <mergeCell ref="Q73:Q74"/>
    <mergeCell ref="Q96:Q97"/>
    <mergeCell ref="D115:I115"/>
    <mergeCell ref="B118:I118"/>
    <mergeCell ref="A119:A120"/>
    <mergeCell ref="B119:I119"/>
    <mergeCell ref="J119:J120"/>
    <mergeCell ref="K119:K120"/>
    <mergeCell ref="L119:L120"/>
    <mergeCell ref="N96:N97"/>
    <mergeCell ref="M119:M120"/>
    <mergeCell ref="N119:N120"/>
    <mergeCell ref="O119:O120"/>
    <mergeCell ref="P119:P120"/>
    <mergeCell ref="Q119:Q120"/>
    <mergeCell ref="B569:I569"/>
    <mergeCell ref="A570:A571"/>
    <mergeCell ref="B570:I570"/>
    <mergeCell ref="D588:I588"/>
    <mergeCell ref="B547:I547"/>
    <mergeCell ref="A548:A549"/>
    <mergeCell ref="B548:I548"/>
    <mergeCell ref="D566:I566"/>
    <mergeCell ref="M73:M74"/>
    <mergeCell ref="B165:J165"/>
    <mergeCell ref="B187:G187"/>
    <mergeCell ref="A188:A189"/>
    <mergeCell ref="D184:J184"/>
    <mergeCell ref="D207:I207"/>
    <mergeCell ref="M142:M143"/>
    <mergeCell ref="D320:I320"/>
    <mergeCell ref="B481:I481"/>
    <mergeCell ref="A482:A483"/>
    <mergeCell ref="B482:I482"/>
    <mergeCell ref="D500:I500"/>
    <mergeCell ref="B411:I411"/>
    <mergeCell ref="B412:I412"/>
    <mergeCell ref="B459:I459"/>
    <mergeCell ref="A460:A461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</sheetPr>
  <dimension ref="A1:Z957"/>
  <sheetViews>
    <sheetView topLeftCell="A226" workbookViewId="0">
      <selection activeCell="M247" sqref="M247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1.85546875" customWidth="1"/>
    <col min="13" max="13" width="13.140625" customWidth="1"/>
    <col min="14" max="14" width="12.140625" customWidth="1"/>
    <col min="15" max="15" width="14.42578125" customWidth="1"/>
    <col min="16" max="16" width="12.7109375" customWidth="1"/>
    <col min="17" max="17" width="11.5703125" customWidth="1"/>
    <col min="18" max="18" width="13.28515625" customWidth="1"/>
    <col min="19" max="26" width="10" customWidth="1"/>
  </cols>
  <sheetData>
    <row r="1" spans="1:19" ht="12.75" customHeight="1"/>
    <row r="2" spans="1:19" ht="12.75" customHeight="1"/>
    <row r="3" spans="1:19" ht="26.25" customHeight="1">
      <c r="B3" s="212" t="s">
        <v>101</v>
      </c>
      <c r="C3" s="205"/>
      <c r="D3" s="205"/>
      <c r="E3" s="205"/>
      <c r="F3" s="205"/>
      <c r="G3" s="205"/>
      <c r="H3" s="205"/>
      <c r="I3" s="205"/>
      <c r="J3" s="205"/>
      <c r="K3" s="48" t="s">
        <v>77</v>
      </c>
      <c r="L3" s="1"/>
      <c r="M3" s="1"/>
      <c r="N3" s="29"/>
      <c r="O3" s="1"/>
      <c r="P3" s="29"/>
      <c r="Q3" s="29"/>
      <c r="R3" s="29"/>
    </row>
    <row r="4" spans="1:19" ht="20.25" customHeight="1">
      <c r="A4" s="206" t="s">
        <v>9</v>
      </c>
      <c r="B4" s="207" t="s">
        <v>80</v>
      </c>
      <c r="C4" s="202"/>
      <c r="D4" s="202"/>
      <c r="E4" s="202"/>
      <c r="F4" s="202"/>
      <c r="G4" s="202"/>
      <c r="H4" s="202"/>
      <c r="I4" s="202"/>
      <c r="J4" s="203"/>
      <c r="K4" s="208" t="s">
        <v>10</v>
      </c>
      <c r="L4" s="196" t="s">
        <v>2</v>
      </c>
      <c r="M4" s="196" t="s">
        <v>3</v>
      </c>
      <c r="N4" s="198" t="s">
        <v>4</v>
      </c>
      <c r="O4" s="196" t="s">
        <v>5</v>
      </c>
      <c r="P4" s="199" t="s">
        <v>6</v>
      </c>
      <c r="Q4" s="199" t="s">
        <v>7</v>
      </c>
      <c r="R4" s="196" t="s">
        <v>8</v>
      </c>
    </row>
    <row r="5" spans="1:19" ht="15.75" customHeight="1">
      <c r="A5" s="197"/>
      <c r="B5" s="52" t="s">
        <v>81</v>
      </c>
      <c r="C5" s="52" t="s">
        <v>82</v>
      </c>
      <c r="D5" s="52" t="s">
        <v>83</v>
      </c>
      <c r="E5" s="52" t="s">
        <v>84</v>
      </c>
      <c r="F5" s="52" t="s">
        <v>85</v>
      </c>
      <c r="G5" s="52" t="s">
        <v>86</v>
      </c>
      <c r="H5" s="52" t="s">
        <v>87</v>
      </c>
      <c r="I5" s="52" t="s">
        <v>88</v>
      </c>
      <c r="J5" s="52" t="s">
        <v>89</v>
      </c>
      <c r="K5" s="197"/>
      <c r="L5" s="197"/>
      <c r="M5" s="197"/>
      <c r="N5" s="197"/>
      <c r="O5" s="197"/>
      <c r="P5" s="197"/>
      <c r="Q5" s="197"/>
      <c r="R5" s="197"/>
    </row>
    <row r="6" spans="1:19" ht="15.75" customHeight="1">
      <c r="A6" s="52">
        <v>1402</v>
      </c>
      <c r="B6" s="53">
        <v>32</v>
      </c>
      <c r="C6" s="53"/>
      <c r="D6" s="53"/>
      <c r="E6" s="53"/>
      <c r="F6" s="53"/>
      <c r="G6" s="53"/>
      <c r="H6" s="53"/>
      <c r="I6" s="53"/>
      <c r="J6" s="53"/>
      <c r="K6" s="54"/>
      <c r="L6" s="120"/>
      <c r="M6" s="121"/>
      <c r="N6" s="122"/>
      <c r="O6" s="105"/>
      <c r="P6" s="59">
        <f>B6</f>
        <v>32</v>
      </c>
      <c r="Q6" s="106"/>
      <c r="R6" s="105"/>
    </row>
    <row r="7" spans="1:19" ht="15.75" customHeight="1">
      <c r="A7" s="52">
        <v>1501</v>
      </c>
      <c r="B7" s="53"/>
      <c r="C7" s="53">
        <v>20</v>
      </c>
      <c r="D7" s="53"/>
      <c r="E7" s="53"/>
      <c r="F7" s="53"/>
      <c r="G7" s="53"/>
      <c r="H7" s="53"/>
      <c r="I7" s="53"/>
      <c r="J7" s="53"/>
      <c r="K7" s="54"/>
      <c r="L7" s="123"/>
      <c r="M7" s="74"/>
      <c r="N7" s="124"/>
      <c r="O7" s="63">
        <f>IF(C7=0,"",C7/B6)</f>
        <v>0.625</v>
      </c>
      <c r="P7" s="64">
        <v>20</v>
      </c>
      <c r="Q7" s="65">
        <f t="shared" ref="Q7:Q14" si="0">IF(P7=0,"",P7/P6)</f>
        <v>0.625</v>
      </c>
      <c r="R7" s="65">
        <f t="shared" ref="R7:R14" si="1">IF(P7=0,"",100%-Q7)</f>
        <v>0.375</v>
      </c>
    </row>
    <row r="8" spans="1:19" ht="15.75" customHeight="1">
      <c r="A8" s="52">
        <v>1502</v>
      </c>
      <c r="B8" s="53"/>
      <c r="C8" s="53"/>
      <c r="D8" s="53">
        <v>18</v>
      </c>
      <c r="E8" s="53"/>
      <c r="F8" s="53"/>
      <c r="G8" s="53"/>
      <c r="H8" s="53"/>
      <c r="I8" s="53"/>
      <c r="J8" s="53"/>
      <c r="K8" s="54"/>
      <c r="L8" s="123"/>
      <c r="M8" s="74"/>
      <c r="N8" s="124"/>
      <c r="O8" s="63">
        <f>IF(D8=0,"",D8/C7)</f>
        <v>0.9</v>
      </c>
      <c r="P8" s="64">
        <v>18</v>
      </c>
      <c r="Q8" s="65">
        <f t="shared" si="0"/>
        <v>0.9</v>
      </c>
      <c r="R8" s="65">
        <f t="shared" si="1"/>
        <v>9.9999999999999978E-2</v>
      </c>
      <c r="S8" s="8">
        <f>P8/P6</f>
        <v>0.5625</v>
      </c>
    </row>
    <row r="9" spans="1:19" ht="15.75" customHeight="1">
      <c r="A9" s="52">
        <v>1601</v>
      </c>
      <c r="B9" s="53"/>
      <c r="C9" s="53"/>
      <c r="D9" s="53"/>
      <c r="E9" s="53">
        <v>16</v>
      </c>
      <c r="F9" s="53"/>
      <c r="G9" s="53"/>
      <c r="H9" s="53"/>
      <c r="I9" s="53"/>
      <c r="J9" s="53"/>
      <c r="K9" s="54"/>
      <c r="L9" s="123"/>
      <c r="M9" s="74"/>
      <c r="N9" s="124"/>
      <c r="O9" s="63">
        <f>IF(E9=0,"",E9/D8)</f>
        <v>0.88888888888888884</v>
      </c>
      <c r="P9" s="64">
        <v>18</v>
      </c>
      <c r="Q9" s="65">
        <f t="shared" si="0"/>
        <v>1</v>
      </c>
      <c r="R9" s="65">
        <f t="shared" si="1"/>
        <v>0</v>
      </c>
    </row>
    <row r="10" spans="1:19" ht="15.75" customHeight="1">
      <c r="A10" s="52">
        <v>1602</v>
      </c>
      <c r="B10" s="53"/>
      <c r="C10" s="53"/>
      <c r="D10" s="53"/>
      <c r="E10" s="53"/>
      <c r="F10" s="53">
        <v>16</v>
      </c>
      <c r="G10" s="53"/>
      <c r="H10" s="53"/>
      <c r="I10" s="53"/>
      <c r="J10" s="53"/>
      <c r="K10" s="54"/>
      <c r="L10" s="123"/>
      <c r="M10" s="74"/>
      <c r="N10" s="124"/>
      <c r="O10" s="63">
        <f>IF(F10=0,"",F10/E9)</f>
        <v>1</v>
      </c>
      <c r="P10" s="64">
        <v>18</v>
      </c>
      <c r="Q10" s="65">
        <f t="shared" si="0"/>
        <v>1</v>
      </c>
      <c r="R10" s="65">
        <f t="shared" si="1"/>
        <v>0</v>
      </c>
    </row>
    <row r="11" spans="1:19" ht="15.75" customHeight="1">
      <c r="A11" s="52">
        <v>1701</v>
      </c>
      <c r="B11" s="53"/>
      <c r="C11" s="53"/>
      <c r="D11" s="53"/>
      <c r="E11" s="53"/>
      <c r="F11" s="53"/>
      <c r="G11" s="53">
        <v>12</v>
      </c>
      <c r="H11" s="53"/>
      <c r="I11" s="53"/>
      <c r="J11" s="53"/>
      <c r="K11" s="54"/>
      <c r="L11" s="123"/>
      <c r="M11" s="74"/>
      <c r="N11" s="124"/>
      <c r="O11" s="63">
        <f>IF(G11=0,"",G11/F10)</f>
        <v>0.75</v>
      </c>
      <c r="P11" s="64">
        <v>15</v>
      </c>
      <c r="Q11" s="65">
        <f t="shared" si="0"/>
        <v>0.83333333333333337</v>
      </c>
      <c r="R11" s="65">
        <f t="shared" si="1"/>
        <v>0.16666666666666663</v>
      </c>
    </row>
    <row r="12" spans="1:19" ht="15.75" customHeight="1">
      <c r="A12" s="52">
        <v>1702</v>
      </c>
      <c r="B12" s="53"/>
      <c r="C12" s="53"/>
      <c r="D12" s="53"/>
      <c r="E12" s="53"/>
      <c r="F12" s="53"/>
      <c r="G12" s="53"/>
      <c r="H12" s="53">
        <v>11</v>
      </c>
      <c r="I12" s="53"/>
      <c r="J12" s="53"/>
      <c r="K12" s="54"/>
      <c r="L12" s="123"/>
      <c r="M12" s="74"/>
      <c r="N12" s="124"/>
      <c r="O12" s="63">
        <f>IF(H12=0,"",H12/G11)</f>
        <v>0.91666666666666663</v>
      </c>
      <c r="P12" s="64">
        <v>13</v>
      </c>
      <c r="Q12" s="65">
        <f t="shared" si="0"/>
        <v>0.8666666666666667</v>
      </c>
      <c r="R12" s="65">
        <f t="shared" si="1"/>
        <v>0.1333333333333333</v>
      </c>
    </row>
    <row r="13" spans="1:19" ht="15.75" customHeight="1">
      <c r="A13" s="52">
        <v>1801</v>
      </c>
      <c r="B13" s="53"/>
      <c r="C13" s="53"/>
      <c r="D13" s="53"/>
      <c r="E13" s="53"/>
      <c r="F13" s="53"/>
      <c r="G13" s="53"/>
      <c r="H13" s="53"/>
      <c r="I13" s="53">
        <v>11</v>
      </c>
      <c r="J13" s="53"/>
      <c r="K13" s="54"/>
      <c r="L13" s="123"/>
      <c r="M13" s="74"/>
      <c r="N13" s="124"/>
      <c r="O13" s="63">
        <f>IF(I13=0,"",I13/H12)</f>
        <v>1</v>
      </c>
      <c r="P13" s="64">
        <v>13</v>
      </c>
      <c r="Q13" s="65">
        <f t="shared" si="0"/>
        <v>1</v>
      </c>
      <c r="R13" s="65">
        <f t="shared" si="1"/>
        <v>0</v>
      </c>
    </row>
    <row r="14" spans="1:19" ht="15.75" customHeight="1">
      <c r="A14" s="52">
        <v>1802</v>
      </c>
      <c r="B14" s="53"/>
      <c r="C14" s="53"/>
      <c r="D14" s="53"/>
      <c r="E14" s="53"/>
      <c r="F14" s="53"/>
      <c r="G14" s="53"/>
      <c r="H14" s="53"/>
      <c r="I14" s="53"/>
      <c r="J14" s="53">
        <v>11</v>
      </c>
      <c r="K14" s="54">
        <v>9</v>
      </c>
      <c r="L14" s="123"/>
      <c r="M14" s="74"/>
      <c r="N14" s="124"/>
      <c r="O14" s="66">
        <f>IF(J14=0,"",J14/I13)</f>
        <v>1</v>
      </c>
      <c r="P14" s="64">
        <v>13</v>
      </c>
      <c r="Q14" s="67">
        <f t="shared" si="0"/>
        <v>1</v>
      </c>
      <c r="R14" s="67">
        <f t="shared" si="1"/>
        <v>0</v>
      </c>
    </row>
    <row r="15" spans="1:19" ht="15.75" customHeight="1">
      <c r="A15" s="52">
        <v>1901</v>
      </c>
      <c r="B15" s="53"/>
      <c r="C15" s="53"/>
      <c r="D15" s="53"/>
      <c r="E15" s="53"/>
      <c r="F15" s="53"/>
      <c r="G15" s="53"/>
      <c r="H15" s="53"/>
      <c r="I15" s="53"/>
      <c r="J15" s="53">
        <v>3</v>
      </c>
      <c r="K15" s="54">
        <v>3</v>
      </c>
      <c r="L15" s="123"/>
      <c r="M15" s="74"/>
      <c r="N15" s="75"/>
      <c r="O15" s="68"/>
      <c r="P15" s="64">
        <v>4</v>
      </c>
      <c r="Q15" s="69"/>
      <c r="R15" s="70"/>
    </row>
    <row r="16" spans="1:19" ht="15.75" customHeight="1">
      <c r="A16" s="52">
        <v>1902</v>
      </c>
      <c r="B16" s="53"/>
      <c r="C16" s="53"/>
      <c r="D16" s="53"/>
      <c r="E16" s="53"/>
      <c r="F16" s="53"/>
      <c r="G16" s="53"/>
      <c r="H16" s="53"/>
      <c r="I16" s="53"/>
      <c r="J16" s="53">
        <v>1</v>
      </c>
      <c r="K16" s="54">
        <v>1</v>
      </c>
      <c r="L16" s="123"/>
      <c r="M16" s="74"/>
      <c r="N16" s="75"/>
      <c r="O16" s="71"/>
      <c r="P16" s="72">
        <v>1</v>
      </c>
      <c r="Q16" s="73"/>
      <c r="R16" s="71"/>
    </row>
    <row r="17" spans="1:19" ht="15.75" customHeight="1">
      <c r="A17" s="52">
        <v>2001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  <c r="L17" s="123"/>
      <c r="M17" s="74"/>
      <c r="N17" s="75"/>
      <c r="O17" s="71"/>
      <c r="P17" s="72"/>
      <c r="Q17" s="73"/>
      <c r="R17" s="71"/>
    </row>
    <row r="18" spans="1:19" ht="15.75" customHeight="1">
      <c r="A18" s="52">
        <v>2002</v>
      </c>
      <c r="B18" s="53"/>
      <c r="C18" s="53"/>
      <c r="D18" s="53"/>
      <c r="E18" s="53"/>
      <c r="F18" s="53"/>
      <c r="G18" s="53"/>
      <c r="H18" s="53"/>
      <c r="I18" s="53"/>
      <c r="J18" s="53"/>
      <c r="K18" s="54"/>
      <c r="L18" s="123"/>
      <c r="M18" s="74"/>
      <c r="N18" s="75"/>
      <c r="O18" s="71"/>
      <c r="P18" s="72"/>
      <c r="Q18" s="73"/>
      <c r="R18" s="71"/>
    </row>
    <row r="19" spans="1:19" ht="15.75" customHeight="1">
      <c r="A19" s="52">
        <v>2101</v>
      </c>
      <c r="B19" s="53"/>
      <c r="C19" s="53"/>
      <c r="D19" s="53"/>
      <c r="E19" s="53"/>
      <c r="F19" s="53"/>
      <c r="G19" s="53"/>
      <c r="H19" s="53"/>
      <c r="I19" s="53"/>
      <c r="J19" s="53"/>
      <c r="K19" s="54"/>
      <c r="L19" s="123"/>
      <c r="M19" s="74"/>
      <c r="N19" s="75"/>
      <c r="O19" s="74"/>
      <c r="P19" s="75"/>
      <c r="Q19" s="76"/>
      <c r="R19" s="71"/>
    </row>
    <row r="20" spans="1:19" ht="15.75" customHeight="1">
      <c r="A20" s="52">
        <v>2102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4"/>
      <c r="L20" s="61"/>
      <c r="M20" s="1"/>
      <c r="N20" s="29"/>
      <c r="O20" s="77" t="s">
        <v>63</v>
      </c>
      <c r="P20" s="78">
        <v>11</v>
      </c>
      <c r="Q20" s="79">
        <f>IF(SUM(K8:K17)=0,"",SUM(K8:K17))</f>
        <v>13</v>
      </c>
      <c r="R20" s="80" t="s">
        <v>10</v>
      </c>
    </row>
    <row r="21" spans="1:19" ht="15.75" customHeight="1">
      <c r="A21" s="52">
        <v>2201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4"/>
      <c r="L21" s="61"/>
      <c r="M21" s="1"/>
      <c r="N21" s="29"/>
      <c r="O21" s="81" t="s">
        <v>64</v>
      </c>
      <c r="P21" s="82">
        <f>IF(P20/B6=0,"",P20/B6)</f>
        <v>0.34375</v>
      </c>
      <c r="Q21" s="83">
        <f>IF(P20/Q20=0,"",P20/Q20)</f>
        <v>0.84615384615384615</v>
      </c>
      <c r="R21" s="84" t="s">
        <v>65</v>
      </c>
    </row>
    <row r="22" spans="1:19" ht="15.75" customHeight="1">
      <c r="A22" s="52">
        <v>2202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4"/>
      <c r="L22" s="85"/>
      <c r="M22" s="86"/>
      <c r="N22" s="87"/>
      <c r="O22" s="86"/>
      <c r="P22" s="87"/>
      <c r="Q22" s="87"/>
      <c r="R22" s="88"/>
    </row>
    <row r="23" spans="1:19" ht="18" customHeight="1">
      <c r="A23" s="28"/>
      <c r="B23" s="29"/>
      <c r="C23" s="29"/>
      <c r="D23" s="201" t="s">
        <v>90</v>
      </c>
      <c r="E23" s="202"/>
      <c r="F23" s="202"/>
      <c r="G23" s="202"/>
      <c r="H23" s="202"/>
      <c r="I23" s="202"/>
      <c r="J23" s="203"/>
      <c r="K23" s="89">
        <f>SUM(K6:K19)</f>
        <v>13</v>
      </c>
      <c r="L23" s="90">
        <f>IF(K14=0,"",K14/B6)</f>
        <v>0.28125</v>
      </c>
      <c r="M23" s="90">
        <f>IF(K23=0,"",K23/B6)</f>
        <v>0.40625</v>
      </c>
      <c r="N23" s="90">
        <f>IF(K14=0,"",M23-L23)</f>
        <v>0.125</v>
      </c>
      <c r="O23" s="1"/>
      <c r="P23" s="29"/>
      <c r="Q23" s="25"/>
      <c r="R23" s="1"/>
    </row>
    <row r="24" spans="1:19" ht="12.75" customHeight="1"/>
    <row r="25" spans="1:19" ht="12.75" customHeight="1"/>
    <row r="26" spans="1:19" ht="26.25" customHeight="1">
      <c r="B26" s="212" t="s">
        <v>101</v>
      </c>
      <c r="C26" s="205"/>
      <c r="D26" s="205"/>
      <c r="E26" s="205"/>
      <c r="F26" s="205"/>
      <c r="G26" s="205"/>
      <c r="H26" s="205"/>
      <c r="I26" s="205"/>
      <c r="J26" s="205"/>
      <c r="K26" s="48" t="s">
        <v>78</v>
      </c>
      <c r="L26" s="1"/>
      <c r="M26" s="1"/>
      <c r="N26" s="29"/>
      <c r="O26" s="1"/>
      <c r="P26" s="29"/>
      <c r="Q26" s="29"/>
      <c r="R26" s="29"/>
    </row>
    <row r="27" spans="1:19" ht="20.25" customHeight="1">
      <c r="A27" s="206" t="s">
        <v>9</v>
      </c>
      <c r="B27" s="207" t="s">
        <v>80</v>
      </c>
      <c r="C27" s="202"/>
      <c r="D27" s="202"/>
      <c r="E27" s="202"/>
      <c r="F27" s="202"/>
      <c r="G27" s="202"/>
      <c r="H27" s="202"/>
      <c r="I27" s="202"/>
      <c r="J27" s="203"/>
      <c r="K27" s="208" t="s">
        <v>10</v>
      </c>
      <c r="L27" s="196" t="s">
        <v>2</v>
      </c>
      <c r="M27" s="196" t="s">
        <v>3</v>
      </c>
      <c r="N27" s="198" t="s">
        <v>4</v>
      </c>
      <c r="O27" s="196" t="s">
        <v>5</v>
      </c>
      <c r="P27" s="199" t="s">
        <v>6</v>
      </c>
      <c r="Q27" s="199" t="s">
        <v>7</v>
      </c>
      <c r="R27" s="196" t="s">
        <v>8</v>
      </c>
    </row>
    <row r="28" spans="1:19" ht="15.75" customHeight="1">
      <c r="A28" s="197"/>
      <c r="B28" s="52" t="s">
        <v>81</v>
      </c>
      <c r="C28" s="52" t="s">
        <v>82</v>
      </c>
      <c r="D28" s="52" t="s">
        <v>83</v>
      </c>
      <c r="E28" s="52" t="s">
        <v>84</v>
      </c>
      <c r="F28" s="52" t="s">
        <v>85</v>
      </c>
      <c r="G28" s="52" t="s">
        <v>86</v>
      </c>
      <c r="H28" s="52" t="s">
        <v>87</v>
      </c>
      <c r="I28" s="52" t="s">
        <v>88</v>
      </c>
      <c r="J28" s="52" t="s">
        <v>89</v>
      </c>
      <c r="K28" s="197"/>
      <c r="L28" s="197"/>
      <c r="M28" s="197"/>
      <c r="N28" s="197"/>
      <c r="O28" s="197"/>
      <c r="P28" s="197"/>
      <c r="Q28" s="197"/>
      <c r="R28" s="197"/>
    </row>
    <row r="29" spans="1:19" ht="15.75" customHeight="1">
      <c r="A29" s="52">
        <v>1501</v>
      </c>
      <c r="B29" s="53">
        <v>11</v>
      </c>
      <c r="C29" s="53"/>
      <c r="D29" s="53"/>
      <c r="E29" s="53"/>
      <c r="F29" s="53"/>
      <c r="G29" s="53"/>
      <c r="H29" s="53"/>
      <c r="I29" s="53"/>
      <c r="J29" s="53"/>
      <c r="K29" s="54"/>
      <c r="L29" s="120"/>
      <c r="M29" s="121"/>
      <c r="N29" s="122"/>
      <c r="O29" s="105"/>
      <c r="P29" s="59">
        <f>B29</f>
        <v>11</v>
      </c>
      <c r="Q29" s="106"/>
      <c r="R29" s="105"/>
    </row>
    <row r="30" spans="1:19" ht="15.75" customHeight="1">
      <c r="A30" s="52">
        <v>1502</v>
      </c>
      <c r="B30" s="53"/>
      <c r="C30" s="53">
        <v>7</v>
      </c>
      <c r="D30" s="53"/>
      <c r="E30" s="53"/>
      <c r="F30" s="53"/>
      <c r="G30" s="53"/>
      <c r="H30" s="53"/>
      <c r="I30" s="53"/>
      <c r="J30" s="53"/>
      <c r="K30" s="54"/>
      <c r="L30" s="123"/>
      <c r="M30" s="74"/>
      <c r="N30" s="124"/>
      <c r="O30" s="63">
        <f>IF(C30=0,"",C30/B29)</f>
        <v>0.63636363636363635</v>
      </c>
      <c r="P30" s="64">
        <v>7</v>
      </c>
      <c r="Q30" s="65">
        <f t="shared" ref="Q30:Q37" si="2">IF(P30=0,"",P30/P29)</f>
        <v>0.63636363636363635</v>
      </c>
      <c r="R30" s="65">
        <f t="shared" ref="R30:R37" si="3">IF(P30=0,"",100%-Q30)</f>
        <v>0.36363636363636365</v>
      </c>
    </row>
    <row r="31" spans="1:19" ht="15.75" customHeight="1">
      <c r="A31" s="52">
        <v>1601</v>
      </c>
      <c r="B31" s="53"/>
      <c r="C31" s="53"/>
      <c r="D31" s="53">
        <v>6</v>
      </c>
      <c r="E31" s="53"/>
      <c r="F31" s="53"/>
      <c r="G31" s="53"/>
      <c r="H31" s="53"/>
      <c r="I31" s="53"/>
      <c r="J31" s="53"/>
      <c r="K31" s="54"/>
      <c r="L31" s="123"/>
      <c r="M31" s="74"/>
      <c r="N31" s="124"/>
      <c r="O31" s="63">
        <f>IF(D31=0,"",D31/C30)</f>
        <v>0.8571428571428571</v>
      </c>
      <c r="P31" s="64">
        <v>7</v>
      </c>
      <c r="Q31" s="65">
        <f t="shared" si="2"/>
        <v>1</v>
      </c>
      <c r="R31" s="65">
        <f t="shared" si="3"/>
        <v>0</v>
      </c>
      <c r="S31" s="8">
        <f>P31/P29</f>
        <v>0.63636363636363635</v>
      </c>
    </row>
    <row r="32" spans="1:19" ht="15.75" customHeight="1">
      <c r="A32" s="52">
        <v>1602</v>
      </c>
      <c r="B32" s="53"/>
      <c r="C32" s="53"/>
      <c r="D32" s="53"/>
      <c r="E32" s="53">
        <v>3</v>
      </c>
      <c r="F32" s="53"/>
      <c r="G32" s="53"/>
      <c r="H32" s="53"/>
      <c r="I32" s="53"/>
      <c r="J32" s="53"/>
      <c r="K32" s="54"/>
      <c r="L32" s="123"/>
      <c r="M32" s="74"/>
      <c r="N32" s="124"/>
      <c r="O32" s="63">
        <f>IF(E32=0,"",E32/D31)</f>
        <v>0.5</v>
      </c>
      <c r="P32" s="64">
        <v>3</v>
      </c>
      <c r="Q32" s="65">
        <f t="shared" si="2"/>
        <v>0.42857142857142855</v>
      </c>
      <c r="R32" s="65">
        <f t="shared" si="3"/>
        <v>0.5714285714285714</v>
      </c>
    </row>
    <row r="33" spans="1:18" ht="15.75" customHeight="1">
      <c r="A33" s="52">
        <v>1701</v>
      </c>
      <c r="B33" s="53"/>
      <c r="C33" s="53"/>
      <c r="D33" s="53"/>
      <c r="E33" s="53"/>
      <c r="F33" s="53">
        <v>3</v>
      </c>
      <c r="G33" s="53"/>
      <c r="H33" s="53"/>
      <c r="I33" s="53"/>
      <c r="J33" s="53"/>
      <c r="K33" s="54"/>
      <c r="L33" s="123"/>
      <c r="M33" s="74"/>
      <c r="N33" s="124"/>
      <c r="O33" s="63">
        <f>IF(F33=0,"",F33/E32)</f>
        <v>1</v>
      </c>
      <c r="P33" s="64">
        <v>3</v>
      </c>
      <c r="Q33" s="65">
        <f t="shared" si="2"/>
        <v>1</v>
      </c>
      <c r="R33" s="65">
        <f t="shared" si="3"/>
        <v>0</v>
      </c>
    </row>
    <row r="34" spans="1:18" ht="15.75" customHeight="1">
      <c r="A34" s="52">
        <v>1702</v>
      </c>
      <c r="B34" s="53"/>
      <c r="C34" s="53"/>
      <c r="D34" s="53"/>
      <c r="E34" s="53"/>
      <c r="F34" s="53"/>
      <c r="G34" s="53">
        <v>3</v>
      </c>
      <c r="H34" s="53"/>
      <c r="I34" s="53"/>
      <c r="J34" s="53"/>
      <c r="K34" s="54"/>
      <c r="L34" s="123"/>
      <c r="M34" s="74"/>
      <c r="N34" s="124"/>
      <c r="O34" s="63">
        <f>IF(G34=0,"",G34/F33)</f>
        <v>1</v>
      </c>
      <c r="P34" s="64">
        <v>3</v>
      </c>
      <c r="Q34" s="65">
        <f t="shared" si="2"/>
        <v>1</v>
      </c>
      <c r="R34" s="65">
        <f t="shared" si="3"/>
        <v>0</v>
      </c>
    </row>
    <row r="35" spans="1:18" ht="15.75" customHeight="1">
      <c r="A35" s="52">
        <v>1801</v>
      </c>
      <c r="B35" s="53"/>
      <c r="C35" s="53"/>
      <c r="D35" s="53"/>
      <c r="E35" s="53"/>
      <c r="F35" s="53"/>
      <c r="G35" s="53"/>
      <c r="H35" s="53">
        <v>3</v>
      </c>
      <c r="I35" s="53"/>
      <c r="J35" s="53"/>
      <c r="K35" s="54"/>
      <c r="L35" s="123"/>
      <c r="M35" s="74"/>
      <c r="N35" s="124"/>
      <c r="O35" s="63">
        <f>IF(H35=0,"",H35/G34)</f>
        <v>1</v>
      </c>
      <c r="P35" s="64">
        <v>3</v>
      </c>
      <c r="Q35" s="65">
        <f t="shared" si="2"/>
        <v>1</v>
      </c>
      <c r="R35" s="65">
        <f t="shared" si="3"/>
        <v>0</v>
      </c>
    </row>
    <row r="36" spans="1:18" ht="15.75" customHeight="1">
      <c r="A36" s="52">
        <v>1802</v>
      </c>
      <c r="B36" s="53"/>
      <c r="C36" s="53"/>
      <c r="D36" s="53"/>
      <c r="E36" s="53"/>
      <c r="F36" s="53"/>
      <c r="G36" s="53"/>
      <c r="H36" s="53"/>
      <c r="I36" s="53">
        <v>3</v>
      </c>
      <c r="J36" s="53"/>
      <c r="K36" s="54"/>
      <c r="L36" s="123"/>
      <c r="M36" s="74"/>
      <c r="N36" s="124"/>
      <c r="O36" s="63">
        <f>IF(I36=0,"",I36/H35)</f>
        <v>1</v>
      </c>
      <c r="P36" s="64">
        <v>3</v>
      </c>
      <c r="Q36" s="65">
        <f t="shared" si="2"/>
        <v>1</v>
      </c>
      <c r="R36" s="65">
        <f t="shared" si="3"/>
        <v>0</v>
      </c>
    </row>
    <row r="37" spans="1:18" ht="15.75" customHeight="1">
      <c r="A37" s="52">
        <v>1901</v>
      </c>
      <c r="B37" s="53"/>
      <c r="C37" s="53"/>
      <c r="D37" s="53"/>
      <c r="E37" s="53"/>
      <c r="F37" s="53"/>
      <c r="G37" s="53"/>
      <c r="H37" s="53"/>
      <c r="I37" s="53"/>
      <c r="J37" s="53">
        <v>3</v>
      </c>
      <c r="K37" s="54">
        <v>3</v>
      </c>
      <c r="L37" s="123"/>
      <c r="M37" s="74"/>
      <c r="N37" s="124"/>
      <c r="O37" s="66">
        <f>IF(J37=0,"",J37/I36)</f>
        <v>1</v>
      </c>
      <c r="P37" s="64">
        <v>3</v>
      </c>
      <c r="Q37" s="67">
        <f t="shared" si="2"/>
        <v>1</v>
      </c>
      <c r="R37" s="67">
        <f t="shared" si="3"/>
        <v>0</v>
      </c>
    </row>
    <row r="38" spans="1:18" ht="15.75" customHeight="1">
      <c r="A38" s="52">
        <v>1902</v>
      </c>
      <c r="B38" s="53"/>
      <c r="C38" s="53"/>
      <c r="D38" s="53"/>
      <c r="E38" s="53"/>
      <c r="F38" s="53"/>
      <c r="G38" s="53"/>
      <c r="H38" s="53"/>
      <c r="I38" s="53"/>
      <c r="J38" s="53"/>
      <c r="K38" s="54"/>
      <c r="L38" s="123"/>
      <c r="M38" s="74"/>
      <c r="N38" s="75"/>
      <c r="O38" s="68"/>
      <c r="P38" s="64"/>
      <c r="Q38" s="69"/>
      <c r="R38" s="70"/>
    </row>
    <row r="39" spans="1:18" ht="15.75" customHeight="1">
      <c r="A39" s="52">
        <v>2001</v>
      </c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123"/>
      <c r="M39" s="74"/>
      <c r="N39" s="75"/>
      <c r="O39" s="71"/>
      <c r="P39" s="72"/>
      <c r="Q39" s="73"/>
      <c r="R39" s="71"/>
    </row>
    <row r="40" spans="1:18" ht="15.75" customHeight="1">
      <c r="A40" s="52">
        <v>2002</v>
      </c>
      <c r="B40" s="53"/>
      <c r="C40" s="53"/>
      <c r="D40" s="53"/>
      <c r="E40" s="53"/>
      <c r="F40" s="53"/>
      <c r="G40" s="53"/>
      <c r="H40" s="53"/>
      <c r="I40" s="53"/>
      <c r="J40" s="53"/>
      <c r="K40" s="54"/>
      <c r="L40" s="123"/>
      <c r="M40" s="74"/>
      <c r="N40" s="75"/>
      <c r="O40" s="71"/>
      <c r="P40" s="72"/>
      <c r="Q40" s="73"/>
      <c r="R40" s="71"/>
    </row>
    <row r="41" spans="1:18" ht="15.75" customHeight="1">
      <c r="A41" s="52">
        <v>2101</v>
      </c>
      <c r="B41" s="53"/>
      <c r="C41" s="53"/>
      <c r="D41" s="53"/>
      <c r="E41" s="53"/>
      <c r="F41" s="53"/>
      <c r="G41" s="53"/>
      <c r="H41" s="53"/>
      <c r="I41" s="53"/>
      <c r="J41" s="53"/>
      <c r="K41" s="54"/>
      <c r="L41" s="123"/>
      <c r="M41" s="74"/>
      <c r="N41" s="75"/>
      <c r="O41" s="71"/>
      <c r="P41" s="72"/>
      <c r="Q41" s="73"/>
      <c r="R41" s="71"/>
    </row>
    <row r="42" spans="1:18" ht="15.75" customHeight="1">
      <c r="A42" s="52">
        <v>2102</v>
      </c>
      <c r="B42" s="53"/>
      <c r="C42" s="53"/>
      <c r="D42" s="53"/>
      <c r="E42" s="53"/>
      <c r="F42" s="53"/>
      <c r="G42" s="53"/>
      <c r="H42" s="53"/>
      <c r="I42" s="53"/>
      <c r="J42" s="53"/>
      <c r="K42" s="54"/>
      <c r="L42" s="123"/>
      <c r="M42" s="74"/>
      <c r="N42" s="75"/>
      <c r="O42" s="74"/>
      <c r="P42" s="75"/>
      <c r="Q42" s="76"/>
      <c r="R42" s="71"/>
    </row>
    <row r="43" spans="1:18" ht="15.75" customHeight="1">
      <c r="A43" s="52">
        <v>2201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4"/>
      <c r="L43" s="61"/>
      <c r="M43" s="1"/>
      <c r="N43" s="29"/>
      <c r="O43" s="77" t="s">
        <v>63</v>
      </c>
      <c r="P43" s="78">
        <v>1</v>
      </c>
      <c r="Q43" s="79">
        <f>IF(SUM(K31:K40)=0,"",SUM(K31:K40))</f>
        <v>3</v>
      </c>
      <c r="R43" s="80" t="s">
        <v>10</v>
      </c>
    </row>
    <row r="44" spans="1:18" ht="15.75" customHeight="1">
      <c r="A44" s="52">
        <v>2202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4"/>
      <c r="L44" s="61"/>
      <c r="M44" s="1"/>
      <c r="N44" s="29"/>
      <c r="O44" s="81" t="s">
        <v>64</v>
      </c>
      <c r="P44" s="82">
        <f>IF(P43/B29=0,"",P43/B29)</f>
        <v>9.0909090909090912E-2</v>
      </c>
      <c r="Q44" s="83">
        <f>IF(P43/Q43=0,"",P43/Q43)</f>
        <v>0.33333333333333331</v>
      </c>
      <c r="R44" s="84" t="s">
        <v>65</v>
      </c>
    </row>
    <row r="45" spans="1:18" ht="15.75" customHeight="1">
      <c r="A45" s="52">
        <v>2301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4"/>
      <c r="L45" s="85"/>
      <c r="M45" s="86"/>
      <c r="N45" s="87"/>
      <c r="O45" s="86"/>
      <c r="P45" s="87"/>
      <c r="Q45" s="87"/>
      <c r="R45" s="88"/>
    </row>
    <row r="46" spans="1:18" ht="18" customHeight="1">
      <c r="A46" s="28"/>
      <c r="B46" s="29"/>
      <c r="C46" s="29"/>
      <c r="D46" s="201" t="s">
        <v>90</v>
      </c>
      <c r="E46" s="202"/>
      <c r="F46" s="202"/>
      <c r="G46" s="202"/>
      <c r="H46" s="202"/>
      <c r="I46" s="202"/>
      <c r="J46" s="203"/>
      <c r="K46" s="89">
        <f>SUM(K29:K42)</f>
        <v>3</v>
      </c>
      <c r="L46" s="90">
        <f>IF(K37=0,"",K37/B29)</f>
        <v>0.27272727272727271</v>
      </c>
      <c r="M46" s="90">
        <f>IF(K46=0,"",K46/B29)</f>
        <v>0.27272727272727271</v>
      </c>
      <c r="N46" s="90">
        <f>IF(K37=0,"",M46-L46)</f>
        <v>0</v>
      </c>
      <c r="O46" s="1"/>
      <c r="P46" s="29"/>
      <c r="Q46" s="25"/>
      <c r="R46" s="1"/>
    </row>
    <row r="47" spans="1:18" ht="12.75" customHeight="1"/>
    <row r="48" spans="1:18" ht="12.75" customHeight="1"/>
    <row r="49" spans="1:19" ht="26.25" customHeight="1">
      <c r="B49" s="212" t="s">
        <v>101</v>
      </c>
      <c r="C49" s="205"/>
      <c r="D49" s="205"/>
      <c r="E49" s="205"/>
      <c r="F49" s="205"/>
      <c r="G49" s="205"/>
      <c r="H49" s="205"/>
      <c r="I49" s="205"/>
      <c r="J49" s="205"/>
      <c r="K49" s="48" t="s">
        <v>102</v>
      </c>
      <c r="L49" s="1"/>
      <c r="M49" s="1"/>
      <c r="N49" s="29"/>
      <c r="O49" s="1"/>
      <c r="P49" s="29"/>
      <c r="Q49" s="29"/>
      <c r="R49" s="29"/>
    </row>
    <row r="50" spans="1:19" ht="20.25" customHeight="1">
      <c r="A50" s="206" t="s">
        <v>9</v>
      </c>
      <c r="B50" s="207" t="s">
        <v>80</v>
      </c>
      <c r="C50" s="202"/>
      <c r="D50" s="202"/>
      <c r="E50" s="202"/>
      <c r="F50" s="202"/>
      <c r="G50" s="202"/>
      <c r="H50" s="202"/>
      <c r="I50" s="202"/>
      <c r="J50" s="203"/>
      <c r="K50" s="208" t="s">
        <v>10</v>
      </c>
      <c r="L50" s="196" t="s">
        <v>2</v>
      </c>
      <c r="M50" s="196" t="s">
        <v>3</v>
      </c>
      <c r="N50" s="198" t="s">
        <v>4</v>
      </c>
      <c r="O50" s="196" t="s">
        <v>5</v>
      </c>
      <c r="P50" s="199" t="s">
        <v>6</v>
      </c>
      <c r="Q50" s="199" t="s">
        <v>7</v>
      </c>
      <c r="R50" s="196" t="s">
        <v>8</v>
      </c>
    </row>
    <row r="51" spans="1:19" ht="15.75" customHeight="1">
      <c r="A51" s="197"/>
      <c r="B51" s="52" t="s">
        <v>81</v>
      </c>
      <c r="C51" s="52" t="s">
        <v>82</v>
      </c>
      <c r="D51" s="52" t="s">
        <v>83</v>
      </c>
      <c r="E51" s="52" t="s">
        <v>84</v>
      </c>
      <c r="F51" s="52" t="s">
        <v>85</v>
      </c>
      <c r="G51" s="52" t="s">
        <v>86</v>
      </c>
      <c r="H51" s="52" t="s">
        <v>87</v>
      </c>
      <c r="I51" s="52" t="s">
        <v>88</v>
      </c>
      <c r="J51" s="52" t="s">
        <v>89</v>
      </c>
      <c r="K51" s="197"/>
      <c r="L51" s="197"/>
      <c r="M51" s="197"/>
      <c r="N51" s="197"/>
      <c r="O51" s="197"/>
      <c r="P51" s="197"/>
      <c r="Q51" s="197"/>
      <c r="R51" s="197"/>
    </row>
    <row r="52" spans="1:19" ht="15.75" customHeight="1">
      <c r="A52" s="52">
        <v>1502</v>
      </c>
      <c r="B52" s="53">
        <v>32</v>
      </c>
      <c r="C52" s="53"/>
      <c r="D52" s="53"/>
      <c r="E52" s="53"/>
      <c r="F52" s="53"/>
      <c r="G52" s="53"/>
      <c r="H52" s="53"/>
      <c r="I52" s="53"/>
      <c r="J52" s="53"/>
      <c r="K52" s="54"/>
      <c r="L52" s="120"/>
      <c r="M52" s="121"/>
      <c r="N52" s="122"/>
      <c r="O52" s="105"/>
      <c r="P52" s="59">
        <f>B52</f>
        <v>32</v>
      </c>
      <c r="Q52" s="106"/>
      <c r="R52" s="105"/>
    </row>
    <row r="53" spans="1:19" ht="15.75" customHeight="1">
      <c r="A53" s="52">
        <v>1601</v>
      </c>
      <c r="B53" s="53"/>
      <c r="C53" s="53">
        <v>27</v>
      </c>
      <c r="D53" s="53"/>
      <c r="E53" s="53"/>
      <c r="F53" s="53"/>
      <c r="G53" s="53"/>
      <c r="H53" s="53"/>
      <c r="I53" s="53"/>
      <c r="J53" s="53"/>
      <c r="K53" s="54"/>
      <c r="L53" s="123"/>
      <c r="M53" s="74"/>
      <c r="N53" s="124"/>
      <c r="O53" s="63">
        <f>IF(C53=0,"",C53/B52)</f>
        <v>0.84375</v>
      </c>
      <c r="P53" s="64">
        <v>27</v>
      </c>
      <c r="Q53" s="65">
        <f t="shared" ref="Q53:Q60" si="4">IF(P53=0,"",P53/P52)</f>
        <v>0.84375</v>
      </c>
      <c r="R53" s="65">
        <f t="shared" ref="R53:R60" si="5">IF(P53=0,"",100%-Q53)</f>
        <v>0.15625</v>
      </c>
    </row>
    <row r="54" spans="1:19" ht="15.75" customHeight="1">
      <c r="A54" s="52">
        <v>1602</v>
      </c>
      <c r="B54" s="53"/>
      <c r="C54" s="53"/>
      <c r="D54" s="53">
        <v>26</v>
      </c>
      <c r="E54" s="53"/>
      <c r="F54" s="53"/>
      <c r="G54" s="53"/>
      <c r="H54" s="53"/>
      <c r="I54" s="53"/>
      <c r="J54" s="53"/>
      <c r="K54" s="54"/>
      <c r="L54" s="123"/>
      <c r="M54" s="74"/>
      <c r="N54" s="124"/>
      <c r="O54" s="63">
        <f>IF(D54=0,"",D54/C53)</f>
        <v>0.96296296296296291</v>
      </c>
      <c r="P54" s="64">
        <v>26</v>
      </c>
      <c r="Q54" s="65">
        <f t="shared" si="4"/>
        <v>0.96296296296296291</v>
      </c>
      <c r="R54" s="65">
        <f t="shared" si="5"/>
        <v>3.703703703703709E-2</v>
      </c>
      <c r="S54" s="8">
        <f>P54/P52</f>
        <v>0.8125</v>
      </c>
    </row>
    <row r="55" spans="1:19" ht="15.75" customHeight="1">
      <c r="A55" s="52">
        <v>1701</v>
      </c>
      <c r="B55" s="53"/>
      <c r="C55" s="53"/>
      <c r="D55" s="53"/>
      <c r="E55" s="53">
        <v>26</v>
      </c>
      <c r="F55" s="53"/>
      <c r="G55" s="53"/>
      <c r="H55" s="53"/>
      <c r="I55" s="53"/>
      <c r="J55" s="53"/>
      <c r="K55" s="54"/>
      <c r="L55" s="123"/>
      <c r="M55" s="74"/>
      <c r="N55" s="124"/>
      <c r="O55" s="63">
        <f>IF(E55=0,"",E55/D54)</f>
        <v>1</v>
      </c>
      <c r="P55" s="64">
        <v>26</v>
      </c>
      <c r="Q55" s="65">
        <f t="shared" si="4"/>
        <v>1</v>
      </c>
      <c r="R55" s="65">
        <f t="shared" si="5"/>
        <v>0</v>
      </c>
    </row>
    <row r="56" spans="1:19" ht="15.75" customHeight="1">
      <c r="A56" s="52">
        <v>1702</v>
      </c>
      <c r="B56" s="53"/>
      <c r="C56" s="53"/>
      <c r="D56" s="53"/>
      <c r="E56" s="53"/>
      <c r="F56" s="53">
        <v>24</v>
      </c>
      <c r="G56" s="53"/>
      <c r="H56" s="53"/>
      <c r="I56" s="53"/>
      <c r="J56" s="53"/>
      <c r="K56" s="54"/>
      <c r="L56" s="123"/>
      <c r="M56" s="74"/>
      <c r="N56" s="124"/>
      <c r="O56" s="63">
        <f>IF(F56=0,"",F56/E55)</f>
        <v>0.92307692307692313</v>
      </c>
      <c r="P56" s="64">
        <v>26</v>
      </c>
      <c r="Q56" s="65">
        <f t="shared" si="4"/>
        <v>1</v>
      </c>
      <c r="R56" s="65">
        <f t="shared" si="5"/>
        <v>0</v>
      </c>
    </row>
    <row r="57" spans="1:19" ht="15.75" customHeight="1">
      <c r="A57" s="52">
        <v>1801</v>
      </c>
      <c r="B57" s="53"/>
      <c r="C57" s="53"/>
      <c r="D57" s="53"/>
      <c r="E57" s="53"/>
      <c r="F57" s="53"/>
      <c r="G57" s="53">
        <v>24</v>
      </c>
      <c r="H57" s="53"/>
      <c r="I57" s="53"/>
      <c r="J57" s="53"/>
      <c r="K57" s="54"/>
      <c r="L57" s="123"/>
      <c r="M57" s="74"/>
      <c r="N57" s="124"/>
      <c r="O57" s="63">
        <f>IF(G57=0,"",G57/F56)</f>
        <v>1</v>
      </c>
      <c r="P57" s="64">
        <v>25</v>
      </c>
      <c r="Q57" s="65">
        <f t="shared" si="4"/>
        <v>0.96153846153846156</v>
      </c>
      <c r="R57" s="65">
        <f t="shared" si="5"/>
        <v>3.8461538461538436E-2</v>
      </c>
    </row>
    <row r="58" spans="1:19" ht="15.75" customHeight="1">
      <c r="A58" s="52">
        <v>1802</v>
      </c>
      <c r="B58" s="53"/>
      <c r="C58" s="53"/>
      <c r="D58" s="53"/>
      <c r="E58" s="53"/>
      <c r="F58" s="53"/>
      <c r="G58" s="53"/>
      <c r="H58" s="53">
        <v>24</v>
      </c>
      <c r="I58" s="53"/>
      <c r="J58" s="53"/>
      <c r="K58" s="54"/>
      <c r="L58" s="123"/>
      <c r="M58" s="74"/>
      <c r="N58" s="124"/>
      <c r="O58" s="63">
        <f>IF(H58=0,"",H58/G57)</f>
        <v>1</v>
      </c>
      <c r="P58" s="64">
        <v>25</v>
      </c>
      <c r="Q58" s="65">
        <f t="shared" si="4"/>
        <v>1</v>
      </c>
      <c r="R58" s="65">
        <f t="shared" si="5"/>
        <v>0</v>
      </c>
    </row>
    <row r="59" spans="1:19" ht="15.75" customHeight="1">
      <c r="A59" s="52">
        <v>1901</v>
      </c>
      <c r="B59" s="53"/>
      <c r="C59" s="53"/>
      <c r="D59" s="53"/>
      <c r="E59" s="53"/>
      <c r="F59" s="53"/>
      <c r="G59" s="53"/>
      <c r="H59" s="53"/>
      <c r="I59" s="53">
        <v>24</v>
      </c>
      <c r="J59" s="53"/>
      <c r="K59" s="54"/>
      <c r="L59" s="123"/>
      <c r="M59" s="74"/>
      <c r="N59" s="124"/>
      <c r="O59" s="63">
        <f>IF(I59=0,"",I59/H58)</f>
        <v>1</v>
      </c>
      <c r="P59" s="64">
        <v>24</v>
      </c>
      <c r="Q59" s="65">
        <f t="shared" si="4"/>
        <v>0.96</v>
      </c>
      <c r="R59" s="65">
        <f t="shared" si="5"/>
        <v>4.0000000000000036E-2</v>
      </c>
    </row>
    <row r="60" spans="1:19" ht="15.75" customHeight="1">
      <c r="A60" s="52">
        <v>1902</v>
      </c>
      <c r="B60" s="53"/>
      <c r="C60" s="53"/>
      <c r="D60" s="53"/>
      <c r="E60" s="53"/>
      <c r="F60" s="53"/>
      <c r="G60" s="53"/>
      <c r="H60" s="53"/>
      <c r="I60" s="53"/>
      <c r="J60" s="53">
        <v>22</v>
      </c>
      <c r="K60" s="54">
        <v>22</v>
      </c>
      <c r="L60" s="123"/>
      <c r="M60" s="74"/>
      <c r="N60" s="124"/>
      <c r="O60" s="66">
        <f>IF(J60=0,"",J60/I59)</f>
        <v>0.91666666666666663</v>
      </c>
      <c r="P60" s="64">
        <v>23</v>
      </c>
      <c r="Q60" s="67">
        <f t="shared" si="4"/>
        <v>0.95833333333333337</v>
      </c>
      <c r="R60" s="67">
        <f t="shared" si="5"/>
        <v>4.166666666666663E-2</v>
      </c>
    </row>
    <row r="61" spans="1:19" ht="15.75" customHeight="1">
      <c r="A61" s="52">
        <v>2001</v>
      </c>
      <c r="B61" s="53"/>
      <c r="C61" s="53"/>
      <c r="D61" s="53"/>
      <c r="E61" s="53"/>
      <c r="F61" s="53"/>
      <c r="G61" s="53"/>
      <c r="H61" s="53"/>
      <c r="I61" s="53"/>
      <c r="J61" s="53">
        <v>1</v>
      </c>
      <c r="K61" s="54">
        <v>1</v>
      </c>
      <c r="L61" s="123"/>
      <c r="M61" s="74"/>
      <c r="N61" s="75"/>
      <c r="O61" s="68"/>
      <c r="P61" s="64">
        <v>1</v>
      </c>
      <c r="Q61" s="69"/>
      <c r="R61" s="70"/>
    </row>
    <row r="62" spans="1:19" ht="15.75" customHeight="1">
      <c r="A62" s="52">
        <v>2002</v>
      </c>
      <c r="B62" s="53"/>
      <c r="C62" s="53"/>
      <c r="D62" s="53"/>
      <c r="E62" s="53"/>
      <c r="F62" s="53"/>
      <c r="G62" s="53"/>
      <c r="H62" s="53"/>
      <c r="I62" s="53"/>
      <c r="J62" s="53">
        <v>1</v>
      </c>
      <c r="K62" s="54">
        <v>1</v>
      </c>
      <c r="L62" s="123"/>
      <c r="M62" s="74"/>
      <c r="N62" s="75"/>
      <c r="O62" s="71"/>
      <c r="P62" s="72">
        <v>1</v>
      </c>
      <c r="Q62" s="73"/>
      <c r="R62" s="71"/>
    </row>
    <row r="63" spans="1:19" ht="15.75" customHeight="1">
      <c r="A63" s="52">
        <v>2101</v>
      </c>
      <c r="B63" s="53"/>
      <c r="C63" s="53"/>
      <c r="D63" s="53"/>
      <c r="E63" s="53"/>
      <c r="F63" s="53"/>
      <c r="G63" s="53"/>
      <c r="H63" s="53"/>
      <c r="I63" s="53"/>
      <c r="J63" s="53"/>
      <c r="K63" s="54"/>
      <c r="L63" s="123"/>
      <c r="M63" s="74"/>
      <c r="N63" s="75"/>
      <c r="O63" s="71"/>
      <c r="P63" s="72"/>
      <c r="Q63" s="73"/>
      <c r="R63" s="71"/>
    </row>
    <row r="64" spans="1:19" ht="15.75" customHeight="1">
      <c r="A64" s="52">
        <v>2102</v>
      </c>
      <c r="B64" s="53"/>
      <c r="C64" s="53"/>
      <c r="D64" s="53"/>
      <c r="E64" s="53"/>
      <c r="F64" s="53"/>
      <c r="G64" s="53"/>
      <c r="H64" s="53"/>
      <c r="I64" s="53"/>
      <c r="J64" s="53"/>
      <c r="K64" s="54"/>
      <c r="L64" s="123"/>
      <c r="M64" s="74"/>
      <c r="N64" s="75"/>
      <c r="O64" s="71"/>
      <c r="P64" s="72"/>
      <c r="Q64" s="73"/>
      <c r="R64" s="71"/>
    </row>
    <row r="65" spans="1:26" ht="15.75" customHeight="1">
      <c r="A65" s="52">
        <v>2201</v>
      </c>
      <c r="B65" s="53"/>
      <c r="C65" s="53"/>
      <c r="D65" s="53"/>
      <c r="E65" s="53"/>
      <c r="F65" s="53"/>
      <c r="G65" s="53"/>
      <c r="H65" s="53"/>
      <c r="I65" s="53"/>
      <c r="J65" s="53"/>
      <c r="K65" s="54"/>
      <c r="L65" s="123"/>
      <c r="M65" s="74"/>
      <c r="N65" s="75"/>
      <c r="O65" s="74"/>
      <c r="P65" s="75"/>
      <c r="Q65" s="76"/>
      <c r="R65" s="71"/>
      <c r="T65" s="29"/>
      <c r="U65" s="29"/>
      <c r="V65" s="29"/>
      <c r="W65" s="29"/>
      <c r="X65" s="29"/>
      <c r="Y65" s="29"/>
      <c r="Z65" s="29"/>
    </row>
    <row r="66" spans="1:26" ht="15.75" customHeight="1">
      <c r="A66" s="52">
        <v>2202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4"/>
      <c r="L66" s="61"/>
      <c r="M66" s="1"/>
      <c r="N66" s="29"/>
      <c r="O66" s="77" t="s">
        <v>63</v>
      </c>
      <c r="P66" s="78">
        <v>18</v>
      </c>
      <c r="Q66" s="79">
        <f>IF(SUM(K54:K63)=0,"",SUM(K54:K63))</f>
        <v>24</v>
      </c>
      <c r="R66" s="80" t="s">
        <v>10</v>
      </c>
      <c r="T66" s="29"/>
      <c r="U66" s="29"/>
      <c r="V66" s="29"/>
      <c r="W66" s="29"/>
      <c r="X66" s="29"/>
      <c r="Y66" s="29"/>
      <c r="Z66" s="29"/>
    </row>
    <row r="67" spans="1:26" ht="15.75" customHeight="1">
      <c r="A67" s="52">
        <v>2301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4"/>
      <c r="L67" s="61"/>
      <c r="M67" s="1"/>
      <c r="N67" s="29"/>
      <c r="O67" s="81" t="s">
        <v>64</v>
      </c>
      <c r="P67" s="82">
        <f>IF(P66/B52=0,"",P66/B52)</f>
        <v>0.5625</v>
      </c>
      <c r="Q67" s="83">
        <f>IF(P66/Q66=0,"",P66/Q66)</f>
        <v>0.75</v>
      </c>
      <c r="R67" s="84" t="s">
        <v>65</v>
      </c>
      <c r="T67" s="29"/>
      <c r="U67" s="29"/>
      <c r="V67" s="29"/>
      <c r="W67" s="29"/>
      <c r="X67" s="29"/>
      <c r="Y67" s="29"/>
      <c r="Z67" s="29"/>
    </row>
    <row r="68" spans="1:26" ht="15.75" customHeight="1">
      <c r="A68" s="52">
        <v>2302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4"/>
      <c r="L68" s="85"/>
      <c r="M68" s="86"/>
      <c r="N68" s="87"/>
      <c r="O68" s="86"/>
      <c r="P68" s="87"/>
      <c r="Q68" s="87"/>
      <c r="R68" s="88"/>
      <c r="T68" s="29"/>
      <c r="U68" s="29"/>
      <c r="V68" s="29"/>
      <c r="W68" s="29"/>
      <c r="X68" s="29"/>
      <c r="Y68" s="29"/>
      <c r="Z68" s="29"/>
    </row>
    <row r="69" spans="1:26" ht="18" customHeight="1">
      <c r="A69" s="28"/>
      <c r="B69" s="29"/>
      <c r="C69" s="29"/>
      <c r="D69" s="201" t="s">
        <v>90</v>
      </c>
      <c r="E69" s="202"/>
      <c r="F69" s="202"/>
      <c r="G69" s="202"/>
      <c r="H69" s="202"/>
      <c r="I69" s="202"/>
      <c r="J69" s="203"/>
      <c r="K69" s="89">
        <f>SUM(K52:K65)</f>
        <v>24</v>
      </c>
      <c r="L69" s="90">
        <f>IF(K60=0,"",K60/B52)</f>
        <v>0.6875</v>
      </c>
      <c r="M69" s="90">
        <f>IF(K69=0,"",K69/B52)</f>
        <v>0.75</v>
      </c>
      <c r="N69" s="90">
        <f>IF(K60=0,"",M69-L69)</f>
        <v>6.25E-2</v>
      </c>
      <c r="O69" s="1"/>
      <c r="P69" s="29"/>
      <c r="Q69" s="25"/>
      <c r="R69" s="1"/>
      <c r="T69" s="29"/>
      <c r="U69" s="29"/>
      <c r="V69" s="29"/>
      <c r="W69" s="29"/>
      <c r="X69" s="29"/>
      <c r="Y69" s="29"/>
      <c r="Z69" s="29"/>
    </row>
    <row r="70" spans="1:26" ht="12.75" customHeight="1">
      <c r="A70" s="13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1"/>
      <c r="M70" s="1"/>
      <c r="N70" s="29"/>
      <c r="O70" s="1"/>
      <c r="P70" s="33"/>
      <c r="Q70" s="25"/>
      <c r="R70" s="1"/>
      <c r="S70" s="29"/>
      <c r="T70" s="29"/>
      <c r="U70" s="29"/>
      <c r="V70" s="29"/>
      <c r="W70" s="29"/>
      <c r="X70" s="29"/>
      <c r="Y70" s="29"/>
      <c r="Z70" s="29"/>
    </row>
    <row r="71" spans="1:26" ht="12.75" customHeight="1">
      <c r="A71" s="13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1"/>
      <c r="M71" s="1"/>
      <c r="N71" s="29"/>
      <c r="O71" s="1"/>
      <c r="P71" s="33"/>
      <c r="Q71" s="25"/>
      <c r="R71" s="1"/>
      <c r="S71" s="29"/>
      <c r="T71" s="29"/>
      <c r="U71" s="29"/>
      <c r="V71" s="29"/>
      <c r="W71" s="29"/>
      <c r="X71" s="29"/>
      <c r="Y71" s="29"/>
      <c r="Z71" s="29"/>
    </row>
    <row r="72" spans="1:26" ht="26.25" customHeight="1">
      <c r="A72" s="33"/>
      <c r="B72" s="200" t="s">
        <v>11</v>
      </c>
      <c r="C72" s="195"/>
      <c r="D72" s="195"/>
      <c r="E72" s="195"/>
      <c r="F72" s="195"/>
      <c r="G72" s="195"/>
      <c r="H72" s="204" t="s">
        <v>79</v>
      </c>
      <c r="I72" s="205"/>
      <c r="J72" s="205"/>
      <c r="K72" s="29"/>
      <c r="L72" s="1"/>
      <c r="M72" s="1"/>
      <c r="N72" s="29"/>
      <c r="O72" s="1"/>
      <c r="P72" s="29"/>
      <c r="Q72" s="29"/>
      <c r="R72" s="29"/>
    </row>
    <row r="73" spans="1:26" ht="20.25" customHeight="1">
      <c r="A73" s="206" t="s">
        <v>9</v>
      </c>
      <c r="B73" s="207" t="s">
        <v>80</v>
      </c>
      <c r="C73" s="202"/>
      <c r="D73" s="202"/>
      <c r="E73" s="202"/>
      <c r="F73" s="202"/>
      <c r="G73" s="202"/>
      <c r="H73" s="202"/>
      <c r="I73" s="202"/>
      <c r="J73" s="203"/>
      <c r="K73" s="208" t="s">
        <v>10</v>
      </c>
      <c r="L73" s="196" t="s">
        <v>2</v>
      </c>
      <c r="M73" s="196" t="s">
        <v>3</v>
      </c>
      <c r="N73" s="198" t="s">
        <v>4</v>
      </c>
      <c r="O73" s="196" t="s">
        <v>5</v>
      </c>
      <c r="P73" s="199" t="s">
        <v>6</v>
      </c>
      <c r="Q73" s="199" t="s">
        <v>7</v>
      </c>
      <c r="R73" s="196" t="s">
        <v>8</v>
      </c>
      <c r="T73" s="33"/>
    </row>
    <row r="74" spans="1:26" ht="15.75" customHeight="1">
      <c r="A74" s="197"/>
      <c r="B74" s="52" t="s">
        <v>81</v>
      </c>
      <c r="C74" s="52" t="s">
        <v>82</v>
      </c>
      <c r="D74" s="52" t="s">
        <v>83</v>
      </c>
      <c r="E74" s="52" t="s">
        <v>84</v>
      </c>
      <c r="F74" s="52" t="s">
        <v>85</v>
      </c>
      <c r="G74" s="52" t="s">
        <v>86</v>
      </c>
      <c r="H74" s="52" t="s">
        <v>87</v>
      </c>
      <c r="I74" s="52" t="s">
        <v>88</v>
      </c>
      <c r="J74" s="52" t="s">
        <v>89</v>
      </c>
      <c r="K74" s="197"/>
      <c r="L74" s="197"/>
      <c r="M74" s="197"/>
      <c r="N74" s="197"/>
      <c r="O74" s="197"/>
      <c r="P74" s="197"/>
      <c r="Q74" s="197"/>
      <c r="R74" s="197"/>
      <c r="T74" s="33"/>
    </row>
    <row r="75" spans="1:26" ht="15.75" customHeight="1">
      <c r="A75" s="52">
        <v>1601</v>
      </c>
      <c r="B75" s="53">
        <v>13</v>
      </c>
      <c r="C75" s="53"/>
      <c r="D75" s="53"/>
      <c r="E75" s="53"/>
      <c r="F75" s="53"/>
      <c r="G75" s="53"/>
      <c r="H75" s="53"/>
      <c r="I75" s="53"/>
      <c r="J75" s="53"/>
      <c r="K75" s="54"/>
      <c r="L75" s="120"/>
      <c r="M75" s="121"/>
      <c r="N75" s="122"/>
      <c r="O75" s="105"/>
      <c r="P75" s="59">
        <f>B75</f>
        <v>13</v>
      </c>
      <c r="Q75" s="106"/>
      <c r="R75" s="105"/>
      <c r="T75" s="33"/>
    </row>
    <row r="76" spans="1:26" ht="15.75" customHeight="1">
      <c r="A76" s="52">
        <v>1602</v>
      </c>
      <c r="B76" s="53"/>
      <c r="C76" s="53">
        <v>10</v>
      </c>
      <c r="D76" s="53"/>
      <c r="E76" s="53"/>
      <c r="F76" s="53"/>
      <c r="G76" s="53"/>
      <c r="H76" s="53"/>
      <c r="I76" s="53"/>
      <c r="J76" s="53"/>
      <c r="K76" s="54"/>
      <c r="L76" s="123"/>
      <c r="M76" s="74"/>
      <c r="N76" s="124"/>
      <c r="O76" s="63">
        <f>IF(C76=0,"",C76/B75)</f>
        <v>0.76923076923076927</v>
      </c>
      <c r="P76" s="64">
        <v>10</v>
      </c>
      <c r="Q76" s="65">
        <f t="shared" ref="Q76:Q83" si="6">IF(P76=0,"",P76/P75)</f>
        <v>0.76923076923076927</v>
      </c>
      <c r="R76" s="65">
        <f t="shared" ref="R76:R83" si="7">IF(P76=0,"",100%-Q76)</f>
        <v>0.23076923076923073</v>
      </c>
      <c r="T76" s="33"/>
    </row>
    <row r="77" spans="1:26" ht="15.75" customHeight="1">
      <c r="A77" s="52">
        <v>1701</v>
      </c>
      <c r="B77" s="53"/>
      <c r="C77" s="53"/>
      <c r="D77" s="53">
        <v>10</v>
      </c>
      <c r="E77" s="53"/>
      <c r="F77" s="53"/>
      <c r="G77" s="53"/>
      <c r="H77" s="53"/>
      <c r="I77" s="53"/>
      <c r="J77" s="53"/>
      <c r="K77" s="54"/>
      <c r="L77" s="123"/>
      <c r="M77" s="74"/>
      <c r="N77" s="124"/>
      <c r="O77" s="63">
        <f>IF(D77=0,"",D77/C76)</f>
        <v>1</v>
      </c>
      <c r="P77" s="64">
        <v>10</v>
      </c>
      <c r="Q77" s="65">
        <f t="shared" si="6"/>
        <v>1</v>
      </c>
      <c r="R77" s="65">
        <f t="shared" si="7"/>
        <v>0</v>
      </c>
      <c r="S77" s="8">
        <f>P77/P75</f>
        <v>0.76923076923076927</v>
      </c>
    </row>
    <row r="78" spans="1:26" ht="15.75" customHeight="1">
      <c r="A78" s="52">
        <v>1702</v>
      </c>
      <c r="B78" s="53"/>
      <c r="C78" s="53"/>
      <c r="D78" s="53"/>
      <c r="E78" s="53">
        <v>10</v>
      </c>
      <c r="F78" s="53"/>
      <c r="G78" s="53"/>
      <c r="H78" s="53"/>
      <c r="I78" s="53"/>
      <c r="J78" s="53"/>
      <c r="K78" s="54"/>
      <c r="L78" s="123"/>
      <c r="M78" s="74"/>
      <c r="N78" s="124"/>
      <c r="O78" s="63">
        <f>IF(E78=0,"",E78/D77)</f>
        <v>1</v>
      </c>
      <c r="P78" s="64">
        <v>10</v>
      </c>
      <c r="Q78" s="65">
        <f t="shared" si="6"/>
        <v>1</v>
      </c>
      <c r="R78" s="65">
        <f t="shared" si="7"/>
        <v>0</v>
      </c>
      <c r="S78" s="33"/>
    </row>
    <row r="79" spans="1:26" ht="15.75" customHeight="1">
      <c r="A79" s="52">
        <v>1801</v>
      </c>
      <c r="B79" s="53"/>
      <c r="C79" s="53"/>
      <c r="D79" s="53"/>
      <c r="E79" s="53"/>
      <c r="F79" s="53">
        <v>4</v>
      </c>
      <c r="G79" s="53"/>
      <c r="H79" s="53"/>
      <c r="I79" s="53"/>
      <c r="J79" s="53"/>
      <c r="K79" s="54"/>
      <c r="L79" s="123"/>
      <c r="M79" s="74"/>
      <c r="N79" s="124"/>
      <c r="O79" s="63">
        <f>IF(F79=0,"",F79/E78)</f>
        <v>0.4</v>
      </c>
      <c r="P79" s="64">
        <v>9</v>
      </c>
      <c r="Q79" s="65">
        <f t="shared" si="6"/>
        <v>0.9</v>
      </c>
      <c r="R79" s="65">
        <f t="shared" si="7"/>
        <v>9.9999999999999978E-2</v>
      </c>
      <c r="S79" s="33"/>
    </row>
    <row r="80" spans="1:26" ht="15.75" customHeight="1">
      <c r="A80" s="52">
        <v>1802</v>
      </c>
      <c r="B80" s="53"/>
      <c r="C80" s="53"/>
      <c r="D80" s="53"/>
      <c r="E80" s="53"/>
      <c r="F80" s="53"/>
      <c r="G80" s="53">
        <v>4</v>
      </c>
      <c r="H80" s="53"/>
      <c r="I80" s="53"/>
      <c r="J80" s="53"/>
      <c r="K80" s="54"/>
      <c r="L80" s="123"/>
      <c r="M80" s="74"/>
      <c r="N80" s="124"/>
      <c r="O80" s="63">
        <f>IF(G80=0,"",G80/F79)</f>
        <v>1</v>
      </c>
      <c r="P80" s="64">
        <v>7</v>
      </c>
      <c r="Q80" s="65">
        <f t="shared" si="6"/>
        <v>0.77777777777777779</v>
      </c>
      <c r="R80" s="65">
        <f t="shared" si="7"/>
        <v>0.22222222222222221</v>
      </c>
      <c r="S80" s="33"/>
    </row>
    <row r="81" spans="1:19" ht="15.75" customHeight="1">
      <c r="A81" s="52">
        <v>1901</v>
      </c>
      <c r="B81" s="53"/>
      <c r="C81" s="53"/>
      <c r="D81" s="53"/>
      <c r="E81" s="53"/>
      <c r="F81" s="53"/>
      <c r="G81" s="53"/>
      <c r="H81" s="53">
        <v>3</v>
      </c>
      <c r="I81" s="53"/>
      <c r="J81" s="53"/>
      <c r="K81" s="54"/>
      <c r="L81" s="123"/>
      <c r="M81" s="74"/>
      <c r="N81" s="124"/>
      <c r="O81" s="63">
        <f>IF(H81=0,"",H81/G80)</f>
        <v>0.75</v>
      </c>
      <c r="P81" s="64">
        <v>7</v>
      </c>
      <c r="Q81" s="65">
        <f t="shared" si="6"/>
        <v>1</v>
      </c>
      <c r="R81" s="65">
        <f t="shared" si="7"/>
        <v>0</v>
      </c>
      <c r="S81" s="33"/>
    </row>
    <row r="82" spans="1:19" ht="15.75" customHeight="1">
      <c r="A82" s="52">
        <v>1902</v>
      </c>
      <c r="B82" s="53"/>
      <c r="C82" s="53"/>
      <c r="D82" s="53"/>
      <c r="E82" s="53"/>
      <c r="F82" s="53"/>
      <c r="G82" s="53"/>
      <c r="H82" s="53"/>
      <c r="I82" s="53">
        <v>3</v>
      </c>
      <c r="J82" s="53"/>
      <c r="K82" s="54"/>
      <c r="L82" s="123"/>
      <c r="M82" s="74"/>
      <c r="N82" s="124"/>
      <c r="O82" s="63">
        <f>IF(I82=0,"",I82/H81)</f>
        <v>1</v>
      </c>
      <c r="P82" s="64">
        <v>7</v>
      </c>
      <c r="Q82" s="65">
        <f t="shared" si="6"/>
        <v>1</v>
      </c>
      <c r="R82" s="65">
        <f t="shared" si="7"/>
        <v>0</v>
      </c>
      <c r="S82" s="33"/>
    </row>
    <row r="83" spans="1:19" ht="15.75" customHeight="1">
      <c r="A83" s="52">
        <v>2001</v>
      </c>
      <c r="B83" s="53"/>
      <c r="C83" s="53"/>
      <c r="D83" s="53"/>
      <c r="E83" s="53"/>
      <c r="F83" s="53"/>
      <c r="G83" s="53"/>
      <c r="H83" s="53"/>
      <c r="I83" s="53"/>
      <c r="J83" s="53">
        <v>2</v>
      </c>
      <c r="K83" s="54">
        <v>1</v>
      </c>
      <c r="L83" s="123"/>
      <c r="M83" s="74"/>
      <c r="N83" s="124"/>
      <c r="O83" s="66">
        <f>IF(J83=0,"",J83/I82)</f>
        <v>0.66666666666666663</v>
      </c>
      <c r="P83" s="64">
        <v>7</v>
      </c>
      <c r="Q83" s="67">
        <f t="shared" si="6"/>
        <v>1</v>
      </c>
      <c r="R83" s="67">
        <f t="shared" si="7"/>
        <v>0</v>
      </c>
      <c r="S83" s="33"/>
    </row>
    <row r="84" spans="1:19" ht="15.75" customHeight="1">
      <c r="A84" s="52">
        <v>2002</v>
      </c>
      <c r="B84" s="53"/>
      <c r="C84" s="53"/>
      <c r="D84" s="53"/>
      <c r="E84" s="53"/>
      <c r="F84" s="53"/>
      <c r="G84" s="53"/>
      <c r="H84" s="53"/>
      <c r="I84" s="53"/>
      <c r="J84" s="53">
        <v>2</v>
      </c>
      <c r="K84" s="54">
        <v>2</v>
      </c>
      <c r="L84" s="123"/>
      <c r="M84" s="74"/>
      <c r="N84" s="75"/>
      <c r="O84" s="68"/>
      <c r="P84" s="64">
        <v>6</v>
      </c>
      <c r="Q84" s="69"/>
      <c r="R84" s="70"/>
      <c r="S84" s="33"/>
    </row>
    <row r="85" spans="1:19" ht="15.75" customHeight="1">
      <c r="A85" s="52">
        <v>2101</v>
      </c>
      <c r="B85" s="53"/>
      <c r="C85" s="53"/>
      <c r="D85" s="53"/>
      <c r="E85" s="53"/>
      <c r="F85" s="53"/>
      <c r="G85" s="53"/>
      <c r="H85" s="53"/>
      <c r="I85" s="53"/>
      <c r="J85" s="53">
        <v>1</v>
      </c>
      <c r="K85" s="54">
        <v>1</v>
      </c>
      <c r="L85" s="123"/>
      <c r="M85" s="74"/>
      <c r="N85" s="75"/>
      <c r="O85" s="71"/>
      <c r="P85" s="72">
        <v>4</v>
      </c>
      <c r="Q85" s="73"/>
      <c r="R85" s="71"/>
      <c r="S85" s="33"/>
    </row>
    <row r="86" spans="1:19" ht="15.75" customHeight="1">
      <c r="A86" s="52">
        <v>2102</v>
      </c>
      <c r="B86" s="53"/>
      <c r="C86" s="53"/>
      <c r="D86" s="53"/>
      <c r="E86" s="53"/>
      <c r="F86" s="53"/>
      <c r="G86" s="53"/>
      <c r="H86" s="53"/>
      <c r="I86" s="53"/>
      <c r="J86" s="53">
        <v>2</v>
      </c>
      <c r="K86" s="54">
        <v>2</v>
      </c>
      <c r="L86" s="123"/>
      <c r="M86" s="74"/>
      <c r="N86" s="75"/>
      <c r="O86" s="71"/>
      <c r="P86" s="72">
        <v>3</v>
      </c>
      <c r="Q86" s="73"/>
      <c r="R86" s="71"/>
      <c r="S86" s="33"/>
    </row>
    <row r="87" spans="1:19" ht="15.75" customHeight="1">
      <c r="A87" s="52">
        <v>2201</v>
      </c>
      <c r="B87" s="53"/>
      <c r="C87" s="53"/>
      <c r="D87" s="53"/>
      <c r="E87" s="53"/>
      <c r="F87" s="53"/>
      <c r="G87" s="53"/>
      <c r="H87" s="53"/>
      <c r="I87" s="53"/>
      <c r="J87" s="53">
        <v>1</v>
      </c>
      <c r="K87" s="54"/>
      <c r="L87" s="123"/>
      <c r="M87" s="74"/>
      <c r="N87" s="75"/>
      <c r="O87" s="71"/>
      <c r="P87" s="72">
        <v>1</v>
      </c>
      <c r="Q87" s="73"/>
      <c r="R87" s="71"/>
      <c r="S87" s="33"/>
    </row>
    <row r="88" spans="1:19" ht="15.75" customHeight="1">
      <c r="A88" s="52">
        <v>2202</v>
      </c>
      <c r="B88" s="53"/>
      <c r="C88" s="53"/>
      <c r="D88" s="53"/>
      <c r="E88" s="53"/>
      <c r="F88" s="53"/>
      <c r="G88" s="53"/>
      <c r="H88" s="53"/>
      <c r="I88" s="53"/>
      <c r="J88" s="53"/>
      <c r="K88" s="54"/>
      <c r="L88" s="123"/>
      <c r="M88" s="74"/>
      <c r="N88" s="75"/>
      <c r="O88" s="74"/>
      <c r="P88" s="75"/>
      <c r="Q88" s="76"/>
      <c r="R88" s="71"/>
      <c r="S88" s="33"/>
    </row>
    <row r="89" spans="1:19" ht="15.75" customHeight="1">
      <c r="A89" s="52">
        <v>2301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4"/>
      <c r="L89" s="61"/>
      <c r="M89" s="1"/>
      <c r="N89" s="29"/>
      <c r="O89" s="77" t="s">
        <v>63</v>
      </c>
      <c r="P89" s="78">
        <v>2</v>
      </c>
      <c r="Q89" s="79">
        <f>IF(SUM(K77:K86)=0,"",SUM(K77:K86))</f>
        <v>6</v>
      </c>
      <c r="R89" s="80" t="s">
        <v>10</v>
      </c>
      <c r="S89" s="33"/>
    </row>
    <row r="90" spans="1:19" ht="15.75" customHeight="1">
      <c r="A90" s="52">
        <v>2302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4"/>
      <c r="L90" s="61"/>
      <c r="M90" s="1"/>
      <c r="N90" s="29"/>
      <c r="O90" s="81" t="s">
        <v>64</v>
      </c>
      <c r="P90" s="82">
        <f>IF(P89/B75=0,"",P89/B75)</f>
        <v>0.15384615384615385</v>
      </c>
      <c r="Q90" s="83">
        <f>IF(P89/Q89=0,"",P89/Q89)</f>
        <v>0.33333333333333331</v>
      </c>
      <c r="R90" s="84" t="s">
        <v>65</v>
      </c>
      <c r="S90" s="33"/>
    </row>
    <row r="91" spans="1:19" ht="15.75" customHeight="1">
      <c r="A91" s="52">
        <v>2401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4"/>
      <c r="L91" s="85"/>
      <c r="M91" s="86"/>
      <c r="N91" s="87"/>
      <c r="O91" s="86"/>
      <c r="P91" s="87"/>
      <c r="Q91" s="87"/>
      <c r="R91" s="88"/>
      <c r="S91" s="33"/>
    </row>
    <row r="92" spans="1:19" ht="18" customHeight="1">
      <c r="A92" s="28"/>
      <c r="B92" s="29"/>
      <c r="C92" s="29"/>
      <c r="D92" s="201" t="s">
        <v>90</v>
      </c>
      <c r="E92" s="202"/>
      <c r="F92" s="202"/>
      <c r="G92" s="202"/>
      <c r="H92" s="202"/>
      <c r="I92" s="202"/>
      <c r="J92" s="203"/>
      <c r="K92" s="89">
        <f>SUM(K75:K88)</f>
        <v>6</v>
      </c>
      <c r="L92" s="90">
        <f>IF(K83=0,"",K83/B75)</f>
        <v>7.6923076923076927E-2</v>
      </c>
      <c r="M92" s="90">
        <f>IF(K92=0,"",K92/B75)</f>
        <v>0.46153846153846156</v>
      </c>
      <c r="N92" s="90">
        <f>IF(K83=0,"",M92-L92)</f>
        <v>0.38461538461538464</v>
      </c>
      <c r="O92" s="1"/>
      <c r="P92" s="29"/>
      <c r="Q92" s="25"/>
      <c r="R92" s="1"/>
      <c r="S92" s="33"/>
    </row>
    <row r="93" spans="1:19" ht="12.75" customHeight="1"/>
    <row r="94" spans="1:19" ht="12.75" customHeight="1"/>
    <row r="95" spans="1:19" ht="26.25" customHeight="1">
      <c r="A95" s="33"/>
      <c r="B95" s="200" t="s">
        <v>11</v>
      </c>
      <c r="C95" s="195"/>
      <c r="D95" s="195"/>
      <c r="E95" s="195"/>
      <c r="F95" s="195"/>
      <c r="G95" s="195"/>
      <c r="H95" s="204" t="s">
        <v>103</v>
      </c>
      <c r="I95" s="205"/>
      <c r="J95" s="205"/>
      <c r="K95" s="29"/>
      <c r="L95" s="1"/>
      <c r="M95" s="1"/>
      <c r="N95" s="29"/>
      <c r="O95" s="1"/>
      <c r="P95" s="29"/>
      <c r="Q95" s="29"/>
      <c r="R95" s="29"/>
    </row>
    <row r="96" spans="1:19" ht="20.25" customHeight="1">
      <c r="A96" s="206" t="s">
        <v>9</v>
      </c>
      <c r="B96" s="207" t="s">
        <v>80</v>
      </c>
      <c r="C96" s="202"/>
      <c r="D96" s="202"/>
      <c r="E96" s="202"/>
      <c r="F96" s="202"/>
      <c r="G96" s="202"/>
      <c r="H96" s="202"/>
      <c r="I96" s="202"/>
      <c r="J96" s="203"/>
      <c r="K96" s="208" t="s">
        <v>10</v>
      </c>
      <c r="L96" s="196" t="s">
        <v>2</v>
      </c>
      <c r="M96" s="196" t="s">
        <v>3</v>
      </c>
      <c r="N96" s="198" t="s">
        <v>4</v>
      </c>
      <c r="O96" s="196" t="s">
        <v>5</v>
      </c>
      <c r="P96" s="199" t="s">
        <v>6</v>
      </c>
      <c r="Q96" s="199" t="s">
        <v>7</v>
      </c>
      <c r="R96" s="196" t="s">
        <v>8</v>
      </c>
    </row>
    <row r="97" spans="1:19" ht="15.75" customHeight="1">
      <c r="A97" s="197"/>
      <c r="B97" s="52" t="s">
        <v>81</v>
      </c>
      <c r="C97" s="52" t="s">
        <v>82</v>
      </c>
      <c r="D97" s="52" t="s">
        <v>83</v>
      </c>
      <c r="E97" s="52" t="s">
        <v>84</v>
      </c>
      <c r="F97" s="52" t="s">
        <v>85</v>
      </c>
      <c r="G97" s="52" t="s">
        <v>86</v>
      </c>
      <c r="H97" s="52" t="s">
        <v>87</v>
      </c>
      <c r="I97" s="52" t="s">
        <v>88</v>
      </c>
      <c r="J97" s="52" t="s">
        <v>89</v>
      </c>
      <c r="K97" s="197"/>
      <c r="L97" s="197"/>
      <c r="M97" s="197"/>
      <c r="N97" s="197"/>
      <c r="O97" s="197"/>
      <c r="P97" s="197"/>
      <c r="Q97" s="197"/>
      <c r="R97" s="197"/>
    </row>
    <row r="98" spans="1:19" ht="15.75" customHeight="1">
      <c r="A98" s="52">
        <v>1602</v>
      </c>
      <c r="B98" s="53">
        <v>30</v>
      </c>
      <c r="C98" s="53"/>
      <c r="D98" s="53"/>
      <c r="E98" s="53"/>
      <c r="F98" s="53"/>
      <c r="G98" s="53"/>
      <c r="H98" s="53"/>
      <c r="I98" s="53"/>
      <c r="J98" s="53"/>
      <c r="K98" s="54"/>
      <c r="L98" s="120"/>
      <c r="M98" s="121"/>
      <c r="N98" s="122"/>
      <c r="O98" s="105"/>
      <c r="P98" s="59">
        <f>B98</f>
        <v>30</v>
      </c>
      <c r="Q98" s="106"/>
      <c r="R98" s="105"/>
    </row>
    <row r="99" spans="1:19" ht="15.75" customHeight="1">
      <c r="A99" s="52">
        <v>1701</v>
      </c>
      <c r="B99" s="53"/>
      <c r="C99" s="53">
        <v>27</v>
      </c>
      <c r="D99" s="53"/>
      <c r="E99" s="53"/>
      <c r="F99" s="53"/>
      <c r="G99" s="53"/>
      <c r="H99" s="53"/>
      <c r="I99" s="53"/>
      <c r="J99" s="53"/>
      <c r="K99" s="54"/>
      <c r="L99" s="123"/>
      <c r="M99" s="74"/>
      <c r="N99" s="124"/>
      <c r="O99" s="63">
        <f>IF(C99=0,"",C99/B98)</f>
        <v>0.9</v>
      </c>
      <c r="P99" s="64">
        <v>27</v>
      </c>
      <c r="Q99" s="65">
        <f t="shared" ref="Q99:Q106" si="8">IF(P99=0,"",P99/P98)</f>
        <v>0.9</v>
      </c>
      <c r="R99" s="65">
        <f t="shared" ref="R99:R106" si="9">IF(P99=0,"",100%-Q99)</f>
        <v>9.9999999999999978E-2</v>
      </c>
    </row>
    <row r="100" spans="1:19" ht="15.75" customHeight="1">
      <c r="A100" s="52">
        <v>1702</v>
      </c>
      <c r="B100" s="53"/>
      <c r="C100" s="53"/>
      <c r="D100" s="53">
        <v>23</v>
      </c>
      <c r="E100" s="53"/>
      <c r="F100" s="53"/>
      <c r="G100" s="53"/>
      <c r="H100" s="53"/>
      <c r="I100" s="53"/>
      <c r="J100" s="53"/>
      <c r="K100" s="54"/>
      <c r="L100" s="123"/>
      <c r="M100" s="74"/>
      <c r="N100" s="124"/>
      <c r="O100" s="63">
        <f>IF(D100=0,"",D100/C99)</f>
        <v>0.85185185185185186</v>
      </c>
      <c r="P100" s="64">
        <v>25</v>
      </c>
      <c r="Q100" s="65">
        <f t="shared" si="8"/>
        <v>0.92592592592592593</v>
      </c>
      <c r="R100" s="65">
        <f t="shared" si="9"/>
        <v>7.407407407407407E-2</v>
      </c>
      <c r="S100" s="8">
        <f>P100/P98</f>
        <v>0.83333333333333337</v>
      </c>
    </row>
    <row r="101" spans="1:19" ht="15.75" customHeight="1">
      <c r="A101" s="52">
        <v>1801</v>
      </c>
      <c r="B101" s="53"/>
      <c r="C101" s="53"/>
      <c r="D101" s="53"/>
      <c r="E101" s="53">
        <v>18</v>
      </c>
      <c r="F101" s="53"/>
      <c r="G101" s="53"/>
      <c r="H101" s="53"/>
      <c r="I101" s="53"/>
      <c r="J101" s="53"/>
      <c r="K101" s="54"/>
      <c r="L101" s="123"/>
      <c r="M101" s="74"/>
      <c r="N101" s="124"/>
      <c r="O101" s="63">
        <f>IF(E101=0,"",E101/D100)</f>
        <v>0.78260869565217395</v>
      </c>
      <c r="P101" s="64">
        <v>23</v>
      </c>
      <c r="Q101" s="65">
        <f t="shared" si="8"/>
        <v>0.92</v>
      </c>
      <c r="R101" s="65">
        <f t="shared" si="9"/>
        <v>7.999999999999996E-2</v>
      </c>
    </row>
    <row r="102" spans="1:19" ht="15.75" customHeight="1">
      <c r="A102" s="52">
        <v>1802</v>
      </c>
      <c r="B102" s="53"/>
      <c r="C102" s="53"/>
      <c r="D102" s="53"/>
      <c r="E102" s="53"/>
      <c r="F102" s="53">
        <v>18</v>
      </c>
      <c r="G102" s="53"/>
      <c r="H102" s="53"/>
      <c r="I102" s="53"/>
      <c r="J102" s="53"/>
      <c r="K102" s="54"/>
      <c r="L102" s="123"/>
      <c r="M102" s="74"/>
      <c r="N102" s="124"/>
      <c r="O102" s="63">
        <f>IF(F102=0,"",F102/E101)</f>
        <v>1</v>
      </c>
      <c r="P102" s="64">
        <v>21</v>
      </c>
      <c r="Q102" s="65">
        <f t="shared" si="8"/>
        <v>0.91304347826086951</v>
      </c>
      <c r="R102" s="65">
        <f t="shared" si="9"/>
        <v>8.6956521739130488E-2</v>
      </c>
    </row>
    <row r="103" spans="1:19" ht="15.75" customHeight="1">
      <c r="A103" s="52">
        <v>1901</v>
      </c>
      <c r="B103" s="53"/>
      <c r="C103" s="53"/>
      <c r="D103" s="53"/>
      <c r="E103" s="53"/>
      <c r="F103" s="53"/>
      <c r="G103" s="53">
        <v>17</v>
      </c>
      <c r="H103" s="53"/>
      <c r="I103" s="53"/>
      <c r="J103" s="53"/>
      <c r="K103" s="54"/>
      <c r="L103" s="123"/>
      <c r="M103" s="74"/>
      <c r="N103" s="124"/>
      <c r="O103" s="63">
        <f>IF(G103=0,"",G103/F102)</f>
        <v>0.94444444444444442</v>
      </c>
      <c r="P103" s="64">
        <v>20</v>
      </c>
      <c r="Q103" s="65">
        <f t="shared" si="8"/>
        <v>0.95238095238095233</v>
      </c>
      <c r="R103" s="65">
        <f t="shared" si="9"/>
        <v>4.7619047619047672E-2</v>
      </c>
    </row>
    <row r="104" spans="1:19" ht="15.75" customHeight="1">
      <c r="A104" s="52">
        <v>1902</v>
      </c>
      <c r="B104" s="53"/>
      <c r="C104" s="53"/>
      <c r="D104" s="53"/>
      <c r="E104" s="53"/>
      <c r="F104" s="53"/>
      <c r="G104" s="53"/>
      <c r="H104" s="53">
        <v>14</v>
      </c>
      <c r="I104" s="53"/>
      <c r="J104" s="53"/>
      <c r="K104" s="54"/>
      <c r="L104" s="123"/>
      <c r="M104" s="74"/>
      <c r="N104" s="124"/>
      <c r="O104" s="63">
        <f>IF(H104=0,"",H104/G103)</f>
        <v>0.82352941176470584</v>
      </c>
      <c r="P104" s="64">
        <v>19</v>
      </c>
      <c r="Q104" s="65">
        <f t="shared" si="8"/>
        <v>0.95</v>
      </c>
      <c r="R104" s="65">
        <f t="shared" si="9"/>
        <v>5.0000000000000044E-2</v>
      </c>
    </row>
    <row r="105" spans="1:19" ht="15.75" customHeight="1">
      <c r="A105" s="52">
        <v>2001</v>
      </c>
      <c r="B105" s="53"/>
      <c r="C105" s="53"/>
      <c r="D105" s="53"/>
      <c r="E105" s="53"/>
      <c r="F105" s="53"/>
      <c r="G105" s="53"/>
      <c r="H105" s="53"/>
      <c r="I105" s="53">
        <v>14</v>
      </c>
      <c r="J105" s="53"/>
      <c r="K105" s="54"/>
      <c r="L105" s="123"/>
      <c r="M105" s="74"/>
      <c r="N105" s="124"/>
      <c r="O105" s="63">
        <f>IF(I105=0,"",I105/H104)</f>
        <v>1</v>
      </c>
      <c r="P105" s="64">
        <v>18</v>
      </c>
      <c r="Q105" s="65">
        <f t="shared" si="8"/>
        <v>0.94736842105263153</v>
      </c>
      <c r="R105" s="65">
        <f t="shared" si="9"/>
        <v>5.2631578947368474E-2</v>
      </c>
    </row>
    <row r="106" spans="1:19" ht="15.75" customHeight="1">
      <c r="A106" s="52">
        <v>2002</v>
      </c>
      <c r="B106" s="53"/>
      <c r="C106" s="53"/>
      <c r="D106" s="53"/>
      <c r="E106" s="53"/>
      <c r="F106" s="53"/>
      <c r="G106" s="53"/>
      <c r="H106" s="53"/>
      <c r="I106" s="53"/>
      <c r="J106" s="53">
        <v>14</v>
      </c>
      <c r="K106" s="54">
        <v>12</v>
      </c>
      <c r="L106" s="123"/>
      <c r="M106" s="74"/>
      <c r="N106" s="124"/>
      <c r="O106" s="66">
        <f>IF(J106=0,"",J106/I105)</f>
        <v>1</v>
      </c>
      <c r="P106" s="64">
        <v>18</v>
      </c>
      <c r="Q106" s="67">
        <f t="shared" si="8"/>
        <v>1</v>
      </c>
      <c r="R106" s="67">
        <f t="shared" si="9"/>
        <v>0</v>
      </c>
    </row>
    <row r="107" spans="1:19" ht="15.75" customHeight="1">
      <c r="A107" s="52">
        <v>2101</v>
      </c>
      <c r="B107" s="53"/>
      <c r="C107" s="53"/>
      <c r="D107" s="53"/>
      <c r="E107" s="53"/>
      <c r="F107" s="53"/>
      <c r="G107" s="53"/>
      <c r="H107" s="53"/>
      <c r="I107" s="53"/>
      <c r="J107" s="53">
        <v>4</v>
      </c>
      <c r="K107" s="54">
        <v>4</v>
      </c>
      <c r="L107" s="123"/>
      <c r="M107" s="74"/>
      <c r="N107" s="75"/>
      <c r="O107" s="68"/>
      <c r="P107" s="64">
        <v>5</v>
      </c>
      <c r="Q107" s="69"/>
      <c r="R107" s="70"/>
    </row>
    <row r="108" spans="1:19" ht="15.75" customHeight="1">
      <c r="A108" s="52">
        <v>2102</v>
      </c>
      <c r="B108" s="53"/>
      <c r="C108" s="53"/>
      <c r="D108" s="53"/>
      <c r="E108" s="53"/>
      <c r="F108" s="53"/>
      <c r="G108" s="53"/>
      <c r="H108" s="53"/>
      <c r="I108" s="53"/>
      <c r="J108" s="53">
        <v>2</v>
      </c>
      <c r="K108" s="54"/>
      <c r="L108" s="123"/>
      <c r="M108" s="74"/>
      <c r="N108" s="75"/>
      <c r="O108" s="71"/>
      <c r="P108" s="72">
        <v>2</v>
      </c>
      <c r="Q108" s="73"/>
      <c r="R108" s="71"/>
    </row>
    <row r="109" spans="1:19" ht="15.75" customHeight="1">
      <c r="A109" s="52">
        <v>2201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4"/>
      <c r="L109" s="123"/>
      <c r="M109" s="74"/>
      <c r="N109" s="75"/>
      <c r="O109" s="71"/>
      <c r="P109" s="72"/>
      <c r="Q109" s="73"/>
      <c r="R109" s="71"/>
    </row>
    <row r="110" spans="1:19" ht="15.75" customHeight="1">
      <c r="A110" s="52">
        <v>2202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4"/>
      <c r="L110" s="123"/>
      <c r="M110" s="74"/>
      <c r="N110" s="75"/>
      <c r="O110" s="71"/>
      <c r="P110" s="72"/>
      <c r="Q110" s="73"/>
      <c r="R110" s="71"/>
    </row>
    <row r="111" spans="1:19" ht="15.75" customHeight="1">
      <c r="A111" s="52">
        <v>2301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4"/>
      <c r="L111" s="123"/>
      <c r="M111" s="74"/>
      <c r="N111" s="75"/>
      <c r="O111" s="74"/>
      <c r="P111" s="75"/>
      <c r="Q111" s="76"/>
      <c r="R111" s="71"/>
    </row>
    <row r="112" spans="1:19" ht="15.75" customHeight="1">
      <c r="A112" s="52">
        <v>2302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4"/>
      <c r="L112" s="61"/>
      <c r="M112" s="1"/>
      <c r="N112" s="29"/>
      <c r="O112" s="77" t="s">
        <v>63</v>
      </c>
      <c r="P112" s="78">
        <v>12</v>
      </c>
      <c r="Q112" s="79">
        <f>IF(SUM(K100:K109)=0,"",SUM(K100:K109))</f>
        <v>16</v>
      </c>
      <c r="R112" s="80" t="s">
        <v>10</v>
      </c>
    </row>
    <row r="113" spans="1:20" ht="15.75" customHeight="1">
      <c r="A113" s="52">
        <v>2401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4"/>
      <c r="L113" s="61"/>
      <c r="M113" s="1"/>
      <c r="N113" s="29"/>
      <c r="O113" s="81" t="s">
        <v>64</v>
      </c>
      <c r="P113" s="82">
        <f>IF(P112/B98=0,"",P112/B98)</f>
        <v>0.4</v>
      </c>
      <c r="Q113" s="83">
        <f>IF(P112/Q112=0,"",P112/Q112)</f>
        <v>0.75</v>
      </c>
      <c r="R113" s="84" t="s">
        <v>65</v>
      </c>
    </row>
    <row r="114" spans="1:20" ht="15.75" customHeight="1">
      <c r="A114" s="52">
        <v>2402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4"/>
      <c r="L114" s="85"/>
      <c r="M114" s="86"/>
      <c r="N114" s="87"/>
      <c r="O114" s="86"/>
      <c r="P114" s="87"/>
      <c r="Q114" s="87"/>
      <c r="R114" s="88"/>
    </row>
    <row r="115" spans="1:20" ht="18" customHeight="1">
      <c r="A115" s="28"/>
      <c r="B115" s="29"/>
      <c r="C115" s="29"/>
      <c r="D115" s="201" t="s">
        <v>90</v>
      </c>
      <c r="E115" s="202"/>
      <c r="F115" s="202"/>
      <c r="G115" s="202"/>
      <c r="H115" s="202"/>
      <c r="I115" s="202"/>
      <c r="J115" s="203"/>
      <c r="K115" s="89">
        <f>SUM(K98:K111)</f>
        <v>16</v>
      </c>
      <c r="L115" s="90">
        <f>IF(K106=0,"",K106/B98)</f>
        <v>0.4</v>
      </c>
      <c r="M115" s="90">
        <f>IF(K115=0,"",K115/B98)</f>
        <v>0.53333333333333333</v>
      </c>
      <c r="N115" s="90">
        <f>IF(K106=0,"",M115-L115)</f>
        <v>0.1333333333333333</v>
      </c>
      <c r="O115" s="1"/>
      <c r="P115" s="29"/>
      <c r="Q115" s="25"/>
      <c r="R115" s="1"/>
    </row>
    <row r="116" spans="1:20" ht="12.75" customHeight="1"/>
    <row r="117" spans="1:20" ht="12.75" customHeight="1"/>
    <row r="118" spans="1:20" ht="26.25" customHeight="1">
      <c r="A118" s="33"/>
      <c r="B118" s="200" t="s">
        <v>11</v>
      </c>
      <c r="C118" s="195"/>
      <c r="D118" s="195"/>
      <c r="E118" s="195"/>
      <c r="F118" s="195"/>
      <c r="G118" s="195"/>
      <c r="H118" s="204" t="s">
        <v>104</v>
      </c>
      <c r="I118" s="205"/>
      <c r="J118" s="205"/>
      <c r="K118" s="29"/>
      <c r="L118" s="1"/>
      <c r="M118" s="1"/>
      <c r="N118" s="29"/>
      <c r="O118" s="1"/>
      <c r="P118" s="29"/>
      <c r="Q118" s="29"/>
      <c r="R118" s="29"/>
    </row>
    <row r="119" spans="1:20" ht="20.25" customHeight="1">
      <c r="A119" s="206" t="s">
        <v>9</v>
      </c>
      <c r="B119" s="207" t="s">
        <v>80</v>
      </c>
      <c r="C119" s="202"/>
      <c r="D119" s="202"/>
      <c r="E119" s="202"/>
      <c r="F119" s="202"/>
      <c r="G119" s="202"/>
      <c r="H119" s="202"/>
      <c r="I119" s="202"/>
      <c r="J119" s="203"/>
      <c r="K119" s="208" t="s">
        <v>10</v>
      </c>
      <c r="L119" s="196" t="s">
        <v>2</v>
      </c>
      <c r="M119" s="196" t="s">
        <v>3</v>
      </c>
      <c r="N119" s="198" t="s">
        <v>4</v>
      </c>
      <c r="O119" s="196" t="s">
        <v>5</v>
      </c>
      <c r="P119" s="199" t="s">
        <v>6</v>
      </c>
      <c r="Q119" s="199" t="s">
        <v>7</v>
      </c>
      <c r="R119" s="196" t="s">
        <v>8</v>
      </c>
    </row>
    <row r="120" spans="1:20" ht="15.75" customHeight="1">
      <c r="A120" s="197"/>
      <c r="B120" s="52" t="s">
        <v>81</v>
      </c>
      <c r="C120" s="52" t="s">
        <v>82</v>
      </c>
      <c r="D120" s="52" t="s">
        <v>83</v>
      </c>
      <c r="E120" s="52" t="s">
        <v>84</v>
      </c>
      <c r="F120" s="52" t="s">
        <v>85</v>
      </c>
      <c r="G120" s="52" t="s">
        <v>86</v>
      </c>
      <c r="H120" s="52" t="s">
        <v>87</v>
      </c>
      <c r="I120" s="52" t="s">
        <v>88</v>
      </c>
      <c r="J120" s="52" t="s">
        <v>89</v>
      </c>
      <c r="K120" s="197"/>
      <c r="L120" s="197"/>
      <c r="M120" s="197"/>
      <c r="N120" s="197"/>
      <c r="O120" s="197"/>
      <c r="P120" s="197"/>
      <c r="Q120" s="197"/>
      <c r="R120" s="197"/>
    </row>
    <row r="121" spans="1:20" ht="15.75" customHeight="1">
      <c r="A121" s="52">
        <v>1701</v>
      </c>
      <c r="B121" s="53">
        <v>12</v>
      </c>
      <c r="C121" s="53"/>
      <c r="D121" s="53"/>
      <c r="E121" s="53"/>
      <c r="F121" s="53"/>
      <c r="G121" s="53"/>
      <c r="H121" s="53"/>
      <c r="I121" s="53"/>
      <c r="J121" s="53"/>
      <c r="K121" s="54"/>
      <c r="L121" s="120"/>
      <c r="M121" s="121"/>
      <c r="N121" s="122"/>
      <c r="O121" s="105"/>
      <c r="P121" s="59">
        <f>B121</f>
        <v>12</v>
      </c>
      <c r="Q121" s="106"/>
      <c r="R121" s="105"/>
    </row>
    <row r="122" spans="1:20" ht="15.75" customHeight="1">
      <c r="A122" s="52">
        <v>1702</v>
      </c>
      <c r="B122" s="53"/>
      <c r="C122" s="53">
        <v>12</v>
      </c>
      <c r="D122" s="53"/>
      <c r="E122" s="53"/>
      <c r="F122" s="53"/>
      <c r="G122" s="53"/>
      <c r="H122" s="53"/>
      <c r="I122" s="53"/>
      <c r="J122" s="53"/>
      <c r="K122" s="54"/>
      <c r="L122" s="123"/>
      <c r="M122" s="74"/>
      <c r="N122" s="124"/>
      <c r="O122" s="63">
        <f>IF(C122=0,"",C122/B121)</f>
        <v>1</v>
      </c>
      <c r="P122" s="64">
        <v>12</v>
      </c>
      <c r="Q122" s="65">
        <f t="shared" ref="Q122:Q129" si="10">IF(P122=0,"",P122/P121)</f>
        <v>1</v>
      </c>
      <c r="R122" s="65">
        <f t="shared" ref="R122:R129" si="11">IF(P122=0,"",100%-Q122)</f>
        <v>0</v>
      </c>
    </row>
    <row r="123" spans="1:20" ht="15.75" customHeight="1">
      <c r="A123" s="52">
        <v>1801</v>
      </c>
      <c r="B123" s="53"/>
      <c r="C123" s="53"/>
      <c r="D123" s="53">
        <v>11</v>
      </c>
      <c r="E123" s="53"/>
      <c r="F123" s="53"/>
      <c r="G123" s="53"/>
      <c r="H123" s="53"/>
      <c r="I123" s="53"/>
      <c r="J123" s="53"/>
      <c r="K123" s="54"/>
      <c r="L123" s="123"/>
      <c r="M123" s="74"/>
      <c r="N123" s="124"/>
      <c r="O123" s="63">
        <f>IF(D123=0,"",D123/C122)</f>
        <v>0.91666666666666663</v>
      </c>
      <c r="P123" s="64">
        <v>11</v>
      </c>
      <c r="Q123" s="65">
        <f t="shared" si="10"/>
        <v>0.91666666666666663</v>
      </c>
      <c r="R123" s="65">
        <f t="shared" si="11"/>
        <v>8.333333333333337E-2</v>
      </c>
      <c r="T123" s="8">
        <f>P123/P121</f>
        <v>0.91666666666666663</v>
      </c>
    </row>
    <row r="124" spans="1:20" ht="15.75" customHeight="1">
      <c r="A124" s="52">
        <v>1802</v>
      </c>
      <c r="B124" s="53"/>
      <c r="C124" s="53"/>
      <c r="D124" s="53"/>
      <c r="E124" s="53">
        <v>11</v>
      </c>
      <c r="F124" s="53"/>
      <c r="G124" s="53"/>
      <c r="H124" s="53"/>
      <c r="I124" s="53"/>
      <c r="J124" s="53"/>
      <c r="K124" s="54"/>
      <c r="L124" s="123"/>
      <c r="M124" s="74"/>
      <c r="N124" s="124"/>
      <c r="O124" s="63">
        <f>IF(E124=0,"",E124/D123)</f>
        <v>1</v>
      </c>
      <c r="P124" s="64">
        <v>11</v>
      </c>
      <c r="Q124" s="65">
        <f t="shared" si="10"/>
        <v>1</v>
      </c>
      <c r="R124" s="65">
        <f t="shared" si="11"/>
        <v>0</v>
      </c>
    </row>
    <row r="125" spans="1:20" ht="15.75" customHeight="1">
      <c r="A125" s="52">
        <v>1901</v>
      </c>
      <c r="B125" s="53"/>
      <c r="C125" s="53"/>
      <c r="D125" s="53"/>
      <c r="E125" s="53"/>
      <c r="F125" s="53">
        <v>11</v>
      </c>
      <c r="G125" s="53"/>
      <c r="H125" s="53"/>
      <c r="I125" s="53"/>
      <c r="J125" s="53"/>
      <c r="K125" s="54"/>
      <c r="L125" s="123"/>
      <c r="M125" s="74"/>
      <c r="N125" s="124"/>
      <c r="O125" s="63">
        <f>IF(F125=0,"",F125/E124)</f>
        <v>1</v>
      </c>
      <c r="P125" s="64">
        <v>11</v>
      </c>
      <c r="Q125" s="65">
        <f t="shared" si="10"/>
        <v>1</v>
      </c>
      <c r="R125" s="65">
        <f t="shared" si="11"/>
        <v>0</v>
      </c>
    </row>
    <row r="126" spans="1:20" ht="15.75" customHeight="1">
      <c r="A126" s="52">
        <v>1902</v>
      </c>
      <c r="B126" s="53"/>
      <c r="C126" s="53"/>
      <c r="D126" s="53"/>
      <c r="E126" s="53"/>
      <c r="F126" s="53"/>
      <c r="G126" s="53">
        <v>10</v>
      </c>
      <c r="H126" s="53"/>
      <c r="I126" s="53"/>
      <c r="J126" s="53"/>
      <c r="K126" s="54"/>
      <c r="L126" s="123"/>
      <c r="M126" s="74"/>
      <c r="N126" s="124"/>
      <c r="O126" s="63">
        <f>IF(G126=0,"",G126/F125)</f>
        <v>0.90909090909090906</v>
      </c>
      <c r="P126" s="64">
        <v>10</v>
      </c>
      <c r="Q126" s="65">
        <f t="shared" si="10"/>
        <v>0.90909090909090906</v>
      </c>
      <c r="R126" s="65">
        <f t="shared" si="11"/>
        <v>9.0909090909090939E-2</v>
      </c>
    </row>
    <row r="127" spans="1:20" ht="15.75" customHeight="1">
      <c r="A127" s="52">
        <v>2001</v>
      </c>
      <c r="B127" s="53"/>
      <c r="C127" s="53"/>
      <c r="D127" s="53"/>
      <c r="E127" s="53"/>
      <c r="F127" s="53"/>
      <c r="G127" s="53"/>
      <c r="H127" s="53">
        <v>8</v>
      </c>
      <c r="I127" s="53"/>
      <c r="J127" s="53"/>
      <c r="K127" s="54"/>
      <c r="L127" s="123"/>
      <c r="M127" s="74"/>
      <c r="N127" s="124"/>
      <c r="O127" s="63">
        <f>IF(H127=0,"",H127/G126)</f>
        <v>0.8</v>
      </c>
      <c r="P127" s="64">
        <v>10</v>
      </c>
      <c r="Q127" s="65">
        <f t="shared" si="10"/>
        <v>1</v>
      </c>
      <c r="R127" s="65">
        <f t="shared" si="11"/>
        <v>0</v>
      </c>
    </row>
    <row r="128" spans="1:20" ht="15.75" customHeight="1">
      <c r="A128" s="52">
        <v>2002</v>
      </c>
      <c r="B128" s="53"/>
      <c r="C128" s="53"/>
      <c r="D128" s="53"/>
      <c r="E128" s="53"/>
      <c r="F128" s="53"/>
      <c r="G128" s="53"/>
      <c r="H128" s="53"/>
      <c r="I128" s="53">
        <v>6</v>
      </c>
      <c r="J128" s="53"/>
      <c r="K128" s="54"/>
      <c r="L128" s="123"/>
      <c r="M128" s="74"/>
      <c r="N128" s="124"/>
      <c r="O128" s="63">
        <f>IF(I128=0,"",I128/H127)</f>
        <v>0.75</v>
      </c>
      <c r="P128" s="64">
        <v>10</v>
      </c>
      <c r="Q128" s="65">
        <f t="shared" si="10"/>
        <v>1</v>
      </c>
      <c r="R128" s="65">
        <f t="shared" si="11"/>
        <v>0</v>
      </c>
    </row>
    <row r="129" spans="1:23" ht="15.75" customHeight="1">
      <c r="A129" s="52">
        <v>2101</v>
      </c>
      <c r="B129" s="53"/>
      <c r="C129" s="53"/>
      <c r="D129" s="53"/>
      <c r="E129" s="53"/>
      <c r="F129" s="53"/>
      <c r="G129" s="53"/>
      <c r="H129" s="53"/>
      <c r="I129" s="53"/>
      <c r="J129" s="53">
        <v>6</v>
      </c>
      <c r="K129" s="54">
        <v>1</v>
      </c>
      <c r="L129" s="123"/>
      <c r="M129" s="74"/>
      <c r="N129" s="124"/>
      <c r="O129" s="66">
        <f>IF(J129=0,"",J129/I128)</f>
        <v>1</v>
      </c>
      <c r="P129" s="64">
        <v>9</v>
      </c>
      <c r="Q129" s="67">
        <f t="shared" si="10"/>
        <v>0.9</v>
      </c>
      <c r="R129" s="67">
        <f t="shared" si="11"/>
        <v>9.9999999999999978E-2</v>
      </c>
    </row>
    <row r="130" spans="1:23" ht="15.75" customHeight="1">
      <c r="A130" s="52">
        <v>2102</v>
      </c>
      <c r="B130" s="53"/>
      <c r="C130" s="53"/>
      <c r="D130" s="53"/>
      <c r="E130" s="53"/>
      <c r="F130" s="53"/>
      <c r="G130" s="53"/>
      <c r="H130" s="53"/>
      <c r="I130" s="53"/>
      <c r="J130" s="53">
        <v>6</v>
      </c>
      <c r="K130" s="54">
        <v>3</v>
      </c>
      <c r="L130" s="123"/>
      <c r="M130" s="74"/>
      <c r="N130" s="75"/>
      <c r="O130" s="68"/>
      <c r="P130" s="64">
        <v>7</v>
      </c>
      <c r="Q130" s="69"/>
      <c r="R130" s="70"/>
    </row>
    <row r="131" spans="1:23" ht="15.75" customHeight="1">
      <c r="A131" s="52">
        <v>2201</v>
      </c>
      <c r="B131" s="53"/>
      <c r="C131" s="53"/>
      <c r="D131" s="53"/>
      <c r="E131" s="53"/>
      <c r="F131" s="53"/>
      <c r="G131" s="53"/>
      <c r="H131" s="53"/>
      <c r="I131" s="53"/>
      <c r="J131" s="53">
        <v>2</v>
      </c>
      <c r="K131" s="54"/>
      <c r="L131" s="123"/>
      <c r="M131" s="74"/>
      <c r="N131" s="75"/>
      <c r="O131" s="71"/>
      <c r="P131" s="72">
        <v>2</v>
      </c>
      <c r="Q131" s="73"/>
      <c r="R131" s="71"/>
    </row>
    <row r="132" spans="1:23" ht="15.75" customHeight="1">
      <c r="A132" s="52">
        <v>2202</v>
      </c>
      <c r="B132" s="53"/>
      <c r="C132" s="53"/>
      <c r="D132" s="53"/>
      <c r="E132" s="53"/>
      <c r="F132" s="53"/>
      <c r="G132" s="53"/>
      <c r="H132" s="53"/>
      <c r="I132" s="53"/>
      <c r="J132" s="53">
        <v>1</v>
      </c>
      <c r="K132" s="54"/>
      <c r="L132" s="123"/>
      <c r="M132" s="74"/>
      <c r="N132" s="75"/>
      <c r="O132" s="71"/>
      <c r="P132" s="72">
        <v>1</v>
      </c>
      <c r="Q132" s="73"/>
      <c r="R132" s="71"/>
    </row>
    <row r="133" spans="1:23" ht="15.75" customHeight="1">
      <c r="A133" s="52">
        <v>2301</v>
      </c>
      <c r="B133" s="53"/>
      <c r="C133" s="53"/>
      <c r="D133" s="53"/>
      <c r="E133" s="53"/>
      <c r="F133" s="53"/>
      <c r="G133" s="53"/>
      <c r="H133" s="53"/>
      <c r="I133" s="53"/>
      <c r="J133" s="53">
        <v>1</v>
      </c>
      <c r="K133" s="54"/>
      <c r="L133" s="123"/>
      <c r="M133" s="74"/>
      <c r="N133" s="75"/>
      <c r="O133" s="71"/>
      <c r="P133" s="72">
        <v>1</v>
      </c>
      <c r="Q133" s="73"/>
      <c r="R133" s="71"/>
    </row>
    <row r="134" spans="1:23" ht="15.75" customHeight="1">
      <c r="A134" s="52">
        <v>2302</v>
      </c>
      <c r="B134" s="53"/>
      <c r="C134" s="53"/>
      <c r="D134" s="53"/>
      <c r="E134" s="53"/>
      <c r="F134" s="53"/>
      <c r="G134" s="53"/>
      <c r="H134" s="53"/>
      <c r="I134" s="53"/>
      <c r="J134" s="53">
        <v>1</v>
      </c>
      <c r="K134" s="54"/>
      <c r="L134" s="123"/>
      <c r="M134" s="74"/>
      <c r="N134" s="75"/>
      <c r="O134" s="74"/>
      <c r="P134" s="75">
        <v>1</v>
      </c>
      <c r="Q134" s="76"/>
      <c r="R134" s="71"/>
    </row>
    <row r="135" spans="1:23" ht="15.75" customHeight="1">
      <c r="A135" s="52">
        <v>2401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4"/>
      <c r="L135" s="61"/>
      <c r="M135" s="1"/>
      <c r="N135" s="29"/>
      <c r="O135" s="77" t="s">
        <v>63</v>
      </c>
      <c r="P135" s="78">
        <v>1</v>
      </c>
      <c r="Q135" s="79">
        <f>IF(SUM(K123:K132)=0,"",SUM(K123:K132))</f>
        <v>4</v>
      </c>
      <c r="R135" s="80" t="s">
        <v>10</v>
      </c>
    </row>
    <row r="136" spans="1:23" ht="15.75" customHeight="1">
      <c r="A136" s="52">
        <v>2402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4"/>
      <c r="L136" s="61"/>
      <c r="M136" s="1"/>
      <c r="N136" s="29"/>
      <c r="O136" s="81" t="s">
        <v>64</v>
      </c>
      <c r="P136" s="82">
        <f>IF(P135/B121=0,"",P135/B121)</f>
        <v>8.3333333333333329E-2</v>
      </c>
      <c r="Q136" s="83">
        <f>IF(P135/Q135=0,"",P135/Q135)</f>
        <v>0.25</v>
      </c>
      <c r="R136" s="84" t="s">
        <v>65</v>
      </c>
    </row>
    <row r="137" spans="1:23" ht="15.75" customHeight="1">
      <c r="A137" s="52">
        <v>2501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4"/>
      <c r="L137" s="85"/>
      <c r="M137" s="86"/>
      <c r="N137" s="87"/>
      <c r="O137" s="86"/>
      <c r="P137" s="87"/>
      <c r="Q137" s="87"/>
      <c r="R137" s="88"/>
    </row>
    <row r="138" spans="1:23" ht="18" customHeight="1">
      <c r="A138" s="28"/>
      <c r="B138" s="29"/>
      <c r="C138" s="29"/>
      <c r="D138" s="201" t="s">
        <v>90</v>
      </c>
      <c r="E138" s="202"/>
      <c r="F138" s="202"/>
      <c r="G138" s="202"/>
      <c r="H138" s="202"/>
      <c r="I138" s="202"/>
      <c r="J138" s="203"/>
      <c r="K138" s="89">
        <f>SUM(K121:K134)</f>
        <v>4</v>
      </c>
      <c r="L138" s="90">
        <f>IF(K129=0,"",K129/B121)</f>
        <v>8.3333333333333329E-2</v>
      </c>
      <c r="M138" s="90">
        <f>IF(K138=0,"",K138/B121)</f>
        <v>0.33333333333333331</v>
      </c>
      <c r="N138" s="90">
        <f>IF(K129=0,"",M138-L138)</f>
        <v>0.25</v>
      </c>
      <c r="O138" s="1"/>
      <c r="P138" s="29"/>
      <c r="Q138" s="25"/>
      <c r="R138" s="1"/>
    </row>
    <row r="139" spans="1:23" ht="12.75" customHeight="1"/>
    <row r="140" spans="1:23" ht="12.75" customHeight="1"/>
    <row r="141" spans="1:23" ht="26.25" customHeight="1">
      <c r="B141" s="212" t="s">
        <v>101</v>
      </c>
      <c r="C141" s="205"/>
      <c r="D141" s="205"/>
      <c r="E141" s="205"/>
      <c r="F141" s="205"/>
      <c r="G141" s="205"/>
      <c r="H141" s="205"/>
      <c r="I141" s="205"/>
      <c r="J141" s="205"/>
      <c r="K141" s="48" t="s">
        <v>105</v>
      </c>
      <c r="L141" s="1"/>
      <c r="M141" s="1"/>
      <c r="N141" s="29"/>
      <c r="O141" s="1"/>
      <c r="P141" s="29"/>
      <c r="Q141" s="29"/>
      <c r="R141" s="29"/>
      <c r="W141" s="176">
        <f>AVERAGE(P136,P159)</f>
        <v>0.20295698924731181</v>
      </c>
    </row>
    <row r="142" spans="1:23" ht="20.25" customHeight="1">
      <c r="A142" s="206" t="s">
        <v>9</v>
      </c>
      <c r="B142" s="207" t="s">
        <v>80</v>
      </c>
      <c r="C142" s="202"/>
      <c r="D142" s="202"/>
      <c r="E142" s="202"/>
      <c r="F142" s="202"/>
      <c r="G142" s="202"/>
      <c r="H142" s="202"/>
      <c r="I142" s="202"/>
      <c r="J142" s="203"/>
      <c r="K142" s="208" t="s">
        <v>10</v>
      </c>
      <c r="L142" s="196" t="s">
        <v>2</v>
      </c>
      <c r="M142" s="196" t="s">
        <v>3</v>
      </c>
      <c r="N142" s="198" t="s">
        <v>4</v>
      </c>
      <c r="O142" s="196" t="s">
        <v>5</v>
      </c>
      <c r="P142" s="199" t="s">
        <v>6</v>
      </c>
      <c r="Q142" s="199" t="s">
        <v>7</v>
      </c>
      <c r="R142" s="196" t="s">
        <v>8</v>
      </c>
    </row>
    <row r="143" spans="1:23" ht="15.75" customHeight="1">
      <c r="A143" s="197"/>
      <c r="B143" s="52" t="s">
        <v>81</v>
      </c>
      <c r="C143" s="52" t="s">
        <v>82</v>
      </c>
      <c r="D143" s="52" t="s">
        <v>83</v>
      </c>
      <c r="E143" s="52" t="s">
        <v>84</v>
      </c>
      <c r="F143" s="52" t="s">
        <v>85</v>
      </c>
      <c r="G143" s="52" t="s">
        <v>86</v>
      </c>
      <c r="H143" s="52" t="s">
        <v>87</v>
      </c>
      <c r="I143" s="52" t="s">
        <v>88</v>
      </c>
      <c r="J143" s="52" t="s">
        <v>89</v>
      </c>
      <c r="K143" s="197"/>
      <c r="L143" s="197"/>
      <c r="M143" s="197"/>
      <c r="N143" s="197"/>
      <c r="O143" s="197"/>
      <c r="P143" s="197"/>
      <c r="Q143" s="197"/>
      <c r="R143" s="197"/>
    </row>
    <row r="144" spans="1:23" ht="15.75" customHeight="1">
      <c r="A144" s="52">
        <v>1702</v>
      </c>
      <c r="B144" s="53">
        <v>31</v>
      </c>
      <c r="C144" s="53"/>
      <c r="D144" s="53"/>
      <c r="E144" s="53"/>
      <c r="F144" s="53"/>
      <c r="G144" s="53"/>
      <c r="H144" s="53"/>
      <c r="I144" s="53"/>
      <c r="J144" s="53"/>
      <c r="K144" s="54"/>
      <c r="L144" s="120"/>
      <c r="M144" s="121"/>
      <c r="N144" s="122"/>
      <c r="O144" s="105"/>
      <c r="P144" s="59">
        <f>B144</f>
        <v>31</v>
      </c>
      <c r="Q144" s="106"/>
      <c r="R144" s="105"/>
    </row>
    <row r="145" spans="1:19" ht="15.75" customHeight="1">
      <c r="A145" s="52">
        <v>1801</v>
      </c>
      <c r="B145" s="53"/>
      <c r="C145" s="53">
        <v>23</v>
      </c>
      <c r="D145" s="53"/>
      <c r="E145" s="53"/>
      <c r="F145" s="53"/>
      <c r="G145" s="53"/>
      <c r="H145" s="53"/>
      <c r="I145" s="53"/>
      <c r="J145" s="53"/>
      <c r="K145" s="54"/>
      <c r="L145" s="123"/>
      <c r="M145" s="74"/>
      <c r="N145" s="124"/>
      <c r="O145" s="63">
        <f>IF(C145=0,"",C145/B144)</f>
        <v>0.74193548387096775</v>
      </c>
      <c r="P145" s="64">
        <v>23</v>
      </c>
      <c r="Q145" s="65">
        <f t="shared" ref="Q145:Q152" si="12">IF(P145=0,"",P145/P144)</f>
        <v>0.74193548387096775</v>
      </c>
      <c r="R145" s="65">
        <f t="shared" ref="R145:R152" si="13">IF(P145=0,"",100%-Q145)</f>
        <v>0.25806451612903225</v>
      </c>
    </row>
    <row r="146" spans="1:19" ht="15.75" customHeight="1">
      <c r="A146" s="52">
        <v>1802</v>
      </c>
      <c r="B146" s="53"/>
      <c r="C146" s="53"/>
      <c r="D146" s="53">
        <v>19</v>
      </c>
      <c r="E146" s="53"/>
      <c r="F146" s="53"/>
      <c r="G146" s="53"/>
      <c r="H146" s="53"/>
      <c r="I146" s="53"/>
      <c r="J146" s="53"/>
      <c r="K146" s="54"/>
      <c r="L146" s="123"/>
      <c r="M146" s="74"/>
      <c r="N146" s="124"/>
      <c r="O146" s="63">
        <f>IF(D146=0,"",D146/C145)</f>
        <v>0.82608695652173914</v>
      </c>
      <c r="P146" s="64">
        <v>23</v>
      </c>
      <c r="Q146" s="65">
        <f t="shared" si="12"/>
        <v>1</v>
      </c>
      <c r="R146" s="65">
        <f t="shared" si="13"/>
        <v>0</v>
      </c>
      <c r="S146" s="8">
        <f>P146/P144</f>
        <v>0.74193548387096775</v>
      </c>
    </row>
    <row r="147" spans="1:19" ht="15.75" customHeight="1">
      <c r="A147" s="52">
        <v>1901</v>
      </c>
      <c r="B147" s="53"/>
      <c r="C147" s="53"/>
      <c r="D147" s="53"/>
      <c r="E147" s="53">
        <v>17</v>
      </c>
      <c r="F147" s="53"/>
      <c r="G147" s="53"/>
      <c r="H147" s="53"/>
      <c r="I147" s="53"/>
      <c r="J147" s="53"/>
      <c r="K147" s="54"/>
      <c r="L147" s="123"/>
      <c r="M147" s="74"/>
      <c r="N147" s="124"/>
      <c r="O147" s="63">
        <f>IF(E147=0,"",E147/D146)</f>
        <v>0.89473684210526316</v>
      </c>
      <c r="P147" s="64">
        <v>20</v>
      </c>
      <c r="Q147" s="65">
        <f t="shared" si="12"/>
        <v>0.86956521739130432</v>
      </c>
      <c r="R147" s="65">
        <f t="shared" si="13"/>
        <v>0.13043478260869568</v>
      </c>
    </row>
    <row r="148" spans="1:19" ht="15.75" customHeight="1">
      <c r="A148" s="52">
        <v>1902</v>
      </c>
      <c r="B148" s="53"/>
      <c r="C148" s="53"/>
      <c r="D148" s="53"/>
      <c r="E148" s="53"/>
      <c r="F148" s="53">
        <v>17</v>
      </c>
      <c r="G148" s="53"/>
      <c r="H148" s="53"/>
      <c r="I148" s="53"/>
      <c r="J148" s="53"/>
      <c r="K148" s="54"/>
      <c r="L148" s="123"/>
      <c r="M148" s="74"/>
      <c r="N148" s="124"/>
      <c r="O148" s="63">
        <f>IF(F148=0,"",F148/E147)</f>
        <v>1</v>
      </c>
      <c r="P148" s="64">
        <v>19</v>
      </c>
      <c r="Q148" s="65">
        <f t="shared" si="12"/>
        <v>0.95</v>
      </c>
      <c r="R148" s="65">
        <f t="shared" si="13"/>
        <v>5.0000000000000044E-2</v>
      </c>
    </row>
    <row r="149" spans="1:19" ht="15.75" customHeight="1">
      <c r="A149" s="52">
        <v>2001</v>
      </c>
      <c r="B149" s="53"/>
      <c r="C149" s="53"/>
      <c r="D149" s="53"/>
      <c r="E149" s="53"/>
      <c r="F149" s="53"/>
      <c r="G149" s="53">
        <v>17</v>
      </c>
      <c r="H149" s="53"/>
      <c r="I149" s="53"/>
      <c r="J149" s="53"/>
      <c r="K149" s="54"/>
      <c r="L149" s="123"/>
      <c r="M149" s="74"/>
      <c r="N149" s="124"/>
      <c r="O149" s="63">
        <f>IF(G149=0,"",G149/F148)</f>
        <v>1</v>
      </c>
      <c r="P149" s="64">
        <v>19</v>
      </c>
      <c r="Q149" s="65">
        <f t="shared" si="12"/>
        <v>1</v>
      </c>
      <c r="R149" s="65">
        <f t="shared" si="13"/>
        <v>0</v>
      </c>
    </row>
    <row r="150" spans="1:19" ht="15.75" customHeight="1">
      <c r="A150" s="52">
        <v>2002</v>
      </c>
      <c r="B150" s="53"/>
      <c r="C150" s="53"/>
      <c r="D150" s="53"/>
      <c r="E150" s="53"/>
      <c r="F150" s="53"/>
      <c r="G150" s="53"/>
      <c r="H150" s="53">
        <v>16</v>
      </c>
      <c r="I150" s="53"/>
      <c r="J150" s="53"/>
      <c r="K150" s="54"/>
      <c r="L150" s="123"/>
      <c r="M150" s="74"/>
      <c r="N150" s="124"/>
      <c r="O150" s="63">
        <f>IF(H150=0,"",H150/G149)</f>
        <v>0.94117647058823528</v>
      </c>
      <c r="P150" s="64">
        <v>18</v>
      </c>
      <c r="Q150" s="65">
        <f t="shared" si="12"/>
        <v>0.94736842105263153</v>
      </c>
      <c r="R150" s="65">
        <f t="shared" si="13"/>
        <v>5.2631578947368474E-2</v>
      </c>
    </row>
    <row r="151" spans="1:19" ht="15.75" customHeight="1">
      <c r="A151" s="52">
        <v>2101</v>
      </c>
      <c r="B151" s="53"/>
      <c r="C151" s="53"/>
      <c r="D151" s="53"/>
      <c r="E151" s="53"/>
      <c r="F151" s="53"/>
      <c r="G151" s="53"/>
      <c r="H151" s="53"/>
      <c r="I151" s="53">
        <v>15</v>
      </c>
      <c r="J151" s="53"/>
      <c r="K151" s="54"/>
      <c r="L151" s="123"/>
      <c r="M151" s="74"/>
      <c r="N151" s="124"/>
      <c r="O151" s="63">
        <f>IF(I151=0,"",I151/H150)</f>
        <v>0.9375</v>
      </c>
      <c r="P151" s="64">
        <v>18</v>
      </c>
      <c r="Q151" s="65">
        <f t="shared" si="12"/>
        <v>1</v>
      </c>
      <c r="R151" s="65">
        <f t="shared" si="13"/>
        <v>0</v>
      </c>
    </row>
    <row r="152" spans="1:19" ht="15.75" customHeight="1">
      <c r="A152" s="52">
        <v>2102</v>
      </c>
      <c r="B152" s="53"/>
      <c r="C152" s="53"/>
      <c r="D152" s="53"/>
      <c r="E152" s="53"/>
      <c r="F152" s="53"/>
      <c r="G152" s="53"/>
      <c r="H152" s="53"/>
      <c r="I152" s="53"/>
      <c r="J152" s="53">
        <v>14</v>
      </c>
      <c r="K152" s="54">
        <v>14</v>
      </c>
      <c r="L152" s="123"/>
      <c r="M152" s="74"/>
      <c r="N152" s="124"/>
      <c r="O152" s="66">
        <f>IF(J152=0,"",J152/I151)</f>
        <v>0.93333333333333335</v>
      </c>
      <c r="P152" s="64">
        <v>18</v>
      </c>
      <c r="Q152" s="67">
        <f t="shared" si="12"/>
        <v>1</v>
      </c>
      <c r="R152" s="67">
        <f t="shared" si="13"/>
        <v>0</v>
      </c>
    </row>
    <row r="153" spans="1:19" ht="15.75" customHeight="1">
      <c r="A153" s="52">
        <v>2201</v>
      </c>
      <c r="B153" s="53"/>
      <c r="C153" s="53"/>
      <c r="D153" s="53"/>
      <c r="E153" s="53"/>
      <c r="F153" s="53"/>
      <c r="G153" s="53"/>
      <c r="H153" s="53"/>
      <c r="I153" s="53"/>
      <c r="J153" s="53">
        <v>4</v>
      </c>
      <c r="K153" s="54">
        <v>2</v>
      </c>
      <c r="L153" s="123"/>
      <c r="M153" s="74"/>
      <c r="N153" s="75"/>
      <c r="O153" s="68"/>
      <c r="P153" s="64">
        <v>4</v>
      </c>
      <c r="Q153" s="69"/>
      <c r="R153" s="70"/>
    </row>
    <row r="154" spans="1:19" ht="15.75" customHeight="1">
      <c r="A154" s="52">
        <v>2202</v>
      </c>
      <c r="B154" s="53"/>
      <c r="C154" s="53"/>
      <c r="D154" s="53"/>
      <c r="E154" s="53"/>
      <c r="F154" s="53"/>
      <c r="G154" s="53"/>
      <c r="H154" s="53"/>
      <c r="I154" s="53"/>
      <c r="J154" s="53">
        <v>1</v>
      </c>
      <c r="K154" s="54"/>
      <c r="L154" s="123"/>
      <c r="M154" s="74"/>
      <c r="N154" s="75"/>
      <c r="O154" s="71"/>
      <c r="P154" s="72">
        <v>2</v>
      </c>
      <c r="Q154" s="73"/>
      <c r="R154" s="71"/>
    </row>
    <row r="155" spans="1:19" ht="15.75" customHeight="1">
      <c r="A155" s="52">
        <v>2301</v>
      </c>
      <c r="B155" s="53"/>
      <c r="C155" s="53"/>
      <c r="D155" s="53"/>
      <c r="E155" s="53"/>
      <c r="F155" s="53"/>
      <c r="G155" s="53"/>
      <c r="H155" s="53"/>
      <c r="I155" s="53"/>
      <c r="J155" s="53">
        <v>1</v>
      </c>
      <c r="K155" s="54"/>
      <c r="L155" s="123"/>
      <c r="M155" s="74"/>
      <c r="N155" s="75"/>
      <c r="O155" s="71"/>
      <c r="P155" s="72">
        <v>1</v>
      </c>
      <c r="Q155" s="73"/>
      <c r="R155" s="71"/>
    </row>
    <row r="156" spans="1:19" ht="15.75" customHeight="1">
      <c r="A156" s="52">
        <v>2302</v>
      </c>
      <c r="B156" s="53"/>
      <c r="C156" s="53"/>
      <c r="D156" s="53"/>
      <c r="E156" s="53"/>
      <c r="F156" s="53"/>
      <c r="G156" s="53"/>
      <c r="H156" s="53"/>
      <c r="I156" s="53"/>
      <c r="J156" s="53">
        <v>1</v>
      </c>
      <c r="K156" s="54">
        <v>1</v>
      </c>
      <c r="L156" s="123"/>
      <c r="M156" s="74"/>
      <c r="N156" s="75"/>
      <c r="O156" s="71"/>
      <c r="P156" s="72">
        <v>1</v>
      </c>
      <c r="Q156" s="73"/>
      <c r="R156" s="71"/>
    </row>
    <row r="157" spans="1:19" ht="15.75" customHeight="1">
      <c r="A157" s="52">
        <v>2401</v>
      </c>
      <c r="B157" s="53"/>
      <c r="C157" s="53"/>
      <c r="D157" s="53"/>
      <c r="E157" s="53"/>
      <c r="F157" s="53"/>
      <c r="G157" s="53"/>
      <c r="H157" s="53"/>
      <c r="I157" s="53"/>
      <c r="J157" s="53">
        <v>1</v>
      </c>
      <c r="K157" s="54">
        <v>1</v>
      </c>
      <c r="L157" s="123"/>
      <c r="M157" s="74"/>
      <c r="N157" s="75"/>
      <c r="O157" s="74"/>
      <c r="P157" s="75">
        <v>1</v>
      </c>
      <c r="Q157" s="76"/>
      <c r="R157" s="71"/>
    </row>
    <row r="158" spans="1:19" ht="15.75" customHeight="1">
      <c r="A158" s="52">
        <v>2402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4"/>
      <c r="L158" s="61"/>
      <c r="M158" s="1"/>
      <c r="N158" s="29"/>
      <c r="O158" s="77" t="s">
        <v>63</v>
      </c>
      <c r="P158" s="78">
        <v>10</v>
      </c>
      <c r="Q158" s="79">
        <f>K161</f>
        <v>18</v>
      </c>
      <c r="R158" s="80" t="s">
        <v>10</v>
      </c>
    </row>
    <row r="159" spans="1:19" ht="15.75" customHeight="1">
      <c r="A159" s="52">
        <v>2501</v>
      </c>
      <c r="B159" s="103"/>
      <c r="C159" s="103"/>
      <c r="D159" s="103"/>
      <c r="E159" s="103"/>
      <c r="F159" s="103"/>
      <c r="G159" s="103"/>
      <c r="H159" s="103"/>
      <c r="I159" s="103"/>
      <c r="J159" s="103"/>
      <c r="K159" s="104"/>
      <c r="L159" s="61"/>
      <c r="M159" s="1"/>
      <c r="N159" s="29"/>
      <c r="O159" s="81" t="s">
        <v>64</v>
      </c>
      <c r="P159" s="82">
        <f>IF(P158/B144=0,"",P158/B144)</f>
        <v>0.32258064516129031</v>
      </c>
      <c r="Q159" s="83">
        <f>IF(P158/Q158=0,"",P158/Q158)</f>
        <v>0.55555555555555558</v>
      </c>
      <c r="R159" s="84" t="s">
        <v>65</v>
      </c>
    </row>
    <row r="160" spans="1:19" ht="15.75" customHeight="1">
      <c r="A160" s="52">
        <v>2502</v>
      </c>
      <c r="B160" s="103"/>
      <c r="C160" s="103"/>
      <c r="D160" s="103"/>
      <c r="E160" s="103"/>
      <c r="F160" s="103"/>
      <c r="G160" s="103"/>
      <c r="H160" s="103"/>
      <c r="I160" s="103"/>
      <c r="J160" s="103"/>
      <c r="K160" s="104"/>
      <c r="L160" s="85"/>
      <c r="M160" s="86"/>
      <c r="N160" s="87"/>
      <c r="O160" s="86"/>
      <c r="P160" s="87"/>
      <c r="Q160" s="87"/>
      <c r="R160" s="88"/>
    </row>
    <row r="161" spans="1:19" ht="18" customHeight="1">
      <c r="A161" s="28"/>
      <c r="B161" s="29"/>
      <c r="C161" s="29"/>
      <c r="D161" s="201" t="s">
        <v>90</v>
      </c>
      <c r="E161" s="202"/>
      <c r="F161" s="202"/>
      <c r="G161" s="202"/>
      <c r="H161" s="202"/>
      <c r="I161" s="202"/>
      <c r="J161" s="203"/>
      <c r="K161" s="89">
        <f>SUM(K144:K157)</f>
        <v>18</v>
      </c>
      <c r="L161" s="90">
        <f>IF(K152=0,"",K152/B144)</f>
        <v>0.45161290322580644</v>
      </c>
      <c r="M161" s="90">
        <f>IF(K161=0,"",K161/B144)</f>
        <v>0.58064516129032262</v>
      </c>
      <c r="N161" s="90">
        <f>IF(K152=0,"",M161-L161)</f>
        <v>0.12903225806451618</v>
      </c>
      <c r="O161" s="1"/>
      <c r="P161" s="29"/>
      <c r="Q161" s="25"/>
      <c r="R161" s="1"/>
    </row>
    <row r="162" spans="1:19" ht="12.75" customHeight="1"/>
    <row r="163" spans="1:19" ht="12.75" customHeight="1"/>
    <row r="164" spans="1:19" ht="12.75" customHeight="1"/>
    <row r="165" spans="1:19" ht="26.25" customHeight="1">
      <c r="B165" s="212" t="s">
        <v>101</v>
      </c>
      <c r="C165" s="205"/>
      <c r="D165" s="205"/>
      <c r="E165" s="205"/>
      <c r="F165" s="205"/>
      <c r="G165" s="205"/>
      <c r="H165" s="205"/>
      <c r="I165" s="205"/>
      <c r="J165" s="205"/>
      <c r="K165" s="48" t="s">
        <v>106</v>
      </c>
      <c r="L165" s="1"/>
      <c r="M165" s="1"/>
      <c r="N165" s="29"/>
      <c r="O165" s="1"/>
      <c r="P165" s="29"/>
      <c r="Q165" s="29"/>
      <c r="R165" s="29"/>
    </row>
    <row r="166" spans="1:19" ht="20.25" customHeight="1">
      <c r="A166" s="206" t="s">
        <v>9</v>
      </c>
      <c r="B166" s="207" t="s">
        <v>80</v>
      </c>
      <c r="C166" s="202"/>
      <c r="D166" s="202"/>
      <c r="E166" s="202"/>
      <c r="F166" s="202"/>
      <c r="G166" s="202"/>
      <c r="H166" s="202"/>
      <c r="I166" s="202"/>
      <c r="J166" s="203"/>
      <c r="K166" s="208" t="s">
        <v>10</v>
      </c>
      <c r="L166" s="196" t="s">
        <v>2</v>
      </c>
      <c r="M166" s="196" t="s">
        <v>3</v>
      </c>
      <c r="N166" s="198" t="s">
        <v>4</v>
      </c>
      <c r="O166" s="196" t="s">
        <v>5</v>
      </c>
      <c r="P166" s="199" t="s">
        <v>6</v>
      </c>
      <c r="Q166" s="199" t="s">
        <v>7</v>
      </c>
      <c r="R166" s="196" t="s">
        <v>8</v>
      </c>
    </row>
    <row r="167" spans="1:19" ht="15.75" customHeight="1">
      <c r="A167" s="197"/>
      <c r="B167" s="52" t="s">
        <v>81</v>
      </c>
      <c r="C167" s="52" t="s">
        <v>82</v>
      </c>
      <c r="D167" s="52" t="s">
        <v>83</v>
      </c>
      <c r="E167" s="52" t="s">
        <v>84</v>
      </c>
      <c r="F167" s="52" t="s">
        <v>85</v>
      </c>
      <c r="G167" s="52" t="s">
        <v>86</v>
      </c>
      <c r="H167" s="52" t="s">
        <v>87</v>
      </c>
      <c r="I167" s="52" t="s">
        <v>88</v>
      </c>
      <c r="J167" s="52" t="s">
        <v>89</v>
      </c>
      <c r="K167" s="197"/>
      <c r="L167" s="197"/>
      <c r="M167" s="197"/>
      <c r="N167" s="197"/>
      <c r="O167" s="197"/>
      <c r="P167" s="197"/>
      <c r="Q167" s="197"/>
      <c r="R167" s="197"/>
    </row>
    <row r="168" spans="1:19" ht="15.75" customHeight="1">
      <c r="A168" s="52">
        <v>1801</v>
      </c>
      <c r="B168" s="53">
        <v>10</v>
      </c>
      <c r="C168" s="53"/>
      <c r="D168" s="53"/>
      <c r="E168" s="53"/>
      <c r="F168" s="53"/>
      <c r="G168" s="53"/>
      <c r="H168" s="53"/>
      <c r="I168" s="53"/>
      <c r="J168" s="53"/>
      <c r="K168" s="54"/>
      <c r="L168" s="120"/>
      <c r="M168" s="121"/>
      <c r="N168" s="122"/>
      <c r="O168" s="105"/>
      <c r="P168" s="59">
        <f>B168</f>
        <v>10</v>
      </c>
      <c r="Q168" s="106"/>
      <c r="R168" s="105"/>
    </row>
    <row r="169" spans="1:19" ht="15.75" customHeight="1">
      <c r="A169" s="52">
        <v>1802</v>
      </c>
      <c r="B169" s="53"/>
      <c r="C169" s="53">
        <v>9</v>
      </c>
      <c r="D169" s="53"/>
      <c r="E169" s="53"/>
      <c r="F169" s="53"/>
      <c r="G169" s="53"/>
      <c r="H169" s="53"/>
      <c r="I169" s="53"/>
      <c r="J169" s="53"/>
      <c r="K169" s="54"/>
      <c r="L169" s="123"/>
      <c r="M169" s="74"/>
      <c r="N169" s="124"/>
      <c r="O169" s="63">
        <f>IF(C169=0,"",C169/B168)</f>
        <v>0.9</v>
      </c>
      <c r="P169" s="64">
        <v>9</v>
      </c>
      <c r="Q169" s="65">
        <f t="shared" ref="Q169:Q175" si="14">IF(P169=0,"",P169/P168)</f>
        <v>0.9</v>
      </c>
      <c r="R169" s="65">
        <f t="shared" ref="R169:R175" si="15">IF(P169=0,"",100%-Q169)</f>
        <v>9.9999999999999978E-2</v>
      </c>
    </row>
    <row r="170" spans="1:19" ht="15.75" customHeight="1">
      <c r="A170" s="52">
        <v>1901</v>
      </c>
      <c r="B170" s="53"/>
      <c r="C170" s="53"/>
      <c r="D170" s="53">
        <v>6</v>
      </c>
      <c r="E170" s="53"/>
      <c r="F170" s="53"/>
      <c r="G170" s="53"/>
      <c r="H170" s="53"/>
      <c r="I170" s="53"/>
      <c r="J170" s="53"/>
      <c r="K170" s="54"/>
      <c r="L170" s="123"/>
      <c r="M170" s="74"/>
      <c r="N170" s="124"/>
      <c r="O170" s="63">
        <f>IF(D170=0,"",D170/C169)</f>
        <v>0.66666666666666663</v>
      </c>
      <c r="P170" s="64">
        <v>7</v>
      </c>
      <c r="Q170" s="65">
        <f t="shared" si="14"/>
        <v>0.77777777777777779</v>
      </c>
      <c r="R170" s="65">
        <f t="shared" si="15"/>
        <v>0.22222222222222221</v>
      </c>
      <c r="S170" s="8">
        <f>P170/P168</f>
        <v>0.7</v>
      </c>
    </row>
    <row r="171" spans="1:19" ht="15.75" customHeight="1">
      <c r="A171" s="52">
        <v>1902</v>
      </c>
      <c r="B171" s="53"/>
      <c r="C171" s="53"/>
      <c r="D171" s="53"/>
      <c r="E171" s="53">
        <v>4</v>
      </c>
      <c r="F171" s="53"/>
      <c r="G171" s="53"/>
      <c r="H171" s="53"/>
      <c r="I171" s="53"/>
      <c r="J171" s="53"/>
      <c r="K171" s="54"/>
      <c r="L171" s="123"/>
      <c r="M171" s="74"/>
      <c r="N171" s="124"/>
      <c r="O171" s="63">
        <f>IF(E171=0,"",E171/D170)</f>
        <v>0.66666666666666663</v>
      </c>
      <c r="P171" s="64">
        <v>5</v>
      </c>
      <c r="Q171" s="65">
        <f t="shared" si="14"/>
        <v>0.7142857142857143</v>
      </c>
      <c r="R171" s="65">
        <f t="shared" si="15"/>
        <v>0.2857142857142857</v>
      </c>
    </row>
    <row r="172" spans="1:19" ht="15.75" customHeight="1">
      <c r="A172" s="52">
        <v>2001</v>
      </c>
      <c r="B172" s="53"/>
      <c r="C172" s="53"/>
      <c r="D172" s="53"/>
      <c r="E172" s="53"/>
      <c r="F172" s="53">
        <v>4</v>
      </c>
      <c r="G172" s="53"/>
      <c r="H172" s="53"/>
      <c r="I172" s="53"/>
      <c r="J172" s="53"/>
      <c r="K172" s="54"/>
      <c r="L172" s="123"/>
      <c r="M172" s="74"/>
      <c r="N172" s="124"/>
      <c r="O172" s="63">
        <f>IF(F172=0,"",F172/E171)</f>
        <v>1</v>
      </c>
      <c r="P172" s="64">
        <v>5</v>
      </c>
      <c r="Q172" s="65">
        <f t="shared" si="14"/>
        <v>1</v>
      </c>
      <c r="R172" s="65">
        <f t="shared" si="15"/>
        <v>0</v>
      </c>
    </row>
    <row r="173" spans="1:19" ht="15.75" customHeight="1">
      <c r="A173" s="52">
        <v>2002</v>
      </c>
      <c r="B173" s="53"/>
      <c r="C173" s="53"/>
      <c r="D173" s="53"/>
      <c r="E173" s="53"/>
      <c r="F173" s="53"/>
      <c r="G173" s="53">
        <v>4</v>
      </c>
      <c r="H173" s="53"/>
      <c r="I173" s="53"/>
      <c r="J173" s="53"/>
      <c r="K173" s="54"/>
      <c r="L173" s="123"/>
      <c r="M173" s="74"/>
      <c r="N173" s="124"/>
      <c r="O173" s="63">
        <f>IF(G173=0,"",G173/F172)</f>
        <v>1</v>
      </c>
      <c r="P173" s="64">
        <v>5</v>
      </c>
      <c r="Q173" s="65">
        <f t="shared" si="14"/>
        <v>1</v>
      </c>
      <c r="R173" s="65">
        <f t="shared" si="15"/>
        <v>0</v>
      </c>
    </row>
    <row r="174" spans="1:19" ht="15.75" customHeight="1">
      <c r="A174" s="52">
        <v>2101</v>
      </c>
      <c r="B174" s="53"/>
      <c r="C174" s="53"/>
      <c r="D174" s="53"/>
      <c r="E174" s="53"/>
      <c r="F174" s="53"/>
      <c r="G174" s="53"/>
      <c r="H174" s="53">
        <v>4</v>
      </c>
      <c r="I174" s="53"/>
      <c r="J174" s="53"/>
      <c r="K174" s="54"/>
      <c r="L174" s="123"/>
      <c r="M174" s="74"/>
      <c r="N174" s="124"/>
      <c r="O174" s="63">
        <f>IF(H174=0,"",H174/G173)</f>
        <v>1</v>
      </c>
      <c r="P174" s="64">
        <v>5</v>
      </c>
      <c r="Q174" s="65">
        <f t="shared" si="14"/>
        <v>1</v>
      </c>
      <c r="R174" s="65">
        <f t="shared" si="15"/>
        <v>0</v>
      </c>
    </row>
    <row r="175" spans="1:19" ht="15.75" customHeight="1">
      <c r="A175" s="52">
        <v>2102</v>
      </c>
      <c r="B175" s="53"/>
      <c r="C175" s="53"/>
      <c r="D175" s="53"/>
      <c r="E175" s="53"/>
      <c r="F175" s="53"/>
      <c r="G175" s="53"/>
      <c r="H175" s="53"/>
      <c r="I175" s="53">
        <v>4</v>
      </c>
      <c r="J175" s="53"/>
      <c r="K175" s="54"/>
      <c r="L175" s="123"/>
      <c r="M175" s="74"/>
      <c r="N175" s="124"/>
      <c r="O175" s="63">
        <f>IF(I175=0,"",I175/H174)</f>
        <v>1</v>
      </c>
      <c r="P175" s="64">
        <v>5</v>
      </c>
      <c r="Q175" s="65">
        <f t="shared" si="14"/>
        <v>1</v>
      </c>
      <c r="R175" s="67">
        <f t="shared" si="15"/>
        <v>0</v>
      </c>
    </row>
    <row r="176" spans="1:19" ht="15.75" customHeight="1">
      <c r="A176" s="52">
        <v>2201</v>
      </c>
      <c r="B176" s="53"/>
      <c r="C176" s="53"/>
      <c r="D176" s="53"/>
      <c r="E176" s="53"/>
      <c r="F176" s="53"/>
      <c r="G176" s="53"/>
      <c r="H176" s="53"/>
      <c r="I176" s="53"/>
      <c r="J176" s="53">
        <v>4</v>
      </c>
      <c r="K176" s="54">
        <v>3</v>
      </c>
      <c r="L176" s="123"/>
      <c r="M176" s="74"/>
      <c r="N176" s="75"/>
      <c r="O176" s="68"/>
      <c r="P176" s="64">
        <v>5</v>
      </c>
      <c r="Q176" s="69"/>
      <c r="R176" s="70"/>
    </row>
    <row r="177" spans="1:22" ht="15.75" customHeight="1">
      <c r="A177" s="52">
        <v>2202</v>
      </c>
      <c r="B177" s="53"/>
      <c r="C177" s="53"/>
      <c r="D177" s="53"/>
      <c r="E177" s="53"/>
      <c r="F177" s="53"/>
      <c r="G177" s="53"/>
      <c r="H177" s="53"/>
      <c r="I177" s="53"/>
      <c r="J177" s="53">
        <v>1</v>
      </c>
      <c r="K177" s="54"/>
      <c r="L177" s="123"/>
      <c r="M177" s="74"/>
      <c r="N177" s="75"/>
      <c r="O177" s="71"/>
      <c r="P177" s="72">
        <v>1</v>
      </c>
      <c r="Q177" s="73"/>
      <c r="R177" s="71"/>
    </row>
    <row r="178" spans="1:22" ht="15.75" customHeight="1">
      <c r="A178" s="52">
        <v>2301</v>
      </c>
      <c r="B178" s="53"/>
      <c r="C178" s="53"/>
      <c r="D178" s="53"/>
      <c r="E178" s="53"/>
      <c r="F178" s="53"/>
      <c r="G178" s="53"/>
      <c r="H178" s="53"/>
      <c r="I178" s="53"/>
      <c r="J178" s="53">
        <v>1</v>
      </c>
      <c r="K178" s="54">
        <v>1</v>
      </c>
      <c r="L178" s="123"/>
      <c r="M178" s="74"/>
      <c r="N178" s="75"/>
      <c r="O178" s="71"/>
      <c r="P178" s="72">
        <v>2</v>
      </c>
      <c r="Q178" s="73"/>
      <c r="R178" s="71"/>
    </row>
    <row r="179" spans="1:22" ht="15.75" customHeight="1">
      <c r="A179" s="52">
        <v>2302</v>
      </c>
      <c r="B179" s="53"/>
      <c r="C179" s="53"/>
      <c r="D179" s="53"/>
      <c r="E179" s="53"/>
      <c r="F179" s="53"/>
      <c r="G179" s="53"/>
      <c r="H179" s="53"/>
      <c r="I179" s="53"/>
      <c r="J179" s="53">
        <v>1</v>
      </c>
      <c r="K179" s="54">
        <v>1</v>
      </c>
      <c r="L179" s="123"/>
      <c r="M179" s="74"/>
      <c r="N179" s="75"/>
      <c r="O179" s="71"/>
      <c r="P179" s="72">
        <v>1</v>
      </c>
      <c r="Q179" s="73"/>
      <c r="R179" s="71"/>
    </row>
    <row r="180" spans="1:22" ht="15.75" customHeight="1">
      <c r="A180" s="52">
        <v>2401</v>
      </c>
      <c r="B180" s="53"/>
      <c r="C180" s="53"/>
      <c r="D180" s="53"/>
      <c r="E180" s="53"/>
      <c r="F180" s="53"/>
      <c r="G180" s="53"/>
      <c r="H180" s="53"/>
      <c r="I180" s="53"/>
      <c r="J180" s="53"/>
      <c r="K180" s="54"/>
      <c r="L180" s="123"/>
      <c r="M180" s="74"/>
      <c r="N180" s="75"/>
      <c r="O180" s="74"/>
      <c r="P180" s="75"/>
      <c r="Q180" s="76"/>
      <c r="R180" s="71"/>
    </row>
    <row r="181" spans="1:22" ht="15.75" customHeight="1">
      <c r="A181" s="52">
        <v>2402</v>
      </c>
      <c r="B181" s="103"/>
      <c r="C181" s="103"/>
      <c r="D181" s="103"/>
      <c r="E181" s="103"/>
      <c r="F181" s="103"/>
      <c r="G181" s="103"/>
      <c r="H181" s="103"/>
      <c r="I181" s="103"/>
      <c r="J181" s="103"/>
      <c r="K181" s="104"/>
      <c r="L181" s="61"/>
      <c r="M181" s="1"/>
      <c r="N181" s="29"/>
      <c r="O181" s="77" t="s">
        <v>63</v>
      </c>
      <c r="P181" s="78">
        <v>4</v>
      </c>
      <c r="Q181" s="79">
        <f>K184</f>
        <v>5</v>
      </c>
      <c r="R181" s="80" t="s">
        <v>10</v>
      </c>
    </row>
    <row r="182" spans="1:22" ht="15.75" customHeight="1">
      <c r="A182" s="52">
        <v>2501</v>
      </c>
      <c r="B182" s="103"/>
      <c r="C182" s="103"/>
      <c r="D182" s="103"/>
      <c r="E182" s="103"/>
      <c r="F182" s="103"/>
      <c r="G182" s="103"/>
      <c r="H182" s="103"/>
      <c r="I182" s="103"/>
      <c r="J182" s="103"/>
      <c r="K182" s="104"/>
      <c r="L182" s="61"/>
      <c r="M182" s="1"/>
      <c r="N182" s="29"/>
      <c r="O182" s="81" t="s">
        <v>64</v>
      </c>
      <c r="P182" s="82">
        <f>IF(P181/B168=0,"",P181/B168)</f>
        <v>0.4</v>
      </c>
      <c r="Q182" s="83">
        <f>IF(P181/Q181=0,"",P181/Q181)</f>
        <v>0.8</v>
      </c>
      <c r="R182" s="84" t="s">
        <v>65</v>
      </c>
    </row>
    <row r="183" spans="1:22" ht="15.75" customHeight="1">
      <c r="A183" s="52">
        <v>2502</v>
      </c>
      <c r="B183" s="103"/>
      <c r="C183" s="103"/>
      <c r="D183" s="103"/>
      <c r="E183" s="103"/>
      <c r="F183" s="103"/>
      <c r="G183" s="103"/>
      <c r="H183" s="103"/>
      <c r="I183" s="103"/>
      <c r="J183" s="103"/>
      <c r="K183" s="104"/>
      <c r="L183" s="85"/>
      <c r="M183" s="86"/>
      <c r="N183" s="87"/>
      <c r="O183" s="86"/>
      <c r="P183" s="87"/>
      <c r="Q183" s="87"/>
      <c r="R183" s="88"/>
    </row>
    <row r="184" spans="1:22" ht="18" customHeight="1">
      <c r="A184" s="28"/>
      <c r="B184" s="29"/>
      <c r="C184" s="29"/>
      <c r="D184" s="201" t="s">
        <v>90</v>
      </c>
      <c r="E184" s="202"/>
      <c r="F184" s="202"/>
      <c r="G184" s="202"/>
      <c r="H184" s="202"/>
      <c r="I184" s="202"/>
      <c r="J184" s="203"/>
      <c r="K184" s="89">
        <f>SUM(K168:K180)</f>
        <v>5</v>
      </c>
      <c r="L184" s="90">
        <f>IF(K176=0,"",K176/B168)</f>
        <v>0.3</v>
      </c>
      <c r="M184" s="90">
        <f>IF(K184=0,"",K184/B168)</f>
        <v>0.5</v>
      </c>
      <c r="N184" s="90">
        <f>M184-L184</f>
        <v>0.2</v>
      </c>
      <c r="O184" s="1"/>
      <c r="P184" s="29"/>
      <c r="Q184" s="25"/>
      <c r="R184" s="1"/>
    </row>
    <row r="185" spans="1:22" ht="12.75" customHeight="1"/>
    <row r="186" spans="1:22" ht="12.75" customHeight="1"/>
    <row r="187" spans="1:22" ht="26.25" customHeight="1">
      <c r="B187" s="212" t="s">
        <v>101</v>
      </c>
      <c r="C187" s="205"/>
      <c r="D187" s="205"/>
      <c r="E187" s="205"/>
      <c r="F187" s="205"/>
      <c r="G187" s="205"/>
      <c r="H187" s="205"/>
      <c r="I187" s="205"/>
      <c r="J187" s="205"/>
      <c r="K187" s="48" t="s">
        <v>107</v>
      </c>
      <c r="L187" s="1"/>
      <c r="M187" s="1"/>
      <c r="N187" s="29"/>
      <c r="O187" s="1"/>
      <c r="P187" s="29"/>
      <c r="Q187" s="29"/>
      <c r="R187" s="29"/>
      <c r="V187" s="171">
        <f>AVERAGE(L184,L205)</f>
        <v>0.32999999999999996</v>
      </c>
    </row>
    <row r="188" spans="1:22" ht="20.25" customHeight="1">
      <c r="A188" s="206" t="s">
        <v>9</v>
      </c>
      <c r="B188" s="207" t="s">
        <v>80</v>
      </c>
      <c r="C188" s="202"/>
      <c r="D188" s="202"/>
      <c r="E188" s="202"/>
      <c r="F188" s="202"/>
      <c r="G188" s="202"/>
      <c r="H188" s="202"/>
      <c r="I188" s="202"/>
      <c r="J188" s="203"/>
      <c r="K188" s="208" t="s">
        <v>10</v>
      </c>
      <c r="L188" s="196" t="s">
        <v>2</v>
      </c>
      <c r="M188" s="196" t="s">
        <v>3</v>
      </c>
      <c r="N188" s="198" t="s">
        <v>4</v>
      </c>
      <c r="O188" s="196" t="s">
        <v>5</v>
      </c>
      <c r="P188" s="199" t="s">
        <v>6</v>
      </c>
      <c r="Q188" s="199" t="s">
        <v>7</v>
      </c>
      <c r="R188" s="196" t="s">
        <v>8</v>
      </c>
    </row>
    <row r="189" spans="1:22" ht="15.75" customHeight="1">
      <c r="A189" s="197"/>
      <c r="B189" s="52" t="s">
        <v>81</v>
      </c>
      <c r="C189" s="52" t="s">
        <v>82</v>
      </c>
      <c r="D189" s="52" t="s">
        <v>83</v>
      </c>
      <c r="E189" s="52" t="s">
        <v>84</v>
      </c>
      <c r="F189" s="52" t="s">
        <v>85</v>
      </c>
      <c r="G189" s="52" t="s">
        <v>86</v>
      </c>
      <c r="H189" s="52" t="s">
        <v>87</v>
      </c>
      <c r="I189" s="52" t="s">
        <v>88</v>
      </c>
      <c r="J189" s="52" t="s">
        <v>89</v>
      </c>
      <c r="K189" s="197"/>
      <c r="L189" s="197"/>
      <c r="M189" s="197"/>
      <c r="N189" s="197"/>
      <c r="O189" s="197"/>
      <c r="P189" s="197"/>
      <c r="Q189" s="197"/>
      <c r="R189" s="197"/>
    </row>
    <row r="190" spans="1:22" ht="15.75" customHeight="1">
      <c r="A190" s="52">
        <v>1802</v>
      </c>
      <c r="B190" s="53">
        <v>25</v>
      </c>
      <c r="C190" s="53"/>
      <c r="D190" s="53"/>
      <c r="E190" s="53"/>
      <c r="F190" s="53"/>
      <c r="G190" s="53"/>
      <c r="H190" s="53"/>
      <c r="I190" s="53"/>
      <c r="J190" s="53"/>
      <c r="K190" s="54"/>
      <c r="L190" s="120"/>
      <c r="M190" s="121"/>
      <c r="N190" s="122"/>
      <c r="O190" s="105"/>
      <c r="P190" s="59">
        <f>B190</f>
        <v>25</v>
      </c>
      <c r="Q190" s="106"/>
      <c r="R190" s="105"/>
    </row>
    <row r="191" spans="1:22" ht="15.75" customHeight="1">
      <c r="A191" s="52">
        <v>1901</v>
      </c>
      <c r="B191" s="53"/>
      <c r="C191" s="53">
        <v>18</v>
      </c>
      <c r="D191" s="53"/>
      <c r="E191" s="53"/>
      <c r="F191" s="53"/>
      <c r="G191" s="53"/>
      <c r="H191" s="53"/>
      <c r="I191" s="53"/>
      <c r="J191" s="53"/>
      <c r="K191" s="54"/>
      <c r="L191" s="123"/>
      <c r="M191" s="74"/>
      <c r="N191" s="124"/>
      <c r="O191" s="63">
        <f>IF(C191=0,"",C191/B190)</f>
        <v>0.72</v>
      </c>
      <c r="P191" s="64">
        <v>18</v>
      </c>
      <c r="Q191" s="65">
        <f t="shared" ref="Q191:Q197" si="16">IF(P191=0,"",P191/P190)</f>
        <v>0.72</v>
      </c>
      <c r="R191" s="65">
        <f t="shared" ref="R191:R197" si="17">IF(P191=0,"",100%-Q191)</f>
        <v>0.28000000000000003</v>
      </c>
    </row>
    <row r="192" spans="1:22" ht="15.75" customHeight="1">
      <c r="A192" s="52">
        <v>1902</v>
      </c>
      <c r="B192" s="53"/>
      <c r="C192" s="53"/>
      <c r="D192" s="53">
        <v>14</v>
      </c>
      <c r="E192" s="53"/>
      <c r="F192" s="53"/>
      <c r="G192" s="53"/>
      <c r="H192" s="53"/>
      <c r="I192" s="53"/>
      <c r="J192" s="53"/>
      <c r="K192" s="54"/>
      <c r="L192" s="123"/>
      <c r="M192" s="74"/>
      <c r="N192" s="124"/>
      <c r="O192" s="63">
        <f>IF(D192=0,"",D192/C191)</f>
        <v>0.77777777777777779</v>
      </c>
      <c r="P192" s="64">
        <v>15</v>
      </c>
      <c r="Q192" s="65">
        <f t="shared" si="16"/>
        <v>0.83333333333333337</v>
      </c>
      <c r="R192" s="65">
        <f t="shared" si="17"/>
        <v>0.16666666666666663</v>
      </c>
      <c r="S192" s="8">
        <f>P192/P190</f>
        <v>0.6</v>
      </c>
    </row>
    <row r="193" spans="1:18" ht="15.75" customHeight="1">
      <c r="A193" s="52">
        <v>2001</v>
      </c>
      <c r="B193" s="53"/>
      <c r="C193" s="53"/>
      <c r="D193" s="53"/>
      <c r="E193" s="53">
        <v>14</v>
      </c>
      <c r="F193" s="53"/>
      <c r="G193" s="53"/>
      <c r="H193" s="53"/>
      <c r="I193" s="53"/>
      <c r="J193" s="53"/>
      <c r="K193" s="54"/>
      <c r="L193" s="123"/>
      <c r="M193" s="74"/>
      <c r="N193" s="124"/>
      <c r="O193" s="63">
        <f>IF(E193=0,"",E193/D192)</f>
        <v>1</v>
      </c>
      <c r="P193" s="64">
        <v>15</v>
      </c>
      <c r="Q193" s="65">
        <f t="shared" si="16"/>
        <v>1</v>
      </c>
      <c r="R193" s="65">
        <f t="shared" si="17"/>
        <v>0</v>
      </c>
    </row>
    <row r="194" spans="1:18" ht="15.75" customHeight="1">
      <c r="A194" s="52">
        <v>2002</v>
      </c>
      <c r="B194" s="53"/>
      <c r="C194" s="53"/>
      <c r="D194" s="53"/>
      <c r="E194" s="53"/>
      <c r="F194" s="53">
        <v>13</v>
      </c>
      <c r="G194" s="53"/>
      <c r="H194" s="53"/>
      <c r="I194" s="53"/>
      <c r="J194" s="53"/>
      <c r="K194" s="54"/>
      <c r="L194" s="123"/>
      <c r="M194" s="74"/>
      <c r="N194" s="124"/>
      <c r="O194" s="63">
        <f>IF(F194=0,"",F194/E193)</f>
        <v>0.9285714285714286</v>
      </c>
      <c r="P194" s="64">
        <v>15</v>
      </c>
      <c r="Q194" s="65">
        <f t="shared" si="16"/>
        <v>1</v>
      </c>
      <c r="R194" s="65">
        <f t="shared" si="17"/>
        <v>0</v>
      </c>
    </row>
    <row r="195" spans="1:18" ht="15.75" customHeight="1">
      <c r="A195" s="52">
        <v>2101</v>
      </c>
      <c r="B195" s="53"/>
      <c r="C195" s="53"/>
      <c r="D195" s="53"/>
      <c r="E195" s="53"/>
      <c r="F195" s="53"/>
      <c r="G195" s="53">
        <v>12</v>
      </c>
      <c r="H195" s="53"/>
      <c r="I195" s="53"/>
      <c r="J195" s="53"/>
      <c r="K195" s="54"/>
      <c r="L195" s="123"/>
      <c r="M195" s="74"/>
      <c r="N195" s="124"/>
      <c r="O195" s="63">
        <f>IF(G195=0,"",G195/F194)</f>
        <v>0.92307692307692313</v>
      </c>
      <c r="P195" s="64">
        <v>13</v>
      </c>
      <c r="Q195" s="65">
        <f t="shared" si="16"/>
        <v>0.8666666666666667</v>
      </c>
      <c r="R195" s="65">
        <f t="shared" si="17"/>
        <v>0.1333333333333333</v>
      </c>
    </row>
    <row r="196" spans="1:18" ht="15.75" customHeight="1">
      <c r="A196" s="52">
        <v>2102</v>
      </c>
      <c r="B196" s="53"/>
      <c r="C196" s="53"/>
      <c r="D196" s="53"/>
      <c r="E196" s="53"/>
      <c r="F196" s="53"/>
      <c r="G196" s="53"/>
      <c r="H196" s="53">
        <v>12</v>
      </c>
      <c r="I196" s="53"/>
      <c r="J196" s="53"/>
      <c r="K196" s="54"/>
      <c r="L196" s="123"/>
      <c r="M196" s="74"/>
      <c r="N196" s="124"/>
      <c r="O196" s="63">
        <f>IF(H196=0,"",H196/G195)</f>
        <v>1</v>
      </c>
      <c r="P196" s="64">
        <v>13</v>
      </c>
      <c r="Q196" s="65">
        <f t="shared" si="16"/>
        <v>1</v>
      </c>
      <c r="R196" s="65">
        <f t="shared" si="17"/>
        <v>0</v>
      </c>
    </row>
    <row r="197" spans="1:18" ht="15.75" customHeight="1">
      <c r="A197" s="52">
        <v>2201</v>
      </c>
      <c r="B197" s="53"/>
      <c r="C197" s="53"/>
      <c r="D197" s="53"/>
      <c r="E197" s="53"/>
      <c r="F197" s="53"/>
      <c r="G197" s="53"/>
      <c r="H197" s="53"/>
      <c r="I197" s="53">
        <v>12</v>
      </c>
      <c r="J197" s="53"/>
      <c r="K197" s="54"/>
      <c r="L197" s="123"/>
      <c r="M197" s="74"/>
      <c r="N197" s="124"/>
      <c r="O197" s="66">
        <f>IF(I197=0,"",I197/H196)</f>
        <v>1</v>
      </c>
      <c r="P197" s="64">
        <v>12</v>
      </c>
      <c r="Q197" s="65">
        <f t="shared" si="16"/>
        <v>0.92307692307692313</v>
      </c>
      <c r="R197" s="67">
        <f t="shared" si="17"/>
        <v>7.6923076923076872E-2</v>
      </c>
    </row>
    <row r="198" spans="1:18" ht="15.75" customHeight="1">
      <c r="A198" s="52">
        <v>2202</v>
      </c>
      <c r="B198" s="53"/>
      <c r="C198" s="53"/>
      <c r="D198" s="53"/>
      <c r="E198" s="53"/>
      <c r="F198" s="53"/>
      <c r="G198" s="53"/>
      <c r="H198" s="53"/>
      <c r="I198" s="53"/>
      <c r="J198" s="53">
        <v>10</v>
      </c>
      <c r="K198" s="137">
        <v>9</v>
      </c>
      <c r="L198" s="123"/>
      <c r="M198" s="74"/>
      <c r="N198" s="75"/>
      <c r="O198" s="68"/>
      <c r="P198" s="64">
        <v>10</v>
      </c>
      <c r="Q198" s="69"/>
      <c r="R198" s="70"/>
    </row>
    <row r="199" spans="1:18" ht="15.75" customHeight="1">
      <c r="A199" s="52">
        <v>2301</v>
      </c>
      <c r="B199" s="53"/>
      <c r="C199" s="53"/>
      <c r="D199" s="53"/>
      <c r="E199" s="53"/>
      <c r="F199" s="53"/>
      <c r="G199" s="53"/>
      <c r="H199" s="53"/>
      <c r="I199" s="53"/>
      <c r="J199" s="53">
        <v>1</v>
      </c>
      <c r="K199" s="54">
        <v>1</v>
      </c>
      <c r="L199" s="123"/>
      <c r="M199" s="74"/>
      <c r="N199" s="75"/>
      <c r="O199" s="71"/>
      <c r="P199" s="72">
        <v>1</v>
      </c>
      <c r="Q199" s="73"/>
      <c r="R199" s="71"/>
    </row>
    <row r="200" spans="1:18" ht="15.75" customHeight="1">
      <c r="A200" s="52">
        <v>2302</v>
      </c>
      <c r="B200" s="53"/>
      <c r="C200" s="53"/>
      <c r="D200" s="53"/>
      <c r="E200" s="53"/>
      <c r="F200" s="53"/>
      <c r="G200" s="53"/>
      <c r="H200" s="53"/>
      <c r="I200" s="53"/>
      <c r="J200" s="53">
        <v>1</v>
      </c>
      <c r="K200" s="54">
        <v>1</v>
      </c>
      <c r="L200" s="123"/>
      <c r="M200" s="74"/>
      <c r="N200" s="75"/>
      <c r="O200" s="71"/>
      <c r="P200" s="72">
        <v>1</v>
      </c>
      <c r="Q200" s="73"/>
      <c r="R200" s="71"/>
    </row>
    <row r="201" spans="1:18" ht="15.75" customHeight="1">
      <c r="A201" s="52">
        <v>2401</v>
      </c>
      <c r="B201" s="53"/>
      <c r="C201" s="53"/>
      <c r="D201" s="53"/>
      <c r="E201" s="53"/>
      <c r="F201" s="53"/>
      <c r="G201" s="53"/>
      <c r="H201" s="53"/>
      <c r="I201" s="53"/>
      <c r="J201" s="53"/>
      <c r="K201" s="54"/>
      <c r="L201" s="123"/>
      <c r="M201" s="74"/>
      <c r="N201" s="75"/>
      <c r="O201" s="71"/>
      <c r="P201" s="72"/>
      <c r="Q201" s="73"/>
      <c r="R201" s="71"/>
    </row>
    <row r="202" spans="1:18" ht="15.75" customHeight="1">
      <c r="A202" s="52">
        <v>2402</v>
      </c>
      <c r="B202" s="103"/>
      <c r="C202" s="103"/>
      <c r="D202" s="103"/>
      <c r="E202" s="103"/>
      <c r="F202" s="103"/>
      <c r="G202" s="103"/>
      <c r="H202" s="103"/>
      <c r="I202" s="103"/>
      <c r="J202" s="103"/>
      <c r="K202" s="104"/>
      <c r="L202" s="61"/>
      <c r="M202" s="1"/>
      <c r="N202" s="29"/>
      <c r="O202" s="77" t="s">
        <v>63</v>
      </c>
      <c r="P202" s="78">
        <v>9</v>
      </c>
      <c r="Q202" s="79">
        <f>IF(SUM(K192:K200)=0,"",SUM(K192:K200))</f>
        <v>11</v>
      </c>
      <c r="R202" s="80" t="s">
        <v>10</v>
      </c>
    </row>
    <row r="203" spans="1:18" ht="15.75" customHeight="1">
      <c r="A203" s="52">
        <v>2501</v>
      </c>
      <c r="B203" s="103"/>
      <c r="C203" s="103"/>
      <c r="D203" s="103"/>
      <c r="E203" s="103"/>
      <c r="F203" s="103"/>
      <c r="G203" s="103"/>
      <c r="H203" s="103"/>
      <c r="I203" s="103"/>
      <c r="J203" s="103"/>
      <c r="K203" s="104"/>
      <c r="L203" s="61"/>
      <c r="M203" s="1"/>
      <c r="N203" s="29"/>
      <c r="O203" s="81" t="s">
        <v>64</v>
      </c>
      <c r="P203" s="82">
        <f>IF(P202/B190=0,"",P202/B190)</f>
        <v>0.36</v>
      </c>
      <c r="Q203" s="83">
        <f>IF(P202/Q202=0,"",P202/Q202)</f>
        <v>0.81818181818181823</v>
      </c>
      <c r="R203" s="84" t="s">
        <v>65</v>
      </c>
    </row>
    <row r="204" spans="1:18" ht="15.75" customHeight="1">
      <c r="A204" s="52">
        <v>2502</v>
      </c>
      <c r="B204" s="103"/>
      <c r="C204" s="103"/>
      <c r="D204" s="103"/>
      <c r="E204" s="103"/>
      <c r="F204" s="103"/>
      <c r="G204" s="103"/>
      <c r="H204" s="103"/>
      <c r="I204" s="103"/>
      <c r="J204" s="103"/>
      <c r="K204" s="104"/>
      <c r="L204" s="85"/>
      <c r="M204" s="86"/>
      <c r="N204" s="87"/>
      <c r="O204" s="86"/>
      <c r="P204" s="87"/>
      <c r="Q204" s="87"/>
      <c r="R204" s="88"/>
    </row>
    <row r="205" spans="1:18" ht="18" customHeight="1">
      <c r="A205" s="28"/>
      <c r="B205" s="29"/>
      <c r="C205" s="29"/>
      <c r="D205" s="201" t="s">
        <v>90</v>
      </c>
      <c r="E205" s="202"/>
      <c r="F205" s="202"/>
      <c r="G205" s="202"/>
      <c r="H205" s="202"/>
      <c r="I205" s="202"/>
      <c r="J205" s="203"/>
      <c r="K205" s="89">
        <f>SUM(K190:K201)</f>
        <v>11</v>
      </c>
      <c r="L205" s="90">
        <f>IF(K198=0,"",K198/B190)</f>
        <v>0.36</v>
      </c>
      <c r="M205" s="90">
        <f>IF(K205=0,"",K205/B190)</f>
        <v>0.44</v>
      </c>
      <c r="N205" s="90">
        <f>M205-L205</f>
        <v>8.0000000000000016E-2</v>
      </c>
      <c r="O205" s="1"/>
      <c r="P205" s="29"/>
      <c r="Q205" s="25"/>
      <c r="R205" s="1"/>
    </row>
    <row r="206" spans="1:18" ht="12.75" customHeight="1"/>
    <row r="207" spans="1:18" ht="12.75" customHeight="1"/>
    <row r="208" spans="1:18" ht="26.25" customHeight="1">
      <c r="B208" s="212" t="s">
        <v>101</v>
      </c>
      <c r="C208" s="205"/>
      <c r="D208" s="205"/>
      <c r="E208" s="205"/>
      <c r="F208" s="205"/>
      <c r="G208" s="205"/>
      <c r="H208" s="205"/>
      <c r="I208" s="205"/>
      <c r="J208" s="205"/>
      <c r="K208" s="48" t="s">
        <v>108</v>
      </c>
      <c r="L208" s="1"/>
      <c r="M208" s="1"/>
      <c r="N208" s="29"/>
      <c r="O208" s="1"/>
      <c r="P208" s="29"/>
      <c r="Q208" s="29"/>
      <c r="R208" s="29"/>
    </row>
    <row r="209" spans="1:19" ht="20.25" customHeight="1">
      <c r="A209" s="206" t="s">
        <v>9</v>
      </c>
      <c r="B209" s="207" t="s">
        <v>80</v>
      </c>
      <c r="C209" s="202"/>
      <c r="D209" s="202"/>
      <c r="E209" s="202"/>
      <c r="F209" s="202"/>
      <c r="G209" s="202"/>
      <c r="H209" s="202"/>
      <c r="I209" s="202"/>
      <c r="J209" s="203"/>
      <c r="K209" s="208" t="s">
        <v>10</v>
      </c>
      <c r="L209" s="196" t="s">
        <v>2</v>
      </c>
      <c r="M209" s="196" t="s">
        <v>3</v>
      </c>
      <c r="N209" s="198" t="s">
        <v>4</v>
      </c>
      <c r="O209" s="196" t="s">
        <v>5</v>
      </c>
      <c r="P209" s="199" t="s">
        <v>6</v>
      </c>
      <c r="Q209" s="199" t="s">
        <v>7</v>
      </c>
      <c r="R209" s="196" t="s">
        <v>8</v>
      </c>
    </row>
    <row r="210" spans="1:19" ht="15.75" customHeight="1">
      <c r="A210" s="197"/>
      <c r="B210" s="52" t="s">
        <v>81</v>
      </c>
      <c r="C210" s="52" t="s">
        <v>82</v>
      </c>
      <c r="D210" s="52" t="s">
        <v>83</v>
      </c>
      <c r="E210" s="52" t="s">
        <v>84</v>
      </c>
      <c r="F210" s="52" t="s">
        <v>85</v>
      </c>
      <c r="G210" s="52" t="s">
        <v>86</v>
      </c>
      <c r="H210" s="52" t="s">
        <v>87</v>
      </c>
      <c r="I210" s="52" t="s">
        <v>88</v>
      </c>
      <c r="J210" s="52" t="s">
        <v>89</v>
      </c>
      <c r="K210" s="197"/>
      <c r="L210" s="197"/>
      <c r="M210" s="197"/>
      <c r="N210" s="197"/>
      <c r="O210" s="197"/>
      <c r="P210" s="197"/>
      <c r="Q210" s="197"/>
      <c r="R210" s="197"/>
    </row>
    <row r="211" spans="1:19" ht="15.75" customHeight="1">
      <c r="A211" s="52">
        <v>1901</v>
      </c>
      <c r="B211" s="53">
        <v>12</v>
      </c>
      <c r="C211" s="53"/>
      <c r="D211" s="53"/>
      <c r="E211" s="53"/>
      <c r="F211" s="53"/>
      <c r="G211" s="53"/>
      <c r="H211" s="53"/>
      <c r="I211" s="53"/>
      <c r="J211" s="53"/>
      <c r="K211" s="54"/>
      <c r="L211" s="120"/>
      <c r="M211" s="121"/>
      <c r="N211" s="122"/>
      <c r="O211" s="105"/>
      <c r="P211" s="59">
        <f>B211</f>
        <v>12</v>
      </c>
      <c r="Q211" s="106"/>
      <c r="R211" s="105"/>
    </row>
    <row r="212" spans="1:19" ht="15.75" customHeight="1">
      <c r="A212" s="52">
        <v>1902</v>
      </c>
      <c r="B212" s="53"/>
      <c r="C212" s="53">
        <v>12</v>
      </c>
      <c r="D212" s="53"/>
      <c r="E212" s="53"/>
      <c r="F212" s="53"/>
      <c r="G212" s="53"/>
      <c r="H212" s="53"/>
      <c r="I212" s="53"/>
      <c r="J212" s="53"/>
      <c r="K212" s="54"/>
      <c r="L212" s="123"/>
      <c r="M212" s="74"/>
      <c r="N212" s="124"/>
      <c r="O212" s="63">
        <f>IF(C212=0,"",C212/B211)</f>
        <v>1</v>
      </c>
      <c r="P212" s="64">
        <v>12</v>
      </c>
      <c r="Q212" s="65">
        <f t="shared" ref="Q212:Q219" si="18">IF(P212=0,"",P212/P211)</f>
        <v>1</v>
      </c>
      <c r="R212" s="65">
        <f t="shared" ref="R212:R219" si="19">IF(P212=0,"",100%-Q212)</f>
        <v>0</v>
      </c>
    </row>
    <row r="213" spans="1:19" ht="15.75" customHeight="1">
      <c r="A213" s="52">
        <v>2001</v>
      </c>
      <c r="B213" s="53"/>
      <c r="C213" s="53"/>
      <c r="D213" s="53">
        <v>11</v>
      </c>
      <c r="E213" s="53"/>
      <c r="F213" s="53"/>
      <c r="G213" s="53"/>
      <c r="H213" s="53"/>
      <c r="I213" s="53"/>
      <c r="J213" s="53"/>
      <c r="K213" s="54"/>
      <c r="L213" s="123"/>
      <c r="M213" s="74"/>
      <c r="N213" s="124"/>
      <c r="O213" s="63">
        <f>IF(D213=0,"",D213/C212)</f>
        <v>0.91666666666666663</v>
      </c>
      <c r="P213" s="64">
        <v>12</v>
      </c>
      <c r="Q213" s="65">
        <f t="shared" si="18"/>
        <v>1</v>
      </c>
      <c r="R213" s="65">
        <f t="shared" si="19"/>
        <v>0</v>
      </c>
      <c r="S213" s="8">
        <f>P213/P211</f>
        <v>1</v>
      </c>
    </row>
    <row r="214" spans="1:19" ht="15.75" customHeight="1">
      <c r="A214" s="52">
        <v>2002</v>
      </c>
      <c r="B214" s="53"/>
      <c r="C214" s="53"/>
      <c r="D214" s="53"/>
      <c r="E214" s="53">
        <v>10</v>
      </c>
      <c r="F214" s="53"/>
      <c r="G214" s="53"/>
      <c r="H214" s="53"/>
      <c r="I214" s="53"/>
      <c r="J214" s="53"/>
      <c r="K214" s="54"/>
      <c r="L214" s="123"/>
      <c r="M214" s="74"/>
      <c r="N214" s="124"/>
      <c r="O214" s="63">
        <f>IF(E214=0,"",E214/D213)</f>
        <v>0.90909090909090906</v>
      </c>
      <c r="P214" s="64">
        <v>11</v>
      </c>
      <c r="Q214" s="65">
        <f t="shared" si="18"/>
        <v>0.91666666666666663</v>
      </c>
      <c r="R214" s="65">
        <f t="shared" si="19"/>
        <v>8.333333333333337E-2</v>
      </c>
    </row>
    <row r="215" spans="1:19" ht="15.75" customHeight="1">
      <c r="A215" s="52">
        <v>2101</v>
      </c>
      <c r="B215" s="53"/>
      <c r="C215" s="53"/>
      <c r="D215" s="53"/>
      <c r="E215" s="53"/>
      <c r="F215" s="53">
        <v>10</v>
      </c>
      <c r="G215" s="53"/>
      <c r="H215" s="53"/>
      <c r="I215" s="53"/>
      <c r="J215" s="53"/>
      <c r="K215" s="54"/>
      <c r="L215" s="123"/>
      <c r="M215" s="74"/>
      <c r="N215" s="124"/>
      <c r="O215" s="63">
        <f>IF(F215=0,"",F215/E214)</f>
        <v>1</v>
      </c>
      <c r="P215" s="64">
        <v>11</v>
      </c>
      <c r="Q215" s="65">
        <f t="shared" si="18"/>
        <v>1</v>
      </c>
      <c r="R215" s="65">
        <f t="shared" si="19"/>
        <v>0</v>
      </c>
    </row>
    <row r="216" spans="1:19" ht="15.75" customHeight="1">
      <c r="A216" s="52">
        <v>2102</v>
      </c>
      <c r="B216" s="53"/>
      <c r="C216" s="53"/>
      <c r="D216" s="53"/>
      <c r="E216" s="53"/>
      <c r="F216" s="53"/>
      <c r="G216" s="53">
        <v>9</v>
      </c>
      <c r="H216" s="53"/>
      <c r="I216" s="53"/>
      <c r="J216" s="53"/>
      <c r="K216" s="54"/>
      <c r="L216" s="123"/>
      <c r="M216" s="74"/>
      <c r="N216" s="124"/>
      <c r="O216" s="63">
        <f>IF(G216=0,"",G216/F215)</f>
        <v>0.9</v>
      </c>
      <c r="P216" s="64">
        <v>10</v>
      </c>
      <c r="Q216" s="65">
        <f t="shared" si="18"/>
        <v>0.90909090909090906</v>
      </c>
      <c r="R216" s="65">
        <f t="shared" si="19"/>
        <v>9.0909090909090939E-2</v>
      </c>
    </row>
    <row r="217" spans="1:19" ht="15.75" customHeight="1">
      <c r="A217" s="52">
        <v>2201</v>
      </c>
      <c r="B217" s="53"/>
      <c r="C217" s="53"/>
      <c r="D217" s="53"/>
      <c r="E217" s="53"/>
      <c r="F217" s="53"/>
      <c r="G217" s="53"/>
      <c r="H217" s="53">
        <v>8</v>
      </c>
      <c r="I217" s="53"/>
      <c r="J217" s="53"/>
      <c r="K217" s="54"/>
      <c r="L217" s="123"/>
      <c r="M217" s="74"/>
      <c r="N217" s="124"/>
      <c r="O217" s="63">
        <f>IF(H217=0,"",H217/G216)</f>
        <v>0.88888888888888884</v>
      </c>
      <c r="P217" s="64">
        <v>9</v>
      </c>
      <c r="Q217" s="65">
        <f t="shared" si="18"/>
        <v>0.9</v>
      </c>
      <c r="R217" s="65">
        <f t="shared" si="19"/>
        <v>9.9999999999999978E-2</v>
      </c>
    </row>
    <row r="218" spans="1:19" ht="15.75" customHeight="1">
      <c r="A218" s="52">
        <v>2202</v>
      </c>
      <c r="B218" s="53"/>
      <c r="C218" s="53"/>
      <c r="D218" s="53"/>
      <c r="E218" s="53"/>
      <c r="F218" s="53"/>
      <c r="G218" s="53"/>
      <c r="H218" s="53"/>
      <c r="I218" s="53">
        <v>7</v>
      </c>
      <c r="J218" s="53"/>
      <c r="K218" s="54"/>
      <c r="L218" s="123"/>
      <c r="M218" s="74"/>
      <c r="N218" s="124"/>
      <c r="O218" s="66">
        <f>IF(I218=0,"",I218/H217)</f>
        <v>0.875</v>
      </c>
      <c r="P218" s="64">
        <v>8</v>
      </c>
      <c r="Q218" s="65">
        <f t="shared" si="18"/>
        <v>0.88888888888888884</v>
      </c>
      <c r="R218" s="67">
        <f t="shared" si="19"/>
        <v>0.11111111111111116</v>
      </c>
    </row>
    <row r="219" spans="1:19" ht="15.75" customHeight="1">
      <c r="A219" s="52">
        <v>2301</v>
      </c>
      <c r="B219" s="53"/>
      <c r="C219" s="53"/>
      <c r="D219" s="53"/>
      <c r="E219" s="53"/>
      <c r="F219" s="53"/>
      <c r="G219" s="53"/>
      <c r="H219" s="53"/>
      <c r="I219" s="53"/>
      <c r="J219" s="53">
        <v>6</v>
      </c>
      <c r="K219" s="54">
        <v>5</v>
      </c>
      <c r="L219" s="123"/>
      <c r="M219" s="74"/>
      <c r="N219" s="75"/>
      <c r="O219" s="66">
        <f>IF(J219=0,"",J219/I218)</f>
        <v>0.8571428571428571</v>
      </c>
      <c r="P219" s="64">
        <v>8</v>
      </c>
      <c r="Q219" s="65">
        <f t="shared" si="18"/>
        <v>1</v>
      </c>
      <c r="R219" s="67">
        <f t="shared" si="19"/>
        <v>0</v>
      </c>
    </row>
    <row r="220" spans="1:19" ht="15.75" customHeight="1">
      <c r="A220" s="52">
        <v>2302</v>
      </c>
      <c r="B220" s="53"/>
      <c r="C220" s="53"/>
      <c r="D220" s="53"/>
      <c r="E220" s="53"/>
      <c r="F220" s="53"/>
      <c r="G220" s="53"/>
      <c r="H220" s="53"/>
      <c r="I220" s="53"/>
      <c r="J220" s="53">
        <v>2</v>
      </c>
      <c r="K220" s="54">
        <v>2</v>
      </c>
      <c r="L220" s="123"/>
      <c r="M220" s="74"/>
      <c r="N220" s="75"/>
      <c r="O220" s="71"/>
      <c r="P220" s="72">
        <v>2</v>
      </c>
      <c r="Q220" s="73"/>
      <c r="R220" s="71"/>
    </row>
    <row r="221" spans="1:19" ht="15.75" customHeight="1">
      <c r="A221" s="52">
        <v>2401</v>
      </c>
      <c r="B221" s="53"/>
      <c r="C221" s="53"/>
      <c r="D221" s="53"/>
      <c r="E221" s="53"/>
      <c r="F221" s="53"/>
      <c r="G221" s="53"/>
      <c r="H221" s="53"/>
      <c r="I221" s="53"/>
      <c r="J221" s="53"/>
      <c r="K221" s="54"/>
      <c r="L221" s="123"/>
      <c r="M221" s="74"/>
      <c r="N221" s="75"/>
      <c r="O221" s="71"/>
      <c r="P221" s="72"/>
      <c r="Q221" s="73"/>
      <c r="R221" s="71"/>
    </row>
    <row r="222" spans="1:19" ht="15.75" customHeight="1">
      <c r="A222" s="52">
        <v>2402</v>
      </c>
      <c r="B222" s="53"/>
      <c r="C222" s="53"/>
      <c r="D222" s="53"/>
      <c r="E222" s="53"/>
      <c r="F222" s="53"/>
      <c r="G222" s="53"/>
      <c r="H222" s="53"/>
      <c r="I222" s="53"/>
      <c r="J222" s="53"/>
      <c r="K222" s="54"/>
      <c r="L222" s="123"/>
      <c r="M222" s="74"/>
      <c r="N222" s="75"/>
      <c r="O222" s="71"/>
      <c r="P222" s="72"/>
      <c r="Q222" s="73"/>
      <c r="R222" s="71"/>
    </row>
    <row r="223" spans="1:19" ht="15.75" customHeight="1">
      <c r="A223" s="52">
        <v>2501</v>
      </c>
      <c r="B223" s="103"/>
      <c r="C223" s="103"/>
      <c r="D223" s="103"/>
      <c r="E223" s="103"/>
      <c r="F223" s="103"/>
      <c r="G223" s="103"/>
      <c r="H223" s="103"/>
      <c r="I223" s="103"/>
      <c r="J223" s="103"/>
      <c r="K223" s="104"/>
      <c r="L223" s="61"/>
      <c r="M223" s="1"/>
      <c r="N223" s="29"/>
      <c r="O223" s="77" t="s">
        <v>63</v>
      </c>
      <c r="P223" s="78">
        <v>6</v>
      </c>
      <c r="Q223" s="79">
        <f>IF(SUM(K213:K221)=0,"",SUM(K213:K221))</f>
        <v>7</v>
      </c>
      <c r="R223" s="80" t="s">
        <v>10</v>
      </c>
    </row>
    <row r="224" spans="1:19" ht="15.75" customHeight="1">
      <c r="A224" s="52">
        <v>2502</v>
      </c>
      <c r="B224" s="103"/>
      <c r="C224" s="103"/>
      <c r="D224" s="103"/>
      <c r="E224" s="103"/>
      <c r="F224" s="103"/>
      <c r="G224" s="103"/>
      <c r="H224" s="103"/>
      <c r="I224" s="103"/>
      <c r="J224" s="103"/>
      <c r="K224" s="104"/>
      <c r="L224" s="61"/>
      <c r="M224" s="1"/>
      <c r="N224" s="29"/>
      <c r="O224" s="81" t="s">
        <v>64</v>
      </c>
      <c r="P224" s="82">
        <f>IF(P223/B211=0,"",P223/B211)</f>
        <v>0.5</v>
      </c>
      <c r="Q224" s="83">
        <f>IF(P223/Q223=0,"",P223/Q223)</f>
        <v>0.8571428571428571</v>
      </c>
      <c r="R224" s="84" t="s">
        <v>65</v>
      </c>
    </row>
    <row r="225" spans="1:19" ht="15.75" customHeight="1">
      <c r="A225" s="52">
        <v>2601</v>
      </c>
      <c r="B225" s="103"/>
      <c r="C225" s="103"/>
      <c r="D225" s="103"/>
      <c r="E225" s="103"/>
      <c r="F225" s="103"/>
      <c r="G225" s="103"/>
      <c r="H225" s="103"/>
      <c r="I225" s="103"/>
      <c r="J225" s="103"/>
      <c r="K225" s="104"/>
      <c r="L225" s="85"/>
      <c r="M225" s="86"/>
      <c r="N225" s="87"/>
      <c r="O225" s="86"/>
      <c r="P225" s="87"/>
      <c r="Q225" s="87"/>
      <c r="R225" s="88"/>
    </row>
    <row r="226" spans="1:19" ht="18" customHeight="1">
      <c r="A226" s="28"/>
      <c r="B226" s="29"/>
      <c r="C226" s="29"/>
      <c r="D226" s="201" t="s">
        <v>90</v>
      </c>
      <c r="E226" s="202"/>
      <c r="F226" s="202"/>
      <c r="G226" s="202"/>
      <c r="H226" s="202"/>
      <c r="I226" s="202"/>
      <c r="J226" s="203"/>
      <c r="K226" s="89">
        <f>SUM(K211:K222)</f>
        <v>7</v>
      </c>
      <c r="L226" s="90">
        <f>IF(K219=0,"",K219/B211)</f>
        <v>0.41666666666666669</v>
      </c>
      <c r="M226" s="90">
        <f>IF(K226=0,"",K226/B211)</f>
        <v>0.58333333333333337</v>
      </c>
      <c r="N226" s="90" t="str">
        <f>IF(K218=0,"",M226-L226)</f>
        <v/>
      </c>
      <c r="O226" s="1"/>
      <c r="P226" s="29"/>
      <c r="Q226" s="25"/>
      <c r="R226" s="1"/>
    </row>
    <row r="227" spans="1:19" ht="12.75" customHeight="1"/>
    <row r="228" spans="1:19" ht="12.75" customHeight="1"/>
    <row r="229" spans="1:19" ht="26.25" customHeight="1">
      <c r="B229" s="212" t="s">
        <v>101</v>
      </c>
      <c r="C229" s="205"/>
      <c r="D229" s="205"/>
      <c r="E229" s="205"/>
      <c r="F229" s="205"/>
      <c r="G229" s="205"/>
      <c r="H229" s="205"/>
      <c r="I229" s="205"/>
      <c r="J229" s="205"/>
      <c r="K229" s="48" t="s">
        <v>109</v>
      </c>
      <c r="L229" s="1"/>
      <c r="M229" s="1"/>
      <c r="N229" s="29"/>
      <c r="O229" s="1"/>
      <c r="P229" s="29"/>
      <c r="Q229" s="29"/>
      <c r="R229" s="29"/>
    </row>
    <row r="230" spans="1:19" ht="20.25" customHeight="1">
      <c r="A230" s="206" t="s">
        <v>9</v>
      </c>
      <c r="B230" s="207" t="s">
        <v>80</v>
      </c>
      <c r="C230" s="202"/>
      <c r="D230" s="202"/>
      <c r="E230" s="202"/>
      <c r="F230" s="202"/>
      <c r="G230" s="202"/>
      <c r="H230" s="202"/>
      <c r="I230" s="202"/>
      <c r="J230" s="203"/>
      <c r="K230" s="208" t="s">
        <v>10</v>
      </c>
      <c r="L230" s="196" t="s">
        <v>2</v>
      </c>
      <c r="M230" s="196" t="s">
        <v>3</v>
      </c>
      <c r="N230" s="198" t="s">
        <v>4</v>
      </c>
      <c r="O230" s="196" t="s">
        <v>5</v>
      </c>
      <c r="P230" s="199" t="s">
        <v>6</v>
      </c>
      <c r="Q230" s="199" t="s">
        <v>7</v>
      </c>
      <c r="R230" s="196" t="s">
        <v>8</v>
      </c>
    </row>
    <row r="231" spans="1:19" ht="15.75" customHeight="1">
      <c r="A231" s="197"/>
      <c r="B231" s="52" t="s">
        <v>81</v>
      </c>
      <c r="C231" s="52" t="s">
        <v>82</v>
      </c>
      <c r="D231" s="52" t="s">
        <v>83</v>
      </c>
      <c r="E231" s="52" t="s">
        <v>84</v>
      </c>
      <c r="F231" s="52" t="s">
        <v>85</v>
      </c>
      <c r="G231" s="52" t="s">
        <v>86</v>
      </c>
      <c r="H231" s="52" t="s">
        <v>87</v>
      </c>
      <c r="I231" s="52" t="s">
        <v>88</v>
      </c>
      <c r="J231" s="52" t="s">
        <v>89</v>
      </c>
      <c r="K231" s="197"/>
      <c r="L231" s="197"/>
      <c r="M231" s="197"/>
      <c r="N231" s="197"/>
      <c r="O231" s="197"/>
      <c r="P231" s="197"/>
      <c r="Q231" s="197"/>
      <c r="R231" s="197"/>
    </row>
    <row r="232" spans="1:19" ht="15.75" customHeight="1">
      <c r="A232" s="52">
        <v>1902</v>
      </c>
      <c r="B232" s="53">
        <v>24</v>
      </c>
      <c r="C232" s="53"/>
      <c r="D232" s="53"/>
      <c r="E232" s="53"/>
      <c r="F232" s="53"/>
      <c r="G232" s="53"/>
      <c r="H232" s="53"/>
      <c r="I232" s="53"/>
      <c r="J232" s="53"/>
      <c r="K232" s="54"/>
      <c r="L232" s="120"/>
      <c r="M232" s="121"/>
      <c r="N232" s="122"/>
      <c r="O232" s="105"/>
      <c r="P232" s="59">
        <f>B232</f>
        <v>24</v>
      </c>
      <c r="Q232" s="106"/>
      <c r="R232" s="105"/>
    </row>
    <row r="233" spans="1:19" ht="15.75" customHeight="1">
      <c r="A233" s="52">
        <v>2001</v>
      </c>
      <c r="B233" s="53"/>
      <c r="C233" s="53">
        <v>21</v>
      </c>
      <c r="D233" s="53"/>
      <c r="E233" s="53"/>
      <c r="F233" s="53"/>
      <c r="G233" s="53"/>
      <c r="H233" s="53"/>
      <c r="I233" s="53"/>
      <c r="J233" s="53"/>
      <c r="K233" s="54"/>
      <c r="L233" s="123"/>
      <c r="M233" s="74"/>
      <c r="N233" s="124"/>
      <c r="O233" s="63">
        <f>IF(C233=0,"",C233/B232)</f>
        <v>0.875</v>
      </c>
      <c r="P233" s="64">
        <v>21</v>
      </c>
      <c r="Q233" s="65">
        <f t="shared" ref="Q233:Q240" si="20">IF(P233=0,"",P233/P232)</f>
        <v>0.875</v>
      </c>
      <c r="R233" s="65">
        <f t="shared" ref="R233:R240" si="21">IF(P233=0,"",100%-Q233)</f>
        <v>0.125</v>
      </c>
    </row>
    <row r="234" spans="1:19" ht="15.75" customHeight="1">
      <c r="A234" s="52">
        <v>2002</v>
      </c>
      <c r="B234" s="53"/>
      <c r="C234" s="53"/>
      <c r="D234" s="53">
        <v>20</v>
      </c>
      <c r="E234" s="53"/>
      <c r="F234" s="53"/>
      <c r="G234" s="53"/>
      <c r="H234" s="53"/>
      <c r="I234" s="53"/>
      <c r="J234" s="53"/>
      <c r="K234" s="54"/>
      <c r="L234" s="123"/>
      <c r="M234" s="74"/>
      <c r="N234" s="124"/>
      <c r="O234" s="63">
        <f>IF(D234=0,"",D234/C233)</f>
        <v>0.95238095238095233</v>
      </c>
      <c r="P234" s="64">
        <v>20</v>
      </c>
      <c r="Q234" s="65">
        <f t="shared" si="20"/>
        <v>0.95238095238095233</v>
      </c>
      <c r="R234" s="65">
        <f t="shared" si="21"/>
        <v>4.7619047619047672E-2</v>
      </c>
      <c r="S234" s="8">
        <f>P234/P232</f>
        <v>0.83333333333333337</v>
      </c>
    </row>
    <row r="235" spans="1:19" ht="15.75" customHeight="1">
      <c r="A235" s="52">
        <v>2101</v>
      </c>
      <c r="B235" s="53"/>
      <c r="C235" s="53"/>
      <c r="D235" s="53"/>
      <c r="E235" s="53">
        <v>17</v>
      </c>
      <c r="F235" s="53"/>
      <c r="G235" s="53"/>
      <c r="H235" s="53"/>
      <c r="I235" s="53"/>
      <c r="J235" s="53"/>
      <c r="K235" s="54"/>
      <c r="L235" s="123"/>
      <c r="M235" s="74"/>
      <c r="N235" s="124"/>
      <c r="O235" s="63">
        <f>IF(E235=0,"",E235/D234)</f>
        <v>0.85</v>
      </c>
      <c r="P235" s="64">
        <v>17</v>
      </c>
      <c r="Q235" s="65">
        <f t="shared" si="20"/>
        <v>0.85</v>
      </c>
      <c r="R235" s="65">
        <f t="shared" si="21"/>
        <v>0.15000000000000002</v>
      </c>
    </row>
    <row r="236" spans="1:19" ht="15.75" customHeight="1">
      <c r="A236" s="52">
        <v>2102</v>
      </c>
      <c r="B236" s="53"/>
      <c r="C236" s="53"/>
      <c r="D236" s="53"/>
      <c r="E236" s="53"/>
      <c r="F236" s="53">
        <v>14</v>
      </c>
      <c r="G236" s="53"/>
      <c r="H236" s="53"/>
      <c r="I236" s="53"/>
      <c r="J236" s="53"/>
      <c r="K236" s="54"/>
      <c r="L236" s="123"/>
      <c r="M236" s="74"/>
      <c r="N236" s="124"/>
      <c r="O236" s="63">
        <f>IF(F236=0,"",F236/E235)</f>
        <v>0.82352941176470584</v>
      </c>
      <c r="P236" s="64">
        <v>14</v>
      </c>
      <c r="Q236" s="65">
        <f t="shared" si="20"/>
        <v>0.82352941176470584</v>
      </c>
      <c r="R236" s="65">
        <f t="shared" si="21"/>
        <v>0.17647058823529416</v>
      </c>
    </row>
    <row r="237" spans="1:19" ht="15.75" customHeight="1">
      <c r="A237" s="52">
        <v>2201</v>
      </c>
      <c r="B237" s="53"/>
      <c r="C237" s="53"/>
      <c r="D237" s="53"/>
      <c r="E237" s="53"/>
      <c r="F237" s="53"/>
      <c r="G237" s="53">
        <v>13</v>
      </c>
      <c r="H237" s="53"/>
      <c r="I237" s="53"/>
      <c r="J237" s="53"/>
      <c r="K237" s="54"/>
      <c r="L237" s="123"/>
      <c r="M237" s="74"/>
      <c r="N237" s="124"/>
      <c r="O237" s="63">
        <f>IF(G237=0,"",G237/F236)</f>
        <v>0.9285714285714286</v>
      </c>
      <c r="P237" s="64">
        <v>13</v>
      </c>
      <c r="Q237" s="65">
        <f t="shared" si="20"/>
        <v>0.9285714285714286</v>
      </c>
      <c r="R237" s="65">
        <f t="shared" si="21"/>
        <v>7.1428571428571397E-2</v>
      </c>
    </row>
    <row r="238" spans="1:19" ht="15.75" customHeight="1">
      <c r="A238" s="52">
        <v>2202</v>
      </c>
      <c r="B238" s="53"/>
      <c r="C238" s="53"/>
      <c r="D238" s="53"/>
      <c r="E238" s="53"/>
      <c r="F238" s="53"/>
      <c r="G238" s="53"/>
      <c r="H238" s="53">
        <v>13</v>
      </c>
      <c r="I238" s="53"/>
      <c r="J238" s="53"/>
      <c r="K238" s="54"/>
      <c r="L238" s="123"/>
      <c r="M238" s="74"/>
      <c r="N238" s="124"/>
      <c r="O238" s="63">
        <f>IF(H238=0,"",H238/G237)</f>
        <v>1</v>
      </c>
      <c r="P238" s="64">
        <v>13</v>
      </c>
      <c r="Q238" s="65">
        <f t="shared" si="20"/>
        <v>1</v>
      </c>
      <c r="R238" s="65">
        <f t="shared" si="21"/>
        <v>0</v>
      </c>
    </row>
    <row r="239" spans="1:19" ht="15.75" customHeight="1">
      <c r="A239" s="52">
        <v>2301</v>
      </c>
      <c r="B239" s="53"/>
      <c r="C239" s="53"/>
      <c r="D239" s="53"/>
      <c r="E239" s="53"/>
      <c r="F239" s="53"/>
      <c r="G239" s="53"/>
      <c r="H239" s="53"/>
      <c r="I239" s="53">
        <v>12</v>
      </c>
      <c r="J239" s="53"/>
      <c r="K239" s="54"/>
      <c r="L239" s="123"/>
      <c r="M239" s="74"/>
      <c r="N239" s="124"/>
      <c r="O239" s="66">
        <f>IF(I239=0,"",I239/H238)</f>
        <v>0.92307692307692313</v>
      </c>
      <c r="P239" s="64">
        <v>13</v>
      </c>
      <c r="Q239" s="65">
        <f t="shared" si="20"/>
        <v>1</v>
      </c>
      <c r="R239" s="67">
        <f t="shared" si="21"/>
        <v>0</v>
      </c>
    </row>
    <row r="240" spans="1:19" ht="15.75" customHeight="1">
      <c r="A240" s="52">
        <v>2302</v>
      </c>
      <c r="B240" s="53"/>
      <c r="C240" s="53"/>
      <c r="D240" s="53"/>
      <c r="E240" s="53"/>
      <c r="F240" s="53"/>
      <c r="G240" s="53"/>
      <c r="H240" s="53"/>
      <c r="I240" s="53"/>
      <c r="J240" s="53">
        <v>6</v>
      </c>
      <c r="K240" s="54">
        <v>6</v>
      </c>
      <c r="L240" s="123"/>
      <c r="M240" s="74"/>
      <c r="N240" s="75"/>
      <c r="O240" s="66">
        <f>IF(J240=0,"",J240/I239)</f>
        <v>0.5</v>
      </c>
      <c r="P240" s="64">
        <v>11</v>
      </c>
      <c r="Q240" s="65">
        <f t="shared" si="20"/>
        <v>0.84615384615384615</v>
      </c>
      <c r="R240" s="67">
        <f t="shared" si="21"/>
        <v>0.15384615384615385</v>
      </c>
    </row>
    <row r="241" spans="1:19" ht="15.75" customHeight="1">
      <c r="A241" s="52">
        <v>2401</v>
      </c>
      <c r="B241" s="53"/>
      <c r="C241" s="53"/>
      <c r="D241" s="53"/>
      <c r="E241" s="53"/>
      <c r="F241" s="53"/>
      <c r="G241" s="53"/>
      <c r="H241" s="53"/>
      <c r="I241" s="53"/>
      <c r="J241" s="53">
        <v>5</v>
      </c>
      <c r="K241" s="54">
        <v>3</v>
      </c>
      <c r="L241" s="123"/>
      <c r="M241" s="74"/>
      <c r="N241" s="75"/>
      <c r="O241" s="71"/>
      <c r="P241" s="72">
        <v>6</v>
      </c>
      <c r="Q241" s="73"/>
      <c r="R241" s="71"/>
    </row>
    <row r="242" spans="1:19" ht="15.75" customHeight="1">
      <c r="A242" s="52">
        <v>2402</v>
      </c>
      <c r="B242" s="53"/>
      <c r="C242" s="53"/>
      <c r="D242" s="53"/>
      <c r="E242" s="53"/>
      <c r="F242" s="53"/>
      <c r="G242" s="53"/>
      <c r="H242" s="53"/>
      <c r="I242" s="53"/>
      <c r="J242" s="53">
        <v>1</v>
      </c>
      <c r="K242" s="191">
        <v>3</v>
      </c>
      <c r="L242" s="123"/>
      <c r="M242" s="74"/>
      <c r="N242" s="75"/>
      <c r="O242" s="71"/>
      <c r="P242" s="72">
        <v>2</v>
      </c>
      <c r="Q242" s="73"/>
      <c r="R242" s="71"/>
    </row>
    <row r="243" spans="1:19" ht="15.75" customHeight="1">
      <c r="A243" s="52">
        <v>2501</v>
      </c>
      <c r="B243" s="53"/>
      <c r="C243" s="53"/>
      <c r="D243" s="53"/>
      <c r="E243" s="53"/>
      <c r="F243" s="53"/>
      <c r="G243" s="53"/>
      <c r="H243" s="53"/>
      <c r="I243" s="53"/>
      <c r="J243" s="53"/>
      <c r="K243" s="54"/>
      <c r="L243" s="123"/>
      <c r="M243" s="74"/>
      <c r="N243" s="75"/>
      <c r="O243" s="71"/>
      <c r="P243" s="72"/>
      <c r="Q243" s="73"/>
      <c r="R243" s="71"/>
    </row>
    <row r="244" spans="1:19" ht="15.75" customHeight="1">
      <c r="A244" s="52">
        <v>2502</v>
      </c>
      <c r="B244" s="103"/>
      <c r="C244" s="103"/>
      <c r="D244" s="103"/>
      <c r="E244" s="103"/>
      <c r="F244" s="103"/>
      <c r="G244" s="103"/>
      <c r="H244" s="103"/>
      <c r="I244" s="103"/>
      <c r="J244" s="103"/>
      <c r="K244" s="104"/>
      <c r="L244" s="61"/>
      <c r="M244" s="1"/>
      <c r="N244" s="29"/>
      <c r="O244" s="77" t="s">
        <v>63</v>
      </c>
      <c r="P244" s="78">
        <v>2</v>
      </c>
      <c r="Q244" s="79">
        <f>IF(SUM(K234:K242)=0,"",SUM(K234:K242))</f>
        <v>12</v>
      </c>
      <c r="R244" s="80" t="s">
        <v>10</v>
      </c>
    </row>
    <row r="245" spans="1:19" ht="15.75" customHeight="1">
      <c r="A245" s="52">
        <v>2601</v>
      </c>
      <c r="B245" s="103"/>
      <c r="C245" s="103"/>
      <c r="D245" s="103"/>
      <c r="E245" s="103"/>
      <c r="F245" s="103"/>
      <c r="G245" s="103"/>
      <c r="H245" s="103"/>
      <c r="I245" s="103"/>
      <c r="J245" s="103"/>
      <c r="K245" s="104"/>
      <c r="L245" s="61"/>
      <c r="M245" s="1"/>
      <c r="N245" s="29"/>
      <c r="O245" s="81" t="s">
        <v>64</v>
      </c>
      <c r="P245" s="82">
        <f>IF(P244/B232=0,"",P244/B232)</f>
        <v>8.3333333333333329E-2</v>
      </c>
      <c r="Q245" s="83">
        <f>IF(P244/Q244=0,"",P244/Q244)</f>
        <v>0.16666666666666666</v>
      </c>
      <c r="R245" s="84" t="s">
        <v>65</v>
      </c>
    </row>
    <row r="246" spans="1:19" ht="15.75" customHeight="1">
      <c r="A246" s="52">
        <v>2602</v>
      </c>
      <c r="B246" s="103"/>
      <c r="C246" s="103"/>
      <c r="D246" s="103"/>
      <c r="E246" s="103"/>
      <c r="F246" s="103"/>
      <c r="G246" s="103"/>
      <c r="H246" s="103"/>
      <c r="I246" s="103"/>
      <c r="J246" s="103"/>
      <c r="K246" s="104"/>
      <c r="L246" s="85"/>
      <c r="M246" s="86"/>
      <c r="N246" s="87"/>
      <c r="O246" s="86"/>
      <c r="P246" s="87"/>
      <c r="Q246" s="87"/>
      <c r="R246" s="88"/>
    </row>
    <row r="247" spans="1:19" ht="18" customHeight="1">
      <c r="A247" s="28"/>
      <c r="B247" s="29"/>
      <c r="C247" s="29"/>
      <c r="D247" s="201" t="s">
        <v>90</v>
      </c>
      <c r="E247" s="202"/>
      <c r="F247" s="202"/>
      <c r="G247" s="202"/>
      <c r="H247" s="202"/>
      <c r="I247" s="202"/>
      <c r="J247" s="203"/>
      <c r="K247" s="89">
        <f>SUM(K232:K243)</f>
        <v>12</v>
      </c>
      <c r="L247" s="90">
        <f>IF(K240=0,"",K240/B232)</f>
        <v>0.25</v>
      </c>
      <c r="M247" s="90">
        <f>IF(K247=0,"",K247/B232)</f>
        <v>0.5</v>
      </c>
      <c r="N247" s="90">
        <f>IF(K240=0,"",M247-L247)</f>
        <v>0.25</v>
      </c>
      <c r="O247" s="1"/>
      <c r="P247" s="29"/>
      <c r="Q247" s="25"/>
      <c r="R247" s="1"/>
    </row>
    <row r="248" spans="1:19" ht="12.75" customHeight="1"/>
    <row r="249" spans="1:19" ht="12.75" customHeight="1"/>
    <row r="250" spans="1:19" ht="26.25" customHeight="1">
      <c r="B250" s="212" t="s">
        <v>101</v>
      </c>
      <c r="C250" s="205"/>
      <c r="D250" s="205"/>
      <c r="E250" s="205"/>
      <c r="F250" s="205"/>
      <c r="G250" s="205"/>
      <c r="H250" s="205"/>
      <c r="I250" s="205"/>
      <c r="J250" s="205"/>
      <c r="K250" s="48" t="s">
        <v>110</v>
      </c>
      <c r="L250" s="1"/>
      <c r="M250" s="1"/>
      <c r="N250" s="29"/>
      <c r="O250" s="1"/>
      <c r="P250" s="29"/>
      <c r="Q250" s="29"/>
      <c r="R250" s="29"/>
    </row>
    <row r="251" spans="1:19" ht="20.25" customHeight="1">
      <c r="A251" s="206" t="s">
        <v>9</v>
      </c>
      <c r="B251" s="207" t="s">
        <v>80</v>
      </c>
      <c r="C251" s="202"/>
      <c r="D251" s="202"/>
      <c r="E251" s="202"/>
      <c r="F251" s="202"/>
      <c r="G251" s="202"/>
      <c r="H251" s="202"/>
      <c r="I251" s="202"/>
      <c r="J251" s="203"/>
      <c r="K251" s="208" t="s">
        <v>10</v>
      </c>
      <c r="L251" s="196" t="s">
        <v>2</v>
      </c>
      <c r="M251" s="196" t="s">
        <v>3</v>
      </c>
      <c r="N251" s="198" t="s">
        <v>4</v>
      </c>
      <c r="O251" s="196" t="s">
        <v>5</v>
      </c>
      <c r="P251" s="199" t="s">
        <v>6</v>
      </c>
      <c r="Q251" s="199" t="s">
        <v>7</v>
      </c>
      <c r="R251" s="196" t="s">
        <v>8</v>
      </c>
    </row>
    <row r="252" spans="1:19" ht="15.75" customHeight="1">
      <c r="A252" s="197"/>
      <c r="B252" s="52" t="s">
        <v>81</v>
      </c>
      <c r="C252" s="52" t="s">
        <v>82</v>
      </c>
      <c r="D252" s="52" t="s">
        <v>83</v>
      </c>
      <c r="E252" s="52" t="s">
        <v>84</v>
      </c>
      <c r="F252" s="52" t="s">
        <v>85</v>
      </c>
      <c r="G252" s="52" t="s">
        <v>86</v>
      </c>
      <c r="H252" s="52" t="s">
        <v>87</v>
      </c>
      <c r="I252" s="52" t="s">
        <v>88</v>
      </c>
      <c r="J252" s="52" t="s">
        <v>89</v>
      </c>
      <c r="K252" s="197"/>
      <c r="L252" s="197"/>
      <c r="M252" s="197"/>
      <c r="N252" s="197"/>
      <c r="O252" s="197"/>
      <c r="P252" s="197"/>
      <c r="Q252" s="197"/>
      <c r="R252" s="197"/>
    </row>
    <row r="253" spans="1:19" ht="15.75" customHeight="1">
      <c r="A253" s="52">
        <v>2001</v>
      </c>
      <c r="B253" s="53">
        <v>9</v>
      </c>
      <c r="C253" s="53"/>
      <c r="D253" s="53"/>
      <c r="E253" s="53"/>
      <c r="F253" s="53"/>
      <c r="G253" s="53"/>
      <c r="H253" s="53"/>
      <c r="I253" s="53"/>
      <c r="J253" s="53"/>
      <c r="K253" s="54"/>
      <c r="L253" s="120"/>
      <c r="M253" s="121"/>
      <c r="N253" s="122"/>
      <c r="O253" s="105"/>
      <c r="P253" s="59">
        <f>B253</f>
        <v>9</v>
      </c>
      <c r="Q253" s="106"/>
      <c r="R253" s="105"/>
    </row>
    <row r="254" spans="1:19" ht="15.75" customHeight="1">
      <c r="A254" s="52">
        <v>2002</v>
      </c>
      <c r="B254" s="53"/>
      <c r="C254" s="53">
        <v>8</v>
      </c>
      <c r="D254" s="53"/>
      <c r="E254" s="53"/>
      <c r="F254" s="53"/>
      <c r="G254" s="53"/>
      <c r="H254" s="53"/>
      <c r="I254" s="53"/>
      <c r="J254" s="53"/>
      <c r="K254" s="54"/>
      <c r="L254" s="123"/>
      <c r="M254" s="74"/>
      <c r="N254" s="124"/>
      <c r="O254" s="63">
        <f>IF(C254=0,"",C254/B253)</f>
        <v>0.88888888888888884</v>
      </c>
      <c r="P254" s="64">
        <v>8</v>
      </c>
      <c r="Q254" s="65">
        <f t="shared" ref="Q254:Q261" si="22">IF(P254=0,"",P254/P253)</f>
        <v>0.88888888888888884</v>
      </c>
      <c r="R254" s="65">
        <f t="shared" ref="R254:R261" si="23">IF(P254=0,"",100%-Q254)</f>
        <v>0.11111111111111116</v>
      </c>
    </row>
    <row r="255" spans="1:19" ht="15.75" customHeight="1">
      <c r="A255" s="52">
        <v>2101</v>
      </c>
      <c r="B255" s="53"/>
      <c r="C255" s="53"/>
      <c r="D255" s="53">
        <v>8</v>
      </c>
      <c r="E255" s="53"/>
      <c r="F255" s="53"/>
      <c r="G255" s="53"/>
      <c r="H255" s="53"/>
      <c r="I255" s="53"/>
      <c r="J255" s="53"/>
      <c r="K255" s="54"/>
      <c r="L255" s="123"/>
      <c r="M255" s="74"/>
      <c r="N255" s="124"/>
      <c r="O255" s="63">
        <f>IF(D255=0,"",D255/C254)</f>
        <v>1</v>
      </c>
      <c r="P255" s="64">
        <v>8</v>
      </c>
      <c r="Q255" s="65">
        <f t="shared" si="22"/>
        <v>1</v>
      </c>
      <c r="R255" s="65">
        <f t="shared" si="23"/>
        <v>0</v>
      </c>
      <c r="S255" s="8">
        <f>P255/P253</f>
        <v>0.88888888888888884</v>
      </c>
    </row>
    <row r="256" spans="1:19" ht="15.75" customHeight="1">
      <c r="A256" s="52">
        <v>2102</v>
      </c>
      <c r="B256" s="53"/>
      <c r="C256" s="53"/>
      <c r="D256" s="53"/>
      <c r="E256" s="53">
        <v>8</v>
      </c>
      <c r="F256" s="53"/>
      <c r="G256" s="53"/>
      <c r="H256" s="53"/>
      <c r="I256" s="53"/>
      <c r="J256" s="53"/>
      <c r="K256" s="54"/>
      <c r="L256" s="123"/>
      <c r="M256" s="74"/>
      <c r="N256" s="124"/>
      <c r="O256" s="63">
        <f>IF(E256=0,"",E256/D255)</f>
        <v>1</v>
      </c>
      <c r="P256" s="64">
        <v>8</v>
      </c>
      <c r="Q256" s="65">
        <f t="shared" si="22"/>
        <v>1</v>
      </c>
      <c r="R256" s="65">
        <f t="shared" si="23"/>
        <v>0</v>
      </c>
    </row>
    <row r="257" spans="1:18" ht="15.75" customHeight="1">
      <c r="A257" s="52">
        <v>2201</v>
      </c>
      <c r="B257" s="53"/>
      <c r="C257" s="53"/>
      <c r="D257" s="53"/>
      <c r="E257" s="53"/>
      <c r="F257" s="53">
        <v>6</v>
      </c>
      <c r="G257" s="53"/>
      <c r="H257" s="53"/>
      <c r="I257" s="53"/>
      <c r="J257" s="53"/>
      <c r="K257" s="54"/>
      <c r="L257" s="123"/>
      <c r="M257" s="74"/>
      <c r="N257" s="124"/>
      <c r="O257" s="63">
        <f>IF(F257=0,"",F257/E256)</f>
        <v>0.75</v>
      </c>
      <c r="P257" s="64">
        <v>6</v>
      </c>
      <c r="Q257" s="65">
        <f t="shared" si="22"/>
        <v>0.75</v>
      </c>
      <c r="R257" s="65">
        <f t="shared" si="23"/>
        <v>0.25</v>
      </c>
    </row>
    <row r="258" spans="1:18" ht="15.75" customHeight="1">
      <c r="A258" s="52">
        <v>2202</v>
      </c>
      <c r="B258" s="53"/>
      <c r="C258" s="53"/>
      <c r="D258" s="53"/>
      <c r="E258" s="53"/>
      <c r="F258" s="53"/>
      <c r="G258" s="53">
        <v>6</v>
      </c>
      <c r="H258" s="53"/>
      <c r="I258" s="53"/>
      <c r="J258" s="53"/>
      <c r="K258" s="54"/>
      <c r="L258" s="123"/>
      <c r="M258" s="74"/>
      <c r="N258" s="124"/>
      <c r="O258" s="63">
        <f>IF(G258=0,"",G258/F257)</f>
        <v>1</v>
      </c>
      <c r="P258" s="64">
        <v>6</v>
      </c>
      <c r="Q258" s="65">
        <f t="shared" si="22"/>
        <v>1</v>
      </c>
      <c r="R258" s="65">
        <f t="shared" si="23"/>
        <v>0</v>
      </c>
    </row>
    <row r="259" spans="1:18" ht="15.75" customHeight="1">
      <c r="A259" s="52">
        <v>2301</v>
      </c>
      <c r="B259" s="53"/>
      <c r="C259" s="53"/>
      <c r="D259" s="53"/>
      <c r="E259" s="53"/>
      <c r="F259" s="53"/>
      <c r="G259" s="53"/>
      <c r="H259" s="53">
        <v>6</v>
      </c>
      <c r="I259" s="53"/>
      <c r="J259" s="53"/>
      <c r="K259" s="54"/>
      <c r="L259" s="123"/>
      <c r="M259" s="74"/>
      <c r="N259" s="124"/>
      <c r="O259" s="63">
        <f>IF(H259=0,"",H259/G258)</f>
        <v>1</v>
      </c>
      <c r="P259" s="64">
        <v>6</v>
      </c>
      <c r="Q259" s="65">
        <f t="shared" si="22"/>
        <v>1</v>
      </c>
      <c r="R259" s="65">
        <f t="shared" si="23"/>
        <v>0</v>
      </c>
    </row>
    <row r="260" spans="1:18" ht="15.75" customHeight="1">
      <c r="A260" s="52">
        <v>2302</v>
      </c>
      <c r="B260" s="53"/>
      <c r="C260" s="53"/>
      <c r="D260" s="53"/>
      <c r="E260" s="53"/>
      <c r="F260" s="53"/>
      <c r="G260" s="53"/>
      <c r="H260" s="53"/>
      <c r="I260" s="53">
        <v>6</v>
      </c>
      <c r="J260" s="53"/>
      <c r="K260" s="54"/>
      <c r="L260" s="123"/>
      <c r="M260" s="74"/>
      <c r="N260" s="124"/>
      <c r="O260" s="66">
        <f>IF(I260=0,"",I260/H259)</f>
        <v>1</v>
      </c>
      <c r="P260" s="64">
        <v>6</v>
      </c>
      <c r="Q260" s="65">
        <f t="shared" si="22"/>
        <v>1</v>
      </c>
      <c r="R260" s="67">
        <f t="shared" si="23"/>
        <v>0</v>
      </c>
    </row>
    <row r="261" spans="1:18" ht="15.75" customHeight="1">
      <c r="A261" s="52">
        <v>2401</v>
      </c>
      <c r="B261" s="53"/>
      <c r="C261" s="53"/>
      <c r="D261" s="53"/>
      <c r="E261" s="53"/>
      <c r="F261" s="53"/>
      <c r="G261" s="53"/>
      <c r="H261" s="53"/>
      <c r="I261" s="53"/>
      <c r="J261" s="53">
        <v>6</v>
      </c>
      <c r="K261" s="54">
        <v>6</v>
      </c>
      <c r="L261" s="123"/>
      <c r="M261" s="74"/>
      <c r="N261" s="75"/>
      <c r="O261" s="66">
        <f>IF(J261=0,"",J261/I260)</f>
        <v>1</v>
      </c>
      <c r="P261" s="64">
        <v>6</v>
      </c>
      <c r="Q261" s="65">
        <f t="shared" si="22"/>
        <v>1</v>
      </c>
      <c r="R261" s="67">
        <f t="shared" si="23"/>
        <v>0</v>
      </c>
    </row>
    <row r="262" spans="1:18" ht="15.75" customHeight="1">
      <c r="A262" s="52">
        <v>2402</v>
      </c>
      <c r="B262" s="53"/>
      <c r="C262" s="53"/>
      <c r="D262" s="53"/>
      <c r="E262" s="53"/>
      <c r="F262" s="53"/>
      <c r="G262" s="53"/>
      <c r="H262" s="53"/>
      <c r="I262" s="53"/>
      <c r="J262" s="53"/>
      <c r="K262" s="54"/>
      <c r="L262" s="123"/>
      <c r="M262" s="74"/>
      <c r="N262" s="75"/>
      <c r="O262" s="71"/>
      <c r="P262" s="72"/>
      <c r="Q262" s="73"/>
      <c r="R262" s="71"/>
    </row>
    <row r="263" spans="1:18" ht="15.75" customHeight="1">
      <c r="A263" s="52">
        <v>2501</v>
      </c>
      <c r="B263" s="53"/>
      <c r="C263" s="53"/>
      <c r="D263" s="53"/>
      <c r="E263" s="53"/>
      <c r="F263" s="53"/>
      <c r="G263" s="53"/>
      <c r="H263" s="53"/>
      <c r="I263" s="53"/>
      <c r="J263" s="53"/>
      <c r="K263" s="54"/>
      <c r="L263" s="123"/>
      <c r="M263" s="74"/>
      <c r="N263" s="75"/>
      <c r="O263" s="71"/>
      <c r="P263" s="72"/>
      <c r="Q263" s="73"/>
      <c r="R263" s="71"/>
    </row>
    <row r="264" spans="1:18" ht="15.75" customHeight="1">
      <c r="A264" s="52">
        <v>2502</v>
      </c>
      <c r="B264" s="53"/>
      <c r="C264" s="53"/>
      <c r="D264" s="53"/>
      <c r="E264" s="53"/>
      <c r="F264" s="53"/>
      <c r="G264" s="53"/>
      <c r="H264" s="53"/>
      <c r="I264" s="53"/>
      <c r="J264" s="53"/>
      <c r="K264" s="54"/>
      <c r="L264" s="123"/>
      <c r="M264" s="74"/>
      <c r="N264" s="75"/>
      <c r="O264" s="71"/>
      <c r="P264" s="72"/>
      <c r="Q264" s="73"/>
      <c r="R264" s="71"/>
    </row>
    <row r="265" spans="1:18" ht="15.75" customHeight="1">
      <c r="A265" s="52">
        <v>2601</v>
      </c>
      <c r="B265" s="103"/>
      <c r="C265" s="103"/>
      <c r="D265" s="103"/>
      <c r="E265" s="103"/>
      <c r="F265" s="103"/>
      <c r="G265" s="103"/>
      <c r="H265" s="103"/>
      <c r="I265" s="103"/>
      <c r="J265" s="103"/>
      <c r="K265" s="104"/>
      <c r="L265" s="61"/>
      <c r="M265" s="1"/>
      <c r="N265" s="29"/>
      <c r="O265" s="77" t="s">
        <v>63</v>
      </c>
      <c r="P265" s="78">
        <v>2</v>
      </c>
      <c r="Q265" s="79">
        <f>IF(SUM(K255:K263)=0,"",SUM(K255:K263))</f>
        <v>6</v>
      </c>
      <c r="R265" s="80" t="s">
        <v>10</v>
      </c>
    </row>
    <row r="266" spans="1:18" ht="15.75" customHeight="1">
      <c r="A266" s="52">
        <v>2602</v>
      </c>
      <c r="B266" s="103"/>
      <c r="C266" s="103"/>
      <c r="D266" s="103"/>
      <c r="E266" s="103"/>
      <c r="F266" s="103"/>
      <c r="G266" s="103"/>
      <c r="H266" s="103"/>
      <c r="I266" s="103"/>
      <c r="J266" s="103"/>
      <c r="K266" s="104"/>
      <c r="L266" s="61"/>
      <c r="M266" s="1"/>
      <c r="N266" s="29"/>
      <c r="O266" s="81" t="s">
        <v>64</v>
      </c>
      <c r="P266" s="82">
        <f>IF(P265/B253=0,"",P265/B253)</f>
        <v>0.22222222222222221</v>
      </c>
      <c r="Q266" s="83">
        <f>IF(P265/Q265=0,"",P265/Q265)</f>
        <v>0.33333333333333331</v>
      </c>
      <c r="R266" s="84" t="s">
        <v>65</v>
      </c>
    </row>
    <row r="267" spans="1:18" ht="15.75" customHeight="1">
      <c r="A267" s="52">
        <v>2701</v>
      </c>
      <c r="B267" s="103"/>
      <c r="C267" s="103"/>
      <c r="D267" s="103"/>
      <c r="E267" s="103"/>
      <c r="F267" s="103"/>
      <c r="G267" s="103"/>
      <c r="H267" s="103"/>
      <c r="I267" s="103"/>
      <c r="J267" s="103"/>
      <c r="K267" s="104"/>
      <c r="L267" s="85"/>
      <c r="M267" s="86"/>
      <c r="N267" s="87"/>
      <c r="O267" s="86"/>
      <c r="P267" s="87"/>
      <c r="Q267" s="87"/>
      <c r="R267" s="88"/>
    </row>
    <row r="268" spans="1:18" ht="18" customHeight="1">
      <c r="A268" s="28"/>
      <c r="B268" s="29"/>
      <c r="C268" s="29"/>
      <c r="D268" s="201" t="s">
        <v>90</v>
      </c>
      <c r="E268" s="202"/>
      <c r="F268" s="202"/>
      <c r="G268" s="202"/>
      <c r="H268" s="202"/>
      <c r="I268" s="202"/>
      <c r="J268" s="203"/>
      <c r="K268" s="89">
        <f>SUM(K253:K264)</f>
        <v>6</v>
      </c>
      <c r="L268" s="90">
        <f>IF(K261=0,"",K261/B253)</f>
        <v>0.66666666666666663</v>
      </c>
      <c r="M268" s="90">
        <f>IF(K268=0,"",K268/B253)</f>
        <v>0.66666666666666663</v>
      </c>
      <c r="N268" s="90">
        <f>IF(K261=0,"",M268-L268)</f>
        <v>0</v>
      </c>
      <c r="O268" s="1"/>
      <c r="P268" s="29"/>
      <c r="Q268" s="25"/>
      <c r="R268" s="1"/>
    </row>
    <row r="269" spans="1:18" ht="12.75" customHeight="1"/>
    <row r="270" spans="1:18" ht="12.75" customHeight="1"/>
    <row r="271" spans="1:18" ht="26.25" customHeight="1">
      <c r="B271" s="212" t="s">
        <v>101</v>
      </c>
      <c r="C271" s="205"/>
      <c r="D271" s="205"/>
      <c r="E271" s="205"/>
      <c r="F271" s="205"/>
      <c r="G271" s="205"/>
      <c r="H271" s="205"/>
      <c r="I271" s="205"/>
      <c r="J271" s="205"/>
      <c r="K271" s="48" t="s">
        <v>111</v>
      </c>
      <c r="L271" s="1"/>
      <c r="M271" s="1"/>
      <c r="N271" s="29"/>
      <c r="O271" s="1"/>
      <c r="P271" s="29"/>
      <c r="Q271" s="29"/>
      <c r="R271" s="29"/>
    </row>
    <row r="272" spans="1:18" ht="20.25" customHeight="1">
      <c r="A272" s="206" t="s">
        <v>9</v>
      </c>
      <c r="B272" s="207" t="s">
        <v>80</v>
      </c>
      <c r="C272" s="202"/>
      <c r="D272" s="202"/>
      <c r="E272" s="202"/>
      <c r="F272" s="202"/>
      <c r="G272" s="202"/>
      <c r="H272" s="202"/>
      <c r="I272" s="202"/>
      <c r="J272" s="203"/>
      <c r="K272" s="208" t="s">
        <v>10</v>
      </c>
      <c r="L272" s="196" t="s">
        <v>2</v>
      </c>
      <c r="M272" s="196" t="s">
        <v>3</v>
      </c>
      <c r="N272" s="198" t="s">
        <v>4</v>
      </c>
      <c r="O272" s="196" t="s">
        <v>5</v>
      </c>
      <c r="P272" s="199" t="s">
        <v>6</v>
      </c>
      <c r="Q272" s="199" t="s">
        <v>7</v>
      </c>
      <c r="R272" s="196" t="s">
        <v>8</v>
      </c>
    </row>
    <row r="273" spans="1:19" ht="15.75" customHeight="1">
      <c r="A273" s="197"/>
      <c r="B273" s="52" t="s">
        <v>81</v>
      </c>
      <c r="C273" s="52" t="s">
        <v>82</v>
      </c>
      <c r="D273" s="52" t="s">
        <v>83</v>
      </c>
      <c r="E273" s="52" t="s">
        <v>84</v>
      </c>
      <c r="F273" s="52" t="s">
        <v>85</v>
      </c>
      <c r="G273" s="52" t="s">
        <v>86</v>
      </c>
      <c r="H273" s="52" t="s">
        <v>87</v>
      </c>
      <c r="I273" s="52" t="s">
        <v>88</v>
      </c>
      <c r="J273" s="52" t="s">
        <v>89</v>
      </c>
      <c r="K273" s="197"/>
      <c r="L273" s="197"/>
      <c r="M273" s="197"/>
      <c r="N273" s="197"/>
      <c r="O273" s="197"/>
      <c r="P273" s="197"/>
      <c r="Q273" s="197"/>
      <c r="R273" s="197"/>
    </row>
    <row r="274" spans="1:19" ht="15.75" customHeight="1">
      <c r="A274" s="52">
        <v>2002</v>
      </c>
      <c r="B274" s="53">
        <v>23</v>
      </c>
      <c r="C274" s="53"/>
      <c r="D274" s="53"/>
      <c r="E274" s="53"/>
      <c r="F274" s="53"/>
      <c r="G274" s="53"/>
      <c r="H274" s="53"/>
      <c r="I274" s="53"/>
      <c r="J274" s="53"/>
      <c r="K274" s="54"/>
      <c r="L274" s="120"/>
      <c r="M274" s="121"/>
      <c r="N274" s="122"/>
      <c r="O274" s="105"/>
      <c r="P274" s="59">
        <f>B274</f>
        <v>23</v>
      </c>
      <c r="Q274" s="106"/>
      <c r="R274" s="105"/>
    </row>
    <row r="275" spans="1:19" ht="15.75" customHeight="1">
      <c r="A275" s="52">
        <v>2101</v>
      </c>
      <c r="B275" s="53"/>
      <c r="C275" s="53">
        <v>21</v>
      </c>
      <c r="D275" s="53"/>
      <c r="E275" s="53"/>
      <c r="F275" s="53"/>
      <c r="G275" s="53"/>
      <c r="H275" s="53"/>
      <c r="I275" s="53"/>
      <c r="J275" s="53"/>
      <c r="K275" s="54"/>
      <c r="L275" s="123"/>
      <c r="M275" s="74"/>
      <c r="N275" s="124"/>
      <c r="O275" s="63">
        <f>IF(C275=0,"",C275/B274)</f>
        <v>0.91304347826086951</v>
      </c>
      <c r="P275" s="64">
        <v>21</v>
      </c>
      <c r="Q275" s="65">
        <f t="shared" ref="Q275:Q281" si="24">IF(P275=0,"",P275/P274)</f>
        <v>0.91304347826086951</v>
      </c>
      <c r="R275" s="65">
        <f t="shared" ref="R275:R281" si="25">IF(P275=0,"",100%-Q275)</f>
        <v>8.6956521739130488E-2</v>
      </c>
    </row>
    <row r="276" spans="1:19" ht="15.75" customHeight="1">
      <c r="A276" s="52">
        <v>2102</v>
      </c>
      <c r="B276" s="53"/>
      <c r="C276" s="53"/>
      <c r="D276" s="53">
        <v>19</v>
      </c>
      <c r="E276" s="53"/>
      <c r="F276" s="53"/>
      <c r="G276" s="53"/>
      <c r="H276" s="53"/>
      <c r="I276" s="53"/>
      <c r="J276" s="53"/>
      <c r="K276" s="54"/>
      <c r="L276" s="123"/>
      <c r="M276" s="74"/>
      <c r="N276" s="124"/>
      <c r="O276" s="63">
        <f>IF(D276=0,"",D276/C275)</f>
        <v>0.90476190476190477</v>
      </c>
      <c r="P276" s="64">
        <v>19</v>
      </c>
      <c r="Q276" s="65">
        <f t="shared" si="24"/>
        <v>0.90476190476190477</v>
      </c>
      <c r="R276" s="65">
        <f t="shared" si="25"/>
        <v>9.5238095238095233E-2</v>
      </c>
      <c r="S276" s="8">
        <f>P276/P274</f>
        <v>0.82608695652173914</v>
      </c>
    </row>
    <row r="277" spans="1:19" ht="15.75" customHeight="1">
      <c r="A277" s="52">
        <v>2201</v>
      </c>
      <c r="B277" s="53"/>
      <c r="C277" s="53"/>
      <c r="D277" s="53"/>
      <c r="E277" s="53">
        <v>19</v>
      </c>
      <c r="F277" s="53"/>
      <c r="G277" s="53"/>
      <c r="H277" s="53"/>
      <c r="I277" s="53"/>
      <c r="J277" s="53"/>
      <c r="K277" s="54"/>
      <c r="L277" s="123"/>
      <c r="M277" s="74"/>
      <c r="N277" s="124"/>
      <c r="O277" s="63">
        <f>IF(E277=0,"",E277/D276)</f>
        <v>1</v>
      </c>
      <c r="P277" s="64">
        <v>19</v>
      </c>
      <c r="Q277" s="65">
        <f t="shared" si="24"/>
        <v>1</v>
      </c>
      <c r="R277" s="65">
        <f t="shared" si="25"/>
        <v>0</v>
      </c>
    </row>
    <row r="278" spans="1:19" ht="15.75" customHeight="1">
      <c r="A278" s="52">
        <v>2202</v>
      </c>
      <c r="B278" s="53"/>
      <c r="C278" s="53"/>
      <c r="D278" s="53"/>
      <c r="E278" s="53"/>
      <c r="F278" s="53">
        <v>17</v>
      </c>
      <c r="G278" s="53"/>
      <c r="H278" s="53"/>
      <c r="I278" s="53"/>
      <c r="J278" s="53"/>
      <c r="K278" s="54"/>
      <c r="L278" s="123"/>
      <c r="M278" s="74"/>
      <c r="N278" s="124"/>
      <c r="O278" s="63">
        <f>IF(F278=0,"",F278/E277)</f>
        <v>0.89473684210526316</v>
      </c>
      <c r="P278" s="64">
        <v>18</v>
      </c>
      <c r="Q278" s="65">
        <f t="shared" si="24"/>
        <v>0.94736842105263153</v>
      </c>
      <c r="R278" s="65">
        <f t="shared" si="25"/>
        <v>5.2631578947368474E-2</v>
      </c>
    </row>
    <row r="279" spans="1:19" ht="15.75" customHeight="1">
      <c r="A279" s="52">
        <v>2301</v>
      </c>
      <c r="B279" s="53"/>
      <c r="C279" s="53"/>
      <c r="D279" s="53"/>
      <c r="E279" s="53"/>
      <c r="F279" s="53"/>
      <c r="G279" s="53">
        <v>16</v>
      </c>
      <c r="H279" s="53"/>
      <c r="I279" s="53"/>
      <c r="J279" s="53"/>
      <c r="K279" s="54"/>
      <c r="L279" s="123"/>
      <c r="M279" s="74"/>
      <c r="N279" s="124"/>
      <c r="O279" s="63">
        <f>IF(G279=0,"",G279/F278)</f>
        <v>0.94117647058823528</v>
      </c>
      <c r="P279" s="64">
        <v>17</v>
      </c>
      <c r="Q279" s="65">
        <f t="shared" si="24"/>
        <v>0.94444444444444442</v>
      </c>
      <c r="R279" s="65">
        <f t="shared" si="25"/>
        <v>5.555555555555558E-2</v>
      </c>
    </row>
    <row r="280" spans="1:19" ht="15.75" customHeight="1">
      <c r="A280" s="52">
        <v>2302</v>
      </c>
      <c r="B280" s="53"/>
      <c r="C280" s="53"/>
      <c r="D280" s="53"/>
      <c r="E280" s="53"/>
      <c r="F280" s="53"/>
      <c r="G280" s="53"/>
      <c r="H280" s="53">
        <v>15</v>
      </c>
      <c r="I280" s="53"/>
      <c r="J280" s="53"/>
      <c r="K280" s="54"/>
      <c r="L280" s="123"/>
      <c r="M280" s="74"/>
      <c r="N280" s="124"/>
      <c r="O280" s="63">
        <f>IF(H280=0,"",H280/G279)</f>
        <v>0.9375</v>
      </c>
      <c r="P280" s="64">
        <v>17</v>
      </c>
      <c r="Q280" s="65">
        <f t="shared" si="24"/>
        <v>1</v>
      </c>
      <c r="R280" s="65">
        <f t="shared" si="25"/>
        <v>0</v>
      </c>
    </row>
    <row r="281" spans="1:19" ht="15.75" customHeight="1">
      <c r="A281" s="52">
        <v>2401</v>
      </c>
      <c r="B281" s="53"/>
      <c r="C281" s="53"/>
      <c r="D281" s="53"/>
      <c r="E281" s="53"/>
      <c r="F281" s="53"/>
      <c r="G281" s="53"/>
      <c r="H281" s="53"/>
      <c r="I281" s="53">
        <v>15</v>
      </c>
      <c r="J281" s="53"/>
      <c r="K281" s="54"/>
      <c r="L281" s="123"/>
      <c r="M281" s="74"/>
      <c r="N281" s="124"/>
      <c r="O281" s="66">
        <f>IF(I281=0,"",I281/H280)</f>
        <v>1</v>
      </c>
      <c r="P281" s="64">
        <v>17</v>
      </c>
      <c r="Q281" s="65">
        <f t="shared" si="24"/>
        <v>1</v>
      </c>
      <c r="R281" s="67">
        <f t="shared" si="25"/>
        <v>0</v>
      </c>
    </row>
    <row r="282" spans="1:19" ht="15.75" customHeight="1">
      <c r="A282" s="52">
        <v>2402</v>
      </c>
      <c r="B282" s="53"/>
      <c r="C282" s="53"/>
      <c r="D282" s="53"/>
      <c r="E282" s="53"/>
      <c r="F282" s="53"/>
      <c r="G282" s="53"/>
      <c r="H282" s="53"/>
      <c r="I282" s="53"/>
      <c r="J282" s="53">
        <v>14</v>
      </c>
      <c r="K282" s="54">
        <v>14</v>
      </c>
      <c r="L282" s="123"/>
      <c r="M282" s="74"/>
      <c r="N282" s="75"/>
      <c r="O282" s="66">
        <f>IF(J282=0,"",J282/I281)</f>
        <v>0.93333333333333335</v>
      </c>
      <c r="P282" s="64">
        <v>16</v>
      </c>
      <c r="Q282" s="65">
        <f t="shared" ref="Q282" si="26">IF(P282=0,"",P282/P281)</f>
        <v>0.94117647058823528</v>
      </c>
      <c r="R282" s="67">
        <f t="shared" ref="R282" si="27">IF(P282=0,"",100%-Q282)</f>
        <v>5.8823529411764719E-2</v>
      </c>
    </row>
    <row r="283" spans="1:19" ht="15.75" customHeight="1">
      <c r="A283" s="52">
        <v>2501</v>
      </c>
      <c r="B283" s="53"/>
      <c r="C283" s="53"/>
      <c r="D283" s="53"/>
      <c r="E283" s="53"/>
      <c r="F283" s="53"/>
      <c r="G283" s="53"/>
      <c r="H283" s="53"/>
      <c r="I283" s="53"/>
      <c r="J283" s="53"/>
      <c r="K283" s="54"/>
      <c r="L283" s="123"/>
      <c r="M283" s="74"/>
      <c r="N283" s="75"/>
      <c r="O283" s="71"/>
      <c r="P283" s="72"/>
      <c r="Q283" s="73"/>
      <c r="R283" s="71"/>
    </row>
    <row r="284" spans="1:19" ht="15.75" customHeight="1">
      <c r="A284" s="52">
        <v>2502</v>
      </c>
      <c r="B284" s="53"/>
      <c r="C284" s="53"/>
      <c r="D284" s="53"/>
      <c r="E284" s="53"/>
      <c r="F284" s="53"/>
      <c r="G284" s="53"/>
      <c r="H284" s="53"/>
      <c r="I284" s="53"/>
      <c r="J284" s="53"/>
      <c r="K284" s="54"/>
      <c r="L284" s="123"/>
      <c r="M284" s="74"/>
      <c r="N284" s="75"/>
      <c r="O284" s="71"/>
      <c r="P284" s="72"/>
      <c r="Q284" s="73"/>
      <c r="R284" s="71"/>
    </row>
    <row r="285" spans="1:19" ht="15.75" customHeight="1">
      <c r="A285" s="52">
        <v>2601</v>
      </c>
      <c r="B285" s="53"/>
      <c r="C285" s="53"/>
      <c r="D285" s="53"/>
      <c r="E285" s="53"/>
      <c r="F285" s="53"/>
      <c r="G285" s="53"/>
      <c r="H285" s="53"/>
      <c r="I285" s="53"/>
      <c r="J285" s="53"/>
      <c r="K285" s="54"/>
      <c r="L285" s="123"/>
      <c r="M285" s="74"/>
      <c r="N285" s="75"/>
      <c r="O285" s="71"/>
      <c r="P285" s="72"/>
      <c r="Q285" s="73"/>
      <c r="R285" s="71"/>
    </row>
    <row r="286" spans="1:19" ht="15.75" customHeight="1">
      <c r="A286" s="52">
        <v>2602</v>
      </c>
      <c r="B286" s="103"/>
      <c r="C286" s="103"/>
      <c r="D286" s="103"/>
      <c r="E286" s="103"/>
      <c r="F286" s="103"/>
      <c r="G286" s="103"/>
      <c r="H286" s="103"/>
      <c r="I286" s="103"/>
      <c r="J286" s="103"/>
      <c r="K286" s="104"/>
      <c r="L286" s="61"/>
      <c r="M286" s="1"/>
      <c r="N286" s="29"/>
      <c r="O286" s="77" t="s">
        <v>63</v>
      </c>
      <c r="P286" s="78"/>
      <c r="Q286" s="79">
        <f>IF(SUM(K276:K284)=0,"",SUM(K276:K284))</f>
        <v>14</v>
      </c>
      <c r="R286" s="80" t="s">
        <v>10</v>
      </c>
    </row>
    <row r="287" spans="1:19" ht="15.75" customHeight="1">
      <c r="A287" s="52">
        <v>2701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4"/>
      <c r="L287" s="61"/>
      <c r="M287" s="1"/>
      <c r="N287" s="29"/>
      <c r="O287" s="81" t="s">
        <v>64</v>
      </c>
      <c r="P287" s="82" t="str">
        <f>IF(P286/B274=0,"",P286/B274)</f>
        <v/>
      </c>
      <c r="Q287" s="83" t="str">
        <f>IF(P286/Q286=0,"",P286/Q286)</f>
        <v/>
      </c>
      <c r="R287" s="84" t="s">
        <v>65</v>
      </c>
    </row>
    <row r="288" spans="1:19" ht="15.75" customHeight="1">
      <c r="A288" s="52">
        <v>2702</v>
      </c>
      <c r="B288" s="103"/>
      <c r="C288" s="103"/>
      <c r="D288" s="103"/>
      <c r="E288" s="103"/>
      <c r="F288" s="103"/>
      <c r="G288" s="103"/>
      <c r="H288" s="103"/>
      <c r="I288" s="103"/>
      <c r="J288" s="103"/>
      <c r="K288" s="104"/>
      <c r="L288" s="85"/>
      <c r="M288" s="86"/>
      <c r="N288" s="87"/>
      <c r="O288" s="86"/>
      <c r="P288" s="87"/>
      <c r="Q288" s="87"/>
      <c r="R288" s="88"/>
    </row>
    <row r="289" spans="1:19" ht="18" customHeight="1">
      <c r="A289" s="28"/>
      <c r="B289" s="29"/>
      <c r="C289" s="29"/>
      <c r="D289" s="201" t="s">
        <v>90</v>
      </c>
      <c r="E289" s="202"/>
      <c r="F289" s="202"/>
      <c r="G289" s="202"/>
      <c r="H289" s="202"/>
      <c r="I289" s="202"/>
      <c r="J289" s="203"/>
      <c r="K289" s="89">
        <f>SUM(K274:K285)</f>
        <v>14</v>
      </c>
      <c r="L289" s="90">
        <f>IF(K282=0,"",K282/B274)</f>
        <v>0.60869565217391308</v>
      </c>
      <c r="M289" s="90">
        <f>IF(K289=0,"",K289/B274)</f>
        <v>0.60869565217391308</v>
      </c>
      <c r="N289" s="90">
        <f>IF(K282=0,"",M289-L289)</f>
        <v>0</v>
      </c>
      <c r="O289" s="1"/>
      <c r="P289" s="29"/>
      <c r="Q289" s="25"/>
      <c r="R289" s="1"/>
    </row>
    <row r="290" spans="1:19" ht="12.75" customHeight="1"/>
    <row r="291" spans="1:19" ht="12.75" customHeight="1"/>
    <row r="292" spans="1:19" ht="12.75" customHeight="1"/>
    <row r="293" spans="1:19" ht="26.25" customHeight="1">
      <c r="B293" s="212" t="s">
        <v>101</v>
      </c>
      <c r="C293" s="205"/>
      <c r="D293" s="205"/>
      <c r="E293" s="205"/>
      <c r="F293" s="205"/>
      <c r="G293" s="205"/>
      <c r="H293" s="205"/>
      <c r="I293" s="205"/>
      <c r="J293" s="205"/>
      <c r="K293" s="48" t="s">
        <v>113</v>
      </c>
      <c r="L293" s="1"/>
      <c r="M293" s="1"/>
      <c r="N293" s="29"/>
      <c r="O293" s="1"/>
      <c r="P293" s="29"/>
      <c r="Q293" s="29"/>
      <c r="R293" s="29"/>
    </row>
    <row r="294" spans="1:19" ht="20.25" customHeight="1">
      <c r="A294" s="206" t="s">
        <v>9</v>
      </c>
      <c r="B294" s="207" t="s">
        <v>80</v>
      </c>
      <c r="C294" s="202"/>
      <c r="D294" s="202"/>
      <c r="E294" s="202"/>
      <c r="F294" s="202"/>
      <c r="G294" s="202"/>
      <c r="H294" s="202"/>
      <c r="I294" s="202"/>
      <c r="J294" s="203"/>
      <c r="K294" s="208" t="s">
        <v>10</v>
      </c>
      <c r="L294" s="196" t="s">
        <v>2</v>
      </c>
      <c r="M294" s="196" t="s">
        <v>3</v>
      </c>
      <c r="N294" s="198" t="s">
        <v>4</v>
      </c>
      <c r="O294" s="196" t="s">
        <v>5</v>
      </c>
      <c r="P294" s="199" t="s">
        <v>6</v>
      </c>
      <c r="Q294" s="199" t="s">
        <v>7</v>
      </c>
      <c r="R294" s="196" t="s">
        <v>8</v>
      </c>
    </row>
    <row r="295" spans="1:19" ht="15.75" customHeight="1">
      <c r="A295" s="197"/>
      <c r="B295" s="52" t="s">
        <v>81</v>
      </c>
      <c r="C295" s="52" t="s">
        <v>82</v>
      </c>
      <c r="D295" s="52" t="s">
        <v>83</v>
      </c>
      <c r="E295" s="52" t="s">
        <v>84</v>
      </c>
      <c r="F295" s="52" t="s">
        <v>85</v>
      </c>
      <c r="G295" s="52" t="s">
        <v>86</v>
      </c>
      <c r="H295" s="52" t="s">
        <v>87</v>
      </c>
      <c r="I295" s="52" t="s">
        <v>88</v>
      </c>
      <c r="J295" s="52" t="s">
        <v>89</v>
      </c>
      <c r="K295" s="197"/>
      <c r="L295" s="197"/>
      <c r="M295" s="197"/>
      <c r="N295" s="197"/>
      <c r="O295" s="197"/>
      <c r="P295" s="197"/>
      <c r="Q295" s="197"/>
      <c r="R295" s="197"/>
    </row>
    <row r="296" spans="1:19" ht="15.75" customHeight="1">
      <c r="A296" s="52">
        <v>2102</v>
      </c>
      <c r="B296" s="53">
        <v>27</v>
      </c>
      <c r="C296" s="53"/>
      <c r="D296" s="53"/>
      <c r="E296" s="53"/>
      <c r="F296" s="53"/>
      <c r="G296" s="53"/>
      <c r="H296" s="53"/>
      <c r="I296" s="53"/>
      <c r="J296" s="53"/>
      <c r="K296" s="54"/>
      <c r="L296" s="120"/>
      <c r="M296" s="121"/>
      <c r="N296" s="122"/>
      <c r="O296" s="105"/>
      <c r="P296" s="59">
        <f>B296</f>
        <v>27</v>
      </c>
      <c r="Q296" s="106"/>
      <c r="R296" s="105"/>
    </row>
    <row r="297" spans="1:19" ht="15.75" customHeight="1">
      <c r="A297" s="52">
        <v>2201</v>
      </c>
      <c r="B297" s="53"/>
      <c r="C297" s="53">
        <v>21</v>
      </c>
      <c r="D297" s="53"/>
      <c r="E297" s="53"/>
      <c r="F297" s="53"/>
      <c r="G297" s="53"/>
      <c r="H297" s="53"/>
      <c r="I297" s="53"/>
      <c r="J297" s="53"/>
      <c r="K297" s="54"/>
      <c r="L297" s="123"/>
      <c r="M297" s="74"/>
      <c r="N297" s="124"/>
      <c r="O297" s="63">
        <f>IF(C297=0,"",C297/B296)</f>
        <v>0.77777777777777779</v>
      </c>
      <c r="P297" s="64">
        <v>27</v>
      </c>
      <c r="Q297" s="65">
        <f t="shared" ref="Q297:Q303" si="28">IF(P297=0,"",P297/P296)</f>
        <v>1</v>
      </c>
      <c r="R297" s="65">
        <f t="shared" ref="R297:R303" si="29">IF(P297=0,"",100%-Q297)</f>
        <v>0</v>
      </c>
    </row>
    <row r="298" spans="1:19" ht="15.75" customHeight="1">
      <c r="A298" s="52">
        <v>2202</v>
      </c>
      <c r="B298" s="53"/>
      <c r="C298" s="53"/>
      <c r="D298" s="53">
        <v>20</v>
      </c>
      <c r="E298" s="53"/>
      <c r="F298" s="53"/>
      <c r="G298" s="53"/>
      <c r="H298" s="53"/>
      <c r="I298" s="53"/>
      <c r="J298" s="53"/>
      <c r="K298" s="54"/>
      <c r="L298" s="123"/>
      <c r="M298" s="74"/>
      <c r="N298" s="124"/>
      <c r="O298" s="63">
        <f>IF(D298=0,"",D298/C297)</f>
        <v>0.95238095238095233</v>
      </c>
      <c r="P298" s="64">
        <v>21</v>
      </c>
      <c r="Q298" s="65">
        <f t="shared" si="28"/>
        <v>0.77777777777777779</v>
      </c>
      <c r="R298" s="65">
        <f t="shared" si="29"/>
        <v>0.22222222222222221</v>
      </c>
      <c r="S298" s="8">
        <f>P298/P296</f>
        <v>0.77777777777777779</v>
      </c>
    </row>
    <row r="299" spans="1:19" ht="15.75" customHeight="1">
      <c r="A299" s="52">
        <v>2301</v>
      </c>
      <c r="B299" s="53"/>
      <c r="C299" s="53"/>
      <c r="D299" s="53"/>
      <c r="E299" s="53">
        <v>20</v>
      </c>
      <c r="F299" s="53"/>
      <c r="G299" s="53"/>
      <c r="H299" s="53"/>
      <c r="I299" s="53"/>
      <c r="J299" s="53"/>
      <c r="K299" s="54"/>
      <c r="L299" s="123"/>
      <c r="M299" s="74"/>
      <c r="N299" s="124"/>
      <c r="O299" s="63">
        <f>IF(E299=0,"",E299/D298)</f>
        <v>1</v>
      </c>
      <c r="P299" s="64">
        <v>21</v>
      </c>
      <c r="Q299" s="65">
        <f t="shared" si="28"/>
        <v>1</v>
      </c>
      <c r="R299" s="65">
        <f t="shared" si="29"/>
        <v>0</v>
      </c>
    </row>
    <row r="300" spans="1:19" ht="15.75" customHeight="1">
      <c r="A300" s="52">
        <v>2302</v>
      </c>
      <c r="B300" s="53"/>
      <c r="C300" s="53"/>
      <c r="D300" s="53"/>
      <c r="E300" s="53"/>
      <c r="F300" s="53">
        <v>20</v>
      </c>
      <c r="G300" s="53"/>
      <c r="H300" s="53"/>
      <c r="I300" s="53"/>
      <c r="J300" s="53"/>
      <c r="K300" s="54"/>
      <c r="L300" s="123"/>
      <c r="M300" s="74"/>
      <c r="N300" s="124"/>
      <c r="O300" s="63">
        <f>IF(F300=0,"",F300/E299)</f>
        <v>1</v>
      </c>
      <c r="P300" s="64">
        <v>21</v>
      </c>
      <c r="Q300" s="65">
        <f t="shared" si="28"/>
        <v>1</v>
      </c>
      <c r="R300" s="65">
        <f t="shared" si="29"/>
        <v>0</v>
      </c>
    </row>
    <row r="301" spans="1:19" ht="15.75" customHeight="1">
      <c r="A301" s="52">
        <v>2401</v>
      </c>
      <c r="B301" s="53"/>
      <c r="C301" s="53"/>
      <c r="D301" s="53"/>
      <c r="E301" s="53"/>
      <c r="F301" s="53"/>
      <c r="G301" s="53">
        <v>19</v>
      </c>
      <c r="H301" s="53"/>
      <c r="I301" s="53"/>
      <c r="J301" s="53"/>
      <c r="K301" s="54"/>
      <c r="L301" s="123"/>
      <c r="M301" s="74"/>
      <c r="N301" s="124"/>
      <c r="O301" s="63">
        <f>IF(G301=0,"",G301/F300)</f>
        <v>0.95</v>
      </c>
      <c r="P301" s="64">
        <v>20</v>
      </c>
      <c r="Q301" s="65">
        <f t="shared" si="28"/>
        <v>0.95238095238095233</v>
      </c>
      <c r="R301" s="65">
        <f t="shared" si="29"/>
        <v>4.7619047619047672E-2</v>
      </c>
    </row>
    <row r="302" spans="1:19" ht="15.75" customHeight="1">
      <c r="A302" s="52">
        <v>2402</v>
      </c>
      <c r="B302" s="53"/>
      <c r="C302" s="53"/>
      <c r="D302" s="53"/>
      <c r="E302" s="53"/>
      <c r="F302" s="53"/>
      <c r="G302" s="53"/>
      <c r="H302" s="53">
        <v>19</v>
      </c>
      <c r="I302" s="53"/>
      <c r="J302" s="53"/>
      <c r="K302" s="54"/>
      <c r="L302" s="123"/>
      <c r="M302" s="74"/>
      <c r="N302" s="124"/>
      <c r="O302" s="63">
        <f>IF(H302=0,"",H302/G301)</f>
        <v>1</v>
      </c>
      <c r="P302" s="64">
        <v>20</v>
      </c>
      <c r="Q302" s="65">
        <f t="shared" si="28"/>
        <v>1</v>
      </c>
      <c r="R302" s="65">
        <f t="shared" si="29"/>
        <v>0</v>
      </c>
    </row>
    <row r="303" spans="1:19" ht="15.75" customHeight="1">
      <c r="A303" s="52">
        <v>2501</v>
      </c>
      <c r="B303" s="53"/>
      <c r="C303" s="53"/>
      <c r="D303" s="53"/>
      <c r="E303" s="53"/>
      <c r="F303" s="53"/>
      <c r="G303" s="53"/>
      <c r="H303" s="53"/>
      <c r="I303" s="53"/>
      <c r="J303" s="53"/>
      <c r="K303" s="54"/>
      <c r="L303" s="123"/>
      <c r="M303" s="74"/>
      <c r="N303" s="124"/>
      <c r="O303" s="66" t="str">
        <f>IF(I303=0,"",I303/H302)</f>
        <v/>
      </c>
      <c r="P303" s="64"/>
      <c r="Q303" s="65" t="str">
        <f t="shared" si="28"/>
        <v/>
      </c>
      <c r="R303" s="67" t="str">
        <f t="shared" si="29"/>
        <v/>
      </c>
    </row>
    <row r="304" spans="1:19" ht="15.75" customHeight="1">
      <c r="A304" s="52">
        <v>2502</v>
      </c>
      <c r="B304" s="53"/>
      <c r="C304" s="53"/>
      <c r="D304" s="53"/>
      <c r="E304" s="53"/>
      <c r="F304" s="53"/>
      <c r="G304" s="53"/>
      <c r="H304" s="53"/>
      <c r="I304" s="53"/>
      <c r="J304" s="53"/>
      <c r="K304" s="54"/>
      <c r="L304" s="123"/>
      <c r="M304" s="74"/>
      <c r="N304" s="75"/>
      <c r="O304" s="66" t="str">
        <f>IF(J304=0,"",J304/I303)</f>
        <v/>
      </c>
      <c r="P304" s="64"/>
      <c r="Q304" s="65" t="str">
        <f t="shared" ref="Q304" si="30">IF(P304=0,"",P304/P303)</f>
        <v/>
      </c>
      <c r="R304" s="67" t="str">
        <f t="shared" ref="R304" si="31">IF(P304=0,"",100%-Q304)</f>
        <v/>
      </c>
    </row>
    <row r="305" spans="1:19" ht="15.75" customHeight="1">
      <c r="A305" s="52">
        <v>2601</v>
      </c>
      <c r="B305" s="53"/>
      <c r="C305" s="53"/>
      <c r="D305" s="53"/>
      <c r="E305" s="53"/>
      <c r="F305" s="53"/>
      <c r="G305" s="53"/>
      <c r="H305" s="53"/>
      <c r="I305" s="53"/>
      <c r="J305" s="53"/>
      <c r="K305" s="54"/>
      <c r="L305" s="123"/>
      <c r="M305" s="74"/>
      <c r="N305" s="75"/>
      <c r="O305" s="71"/>
      <c r="P305" s="72"/>
      <c r="Q305" s="73"/>
      <c r="R305" s="71"/>
    </row>
    <row r="306" spans="1:19" ht="15.75" customHeight="1">
      <c r="A306" s="52">
        <v>2602</v>
      </c>
      <c r="B306" s="53"/>
      <c r="C306" s="53"/>
      <c r="D306" s="53"/>
      <c r="E306" s="53"/>
      <c r="F306" s="53"/>
      <c r="G306" s="53"/>
      <c r="H306" s="53"/>
      <c r="I306" s="53"/>
      <c r="J306" s="53"/>
      <c r="K306" s="54"/>
      <c r="L306" s="123"/>
      <c r="M306" s="74"/>
      <c r="N306" s="75"/>
      <c r="O306" s="71"/>
      <c r="P306" s="72"/>
      <c r="Q306" s="73"/>
      <c r="R306" s="71"/>
    </row>
    <row r="307" spans="1:19" ht="15.75" customHeight="1">
      <c r="A307" s="52">
        <v>2701</v>
      </c>
      <c r="B307" s="53"/>
      <c r="C307" s="53"/>
      <c r="D307" s="53"/>
      <c r="E307" s="53"/>
      <c r="F307" s="53"/>
      <c r="G307" s="53"/>
      <c r="H307" s="53"/>
      <c r="I307" s="53"/>
      <c r="J307" s="53"/>
      <c r="K307" s="54"/>
      <c r="L307" s="123"/>
      <c r="M307" s="74"/>
      <c r="N307" s="75"/>
      <c r="O307" s="71"/>
      <c r="P307" s="72"/>
      <c r="Q307" s="73"/>
      <c r="R307" s="71"/>
    </row>
    <row r="308" spans="1:19" ht="15.75" customHeight="1">
      <c r="A308" s="52">
        <v>2702</v>
      </c>
      <c r="B308" s="103"/>
      <c r="C308" s="103"/>
      <c r="D308" s="103"/>
      <c r="E308" s="103"/>
      <c r="F308" s="103"/>
      <c r="G308" s="103"/>
      <c r="H308" s="103"/>
      <c r="I308" s="103"/>
      <c r="J308" s="103"/>
      <c r="K308" s="104"/>
      <c r="L308" s="61"/>
      <c r="M308" s="1"/>
      <c r="N308" s="29"/>
      <c r="O308" s="77" t="s">
        <v>63</v>
      </c>
      <c r="P308" s="78"/>
      <c r="Q308" s="79" t="str">
        <f>IF(SUM(K298:K306)=0,"",SUM(K298:K306))</f>
        <v/>
      </c>
      <c r="R308" s="80" t="s">
        <v>10</v>
      </c>
    </row>
    <row r="309" spans="1:19" ht="15.75" customHeight="1">
      <c r="A309" s="52">
        <v>2801</v>
      </c>
      <c r="B309" s="103"/>
      <c r="C309" s="103"/>
      <c r="D309" s="103"/>
      <c r="E309" s="103"/>
      <c r="F309" s="103"/>
      <c r="G309" s="103"/>
      <c r="H309" s="103"/>
      <c r="I309" s="103"/>
      <c r="J309" s="103"/>
      <c r="K309" s="104"/>
      <c r="L309" s="61"/>
      <c r="M309" s="1"/>
      <c r="N309" s="29"/>
      <c r="O309" s="81" t="s">
        <v>64</v>
      </c>
      <c r="P309" s="82" t="str">
        <f>IF(P308/B296=0,"",P308/B296)</f>
        <v/>
      </c>
      <c r="Q309" s="83" t="e">
        <f>IF(P308/Q308=0,"",P308/Q308)</f>
        <v>#VALUE!</v>
      </c>
      <c r="R309" s="84" t="s">
        <v>65</v>
      </c>
    </row>
    <row r="310" spans="1:19" ht="15.75" customHeight="1">
      <c r="A310" s="52">
        <v>2802</v>
      </c>
      <c r="B310" s="103"/>
      <c r="C310" s="103"/>
      <c r="D310" s="103"/>
      <c r="E310" s="103"/>
      <c r="F310" s="103"/>
      <c r="G310" s="103"/>
      <c r="H310" s="103"/>
      <c r="I310" s="103"/>
      <c r="J310" s="103"/>
      <c r="K310" s="104"/>
      <c r="L310" s="85"/>
      <c r="M310" s="86"/>
      <c r="N310" s="87"/>
      <c r="O310" s="86"/>
      <c r="P310" s="87"/>
      <c r="Q310" s="87"/>
      <c r="R310" s="88"/>
    </row>
    <row r="311" spans="1:19" ht="18" customHeight="1">
      <c r="A311" s="28"/>
      <c r="B311" s="29"/>
      <c r="C311" s="29"/>
      <c r="D311" s="201" t="s">
        <v>90</v>
      </c>
      <c r="E311" s="202"/>
      <c r="F311" s="202"/>
      <c r="G311" s="202"/>
      <c r="H311" s="202"/>
      <c r="I311" s="202"/>
      <c r="J311" s="203"/>
      <c r="K311" s="89">
        <f>SUM(K296:K307)</f>
        <v>0</v>
      </c>
      <c r="L311" s="90" t="str">
        <f>IF(K303=0,"",K303/B296)</f>
        <v/>
      </c>
      <c r="M311" s="90" t="str">
        <f>IF(K311=0,"",K311/B296)</f>
        <v/>
      </c>
      <c r="N311" s="90" t="str">
        <f>IF(K303=0,"",M311-L311)</f>
        <v/>
      </c>
      <c r="O311" s="1"/>
      <c r="P311" s="29"/>
      <c r="Q311" s="25"/>
      <c r="R311" s="1"/>
    </row>
    <row r="312" spans="1:19" ht="12.75" customHeight="1"/>
    <row r="313" spans="1:19" ht="12.75" customHeight="1"/>
    <row r="314" spans="1:19" ht="26.25">
      <c r="B314" s="212" t="s">
        <v>101</v>
      </c>
      <c r="C314" s="205"/>
      <c r="D314" s="205"/>
      <c r="E314" s="205"/>
      <c r="F314" s="205"/>
      <c r="G314" s="205"/>
      <c r="H314" s="205"/>
      <c r="I314" s="205"/>
      <c r="J314" s="205"/>
      <c r="K314" s="48" t="s">
        <v>115</v>
      </c>
      <c r="L314" s="1"/>
      <c r="M314" s="1"/>
      <c r="N314" s="29"/>
      <c r="O314" s="1"/>
      <c r="P314" s="29"/>
      <c r="Q314" s="29"/>
      <c r="R314" s="29"/>
    </row>
    <row r="315" spans="1:19" ht="20.25">
      <c r="A315" s="206" t="s">
        <v>9</v>
      </c>
      <c r="B315" s="207" t="s">
        <v>80</v>
      </c>
      <c r="C315" s="202"/>
      <c r="D315" s="202"/>
      <c r="E315" s="202"/>
      <c r="F315" s="202"/>
      <c r="G315" s="202"/>
      <c r="H315" s="202"/>
      <c r="I315" s="202"/>
      <c r="J315" s="203"/>
      <c r="K315" s="208" t="s">
        <v>10</v>
      </c>
      <c r="L315" s="196" t="s">
        <v>2</v>
      </c>
      <c r="M315" s="196" t="s">
        <v>3</v>
      </c>
      <c r="N315" s="198" t="s">
        <v>4</v>
      </c>
      <c r="O315" s="196" t="s">
        <v>5</v>
      </c>
      <c r="P315" s="199" t="s">
        <v>6</v>
      </c>
      <c r="Q315" s="199" t="s">
        <v>7</v>
      </c>
      <c r="R315" s="196" t="s">
        <v>8</v>
      </c>
    </row>
    <row r="316" spans="1:19" ht="15.75">
      <c r="A316" s="197"/>
      <c r="B316" s="52" t="s">
        <v>81</v>
      </c>
      <c r="C316" s="52" t="s">
        <v>82</v>
      </c>
      <c r="D316" s="52" t="s">
        <v>83</v>
      </c>
      <c r="E316" s="52" t="s">
        <v>84</v>
      </c>
      <c r="F316" s="52" t="s">
        <v>85</v>
      </c>
      <c r="G316" s="52" t="s">
        <v>86</v>
      </c>
      <c r="H316" s="52" t="s">
        <v>87</v>
      </c>
      <c r="I316" s="52" t="s">
        <v>88</v>
      </c>
      <c r="J316" s="52" t="s">
        <v>89</v>
      </c>
      <c r="K316" s="197"/>
      <c r="L316" s="197"/>
      <c r="M316" s="197"/>
      <c r="N316" s="197"/>
      <c r="O316" s="197"/>
      <c r="P316" s="197"/>
      <c r="Q316" s="197"/>
      <c r="R316" s="197"/>
    </row>
    <row r="317" spans="1:19" ht="12.75" customHeight="1">
      <c r="A317" s="52">
        <v>2202</v>
      </c>
      <c r="B317" s="53">
        <v>40</v>
      </c>
      <c r="C317" s="53"/>
      <c r="D317" s="53"/>
      <c r="E317" s="53"/>
      <c r="F317" s="53"/>
      <c r="G317" s="53"/>
      <c r="H317" s="53"/>
      <c r="I317" s="53"/>
      <c r="J317" s="53"/>
      <c r="K317" s="54"/>
      <c r="L317" s="120"/>
      <c r="M317" s="121"/>
      <c r="N317" s="122"/>
      <c r="O317" s="105"/>
      <c r="P317" s="59">
        <f>B317</f>
        <v>40</v>
      </c>
      <c r="Q317" s="106"/>
      <c r="R317" s="105"/>
    </row>
    <row r="318" spans="1:19" ht="12.75" customHeight="1">
      <c r="A318" s="52">
        <v>2301</v>
      </c>
      <c r="B318" s="53"/>
      <c r="C318" s="53">
        <v>36</v>
      </c>
      <c r="D318" s="53"/>
      <c r="E318" s="53"/>
      <c r="F318" s="53"/>
      <c r="G318" s="53"/>
      <c r="H318" s="53"/>
      <c r="I318" s="53"/>
      <c r="J318" s="53"/>
      <c r="K318" s="54"/>
      <c r="L318" s="123"/>
      <c r="M318" s="74"/>
      <c r="N318" s="124"/>
      <c r="O318" s="63">
        <f>IF(C318=0,"",C318/B317)</f>
        <v>0.9</v>
      </c>
      <c r="P318" s="64">
        <v>36</v>
      </c>
      <c r="Q318" s="65">
        <f t="shared" ref="Q318:Q324" si="32">IF(P318=0,"",P318/P317)</f>
        <v>0.9</v>
      </c>
      <c r="R318" s="65">
        <f t="shared" ref="R318:R324" si="33">IF(P318=0,"",100%-Q318)</f>
        <v>9.9999999999999978E-2</v>
      </c>
    </row>
    <row r="319" spans="1:19" ht="12.75" customHeight="1">
      <c r="A319" s="52">
        <v>2302</v>
      </c>
      <c r="B319" s="53"/>
      <c r="C319" s="53"/>
      <c r="D319" s="53">
        <v>36</v>
      </c>
      <c r="E319" s="53"/>
      <c r="F319" s="53"/>
      <c r="G319" s="53"/>
      <c r="H319" s="53"/>
      <c r="I319" s="53"/>
      <c r="J319" s="53"/>
      <c r="K319" s="54"/>
      <c r="L319" s="123"/>
      <c r="M319" s="74"/>
      <c r="N319" s="124"/>
      <c r="O319" s="63">
        <f>IF(D319=0,"",D319/C318)</f>
        <v>1</v>
      </c>
      <c r="P319" s="64">
        <v>36</v>
      </c>
      <c r="Q319" s="65">
        <f t="shared" si="32"/>
        <v>1</v>
      </c>
      <c r="R319" s="65">
        <f t="shared" si="33"/>
        <v>0</v>
      </c>
      <c r="S319" s="8">
        <f>P319/P317</f>
        <v>0.9</v>
      </c>
    </row>
    <row r="320" spans="1:19" ht="12.75" customHeight="1">
      <c r="A320" s="52">
        <v>2401</v>
      </c>
      <c r="B320" s="53"/>
      <c r="C320" s="53"/>
      <c r="D320" s="53"/>
      <c r="E320" s="53">
        <v>35</v>
      </c>
      <c r="F320" s="53"/>
      <c r="G320" s="53"/>
      <c r="H320" s="53"/>
      <c r="I320" s="53"/>
      <c r="J320" s="53"/>
      <c r="K320" s="54"/>
      <c r="L320" s="123"/>
      <c r="M320" s="74"/>
      <c r="N320" s="124"/>
      <c r="O320" s="63">
        <f>IF(E320=0,"",E320/D319)</f>
        <v>0.97222222222222221</v>
      </c>
      <c r="P320" s="64">
        <v>36</v>
      </c>
      <c r="Q320" s="65">
        <f t="shared" si="32"/>
        <v>1</v>
      </c>
      <c r="R320" s="65">
        <f t="shared" si="33"/>
        <v>0</v>
      </c>
    </row>
    <row r="321" spans="1:19" ht="12.75" customHeight="1">
      <c r="A321" s="52">
        <v>2402</v>
      </c>
      <c r="B321" s="53"/>
      <c r="C321" s="53"/>
      <c r="D321" s="53"/>
      <c r="E321" s="53"/>
      <c r="F321" s="53">
        <v>32</v>
      </c>
      <c r="G321" s="53"/>
      <c r="H321" s="53"/>
      <c r="I321" s="53"/>
      <c r="J321" s="53"/>
      <c r="K321" s="54"/>
      <c r="L321" s="123"/>
      <c r="M321" s="74"/>
      <c r="N321" s="124"/>
      <c r="O321" s="63">
        <f>IF(F321=0,"",F321/E320)</f>
        <v>0.91428571428571426</v>
      </c>
      <c r="P321" s="64">
        <v>33</v>
      </c>
      <c r="Q321" s="65">
        <f t="shared" si="32"/>
        <v>0.91666666666666663</v>
      </c>
      <c r="R321" s="65">
        <f t="shared" si="33"/>
        <v>8.333333333333337E-2</v>
      </c>
    </row>
    <row r="322" spans="1:19" ht="12.75" customHeight="1">
      <c r="A322" s="52">
        <v>2501</v>
      </c>
      <c r="B322" s="53"/>
      <c r="C322" s="53"/>
      <c r="D322" s="53"/>
      <c r="E322" s="53"/>
      <c r="F322" s="53"/>
      <c r="G322" s="53"/>
      <c r="H322" s="53"/>
      <c r="I322" s="53"/>
      <c r="J322" s="53"/>
      <c r="K322" s="54"/>
      <c r="L322" s="123"/>
      <c r="M322" s="74"/>
      <c r="N322" s="124"/>
      <c r="O322" s="63" t="str">
        <f>IF(G322=0,"",G322/F321)</f>
        <v/>
      </c>
      <c r="P322" s="64"/>
      <c r="Q322" s="65" t="str">
        <f t="shared" si="32"/>
        <v/>
      </c>
      <c r="R322" s="65" t="str">
        <f t="shared" si="33"/>
        <v/>
      </c>
    </row>
    <row r="323" spans="1:19" ht="12.75" customHeight="1">
      <c r="A323" s="52">
        <v>2502</v>
      </c>
      <c r="B323" s="53"/>
      <c r="C323" s="53"/>
      <c r="D323" s="53"/>
      <c r="E323" s="53"/>
      <c r="F323" s="53"/>
      <c r="G323" s="53"/>
      <c r="H323" s="53"/>
      <c r="I323" s="53"/>
      <c r="J323" s="53"/>
      <c r="K323" s="54"/>
      <c r="L323" s="123"/>
      <c r="M323" s="74"/>
      <c r="N323" s="124"/>
      <c r="O323" s="63" t="str">
        <f>IF(H323=0,"",H323/G322)</f>
        <v/>
      </c>
      <c r="P323" s="64"/>
      <c r="Q323" s="65" t="str">
        <f t="shared" si="32"/>
        <v/>
      </c>
      <c r="R323" s="65" t="str">
        <f t="shared" si="33"/>
        <v/>
      </c>
    </row>
    <row r="324" spans="1:19" ht="12.75" customHeight="1">
      <c r="A324" s="52">
        <v>2601</v>
      </c>
      <c r="B324" s="53"/>
      <c r="C324" s="53"/>
      <c r="D324" s="53"/>
      <c r="E324" s="53"/>
      <c r="F324" s="53"/>
      <c r="G324" s="53"/>
      <c r="H324" s="53"/>
      <c r="I324" s="53"/>
      <c r="J324" s="53"/>
      <c r="K324" s="54"/>
      <c r="L324" s="123"/>
      <c r="M324" s="74"/>
      <c r="N324" s="124"/>
      <c r="O324" s="66" t="str">
        <f>IF(J324=0,"",J324/I323)</f>
        <v/>
      </c>
      <c r="P324" s="64"/>
      <c r="Q324" s="65" t="str">
        <f t="shared" si="32"/>
        <v/>
      </c>
      <c r="R324" s="67" t="str">
        <f t="shared" si="33"/>
        <v/>
      </c>
    </row>
    <row r="325" spans="1:19" ht="12.75" customHeight="1">
      <c r="A325" s="52">
        <v>2602</v>
      </c>
      <c r="B325" s="53"/>
      <c r="C325" s="53"/>
      <c r="D325" s="53"/>
      <c r="E325" s="53"/>
      <c r="F325" s="53"/>
      <c r="G325" s="53"/>
      <c r="H325" s="53"/>
      <c r="I325" s="53"/>
      <c r="J325" s="53"/>
      <c r="K325" s="54"/>
      <c r="L325" s="123"/>
      <c r="M325" s="74"/>
      <c r="N325" s="75"/>
      <c r="O325" s="68"/>
      <c r="P325" s="64"/>
      <c r="Q325" s="69"/>
      <c r="R325" s="70"/>
    </row>
    <row r="326" spans="1:19" ht="12.75" customHeight="1">
      <c r="A326" s="52">
        <v>2701</v>
      </c>
      <c r="B326" s="53"/>
      <c r="C326" s="53"/>
      <c r="D326" s="53"/>
      <c r="E326" s="53"/>
      <c r="F326" s="53"/>
      <c r="G326" s="53"/>
      <c r="H326" s="53"/>
      <c r="I326" s="53"/>
      <c r="J326" s="53"/>
      <c r="K326" s="54"/>
      <c r="L326" s="123"/>
      <c r="M326" s="74"/>
      <c r="N326" s="75"/>
      <c r="O326" s="71"/>
      <c r="P326" s="72"/>
      <c r="Q326" s="73"/>
      <c r="R326" s="71"/>
    </row>
    <row r="327" spans="1:19" ht="12.75" customHeight="1">
      <c r="A327" s="52">
        <v>2702</v>
      </c>
      <c r="B327" s="53"/>
      <c r="C327" s="53"/>
      <c r="D327" s="53"/>
      <c r="E327" s="53"/>
      <c r="F327" s="53"/>
      <c r="G327" s="53"/>
      <c r="H327" s="53"/>
      <c r="I327" s="53"/>
      <c r="J327" s="53"/>
      <c r="K327" s="54"/>
      <c r="L327" s="123"/>
      <c r="M327" s="74"/>
      <c r="N327" s="75"/>
      <c r="O327" s="71"/>
      <c r="P327" s="72"/>
      <c r="Q327" s="73"/>
      <c r="R327" s="71"/>
    </row>
    <row r="328" spans="1:19" ht="12.75" customHeight="1">
      <c r="A328" s="52">
        <v>2801</v>
      </c>
      <c r="B328" s="53"/>
      <c r="C328" s="53"/>
      <c r="D328" s="53"/>
      <c r="E328" s="53"/>
      <c r="F328" s="53"/>
      <c r="G328" s="53"/>
      <c r="H328" s="53"/>
      <c r="I328" s="53"/>
      <c r="J328" s="53"/>
      <c r="K328" s="54"/>
      <c r="L328" s="123"/>
      <c r="M328" s="74"/>
      <c r="N328" s="75"/>
      <c r="O328" s="71"/>
      <c r="P328" s="72"/>
      <c r="Q328" s="73"/>
      <c r="R328" s="71"/>
    </row>
    <row r="329" spans="1:19" ht="12.75" customHeight="1">
      <c r="A329" s="52">
        <v>2802</v>
      </c>
      <c r="B329" s="103"/>
      <c r="C329" s="103"/>
      <c r="D329" s="103"/>
      <c r="E329" s="103"/>
      <c r="F329" s="103"/>
      <c r="G329" s="103"/>
      <c r="H329" s="103"/>
      <c r="I329" s="103"/>
      <c r="J329" s="103"/>
      <c r="K329" s="104"/>
      <c r="L329" s="61"/>
      <c r="M329" s="1"/>
      <c r="N329" s="29"/>
      <c r="O329" s="77" t="s">
        <v>63</v>
      </c>
      <c r="P329" s="78"/>
      <c r="Q329" s="79" t="str">
        <f>IF(SUM(K319:K327)=0,"",SUM(K319:K327))</f>
        <v/>
      </c>
      <c r="R329" s="80" t="s">
        <v>10</v>
      </c>
    </row>
    <row r="330" spans="1:19" ht="12.75" customHeight="1">
      <c r="B330" s="103"/>
      <c r="C330" s="103"/>
      <c r="D330" s="103"/>
      <c r="E330" s="103"/>
      <c r="F330" s="103"/>
      <c r="G330" s="103"/>
      <c r="H330" s="103"/>
      <c r="I330" s="103"/>
      <c r="J330" s="103"/>
      <c r="K330" s="104"/>
      <c r="L330" s="61"/>
      <c r="M330" s="1"/>
      <c r="N330" s="29"/>
      <c r="O330" s="81" t="s">
        <v>64</v>
      </c>
      <c r="P330" s="82" t="str">
        <f>IF(P329/B317=0,"",P329/B317)</f>
        <v/>
      </c>
      <c r="Q330" s="83" t="e">
        <f>IF(P329/Q329=0,"",P329/Q329)</f>
        <v>#VALUE!</v>
      </c>
      <c r="R330" s="84" t="s">
        <v>65</v>
      </c>
    </row>
    <row r="331" spans="1:19" ht="12.75" customHeight="1">
      <c r="B331" s="103"/>
      <c r="C331" s="103"/>
      <c r="D331" s="103"/>
      <c r="E331" s="103"/>
      <c r="F331" s="103"/>
      <c r="G331" s="103"/>
      <c r="H331" s="103"/>
      <c r="I331" s="103"/>
      <c r="J331" s="103"/>
      <c r="K331" s="104"/>
      <c r="L331" s="85"/>
      <c r="M331" s="86"/>
      <c r="N331" s="87"/>
      <c r="O331" s="86"/>
      <c r="P331" s="87"/>
      <c r="Q331" s="87"/>
      <c r="R331" s="88"/>
    </row>
    <row r="332" spans="1:19" ht="18">
      <c r="A332" s="28"/>
      <c r="B332" s="29"/>
      <c r="C332" s="29"/>
      <c r="D332" s="201" t="s">
        <v>90</v>
      </c>
      <c r="E332" s="202"/>
      <c r="F332" s="202"/>
      <c r="G332" s="202"/>
      <c r="H332" s="202"/>
      <c r="I332" s="202"/>
      <c r="J332" s="203"/>
      <c r="K332" s="89">
        <f>SUM(K317:K328)</f>
        <v>0</v>
      </c>
      <c r="L332" s="90" t="str">
        <f>IF(K324=0,"",K324/B317)</f>
        <v/>
      </c>
      <c r="M332" s="90" t="str">
        <f>IF(K332=0,"",K332/B317)</f>
        <v/>
      </c>
      <c r="N332" s="90" t="str">
        <f>IF(K324=0,"",M332-L332)</f>
        <v/>
      </c>
      <c r="O332" s="1"/>
      <c r="P332" s="29"/>
      <c r="Q332" s="25"/>
      <c r="R332" s="1"/>
    </row>
    <row r="333" spans="1:19" ht="12.75" customHeight="1"/>
    <row r="334" spans="1:19" ht="12.75" customHeight="1"/>
    <row r="335" spans="1:19" ht="26.25">
      <c r="A335" s="179"/>
      <c r="B335" s="212" t="s">
        <v>101</v>
      </c>
      <c r="C335" s="205"/>
      <c r="D335" s="205"/>
      <c r="E335" s="205"/>
      <c r="F335" s="205"/>
      <c r="G335" s="205"/>
      <c r="H335" s="205"/>
      <c r="I335" s="205"/>
      <c r="J335" s="205"/>
      <c r="K335" s="48" t="s">
        <v>124</v>
      </c>
      <c r="L335" s="1"/>
      <c r="M335" s="1"/>
      <c r="N335" s="29"/>
      <c r="O335" s="1"/>
      <c r="P335" s="29"/>
      <c r="Q335" s="29"/>
      <c r="R335" s="29"/>
      <c r="S335" s="179"/>
    </row>
    <row r="336" spans="1:19" ht="12.75" customHeight="1">
      <c r="A336" s="206" t="s">
        <v>9</v>
      </c>
      <c r="B336" s="207" t="s">
        <v>80</v>
      </c>
      <c r="C336" s="202"/>
      <c r="D336" s="202"/>
      <c r="E336" s="202"/>
      <c r="F336" s="202"/>
      <c r="G336" s="202"/>
      <c r="H336" s="202"/>
      <c r="I336" s="202"/>
      <c r="J336" s="203"/>
      <c r="K336" s="208" t="s">
        <v>10</v>
      </c>
      <c r="L336" s="196" t="s">
        <v>2</v>
      </c>
      <c r="M336" s="196" t="s">
        <v>3</v>
      </c>
      <c r="N336" s="198" t="s">
        <v>4</v>
      </c>
      <c r="O336" s="196" t="s">
        <v>5</v>
      </c>
      <c r="P336" s="199" t="s">
        <v>6</v>
      </c>
      <c r="Q336" s="199" t="s">
        <v>7</v>
      </c>
      <c r="R336" s="196" t="s">
        <v>8</v>
      </c>
      <c r="S336" s="179"/>
    </row>
    <row r="337" spans="1:19" ht="12.75" customHeight="1">
      <c r="A337" s="197"/>
      <c r="B337" s="52" t="s">
        <v>81</v>
      </c>
      <c r="C337" s="52" t="s">
        <v>82</v>
      </c>
      <c r="D337" s="52" t="s">
        <v>83</v>
      </c>
      <c r="E337" s="52" t="s">
        <v>84</v>
      </c>
      <c r="F337" s="52" t="s">
        <v>85</v>
      </c>
      <c r="G337" s="52" t="s">
        <v>86</v>
      </c>
      <c r="H337" s="52" t="s">
        <v>87</v>
      </c>
      <c r="I337" s="52" t="s">
        <v>88</v>
      </c>
      <c r="J337" s="52" t="s">
        <v>89</v>
      </c>
      <c r="K337" s="197"/>
      <c r="L337" s="197"/>
      <c r="M337" s="197"/>
      <c r="N337" s="197"/>
      <c r="O337" s="197"/>
      <c r="P337" s="197"/>
      <c r="Q337" s="197"/>
      <c r="R337" s="197"/>
      <c r="S337" s="179"/>
    </row>
    <row r="338" spans="1:19" ht="12.75" customHeight="1">
      <c r="A338" s="52">
        <v>2302</v>
      </c>
      <c r="B338" s="53">
        <v>50</v>
      </c>
      <c r="C338" s="53"/>
      <c r="D338" s="53"/>
      <c r="E338" s="53"/>
      <c r="F338" s="53"/>
      <c r="G338" s="53"/>
      <c r="H338" s="53"/>
      <c r="I338" s="53"/>
      <c r="J338" s="53"/>
      <c r="K338" s="137"/>
      <c r="L338" s="120"/>
      <c r="M338" s="121"/>
      <c r="N338" s="122"/>
      <c r="O338" s="105"/>
      <c r="P338" s="59">
        <f>B338</f>
        <v>50</v>
      </c>
      <c r="Q338" s="106"/>
      <c r="R338" s="105"/>
      <c r="S338" s="179"/>
    </row>
    <row r="339" spans="1:19" ht="12.75" customHeight="1">
      <c r="A339" s="52">
        <v>2401</v>
      </c>
      <c r="B339" s="53"/>
      <c r="C339" s="53">
        <v>43</v>
      </c>
      <c r="D339" s="53"/>
      <c r="E339" s="53"/>
      <c r="F339" s="53"/>
      <c r="G339" s="53"/>
      <c r="H339" s="53"/>
      <c r="I339" s="53"/>
      <c r="J339" s="53"/>
      <c r="K339" s="137"/>
      <c r="L339" s="123"/>
      <c r="M339" s="74"/>
      <c r="N339" s="124"/>
      <c r="O339" s="63">
        <f>IF(C339=0,"",C339/B338)</f>
        <v>0.86</v>
      </c>
      <c r="P339" s="64">
        <v>44</v>
      </c>
      <c r="Q339" s="65">
        <f t="shared" ref="Q339:Q345" si="34">IF(P339=0,"",P339/P338)</f>
        <v>0.88</v>
      </c>
      <c r="R339" s="65">
        <f t="shared" ref="R339:R345" si="35">IF(P339=0,"",100%-Q339)</f>
        <v>0.12</v>
      </c>
      <c r="S339" s="179"/>
    </row>
    <row r="340" spans="1:19" ht="12.75" customHeight="1">
      <c r="A340" s="52">
        <v>2402</v>
      </c>
      <c r="B340" s="53"/>
      <c r="C340" s="53"/>
      <c r="D340" s="53">
        <v>37</v>
      </c>
      <c r="E340" s="53"/>
      <c r="F340" s="53"/>
      <c r="G340" s="53"/>
      <c r="H340" s="53"/>
      <c r="I340" s="53"/>
      <c r="J340" s="53"/>
      <c r="K340" s="137"/>
      <c r="L340" s="123"/>
      <c r="M340" s="74"/>
      <c r="N340" s="124"/>
      <c r="O340" s="63">
        <f>IF(D340=0,"",D340/C339)</f>
        <v>0.86046511627906974</v>
      </c>
      <c r="P340" s="64">
        <v>42</v>
      </c>
      <c r="Q340" s="65">
        <f t="shared" si="34"/>
        <v>0.95454545454545459</v>
      </c>
      <c r="R340" s="65">
        <f t="shared" si="35"/>
        <v>4.5454545454545414E-2</v>
      </c>
      <c r="S340" s="8">
        <f>P340/P338</f>
        <v>0.84</v>
      </c>
    </row>
    <row r="341" spans="1:19" ht="12.75" customHeight="1">
      <c r="A341" s="52">
        <v>2501</v>
      </c>
      <c r="B341" s="53"/>
      <c r="C341" s="53"/>
      <c r="D341" s="53"/>
      <c r="E341" s="53"/>
      <c r="F341" s="53"/>
      <c r="G341" s="53"/>
      <c r="H341" s="53"/>
      <c r="I341" s="53"/>
      <c r="J341" s="53"/>
      <c r="K341" s="137"/>
      <c r="L341" s="123"/>
      <c r="M341" s="74"/>
      <c r="N341" s="124"/>
      <c r="O341" s="63" t="str">
        <f>IF(E341=0,"",E341/D340)</f>
        <v/>
      </c>
      <c r="P341" s="64"/>
      <c r="Q341" s="65" t="str">
        <f t="shared" si="34"/>
        <v/>
      </c>
      <c r="R341" s="65" t="str">
        <f t="shared" si="35"/>
        <v/>
      </c>
      <c r="S341" s="179"/>
    </row>
    <row r="342" spans="1:19" ht="12.75" customHeight="1">
      <c r="A342" s="52">
        <v>2502</v>
      </c>
      <c r="B342" s="53"/>
      <c r="C342" s="53"/>
      <c r="D342" s="53"/>
      <c r="E342" s="53"/>
      <c r="F342" s="53"/>
      <c r="G342" s="53"/>
      <c r="H342" s="53"/>
      <c r="I342" s="53"/>
      <c r="J342" s="53"/>
      <c r="K342" s="137"/>
      <c r="L342" s="123"/>
      <c r="M342" s="74"/>
      <c r="N342" s="124"/>
      <c r="O342" s="63" t="str">
        <f>IF(F342=0,"",F342/E341)</f>
        <v/>
      </c>
      <c r="P342" s="64"/>
      <c r="Q342" s="65" t="str">
        <f t="shared" si="34"/>
        <v/>
      </c>
      <c r="R342" s="65" t="str">
        <f t="shared" si="35"/>
        <v/>
      </c>
      <c r="S342" s="179"/>
    </row>
    <row r="343" spans="1:19" ht="12.75" customHeight="1">
      <c r="A343" s="52">
        <v>2601</v>
      </c>
      <c r="B343" s="53"/>
      <c r="C343" s="53"/>
      <c r="D343" s="53"/>
      <c r="E343" s="53"/>
      <c r="F343" s="53"/>
      <c r="G343" s="53"/>
      <c r="H343" s="53"/>
      <c r="I343" s="53"/>
      <c r="J343" s="53"/>
      <c r="K343" s="137"/>
      <c r="L343" s="123"/>
      <c r="M343" s="74"/>
      <c r="N343" s="124"/>
      <c r="O343" s="63" t="str">
        <f>IF(G343=0,"",G343/F342)</f>
        <v/>
      </c>
      <c r="P343" s="64"/>
      <c r="Q343" s="65" t="str">
        <f t="shared" si="34"/>
        <v/>
      </c>
      <c r="R343" s="65" t="str">
        <f t="shared" si="35"/>
        <v/>
      </c>
      <c r="S343" s="179"/>
    </row>
    <row r="344" spans="1:19" ht="12.75" customHeight="1">
      <c r="A344" s="52">
        <v>2602</v>
      </c>
      <c r="B344" s="53"/>
      <c r="C344" s="53"/>
      <c r="D344" s="53"/>
      <c r="E344" s="53"/>
      <c r="F344" s="53"/>
      <c r="G344" s="53"/>
      <c r="H344" s="53"/>
      <c r="I344" s="53"/>
      <c r="J344" s="53"/>
      <c r="K344" s="137"/>
      <c r="L344" s="123"/>
      <c r="M344" s="74"/>
      <c r="N344" s="124"/>
      <c r="O344" s="63" t="str">
        <f>IF(H344=0,"",H344/G343)</f>
        <v/>
      </c>
      <c r="P344" s="64"/>
      <c r="Q344" s="65" t="str">
        <f t="shared" si="34"/>
        <v/>
      </c>
      <c r="R344" s="65" t="str">
        <f t="shared" si="35"/>
        <v/>
      </c>
      <c r="S344" s="179"/>
    </row>
    <row r="345" spans="1:19" ht="12.75" customHeight="1">
      <c r="A345" s="52">
        <v>2701</v>
      </c>
      <c r="B345" s="53"/>
      <c r="C345" s="53"/>
      <c r="D345" s="53"/>
      <c r="E345" s="53"/>
      <c r="F345" s="53"/>
      <c r="G345" s="53"/>
      <c r="H345" s="53"/>
      <c r="I345" s="53"/>
      <c r="J345" s="53"/>
      <c r="K345" s="137"/>
      <c r="L345" s="123"/>
      <c r="M345" s="74"/>
      <c r="N345" s="124"/>
      <c r="O345" s="66" t="str">
        <f>IF(J345=0,"",J345/I344)</f>
        <v/>
      </c>
      <c r="P345" s="64"/>
      <c r="Q345" s="65" t="str">
        <f t="shared" si="34"/>
        <v/>
      </c>
      <c r="R345" s="67" t="str">
        <f t="shared" si="35"/>
        <v/>
      </c>
      <c r="S345" s="179"/>
    </row>
    <row r="346" spans="1:19" ht="12.75" customHeight="1">
      <c r="A346" s="52">
        <v>2702</v>
      </c>
      <c r="B346" s="53"/>
      <c r="C346" s="53"/>
      <c r="D346" s="53"/>
      <c r="E346" s="53"/>
      <c r="F346" s="53"/>
      <c r="G346" s="53"/>
      <c r="H346" s="53"/>
      <c r="I346" s="53"/>
      <c r="J346" s="53"/>
      <c r="K346" s="137"/>
      <c r="L346" s="123"/>
      <c r="M346" s="74"/>
      <c r="N346" s="75"/>
      <c r="O346" s="68"/>
      <c r="P346" s="64"/>
      <c r="Q346" s="69"/>
      <c r="R346" s="70"/>
      <c r="S346" s="179"/>
    </row>
    <row r="347" spans="1:19" ht="12.75" customHeight="1">
      <c r="A347" s="52">
        <v>2801</v>
      </c>
      <c r="B347" s="53"/>
      <c r="C347" s="53"/>
      <c r="D347" s="53"/>
      <c r="E347" s="53"/>
      <c r="F347" s="53"/>
      <c r="G347" s="53"/>
      <c r="H347" s="53"/>
      <c r="I347" s="53"/>
      <c r="J347" s="53"/>
      <c r="K347" s="137"/>
      <c r="L347" s="123"/>
      <c r="M347" s="74"/>
      <c r="N347" s="75"/>
      <c r="O347" s="71"/>
      <c r="P347" s="72"/>
      <c r="Q347" s="73"/>
      <c r="R347" s="71"/>
      <c r="S347" s="179"/>
    </row>
    <row r="348" spans="1:19" ht="12.75" customHeight="1">
      <c r="A348" s="52">
        <v>2802</v>
      </c>
      <c r="B348" s="53"/>
      <c r="C348" s="53"/>
      <c r="D348" s="53"/>
      <c r="E348" s="53"/>
      <c r="F348" s="53"/>
      <c r="G348" s="53"/>
      <c r="H348" s="53"/>
      <c r="I348" s="53"/>
      <c r="J348" s="53"/>
      <c r="K348" s="137"/>
      <c r="L348" s="123"/>
      <c r="M348" s="74"/>
      <c r="N348" s="75"/>
      <c r="O348" s="71"/>
      <c r="P348" s="72"/>
      <c r="Q348" s="73"/>
      <c r="R348" s="71"/>
      <c r="S348" s="179"/>
    </row>
    <row r="349" spans="1:19" ht="12.75" customHeight="1">
      <c r="A349" s="52">
        <v>2901</v>
      </c>
      <c r="B349" s="53"/>
      <c r="C349" s="53"/>
      <c r="D349" s="53"/>
      <c r="E349" s="53"/>
      <c r="F349" s="53"/>
      <c r="G349" s="53"/>
      <c r="H349" s="53"/>
      <c r="I349" s="53"/>
      <c r="J349" s="53"/>
      <c r="K349" s="137"/>
      <c r="L349" s="123"/>
      <c r="M349" s="74"/>
      <c r="N349" s="75"/>
      <c r="O349" s="71"/>
      <c r="P349" s="72"/>
      <c r="Q349" s="73"/>
      <c r="R349" s="71"/>
      <c r="S349" s="179"/>
    </row>
    <row r="350" spans="1:19" ht="12.75" customHeight="1">
      <c r="A350" s="52">
        <v>2902</v>
      </c>
      <c r="B350" s="103"/>
      <c r="C350" s="103"/>
      <c r="D350" s="103"/>
      <c r="E350" s="103"/>
      <c r="F350" s="103"/>
      <c r="G350" s="103"/>
      <c r="H350" s="103"/>
      <c r="I350" s="103"/>
      <c r="J350" s="103"/>
      <c r="K350" s="114"/>
      <c r="L350" s="61"/>
      <c r="M350" s="1"/>
      <c r="N350" s="29"/>
      <c r="O350" s="77" t="s">
        <v>63</v>
      </c>
      <c r="P350" s="78"/>
      <c r="Q350" s="79" t="str">
        <f>IF(SUM(K340:K348)=0,"",SUM(K340:K348))</f>
        <v/>
      </c>
      <c r="R350" s="80" t="s">
        <v>10</v>
      </c>
      <c r="S350" s="179"/>
    </row>
    <row r="351" spans="1:19" ht="12.75" customHeight="1">
      <c r="A351" s="179"/>
      <c r="B351" s="103"/>
      <c r="C351" s="103"/>
      <c r="D351" s="103"/>
      <c r="E351" s="103"/>
      <c r="F351" s="103"/>
      <c r="G351" s="103"/>
      <c r="H351" s="103"/>
      <c r="I351" s="103"/>
      <c r="J351" s="103"/>
      <c r="K351" s="114"/>
      <c r="L351" s="61"/>
      <c r="M351" s="1"/>
      <c r="N351" s="29"/>
      <c r="O351" s="81" t="s">
        <v>64</v>
      </c>
      <c r="P351" s="82" t="str">
        <f>IF(P350/B338=0,"",P350/B338)</f>
        <v/>
      </c>
      <c r="Q351" s="83" t="e">
        <f>IF(P350/Q350=0,"",P350/Q350)</f>
        <v>#VALUE!</v>
      </c>
      <c r="R351" s="84" t="s">
        <v>65</v>
      </c>
      <c r="S351" s="179"/>
    </row>
    <row r="352" spans="1:19" ht="12.75" customHeight="1">
      <c r="A352" s="179"/>
      <c r="B352" s="103"/>
      <c r="C352" s="103"/>
      <c r="D352" s="103"/>
      <c r="E352" s="103"/>
      <c r="F352" s="103"/>
      <c r="G352" s="103"/>
      <c r="H352" s="103"/>
      <c r="I352" s="103"/>
      <c r="J352" s="103"/>
      <c r="K352" s="114"/>
      <c r="L352" s="85"/>
      <c r="M352" s="86"/>
      <c r="N352" s="87"/>
      <c r="O352" s="86"/>
      <c r="P352" s="87"/>
      <c r="Q352" s="87"/>
      <c r="R352" s="88"/>
      <c r="S352" s="179"/>
    </row>
    <row r="353" spans="1:19" ht="12.75" customHeight="1">
      <c r="A353" s="28"/>
      <c r="B353" s="29"/>
      <c r="C353" s="29"/>
      <c r="D353" s="201" t="s">
        <v>90</v>
      </c>
      <c r="E353" s="202"/>
      <c r="F353" s="202"/>
      <c r="G353" s="202"/>
      <c r="H353" s="202"/>
      <c r="I353" s="202"/>
      <c r="J353" s="203"/>
      <c r="K353" s="89">
        <f>SUM(K338:K349)</f>
        <v>0</v>
      </c>
      <c r="L353" s="90" t="str">
        <f>IF(K345=0,"",K345/B338)</f>
        <v/>
      </c>
      <c r="M353" s="90" t="str">
        <f>IF(K353=0,"",K353/B338)</f>
        <v/>
      </c>
      <c r="N353" s="90" t="str">
        <f>IF(K345=0,"",M353-L353)</f>
        <v/>
      </c>
      <c r="O353" s="1"/>
      <c r="P353" s="29"/>
      <c r="Q353" s="25"/>
      <c r="R353" s="1"/>
      <c r="S353" s="179"/>
    </row>
    <row r="354" spans="1:19" ht="12.75" customHeight="1"/>
    <row r="355" spans="1:19" ht="12.75" customHeight="1"/>
    <row r="356" spans="1:19" ht="12.75" customHeight="1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</row>
    <row r="357" spans="1:19" ht="12.75" customHeight="1">
      <c r="A357" s="187"/>
      <c r="B357" s="212" t="s">
        <v>101</v>
      </c>
      <c r="C357" s="205"/>
      <c r="D357" s="205"/>
      <c r="E357" s="205"/>
      <c r="F357" s="205"/>
      <c r="G357" s="205"/>
      <c r="H357" s="205"/>
      <c r="I357" s="205"/>
      <c r="J357" s="205"/>
      <c r="K357" s="48" t="s">
        <v>126</v>
      </c>
      <c r="L357" s="1"/>
      <c r="M357" s="1"/>
      <c r="N357" s="29"/>
      <c r="O357" s="1"/>
      <c r="P357" s="29"/>
      <c r="Q357" s="29"/>
      <c r="R357" s="29"/>
      <c r="S357" s="187"/>
    </row>
    <row r="358" spans="1:19" ht="12.75" customHeight="1">
      <c r="A358" s="206" t="s">
        <v>9</v>
      </c>
      <c r="B358" s="207" t="s">
        <v>80</v>
      </c>
      <c r="C358" s="202"/>
      <c r="D358" s="202"/>
      <c r="E358" s="202"/>
      <c r="F358" s="202"/>
      <c r="G358" s="202"/>
      <c r="H358" s="202"/>
      <c r="I358" s="202"/>
      <c r="J358" s="203"/>
      <c r="K358" s="208" t="s">
        <v>10</v>
      </c>
      <c r="L358" s="196" t="s">
        <v>2</v>
      </c>
      <c r="M358" s="196" t="s">
        <v>3</v>
      </c>
      <c r="N358" s="198" t="s">
        <v>4</v>
      </c>
      <c r="O358" s="196" t="s">
        <v>5</v>
      </c>
      <c r="P358" s="199" t="s">
        <v>6</v>
      </c>
      <c r="Q358" s="199" t="s">
        <v>7</v>
      </c>
      <c r="R358" s="196" t="s">
        <v>8</v>
      </c>
      <c r="S358" s="187"/>
    </row>
    <row r="359" spans="1:19" ht="12.75" customHeight="1">
      <c r="A359" s="197"/>
      <c r="B359" s="52" t="s">
        <v>81</v>
      </c>
      <c r="C359" s="52" t="s">
        <v>82</v>
      </c>
      <c r="D359" s="52" t="s">
        <v>83</v>
      </c>
      <c r="E359" s="52" t="s">
        <v>84</v>
      </c>
      <c r="F359" s="52" t="s">
        <v>85</v>
      </c>
      <c r="G359" s="52" t="s">
        <v>86</v>
      </c>
      <c r="H359" s="52" t="s">
        <v>87</v>
      </c>
      <c r="I359" s="52" t="s">
        <v>88</v>
      </c>
      <c r="J359" s="52" t="s">
        <v>89</v>
      </c>
      <c r="K359" s="197"/>
      <c r="L359" s="197"/>
      <c r="M359" s="197"/>
      <c r="N359" s="197"/>
      <c r="O359" s="197"/>
      <c r="P359" s="197"/>
      <c r="Q359" s="197"/>
      <c r="R359" s="197"/>
      <c r="S359" s="187"/>
    </row>
    <row r="360" spans="1:19" ht="12.75" customHeight="1">
      <c r="A360" s="52">
        <v>2402</v>
      </c>
      <c r="B360" s="53">
        <v>41</v>
      </c>
      <c r="C360" s="53"/>
      <c r="D360" s="53"/>
      <c r="E360" s="53"/>
      <c r="F360" s="53"/>
      <c r="G360" s="53"/>
      <c r="H360" s="53"/>
      <c r="I360" s="53"/>
      <c r="J360" s="53"/>
      <c r="K360" s="137"/>
      <c r="L360" s="120"/>
      <c r="M360" s="121"/>
      <c r="N360" s="122"/>
      <c r="O360" s="105"/>
      <c r="P360" s="59">
        <f>B360</f>
        <v>41</v>
      </c>
      <c r="Q360" s="106"/>
      <c r="R360" s="105"/>
      <c r="S360" s="187"/>
    </row>
    <row r="361" spans="1:19" ht="12.75" customHeight="1">
      <c r="A361" s="52">
        <v>2501</v>
      </c>
      <c r="B361" s="53"/>
      <c r="C361" s="53"/>
      <c r="D361" s="53"/>
      <c r="E361" s="53"/>
      <c r="F361" s="53"/>
      <c r="G361" s="53"/>
      <c r="H361" s="53"/>
      <c r="I361" s="53"/>
      <c r="J361" s="53"/>
      <c r="K361" s="137"/>
      <c r="L361" s="123"/>
      <c r="M361" s="74"/>
      <c r="N361" s="124"/>
      <c r="O361" s="63" t="str">
        <f>IF(C361=0,"",C361/B360)</f>
        <v/>
      </c>
      <c r="P361" s="64"/>
      <c r="Q361" s="65" t="str">
        <f t="shared" ref="Q361:Q367" si="36">IF(P361=0,"",P361/P360)</f>
        <v/>
      </c>
      <c r="R361" s="65" t="str">
        <f t="shared" ref="R361:R367" si="37">IF(P361=0,"",100%-Q361)</f>
        <v/>
      </c>
      <c r="S361" s="187"/>
    </row>
    <row r="362" spans="1:19" ht="12.75" customHeight="1">
      <c r="A362" s="52">
        <v>2502</v>
      </c>
      <c r="B362" s="53"/>
      <c r="C362" s="53"/>
      <c r="D362" s="53"/>
      <c r="E362" s="53"/>
      <c r="F362" s="53"/>
      <c r="G362" s="53"/>
      <c r="H362" s="53"/>
      <c r="I362" s="53"/>
      <c r="J362" s="53"/>
      <c r="K362" s="137"/>
      <c r="L362" s="123"/>
      <c r="M362" s="74"/>
      <c r="N362" s="124"/>
      <c r="O362" s="63" t="str">
        <f>IF(D362=0,"",D362/C361)</f>
        <v/>
      </c>
      <c r="P362" s="64"/>
      <c r="Q362" s="65" t="str">
        <f t="shared" si="36"/>
        <v/>
      </c>
      <c r="R362" s="65" t="str">
        <f t="shared" si="37"/>
        <v/>
      </c>
      <c r="S362" s="8">
        <f>P362/P360</f>
        <v>0</v>
      </c>
    </row>
    <row r="363" spans="1:19" ht="12.75" customHeight="1">
      <c r="A363" s="52">
        <v>2601</v>
      </c>
      <c r="B363" s="53"/>
      <c r="C363" s="53"/>
      <c r="D363" s="53"/>
      <c r="E363" s="53"/>
      <c r="F363" s="53"/>
      <c r="G363" s="53"/>
      <c r="H363" s="53"/>
      <c r="I363" s="53"/>
      <c r="J363" s="53"/>
      <c r="K363" s="137"/>
      <c r="L363" s="123"/>
      <c r="M363" s="74"/>
      <c r="N363" s="124"/>
      <c r="O363" s="63" t="str">
        <f>IF(E363=0,"",E363/D362)</f>
        <v/>
      </c>
      <c r="P363" s="64"/>
      <c r="Q363" s="65" t="str">
        <f t="shared" si="36"/>
        <v/>
      </c>
      <c r="R363" s="65" t="str">
        <f t="shared" si="37"/>
        <v/>
      </c>
      <c r="S363" s="187"/>
    </row>
    <row r="364" spans="1:19" ht="12.75" customHeight="1">
      <c r="A364" s="52">
        <v>2602</v>
      </c>
      <c r="B364" s="53"/>
      <c r="C364" s="53"/>
      <c r="D364" s="53"/>
      <c r="E364" s="53"/>
      <c r="F364" s="53"/>
      <c r="G364" s="53"/>
      <c r="H364" s="53"/>
      <c r="I364" s="53"/>
      <c r="J364" s="53"/>
      <c r="K364" s="137"/>
      <c r="L364" s="123"/>
      <c r="M364" s="74"/>
      <c r="N364" s="124"/>
      <c r="O364" s="63" t="str">
        <f>IF(F364=0,"",F364/E363)</f>
        <v/>
      </c>
      <c r="P364" s="64"/>
      <c r="Q364" s="65" t="str">
        <f t="shared" si="36"/>
        <v/>
      </c>
      <c r="R364" s="65" t="str">
        <f t="shared" si="37"/>
        <v/>
      </c>
      <c r="S364" s="187"/>
    </row>
    <row r="365" spans="1:19" ht="12.75" customHeight="1">
      <c r="A365" s="52">
        <v>2701</v>
      </c>
      <c r="B365" s="53"/>
      <c r="C365" s="53"/>
      <c r="D365" s="53"/>
      <c r="E365" s="53"/>
      <c r="F365" s="53"/>
      <c r="G365" s="53"/>
      <c r="H365" s="53"/>
      <c r="I365" s="53"/>
      <c r="J365" s="53"/>
      <c r="K365" s="137"/>
      <c r="L365" s="123"/>
      <c r="M365" s="74"/>
      <c r="N365" s="124"/>
      <c r="O365" s="63" t="str">
        <f>IF(G365=0,"",G365/F364)</f>
        <v/>
      </c>
      <c r="P365" s="64"/>
      <c r="Q365" s="65" t="str">
        <f t="shared" si="36"/>
        <v/>
      </c>
      <c r="R365" s="65" t="str">
        <f t="shared" si="37"/>
        <v/>
      </c>
      <c r="S365" s="187"/>
    </row>
    <row r="366" spans="1:19" ht="12.75" customHeight="1">
      <c r="A366" s="52">
        <v>2702</v>
      </c>
      <c r="B366" s="53"/>
      <c r="C366" s="53"/>
      <c r="D366" s="53"/>
      <c r="E366" s="53"/>
      <c r="F366" s="53"/>
      <c r="G366" s="53"/>
      <c r="H366" s="53"/>
      <c r="I366" s="53"/>
      <c r="J366" s="53"/>
      <c r="K366" s="137"/>
      <c r="L366" s="123"/>
      <c r="M366" s="74"/>
      <c r="N366" s="124"/>
      <c r="O366" s="63" t="str">
        <f>IF(H366=0,"",H366/G365)</f>
        <v/>
      </c>
      <c r="P366" s="64"/>
      <c r="Q366" s="65" t="str">
        <f t="shared" si="36"/>
        <v/>
      </c>
      <c r="R366" s="65" t="str">
        <f t="shared" si="37"/>
        <v/>
      </c>
      <c r="S366" s="187"/>
    </row>
    <row r="367" spans="1:19" ht="12.75" customHeight="1">
      <c r="A367" s="52">
        <v>2801</v>
      </c>
      <c r="B367" s="53"/>
      <c r="C367" s="53"/>
      <c r="D367" s="53"/>
      <c r="E367" s="53"/>
      <c r="F367" s="53"/>
      <c r="G367" s="53"/>
      <c r="H367" s="53"/>
      <c r="I367" s="53"/>
      <c r="J367" s="53"/>
      <c r="K367" s="137"/>
      <c r="L367" s="123"/>
      <c r="M367" s="74"/>
      <c r="N367" s="124"/>
      <c r="O367" s="66" t="str">
        <f>IF(J367=0,"",J367/I366)</f>
        <v/>
      </c>
      <c r="P367" s="64"/>
      <c r="Q367" s="65" t="str">
        <f t="shared" si="36"/>
        <v/>
      </c>
      <c r="R367" s="67" t="str">
        <f t="shared" si="37"/>
        <v/>
      </c>
      <c r="S367" s="187"/>
    </row>
    <row r="368" spans="1:19" ht="12.75" customHeight="1">
      <c r="A368" s="52">
        <v>2802</v>
      </c>
      <c r="B368" s="53"/>
      <c r="C368" s="53"/>
      <c r="D368" s="53"/>
      <c r="E368" s="53"/>
      <c r="F368" s="53"/>
      <c r="G368" s="53"/>
      <c r="H368" s="53"/>
      <c r="I368" s="53"/>
      <c r="J368" s="53"/>
      <c r="K368" s="137"/>
      <c r="L368" s="123"/>
      <c r="M368" s="74"/>
      <c r="N368" s="75"/>
      <c r="O368" s="68"/>
      <c r="P368" s="64"/>
      <c r="Q368" s="69"/>
      <c r="R368" s="70"/>
      <c r="S368" s="187"/>
    </row>
    <row r="369" spans="1:19" ht="12.75" customHeight="1">
      <c r="A369" s="52">
        <v>2901</v>
      </c>
      <c r="B369" s="53"/>
      <c r="C369" s="53"/>
      <c r="D369" s="53"/>
      <c r="E369" s="53"/>
      <c r="F369" s="53"/>
      <c r="G369" s="53"/>
      <c r="H369" s="53"/>
      <c r="I369" s="53"/>
      <c r="J369" s="53"/>
      <c r="K369" s="137"/>
      <c r="L369" s="123"/>
      <c r="M369" s="74"/>
      <c r="N369" s="75"/>
      <c r="O369" s="71"/>
      <c r="P369" s="72"/>
      <c r="Q369" s="73"/>
      <c r="R369" s="71"/>
      <c r="S369" s="187"/>
    </row>
    <row r="370" spans="1:19" ht="12.75" customHeight="1">
      <c r="A370" s="52">
        <v>2902</v>
      </c>
      <c r="B370" s="53"/>
      <c r="C370" s="53"/>
      <c r="D370" s="53"/>
      <c r="E370" s="53"/>
      <c r="F370" s="53"/>
      <c r="G370" s="53"/>
      <c r="H370" s="53"/>
      <c r="I370" s="53"/>
      <c r="J370" s="53"/>
      <c r="K370" s="137"/>
      <c r="L370" s="123"/>
      <c r="M370" s="74"/>
      <c r="N370" s="75"/>
      <c r="O370" s="71"/>
      <c r="P370" s="72"/>
      <c r="Q370" s="73"/>
      <c r="R370" s="71"/>
      <c r="S370" s="187"/>
    </row>
    <row r="371" spans="1:19" ht="12.75" customHeight="1">
      <c r="A371" s="52">
        <v>3001</v>
      </c>
      <c r="B371" s="53"/>
      <c r="C371" s="53"/>
      <c r="D371" s="53"/>
      <c r="E371" s="53"/>
      <c r="F371" s="53"/>
      <c r="G371" s="53"/>
      <c r="H371" s="53"/>
      <c r="I371" s="53"/>
      <c r="J371" s="53"/>
      <c r="K371" s="137"/>
      <c r="L371" s="123"/>
      <c r="M371" s="74"/>
      <c r="N371" s="75"/>
      <c r="O371" s="71"/>
      <c r="P371" s="72"/>
      <c r="Q371" s="73"/>
      <c r="R371" s="71"/>
      <c r="S371" s="187"/>
    </row>
    <row r="372" spans="1:19" ht="12.75" customHeight="1">
      <c r="A372" s="52">
        <v>3002</v>
      </c>
      <c r="B372" s="103"/>
      <c r="C372" s="103"/>
      <c r="D372" s="103"/>
      <c r="E372" s="103"/>
      <c r="F372" s="103"/>
      <c r="G372" s="103"/>
      <c r="H372" s="103"/>
      <c r="I372" s="103"/>
      <c r="J372" s="103"/>
      <c r="K372" s="114"/>
      <c r="L372" s="61"/>
      <c r="M372" s="1"/>
      <c r="N372" s="29"/>
      <c r="O372" s="77" t="s">
        <v>63</v>
      </c>
      <c r="P372" s="78"/>
      <c r="Q372" s="79" t="str">
        <f>IF(SUM(K362:K370)=0,"",SUM(K362:K370))</f>
        <v/>
      </c>
      <c r="R372" s="80" t="s">
        <v>10</v>
      </c>
      <c r="S372" s="187"/>
    </row>
    <row r="373" spans="1:19" ht="12.75" customHeight="1">
      <c r="A373" s="187"/>
      <c r="B373" s="103"/>
      <c r="C373" s="103"/>
      <c r="D373" s="103"/>
      <c r="E373" s="103"/>
      <c r="F373" s="103"/>
      <c r="G373" s="103"/>
      <c r="H373" s="103"/>
      <c r="I373" s="103"/>
      <c r="J373" s="103"/>
      <c r="K373" s="114"/>
      <c r="L373" s="61"/>
      <c r="M373" s="1"/>
      <c r="N373" s="29"/>
      <c r="O373" s="81" t="s">
        <v>64</v>
      </c>
      <c r="P373" s="82" t="str">
        <f>IF(P372/B360=0,"",P372/B360)</f>
        <v/>
      </c>
      <c r="Q373" s="83" t="e">
        <f>IF(P372/Q372=0,"",P372/Q372)</f>
        <v>#VALUE!</v>
      </c>
      <c r="R373" s="84" t="s">
        <v>65</v>
      </c>
      <c r="S373" s="187"/>
    </row>
    <row r="374" spans="1:19" ht="12.75" customHeight="1">
      <c r="A374" s="187"/>
      <c r="B374" s="103"/>
      <c r="C374" s="103"/>
      <c r="D374" s="103"/>
      <c r="E374" s="103"/>
      <c r="F374" s="103"/>
      <c r="G374" s="103"/>
      <c r="H374" s="103"/>
      <c r="I374" s="103"/>
      <c r="J374" s="103"/>
      <c r="K374" s="114"/>
      <c r="L374" s="85"/>
      <c r="M374" s="86"/>
      <c r="N374" s="87"/>
      <c r="O374" s="86"/>
      <c r="P374" s="87"/>
      <c r="Q374" s="87"/>
      <c r="R374" s="88"/>
      <c r="S374" s="187"/>
    </row>
    <row r="375" spans="1:19" ht="12.75" customHeight="1">
      <c r="A375" s="28"/>
      <c r="B375" s="29"/>
      <c r="C375" s="29"/>
      <c r="D375" s="201" t="s">
        <v>90</v>
      </c>
      <c r="E375" s="202"/>
      <c r="F375" s="202"/>
      <c r="G375" s="202"/>
      <c r="H375" s="202"/>
      <c r="I375" s="202"/>
      <c r="J375" s="203"/>
      <c r="K375" s="89">
        <f>SUM(K360:K371)</f>
        <v>0</v>
      </c>
      <c r="L375" s="90" t="str">
        <f>IF(K367=0,"",K367/B360)</f>
        <v/>
      </c>
      <c r="M375" s="90" t="str">
        <f>IF(K375=0,"",K375/B360)</f>
        <v/>
      </c>
      <c r="N375" s="90" t="str">
        <f>IF(K367=0,"",M375-L375)</f>
        <v/>
      </c>
      <c r="O375" s="1"/>
      <c r="P375" s="29"/>
      <c r="Q375" s="25"/>
      <c r="R375" s="1"/>
      <c r="S375" s="187"/>
    </row>
    <row r="376" spans="1:19" ht="12.75" customHeight="1"/>
    <row r="377" spans="1:19" ht="12.75" customHeight="1"/>
    <row r="378" spans="1:19" ht="12.75" customHeight="1"/>
    <row r="379" spans="1:19" ht="12.75" customHeight="1"/>
    <row r="380" spans="1:19" ht="12.75" customHeight="1"/>
    <row r="381" spans="1:19" ht="12.75" customHeight="1"/>
    <row r="382" spans="1:19" ht="12.75" customHeight="1"/>
    <row r="383" spans="1:19" ht="12.75" customHeight="1"/>
    <row r="384" spans="1:19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</sheetData>
  <mergeCells count="207">
    <mergeCell ref="Q336:Q337"/>
    <mergeCell ref="R336:R337"/>
    <mergeCell ref="D353:J353"/>
    <mergeCell ref="B335:J335"/>
    <mergeCell ref="A336:A337"/>
    <mergeCell ref="B336:J336"/>
    <mergeCell ref="K336:K337"/>
    <mergeCell ref="L336:L337"/>
    <mergeCell ref="M336:M337"/>
    <mergeCell ref="N336:N337"/>
    <mergeCell ref="O336:O337"/>
    <mergeCell ref="P336:P337"/>
    <mergeCell ref="N230:N231"/>
    <mergeCell ref="O230:O231"/>
    <mergeCell ref="P230:P231"/>
    <mergeCell ref="Q230:Q231"/>
    <mergeCell ref="R230:R231"/>
    <mergeCell ref="D226:J226"/>
    <mergeCell ref="B229:J229"/>
    <mergeCell ref="A230:A231"/>
    <mergeCell ref="B230:J230"/>
    <mergeCell ref="K230:K231"/>
    <mergeCell ref="L230:L231"/>
    <mergeCell ref="M230:M231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209:N210"/>
    <mergeCell ref="O209:O210"/>
    <mergeCell ref="P209:P210"/>
    <mergeCell ref="Q209:Q210"/>
    <mergeCell ref="R209:R210"/>
    <mergeCell ref="D205:J205"/>
    <mergeCell ref="B208:J208"/>
    <mergeCell ref="A209:A210"/>
    <mergeCell ref="B209:J209"/>
    <mergeCell ref="K209:K210"/>
    <mergeCell ref="L209:L210"/>
    <mergeCell ref="M209:M210"/>
    <mergeCell ref="A119:A120"/>
    <mergeCell ref="B119:J119"/>
    <mergeCell ref="K119:K120"/>
    <mergeCell ref="L119:L120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A73:A74"/>
    <mergeCell ref="B73:J73"/>
    <mergeCell ref="K73:K74"/>
    <mergeCell ref="L73:L74"/>
    <mergeCell ref="M96:M97"/>
    <mergeCell ref="N96:N97"/>
    <mergeCell ref="O96:O97"/>
    <mergeCell ref="P96:P97"/>
    <mergeCell ref="Q96:Q97"/>
    <mergeCell ref="D92:J92"/>
    <mergeCell ref="B95:G95"/>
    <mergeCell ref="H95:J95"/>
    <mergeCell ref="A96:A97"/>
    <mergeCell ref="B96:J96"/>
    <mergeCell ref="K96:K97"/>
    <mergeCell ref="L96:L97"/>
    <mergeCell ref="D332:J332"/>
    <mergeCell ref="M73:M74"/>
    <mergeCell ref="N73:N74"/>
    <mergeCell ref="O73:O74"/>
    <mergeCell ref="P73:P74"/>
    <mergeCell ref="Q73:Q74"/>
    <mergeCell ref="R73:R74"/>
    <mergeCell ref="D69:J69"/>
    <mergeCell ref="B72:G72"/>
    <mergeCell ref="H72:J72"/>
    <mergeCell ref="R96:R97"/>
    <mergeCell ref="M119:M120"/>
    <mergeCell ref="N119:N120"/>
    <mergeCell ref="O119:O120"/>
    <mergeCell ref="P119:P120"/>
    <mergeCell ref="Q119:Q120"/>
    <mergeCell ref="R119:R120"/>
    <mergeCell ref="D115:J115"/>
    <mergeCell ref="B118:G118"/>
    <mergeCell ref="H118:J118"/>
    <mergeCell ref="N188:N189"/>
    <mergeCell ref="O188:O189"/>
    <mergeCell ref="P188:P189"/>
    <mergeCell ref="Q188:Q189"/>
    <mergeCell ref="N315:N316"/>
    <mergeCell ref="O315:O316"/>
    <mergeCell ref="P315:P316"/>
    <mergeCell ref="Q315:Q316"/>
    <mergeCell ref="R315:R316"/>
    <mergeCell ref="D311:J311"/>
    <mergeCell ref="B314:J314"/>
    <mergeCell ref="A315:A316"/>
    <mergeCell ref="B315:J315"/>
    <mergeCell ref="K315:K316"/>
    <mergeCell ref="L315:L316"/>
    <mergeCell ref="M315:M316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94:N295"/>
    <mergeCell ref="O294:O295"/>
    <mergeCell ref="P294:P295"/>
    <mergeCell ref="Q294:Q295"/>
    <mergeCell ref="R294:R295"/>
    <mergeCell ref="D289:J289"/>
    <mergeCell ref="B293:J293"/>
    <mergeCell ref="A294:A295"/>
    <mergeCell ref="B294:J294"/>
    <mergeCell ref="K294:K295"/>
    <mergeCell ref="L294:L295"/>
    <mergeCell ref="M294:M295"/>
    <mergeCell ref="N272:N273"/>
    <mergeCell ref="O272:O273"/>
    <mergeCell ref="P272:P273"/>
    <mergeCell ref="Q272:Q273"/>
    <mergeCell ref="R272:R273"/>
    <mergeCell ref="D268:J268"/>
    <mergeCell ref="B271:J271"/>
    <mergeCell ref="A272:A273"/>
    <mergeCell ref="B272:J272"/>
    <mergeCell ref="K272:K273"/>
    <mergeCell ref="L272:L273"/>
    <mergeCell ref="M272:M273"/>
    <mergeCell ref="N251:N252"/>
    <mergeCell ref="O251:O252"/>
    <mergeCell ref="P251:P252"/>
    <mergeCell ref="Q251:Q252"/>
    <mergeCell ref="R251:R252"/>
    <mergeCell ref="D247:J247"/>
    <mergeCell ref="B250:J250"/>
    <mergeCell ref="A251:A252"/>
    <mergeCell ref="B251:J251"/>
    <mergeCell ref="K251:K252"/>
    <mergeCell ref="L251:L252"/>
    <mergeCell ref="M251:M252"/>
    <mergeCell ref="N166:N167"/>
    <mergeCell ref="O166:O167"/>
    <mergeCell ref="P166:P167"/>
    <mergeCell ref="Q166:Q167"/>
    <mergeCell ref="R166:R167"/>
    <mergeCell ref="D161:J161"/>
    <mergeCell ref="B165:J165"/>
    <mergeCell ref="A166:A167"/>
    <mergeCell ref="B166:J166"/>
    <mergeCell ref="K166:K167"/>
    <mergeCell ref="L166:L167"/>
    <mergeCell ref="M166:M167"/>
    <mergeCell ref="Q358:Q359"/>
    <mergeCell ref="R358:R359"/>
    <mergeCell ref="D375:J375"/>
    <mergeCell ref="B357:J357"/>
    <mergeCell ref="A358:A359"/>
    <mergeCell ref="B358:J358"/>
    <mergeCell ref="K358:K359"/>
    <mergeCell ref="L358:L359"/>
    <mergeCell ref="M358:M359"/>
    <mergeCell ref="N358:N359"/>
    <mergeCell ref="O358:O359"/>
    <mergeCell ref="P358:P35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Z1000"/>
  <sheetViews>
    <sheetView topLeftCell="A365" workbookViewId="0">
      <selection activeCell="B403" sqref="B403"/>
    </sheetView>
  </sheetViews>
  <sheetFormatPr baseColWidth="10" defaultColWidth="12.5703125" defaultRowHeight="15" customHeight="1"/>
  <cols>
    <col min="1" max="1" width="11.42578125" customWidth="1"/>
    <col min="2" max="10" width="4.5703125" customWidth="1"/>
    <col min="11" max="11" width="15.7109375" customWidth="1"/>
    <col min="12" max="14" width="11.42578125" customWidth="1"/>
    <col min="15" max="15" width="14.85546875" customWidth="1"/>
    <col min="16" max="17" width="11.5703125" customWidth="1"/>
    <col min="18" max="18" width="13.28515625" customWidth="1"/>
    <col min="19" max="20" width="11.42578125" customWidth="1"/>
    <col min="21" max="26" width="10" customWidth="1"/>
  </cols>
  <sheetData>
    <row r="1" spans="1:26" ht="12.7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29"/>
      <c r="O1" s="1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2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1"/>
      <c r="M2" s="1"/>
      <c r="N2" s="29"/>
      <c r="O2" s="1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6.25" customHeight="1">
      <c r="B3" s="212" t="s">
        <v>101</v>
      </c>
      <c r="C3" s="205"/>
      <c r="D3" s="205"/>
      <c r="E3" s="205"/>
      <c r="F3" s="205"/>
      <c r="G3" s="205"/>
      <c r="H3" s="205"/>
      <c r="I3" s="205"/>
      <c r="J3" s="205"/>
      <c r="K3" s="48" t="s">
        <v>102</v>
      </c>
      <c r="L3" s="1"/>
      <c r="M3" s="1"/>
      <c r="N3" s="29"/>
      <c r="O3" s="1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20.25" customHeight="1">
      <c r="A4" s="206" t="s">
        <v>9</v>
      </c>
      <c r="B4" s="207" t="s">
        <v>80</v>
      </c>
      <c r="C4" s="202"/>
      <c r="D4" s="202"/>
      <c r="E4" s="202"/>
      <c r="F4" s="202"/>
      <c r="G4" s="202"/>
      <c r="H4" s="202"/>
      <c r="I4" s="202"/>
      <c r="J4" s="203"/>
      <c r="K4" s="208" t="s">
        <v>10</v>
      </c>
      <c r="L4" s="196" t="s">
        <v>2</v>
      </c>
      <c r="M4" s="196" t="s">
        <v>3</v>
      </c>
      <c r="N4" s="198" t="s">
        <v>4</v>
      </c>
      <c r="O4" s="196" t="s">
        <v>5</v>
      </c>
      <c r="P4" s="199" t="s">
        <v>6</v>
      </c>
      <c r="Q4" s="199" t="s">
        <v>7</v>
      </c>
      <c r="R4" s="196" t="s">
        <v>8</v>
      </c>
      <c r="T4" s="29"/>
      <c r="U4" s="29"/>
      <c r="V4" s="29"/>
      <c r="W4" s="29"/>
      <c r="X4" s="29"/>
      <c r="Y4" s="29"/>
      <c r="Z4" s="29"/>
    </row>
    <row r="5" spans="1:26" ht="20.25" customHeight="1">
      <c r="A5" s="197"/>
      <c r="B5" s="52" t="s">
        <v>81</v>
      </c>
      <c r="C5" s="52" t="s">
        <v>82</v>
      </c>
      <c r="D5" s="52" t="s">
        <v>83</v>
      </c>
      <c r="E5" s="52" t="s">
        <v>84</v>
      </c>
      <c r="F5" s="52" t="s">
        <v>85</v>
      </c>
      <c r="G5" s="52" t="s">
        <v>86</v>
      </c>
      <c r="H5" s="52" t="s">
        <v>87</v>
      </c>
      <c r="I5" s="52" t="s">
        <v>88</v>
      </c>
      <c r="J5" s="52" t="s">
        <v>89</v>
      </c>
      <c r="K5" s="197"/>
      <c r="L5" s="197"/>
      <c r="M5" s="197"/>
      <c r="N5" s="197"/>
      <c r="O5" s="197"/>
      <c r="P5" s="197"/>
      <c r="Q5" s="197"/>
      <c r="R5" s="197"/>
      <c r="T5" s="29"/>
      <c r="U5" s="29"/>
      <c r="V5" s="29"/>
      <c r="W5" s="29"/>
      <c r="X5" s="29"/>
      <c r="Y5" s="29"/>
      <c r="Z5" s="29"/>
    </row>
    <row r="6" spans="1:26" ht="15.75" customHeight="1">
      <c r="A6" s="52">
        <v>1502</v>
      </c>
      <c r="B6" s="53">
        <v>34</v>
      </c>
      <c r="C6" s="103"/>
      <c r="D6" s="103"/>
      <c r="E6" s="103"/>
      <c r="F6" s="103"/>
      <c r="G6" s="103"/>
      <c r="H6" s="103"/>
      <c r="I6" s="103"/>
      <c r="J6" s="103"/>
      <c r="K6" s="104"/>
      <c r="L6" s="55"/>
      <c r="M6" s="56"/>
      <c r="N6" s="57"/>
      <c r="O6" s="105"/>
      <c r="P6" s="59">
        <f>B6</f>
        <v>34</v>
      </c>
      <c r="Q6" s="106"/>
      <c r="R6" s="105"/>
      <c r="T6" s="29"/>
      <c r="U6" s="29"/>
      <c r="V6" s="29"/>
      <c r="W6" s="29"/>
      <c r="X6" s="29"/>
      <c r="Y6" s="29"/>
      <c r="Z6" s="29"/>
    </row>
    <row r="7" spans="1:26" ht="15.75" customHeight="1">
      <c r="A7" s="52">
        <v>1601</v>
      </c>
      <c r="B7" s="103"/>
      <c r="C7" s="103">
        <v>31</v>
      </c>
      <c r="D7" s="103"/>
      <c r="E7" s="103"/>
      <c r="F7" s="103"/>
      <c r="G7" s="103"/>
      <c r="H7" s="103"/>
      <c r="I7" s="103"/>
      <c r="J7" s="103"/>
      <c r="K7" s="104"/>
      <c r="L7" s="61"/>
      <c r="M7" s="1"/>
      <c r="N7" s="62"/>
      <c r="O7" s="63">
        <f>IF(C7=0,"",C7/B6)</f>
        <v>0.91176470588235292</v>
      </c>
      <c r="P7" s="64">
        <v>31</v>
      </c>
      <c r="Q7" s="65">
        <f t="shared" ref="Q7:Q14" si="0">IF(P7=0,"",P7/P6)</f>
        <v>0.91176470588235292</v>
      </c>
      <c r="R7" s="65">
        <f t="shared" ref="R7:R14" si="1">IF(P7=0,"",100%-Q7)</f>
        <v>8.8235294117647078E-2</v>
      </c>
      <c r="T7" s="29"/>
      <c r="U7" s="29"/>
      <c r="V7" s="29"/>
      <c r="W7" s="29"/>
      <c r="X7" s="29"/>
      <c r="Y7" s="29"/>
      <c r="Z7" s="29"/>
    </row>
    <row r="8" spans="1:26" ht="15.75" customHeight="1">
      <c r="A8" s="52">
        <v>1602</v>
      </c>
      <c r="B8" s="103"/>
      <c r="C8" s="103"/>
      <c r="D8" s="103">
        <v>9</v>
      </c>
      <c r="E8" s="103"/>
      <c r="F8" s="103"/>
      <c r="G8" s="103"/>
      <c r="H8" s="103"/>
      <c r="I8" s="103"/>
      <c r="J8" s="103"/>
      <c r="K8" s="104"/>
      <c r="L8" s="61"/>
      <c r="M8" s="1"/>
      <c r="N8" s="62"/>
      <c r="O8" s="63">
        <f>IF(D8=0,"",D8/C7)</f>
        <v>0.29032258064516131</v>
      </c>
      <c r="P8" s="64">
        <v>31</v>
      </c>
      <c r="Q8" s="65">
        <f t="shared" si="0"/>
        <v>1</v>
      </c>
      <c r="R8" s="65">
        <f t="shared" si="1"/>
        <v>0</v>
      </c>
      <c r="S8" s="8">
        <f>P8/P6</f>
        <v>0.91176470588235292</v>
      </c>
      <c r="T8" s="29"/>
      <c r="U8" s="29"/>
      <c r="V8" s="29"/>
      <c r="W8" s="29"/>
      <c r="X8" s="29"/>
      <c r="Y8" s="29"/>
      <c r="Z8" s="29"/>
    </row>
    <row r="9" spans="1:26" ht="15.75" customHeight="1">
      <c r="A9" s="52">
        <v>1701</v>
      </c>
      <c r="B9" s="103"/>
      <c r="C9" s="103"/>
      <c r="D9" s="103"/>
      <c r="E9" s="103">
        <v>9</v>
      </c>
      <c r="F9" s="103"/>
      <c r="G9" s="103"/>
      <c r="H9" s="103"/>
      <c r="I9" s="103"/>
      <c r="J9" s="103"/>
      <c r="K9" s="104"/>
      <c r="L9" s="61"/>
      <c r="M9" s="1"/>
      <c r="N9" s="62"/>
      <c r="O9" s="63">
        <f>IF(E9=0,"",E9/D8)</f>
        <v>1</v>
      </c>
      <c r="P9" s="64">
        <v>29</v>
      </c>
      <c r="Q9" s="65">
        <f t="shared" si="0"/>
        <v>0.93548387096774188</v>
      </c>
      <c r="R9" s="65">
        <f t="shared" si="1"/>
        <v>6.4516129032258118E-2</v>
      </c>
      <c r="T9" s="29"/>
      <c r="U9" s="29"/>
      <c r="V9" s="29"/>
      <c r="W9" s="29"/>
      <c r="X9" s="29"/>
      <c r="Y9" s="29"/>
      <c r="Z9" s="29"/>
    </row>
    <row r="10" spans="1:26" ht="15.75" customHeight="1">
      <c r="A10" s="52">
        <v>1702</v>
      </c>
      <c r="B10" s="103"/>
      <c r="C10" s="103"/>
      <c r="D10" s="103"/>
      <c r="E10" s="103">
        <v>9</v>
      </c>
      <c r="F10" s="103"/>
      <c r="G10" s="103"/>
      <c r="H10" s="103"/>
      <c r="I10" s="103"/>
      <c r="J10" s="103"/>
      <c r="K10" s="104"/>
      <c r="L10" s="61"/>
      <c r="M10" s="1"/>
      <c r="N10" s="62"/>
      <c r="O10" s="63" t="str">
        <f>IF(F10=0,"",F10/E9)</f>
        <v/>
      </c>
      <c r="P10" s="64">
        <v>20</v>
      </c>
      <c r="Q10" s="65">
        <f t="shared" si="0"/>
        <v>0.68965517241379315</v>
      </c>
      <c r="R10" s="65">
        <f t="shared" si="1"/>
        <v>0.31034482758620685</v>
      </c>
      <c r="T10" s="29"/>
      <c r="U10" s="29"/>
      <c r="V10" s="29"/>
      <c r="W10" s="29"/>
      <c r="X10" s="29"/>
      <c r="Y10" s="29"/>
      <c r="Z10" s="29"/>
    </row>
    <row r="11" spans="1:26" ht="15.75" customHeight="1">
      <c r="A11" s="52">
        <v>1801</v>
      </c>
      <c r="B11" s="103"/>
      <c r="C11" s="103"/>
      <c r="D11" s="103"/>
      <c r="E11" s="103">
        <v>9</v>
      </c>
      <c r="F11" s="103"/>
      <c r="G11" s="103"/>
      <c r="H11" s="103"/>
      <c r="I11" s="103"/>
      <c r="J11" s="103"/>
      <c r="K11" s="104"/>
      <c r="L11" s="61"/>
      <c r="M11" s="1"/>
      <c r="N11" s="62"/>
      <c r="O11" s="63" t="str">
        <f>IF(G11=0,"",G11/F10)</f>
        <v/>
      </c>
      <c r="P11" s="64">
        <v>12</v>
      </c>
      <c r="Q11" s="65">
        <f t="shared" si="0"/>
        <v>0.6</v>
      </c>
      <c r="R11" s="65">
        <f t="shared" si="1"/>
        <v>0.4</v>
      </c>
      <c r="T11" s="29"/>
      <c r="U11" s="29"/>
      <c r="V11" s="29"/>
      <c r="W11" s="29"/>
      <c r="X11" s="29"/>
      <c r="Y11" s="29"/>
      <c r="Z11" s="29"/>
    </row>
    <row r="12" spans="1:26" ht="15.75" customHeight="1">
      <c r="A12" s="52">
        <v>1802</v>
      </c>
      <c r="B12" s="103"/>
      <c r="C12" s="103"/>
      <c r="D12" s="103"/>
      <c r="E12" s="103">
        <v>4</v>
      </c>
      <c r="F12" s="103"/>
      <c r="G12" s="103"/>
      <c r="H12" s="103"/>
      <c r="I12" s="103"/>
      <c r="J12" s="103"/>
      <c r="K12" s="104"/>
      <c r="L12" s="61"/>
      <c r="M12" s="1"/>
      <c r="N12" s="62"/>
      <c r="O12" s="63" t="str">
        <f>IF(H12=0,"",H12/G11)</f>
        <v/>
      </c>
      <c r="P12" s="64">
        <v>5</v>
      </c>
      <c r="Q12" s="65">
        <f t="shared" si="0"/>
        <v>0.41666666666666669</v>
      </c>
      <c r="R12" s="65">
        <f t="shared" si="1"/>
        <v>0.58333333333333326</v>
      </c>
      <c r="T12" s="29"/>
      <c r="U12" s="29"/>
      <c r="V12" s="29"/>
      <c r="W12" s="29"/>
      <c r="X12" s="29"/>
      <c r="Y12" s="29"/>
      <c r="Z12" s="29"/>
    </row>
    <row r="13" spans="1:26" ht="15.75" customHeight="1">
      <c r="A13" s="52">
        <v>1901</v>
      </c>
      <c r="B13" s="103"/>
      <c r="C13" s="103"/>
      <c r="D13" s="103"/>
      <c r="E13" s="103">
        <v>1</v>
      </c>
      <c r="F13" s="103"/>
      <c r="G13" s="103"/>
      <c r="H13" s="103"/>
      <c r="I13" s="103"/>
      <c r="J13" s="103"/>
      <c r="K13" s="104"/>
      <c r="L13" s="61"/>
      <c r="M13" s="1"/>
      <c r="N13" s="62"/>
      <c r="O13" s="63" t="str">
        <f>IF(I13=0,"",I13/H12)</f>
        <v/>
      </c>
      <c r="P13" s="64">
        <v>1</v>
      </c>
      <c r="Q13" s="65">
        <f t="shared" si="0"/>
        <v>0.2</v>
      </c>
      <c r="R13" s="65">
        <f t="shared" si="1"/>
        <v>0.8</v>
      </c>
      <c r="T13" s="29"/>
      <c r="U13" s="29"/>
      <c r="V13" s="29"/>
      <c r="W13" s="29"/>
      <c r="X13" s="29"/>
      <c r="Y13" s="29"/>
      <c r="Z13" s="29"/>
    </row>
    <row r="14" spans="1:26" ht="15.75" customHeight="1">
      <c r="A14" s="52">
        <v>1902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4"/>
      <c r="L14" s="61"/>
      <c r="M14" s="1"/>
      <c r="N14" s="62"/>
      <c r="O14" s="66" t="str">
        <f>IF(J14=0,"",J14/I13)</f>
        <v/>
      </c>
      <c r="P14" s="64"/>
      <c r="Q14" s="67" t="str">
        <f t="shared" si="0"/>
        <v/>
      </c>
      <c r="R14" s="67" t="str">
        <f t="shared" si="1"/>
        <v/>
      </c>
      <c r="T14" s="29"/>
      <c r="U14" s="29"/>
      <c r="V14" s="29"/>
      <c r="W14" s="29"/>
      <c r="X14" s="29"/>
      <c r="Y14" s="29"/>
      <c r="Z14" s="29"/>
    </row>
    <row r="15" spans="1:26" ht="15.75" customHeight="1">
      <c r="A15" s="52">
        <v>2001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4"/>
      <c r="L15" s="61"/>
      <c r="M15" s="1"/>
      <c r="N15" s="29"/>
      <c r="O15" s="140"/>
      <c r="P15" s="141"/>
      <c r="Q15" s="142"/>
      <c r="R15" s="143"/>
      <c r="T15" s="29"/>
      <c r="U15" s="29"/>
      <c r="V15" s="29"/>
      <c r="W15" s="29"/>
      <c r="X15" s="29"/>
      <c r="Y15" s="29"/>
      <c r="Z15" s="29"/>
    </row>
    <row r="16" spans="1:26" ht="15.75" customHeight="1">
      <c r="A16" s="52">
        <v>2002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4"/>
      <c r="L16" s="61"/>
      <c r="M16" s="1"/>
      <c r="N16" s="29"/>
      <c r="O16" s="110"/>
      <c r="P16" s="111"/>
      <c r="Q16" s="112"/>
      <c r="R16" s="110"/>
      <c r="T16" s="29"/>
      <c r="U16" s="29"/>
      <c r="V16" s="29"/>
      <c r="W16" s="29"/>
      <c r="X16" s="29"/>
      <c r="Y16" s="29"/>
      <c r="Z16" s="29"/>
    </row>
    <row r="17" spans="1:26" ht="15.75" customHeight="1">
      <c r="A17" s="52">
        <v>2101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4"/>
      <c r="L17" s="61"/>
      <c r="M17" s="1"/>
      <c r="N17" s="29"/>
      <c r="O17" s="110"/>
      <c r="P17" s="111"/>
      <c r="Q17" s="112"/>
      <c r="R17" s="110"/>
      <c r="T17" s="29"/>
      <c r="U17" s="29"/>
      <c r="V17" s="29"/>
      <c r="W17" s="29"/>
      <c r="X17" s="29"/>
      <c r="Y17" s="29"/>
      <c r="Z17" s="29"/>
    </row>
    <row r="18" spans="1:26" ht="15.75" customHeight="1">
      <c r="A18" s="52">
        <v>2102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4"/>
      <c r="L18" s="61"/>
      <c r="M18" s="1"/>
      <c r="N18" s="29"/>
      <c r="O18" s="110"/>
      <c r="P18" s="111"/>
      <c r="Q18" s="112"/>
      <c r="R18" s="110"/>
      <c r="T18" s="29"/>
      <c r="U18" s="29"/>
      <c r="V18" s="29"/>
      <c r="W18" s="29"/>
      <c r="X18" s="29"/>
      <c r="Y18" s="29"/>
      <c r="Z18" s="29"/>
    </row>
    <row r="19" spans="1:26" ht="15.75" customHeight="1">
      <c r="A19" s="52">
        <v>2201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4"/>
      <c r="L19" s="61"/>
      <c r="M19" s="1"/>
      <c r="N19" s="29"/>
      <c r="O19" s="74"/>
      <c r="P19" s="75"/>
      <c r="Q19" s="76"/>
      <c r="R19" s="71"/>
      <c r="T19" s="29"/>
      <c r="U19" s="29"/>
      <c r="V19" s="29"/>
      <c r="W19" s="29"/>
      <c r="X19" s="29"/>
      <c r="Y19" s="29"/>
      <c r="Z19" s="29"/>
    </row>
    <row r="20" spans="1:26" ht="15.75" customHeight="1">
      <c r="A20" s="52">
        <v>2202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4"/>
      <c r="L20" s="61"/>
      <c r="M20" s="1"/>
      <c r="N20" s="29"/>
      <c r="O20" s="77" t="s">
        <v>63</v>
      </c>
      <c r="P20" s="78"/>
      <c r="Q20" s="79" t="str">
        <f>IF(SUM(K8:K20)=0,"",SUM(K8:K20))</f>
        <v/>
      </c>
      <c r="R20" s="80" t="s">
        <v>10</v>
      </c>
      <c r="T20" s="29"/>
      <c r="U20" s="29"/>
      <c r="V20" s="29"/>
      <c r="W20" s="29"/>
      <c r="X20" s="29"/>
      <c r="Y20" s="29"/>
      <c r="Z20" s="29"/>
    </row>
    <row r="21" spans="1:26" ht="15.75" customHeight="1">
      <c r="A21" s="52">
        <v>2301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4"/>
      <c r="L21" s="61"/>
      <c r="M21" s="1"/>
      <c r="N21" s="29"/>
      <c r="O21" s="81" t="s">
        <v>64</v>
      </c>
      <c r="P21" s="82" t="str">
        <f>IF(P20/B6=0,"",P20/B6)</f>
        <v/>
      </c>
      <c r="Q21" s="83" t="e">
        <f>IF(P20/Q20=0,"",P20/Q20)</f>
        <v>#VALUE!</v>
      </c>
      <c r="R21" s="84" t="s">
        <v>65</v>
      </c>
      <c r="T21" s="29"/>
      <c r="U21" s="29"/>
      <c r="V21" s="29"/>
      <c r="W21" s="29"/>
      <c r="X21" s="29"/>
      <c r="Y21" s="29"/>
      <c r="Z21" s="29"/>
    </row>
    <row r="22" spans="1:26" ht="15.75" customHeight="1">
      <c r="A22" s="52">
        <v>2302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4"/>
      <c r="L22" s="85"/>
      <c r="M22" s="86"/>
      <c r="N22" s="87"/>
      <c r="O22" s="86"/>
      <c r="P22" s="87"/>
      <c r="Q22" s="87"/>
      <c r="R22" s="88"/>
      <c r="T22" s="29"/>
      <c r="U22" s="29"/>
      <c r="V22" s="29"/>
      <c r="W22" s="29"/>
      <c r="X22" s="29"/>
      <c r="Y22" s="29"/>
      <c r="Z22" s="29"/>
    </row>
    <row r="23" spans="1:26" ht="18" customHeight="1">
      <c r="A23" s="28"/>
      <c r="B23" s="29"/>
      <c r="C23" s="29"/>
      <c r="D23" s="201" t="s">
        <v>90</v>
      </c>
      <c r="E23" s="202"/>
      <c r="F23" s="202"/>
      <c r="G23" s="202"/>
      <c r="H23" s="202"/>
      <c r="I23" s="202"/>
      <c r="J23" s="203"/>
      <c r="K23" s="89">
        <f>SUM(K6:K19)</f>
        <v>0</v>
      </c>
      <c r="L23" s="90" t="str">
        <f>IF(K14=0,"",K14/B6)</f>
        <v/>
      </c>
      <c r="M23" s="90" t="str">
        <f>IF(K23=0,"",K23/B6)</f>
        <v/>
      </c>
      <c r="N23" s="90" t="str">
        <f>IF(K14=0,"",M23-L23)</f>
        <v/>
      </c>
      <c r="O23" s="1"/>
      <c r="P23" s="29"/>
      <c r="Q23" s="25"/>
      <c r="R23" s="1"/>
      <c r="T23" s="29"/>
      <c r="U23" s="29"/>
      <c r="V23" s="29"/>
      <c r="W23" s="29"/>
      <c r="X23" s="29"/>
      <c r="Y23" s="29"/>
      <c r="Z23" s="29"/>
    </row>
    <row r="24" spans="1:26" ht="18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1"/>
      <c r="N24" s="29"/>
      <c r="O24" s="1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2.7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1"/>
      <c r="N25" s="29"/>
      <c r="O25" s="1"/>
      <c r="P25" s="113"/>
      <c r="Q25" s="25"/>
      <c r="R25" s="1"/>
      <c r="S25" s="29"/>
      <c r="T25" s="29"/>
      <c r="U25" s="29"/>
      <c r="V25" s="29"/>
      <c r="W25" s="29"/>
      <c r="X25" s="29"/>
      <c r="Y25" s="29"/>
      <c r="Z25" s="29"/>
    </row>
    <row r="26" spans="1:26" ht="12.7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1"/>
      <c r="M26" s="1"/>
      <c r="N26" s="29"/>
      <c r="O26" s="1"/>
      <c r="P26" s="1"/>
      <c r="Q26" s="25"/>
      <c r="R26" s="1"/>
      <c r="S26" s="29"/>
      <c r="T26" s="29"/>
      <c r="U26" s="29"/>
      <c r="V26" s="29"/>
      <c r="W26" s="29"/>
      <c r="X26" s="29"/>
      <c r="Y26" s="29"/>
      <c r="Z26" s="29"/>
    </row>
    <row r="27" spans="1:26" ht="26.25" customHeight="1">
      <c r="A27" s="33"/>
      <c r="B27" s="200" t="s">
        <v>11</v>
      </c>
      <c r="C27" s="195"/>
      <c r="D27" s="195"/>
      <c r="E27" s="195"/>
      <c r="F27" s="195"/>
      <c r="G27" s="195"/>
      <c r="H27" s="204" t="s">
        <v>79</v>
      </c>
      <c r="I27" s="205"/>
      <c r="J27" s="205"/>
      <c r="K27" s="29"/>
      <c r="L27" s="1"/>
      <c r="M27" s="1"/>
      <c r="N27" s="29"/>
      <c r="O27" s="1"/>
      <c r="P27" s="29"/>
      <c r="Q27" s="29"/>
      <c r="R27" s="29"/>
      <c r="U27" s="29"/>
      <c r="V27" s="29"/>
      <c r="W27" s="29"/>
      <c r="X27" s="29"/>
      <c r="Y27" s="29"/>
      <c r="Z27" s="29"/>
    </row>
    <row r="28" spans="1:26" ht="20.25" customHeight="1">
      <c r="A28" s="206" t="s">
        <v>9</v>
      </c>
      <c r="B28" s="207" t="s">
        <v>80</v>
      </c>
      <c r="C28" s="202"/>
      <c r="D28" s="202"/>
      <c r="E28" s="202"/>
      <c r="F28" s="202"/>
      <c r="G28" s="202"/>
      <c r="H28" s="202"/>
      <c r="I28" s="202"/>
      <c r="J28" s="203"/>
      <c r="K28" s="208" t="s">
        <v>10</v>
      </c>
      <c r="L28" s="196" t="s">
        <v>2</v>
      </c>
      <c r="M28" s="196" t="s">
        <v>3</v>
      </c>
      <c r="N28" s="198" t="s">
        <v>4</v>
      </c>
      <c r="O28" s="196" t="s">
        <v>5</v>
      </c>
      <c r="P28" s="199" t="s">
        <v>6</v>
      </c>
      <c r="Q28" s="199" t="s">
        <v>7</v>
      </c>
      <c r="R28" s="196" t="s">
        <v>8</v>
      </c>
      <c r="T28" s="33"/>
      <c r="U28" s="29"/>
      <c r="V28" s="29"/>
      <c r="W28" s="29"/>
      <c r="X28" s="29"/>
      <c r="Y28" s="29"/>
      <c r="Z28" s="29"/>
    </row>
    <row r="29" spans="1:26" ht="15.75" customHeight="1">
      <c r="A29" s="197"/>
      <c r="B29" s="52" t="s">
        <v>81</v>
      </c>
      <c r="C29" s="52" t="s">
        <v>82</v>
      </c>
      <c r="D29" s="52" t="s">
        <v>83</v>
      </c>
      <c r="E29" s="52" t="s">
        <v>84</v>
      </c>
      <c r="F29" s="52" t="s">
        <v>85</v>
      </c>
      <c r="G29" s="52" t="s">
        <v>86</v>
      </c>
      <c r="H29" s="52" t="s">
        <v>87</v>
      </c>
      <c r="I29" s="52" t="s">
        <v>88</v>
      </c>
      <c r="J29" s="52" t="s">
        <v>89</v>
      </c>
      <c r="K29" s="197"/>
      <c r="L29" s="197"/>
      <c r="M29" s="197"/>
      <c r="N29" s="197"/>
      <c r="O29" s="197"/>
      <c r="P29" s="197"/>
      <c r="Q29" s="197"/>
      <c r="R29" s="197"/>
      <c r="T29" s="33"/>
      <c r="U29" s="29"/>
      <c r="V29" s="29"/>
      <c r="W29" s="29"/>
      <c r="X29" s="29"/>
      <c r="Y29" s="29"/>
      <c r="Z29" s="29"/>
    </row>
    <row r="30" spans="1:26" ht="15.75" customHeight="1">
      <c r="A30" s="52">
        <v>1601</v>
      </c>
      <c r="B30" s="53">
        <v>35</v>
      </c>
      <c r="C30" s="103"/>
      <c r="D30" s="103"/>
      <c r="E30" s="103"/>
      <c r="F30" s="103"/>
      <c r="G30" s="103"/>
      <c r="H30" s="103"/>
      <c r="I30" s="103"/>
      <c r="J30" s="103"/>
      <c r="K30" s="104"/>
      <c r="L30" s="55"/>
      <c r="M30" s="56"/>
      <c r="N30" s="57"/>
      <c r="O30" s="105"/>
      <c r="P30" s="59">
        <f>B30</f>
        <v>35</v>
      </c>
      <c r="Q30" s="106"/>
      <c r="R30" s="105"/>
      <c r="T30" s="33"/>
      <c r="U30" s="29"/>
      <c r="V30" s="29"/>
      <c r="W30" s="29"/>
      <c r="X30" s="29"/>
      <c r="Y30" s="29"/>
      <c r="Z30" s="29"/>
    </row>
    <row r="31" spans="1:26" ht="15.75" customHeight="1">
      <c r="A31" s="52">
        <v>1602</v>
      </c>
      <c r="B31" s="103"/>
      <c r="C31" s="103">
        <v>31</v>
      </c>
      <c r="D31" s="103"/>
      <c r="E31" s="103"/>
      <c r="F31" s="103"/>
      <c r="G31" s="103"/>
      <c r="H31" s="103"/>
      <c r="I31" s="103"/>
      <c r="J31" s="103"/>
      <c r="K31" s="104"/>
      <c r="L31" s="61"/>
      <c r="M31" s="1"/>
      <c r="N31" s="62"/>
      <c r="O31" s="63">
        <f>IF(C31=0,"",C31/B30)</f>
        <v>0.88571428571428568</v>
      </c>
      <c r="P31" s="64">
        <v>31</v>
      </c>
      <c r="Q31" s="65">
        <f t="shared" ref="Q31:Q38" si="2">IF(P31=0,"",P31/P30)</f>
        <v>0.88571428571428568</v>
      </c>
      <c r="R31" s="65">
        <f t="shared" ref="R31:R38" si="3">IF(P31=0,"",100%-Q31)</f>
        <v>0.11428571428571432</v>
      </c>
      <c r="T31" s="33"/>
      <c r="U31" s="29"/>
      <c r="V31" s="29"/>
      <c r="W31" s="29"/>
      <c r="X31" s="29"/>
      <c r="Y31" s="29"/>
      <c r="Z31" s="29"/>
    </row>
    <row r="32" spans="1:26" ht="15.75" customHeight="1">
      <c r="A32" s="52">
        <v>1701</v>
      </c>
      <c r="B32" s="103"/>
      <c r="C32" s="103"/>
      <c r="D32" s="103">
        <v>14</v>
      </c>
      <c r="E32" s="103"/>
      <c r="F32" s="103"/>
      <c r="G32" s="103"/>
      <c r="H32" s="103"/>
      <c r="I32" s="103"/>
      <c r="J32" s="103"/>
      <c r="K32" s="104"/>
      <c r="L32" s="61"/>
      <c r="M32" s="1"/>
      <c r="N32" s="62"/>
      <c r="O32" s="63">
        <f>IF(D32=0,"",D32/C31)</f>
        <v>0.45161290322580644</v>
      </c>
      <c r="P32" s="64">
        <v>31</v>
      </c>
      <c r="Q32" s="65">
        <f t="shared" si="2"/>
        <v>1</v>
      </c>
      <c r="R32" s="65">
        <f t="shared" si="3"/>
        <v>0</v>
      </c>
      <c r="S32" s="8">
        <f>P32/P30</f>
        <v>0.88571428571428568</v>
      </c>
      <c r="T32" s="29"/>
      <c r="U32" s="29"/>
      <c r="V32" s="29"/>
      <c r="W32" s="29"/>
      <c r="X32" s="29"/>
      <c r="Y32" s="29"/>
      <c r="Z32" s="29"/>
    </row>
    <row r="33" spans="1:26" ht="15.75" customHeight="1">
      <c r="A33" s="52">
        <v>1702</v>
      </c>
      <c r="B33" s="103"/>
      <c r="C33" s="103"/>
      <c r="D33" s="103"/>
      <c r="E33" s="103">
        <v>14</v>
      </c>
      <c r="F33" s="103"/>
      <c r="G33" s="103"/>
      <c r="H33" s="103"/>
      <c r="I33" s="103"/>
      <c r="J33" s="103"/>
      <c r="K33" s="104"/>
      <c r="L33" s="61"/>
      <c r="M33" s="1"/>
      <c r="N33" s="62"/>
      <c r="O33" s="63">
        <f>IF(E33=0,"",E33/D32)</f>
        <v>1</v>
      </c>
      <c r="P33" s="64">
        <v>29</v>
      </c>
      <c r="Q33" s="65">
        <f t="shared" si="2"/>
        <v>0.93548387096774188</v>
      </c>
      <c r="R33" s="65">
        <f t="shared" si="3"/>
        <v>6.4516129032258118E-2</v>
      </c>
      <c r="S33" s="33"/>
      <c r="T33" s="29"/>
      <c r="U33" s="29"/>
      <c r="V33" s="29"/>
      <c r="W33" s="29"/>
      <c r="X33" s="29"/>
      <c r="Y33" s="29"/>
      <c r="Z33" s="29"/>
    </row>
    <row r="34" spans="1:26" ht="15.75" customHeight="1">
      <c r="A34" s="52">
        <v>1801</v>
      </c>
      <c r="B34" s="103"/>
      <c r="C34" s="103"/>
      <c r="D34" s="103"/>
      <c r="E34" s="103">
        <v>14</v>
      </c>
      <c r="F34" s="103"/>
      <c r="G34" s="103"/>
      <c r="H34" s="103"/>
      <c r="I34" s="103"/>
      <c r="J34" s="103"/>
      <c r="K34" s="104"/>
      <c r="L34" s="61"/>
      <c r="M34" s="1"/>
      <c r="N34" s="62"/>
      <c r="O34" s="63" t="str">
        <f>IF(F34=0,"",F34/E33)</f>
        <v/>
      </c>
      <c r="P34" s="64">
        <v>23</v>
      </c>
      <c r="Q34" s="65">
        <f t="shared" si="2"/>
        <v>0.7931034482758621</v>
      </c>
      <c r="R34" s="65">
        <f t="shared" si="3"/>
        <v>0.2068965517241379</v>
      </c>
      <c r="S34" s="33"/>
      <c r="T34" s="29"/>
      <c r="U34" s="29"/>
      <c r="V34" s="29"/>
      <c r="W34" s="29"/>
      <c r="X34" s="29"/>
      <c r="Y34" s="29"/>
      <c r="Z34" s="29"/>
    </row>
    <row r="35" spans="1:26" ht="15.75" customHeight="1">
      <c r="A35" s="52">
        <v>1802</v>
      </c>
      <c r="B35" s="103"/>
      <c r="C35" s="103"/>
      <c r="D35" s="103"/>
      <c r="E35" s="103">
        <v>14</v>
      </c>
      <c r="F35" s="103"/>
      <c r="G35" s="103"/>
      <c r="H35" s="103"/>
      <c r="I35" s="103"/>
      <c r="J35" s="103"/>
      <c r="K35" s="104"/>
      <c r="L35" s="61"/>
      <c r="M35" s="1"/>
      <c r="N35" s="62"/>
      <c r="O35" s="63" t="str">
        <f>IF(G35=0,"",G35/F34)</f>
        <v/>
      </c>
      <c r="P35" s="64">
        <v>15</v>
      </c>
      <c r="Q35" s="65">
        <f t="shared" si="2"/>
        <v>0.65217391304347827</v>
      </c>
      <c r="R35" s="65">
        <f t="shared" si="3"/>
        <v>0.34782608695652173</v>
      </c>
      <c r="S35" s="33"/>
      <c r="T35" s="29"/>
      <c r="U35" s="29"/>
      <c r="V35" s="29"/>
      <c r="W35" s="29"/>
      <c r="X35" s="29"/>
      <c r="Y35" s="29"/>
      <c r="Z35" s="29"/>
    </row>
    <row r="36" spans="1:26" ht="15.75" customHeight="1">
      <c r="A36" s="52">
        <v>1901</v>
      </c>
      <c r="B36" s="103"/>
      <c r="C36" s="103"/>
      <c r="D36" s="103"/>
      <c r="E36" s="103">
        <v>5</v>
      </c>
      <c r="F36" s="103"/>
      <c r="G36" s="103"/>
      <c r="H36" s="103"/>
      <c r="I36" s="103"/>
      <c r="J36" s="103"/>
      <c r="K36" s="104"/>
      <c r="L36" s="61"/>
      <c r="M36" s="1"/>
      <c r="N36" s="62"/>
      <c r="O36" s="63" t="str">
        <f>IF(H36=0,"",H36/G35)</f>
        <v/>
      </c>
      <c r="P36" s="64">
        <v>5</v>
      </c>
      <c r="Q36" s="65">
        <f t="shared" si="2"/>
        <v>0.33333333333333331</v>
      </c>
      <c r="R36" s="65">
        <f t="shared" si="3"/>
        <v>0.66666666666666674</v>
      </c>
      <c r="S36" s="33"/>
      <c r="T36" s="29"/>
      <c r="U36" s="29"/>
      <c r="V36" s="29"/>
      <c r="W36" s="29"/>
      <c r="X36" s="29"/>
      <c r="Y36" s="29"/>
      <c r="Z36" s="29"/>
    </row>
    <row r="37" spans="1:26" ht="15.75" customHeight="1">
      <c r="A37" s="52">
        <v>1902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4"/>
      <c r="L37" s="61"/>
      <c r="M37" s="1"/>
      <c r="N37" s="62"/>
      <c r="O37" s="63" t="str">
        <f>IF(I37=0,"",I37/H36)</f>
        <v/>
      </c>
      <c r="P37" s="64"/>
      <c r="Q37" s="65" t="str">
        <f t="shared" si="2"/>
        <v/>
      </c>
      <c r="R37" s="65" t="str">
        <f t="shared" si="3"/>
        <v/>
      </c>
      <c r="S37" s="33"/>
      <c r="T37" s="29"/>
      <c r="U37" s="29"/>
      <c r="V37" s="29"/>
      <c r="W37" s="29"/>
      <c r="X37" s="29"/>
      <c r="Y37" s="29"/>
      <c r="Z37" s="29"/>
    </row>
    <row r="38" spans="1:26" ht="15.75" customHeight="1">
      <c r="A38" s="52">
        <v>2001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4"/>
      <c r="L38" s="61"/>
      <c r="M38" s="1"/>
      <c r="N38" s="62"/>
      <c r="O38" s="66" t="str">
        <f>IF(J38=0,"",J38/I37)</f>
        <v/>
      </c>
      <c r="P38" s="64"/>
      <c r="Q38" s="67" t="str">
        <f t="shared" si="2"/>
        <v/>
      </c>
      <c r="R38" s="67" t="str">
        <f t="shared" si="3"/>
        <v/>
      </c>
      <c r="S38" s="33"/>
      <c r="T38" s="29"/>
      <c r="U38" s="29"/>
      <c r="V38" s="29"/>
      <c r="W38" s="29"/>
      <c r="X38" s="29"/>
      <c r="Y38" s="29"/>
      <c r="Z38" s="29"/>
    </row>
    <row r="39" spans="1:26" ht="15.75" customHeight="1">
      <c r="A39" s="52">
        <v>2002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4"/>
      <c r="L39" s="61"/>
      <c r="M39" s="1"/>
      <c r="N39" s="29"/>
      <c r="O39" s="140"/>
      <c r="P39" s="141"/>
      <c r="Q39" s="142"/>
      <c r="R39" s="143"/>
      <c r="S39" s="33"/>
      <c r="T39" s="29"/>
      <c r="U39" s="29"/>
      <c r="V39" s="29"/>
      <c r="W39" s="29"/>
      <c r="X39" s="29"/>
      <c r="Y39" s="29"/>
      <c r="Z39" s="29"/>
    </row>
    <row r="40" spans="1:26" ht="15.75" customHeight="1">
      <c r="A40" s="52">
        <v>2101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  <c r="L40" s="61"/>
      <c r="M40" s="1"/>
      <c r="N40" s="29"/>
      <c r="O40" s="110"/>
      <c r="P40" s="111"/>
      <c r="Q40" s="112"/>
      <c r="R40" s="110"/>
      <c r="S40" s="33"/>
      <c r="T40" s="29"/>
      <c r="U40" s="29"/>
      <c r="V40" s="29"/>
      <c r="W40" s="29"/>
      <c r="X40" s="29"/>
      <c r="Y40" s="29"/>
      <c r="Z40" s="29"/>
    </row>
    <row r="41" spans="1:26" ht="15.75" customHeight="1">
      <c r="A41" s="52">
        <v>2102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4"/>
      <c r="L41" s="61"/>
      <c r="M41" s="1"/>
      <c r="N41" s="29"/>
      <c r="O41" s="110"/>
      <c r="P41" s="111"/>
      <c r="Q41" s="112"/>
      <c r="R41" s="110"/>
      <c r="S41" s="33"/>
      <c r="T41" s="29"/>
      <c r="U41" s="29"/>
      <c r="V41" s="29"/>
      <c r="W41" s="29"/>
      <c r="X41" s="29"/>
      <c r="Y41" s="29"/>
      <c r="Z41" s="29"/>
    </row>
    <row r="42" spans="1:26" ht="15.75" customHeight="1">
      <c r="A42" s="52">
        <v>2201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4"/>
      <c r="L42" s="61"/>
      <c r="M42" s="1"/>
      <c r="N42" s="29"/>
      <c r="O42" s="110"/>
      <c r="P42" s="111"/>
      <c r="Q42" s="112"/>
      <c r="R42" s="110"/>
      <c r="S42" s="33"/>
      <c r="T42" s="29"/>
      <c r="U42" s="29"/>
      <c r="V42" s="29"/>
      <c r="W42" s="29"/>
      <c r="X42" s="29"/>
      <c r="Y42" s="29"/>
      <c r="Z42" s="29"/>
    </row>
    <row r="43" spans="1:26" ht="15.75" customHeight="1">
      <c r="A43" s="52">
        <v>2202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4"/>
      <c r="L43" s="61"/>
      <c r="M43" s="1"/>
      <c r="N43" s="29"/>
      <c r="O43" s="74"/>
      <c r="P43" s="75"/>
      <c r="Q43" s="76"/>
      <c r="R43" s="71"/>
      <c r="S43" s="33"/>
      <c r="T43" s="29"/>
      <c r="U43" s="29"/>
      <c r="V43" s="29"/>
      <c r="W43" s="29"/>
      <c r="X43" s="29"/>
      <c r="Y43" s="29"/>
      <c r="Z43" s="29"/>
    </row>
    <row r="44" spans="1:26" ht="15.75" customHeight="1">
      <c r="A44" s="52">
        <v>2301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4"/>
      <c r="L44" s="61"/>
      <c r="M44" s="1"/>
      <c r="N44" s="29"/>
      <c r="O44" s="77" t="s">
        <v>63</v>
      </c>
      <c r="P44" s="78"/>
      <c r="Q44" s="79" t="str">
        <f>IF(SUM(K32:K44)=0,"",SUM(K32:K44))</f>
        <v/>
      </c>
      <c r="R44" s="80" t="s">
        <v>10</v>
      </c>
      <c r="S44" s="33"/>
      <c r="T44" s="29"/>
      <c r="U44" s="29"/>
      <c r="V44" s="29"/>
      <c r="W44" s="29"/>
      <c r="X44" s="29"/>
      <c r="Y44" s="29"/>
      <c r="Z44" s="29"/>
    </row>
    <row r="45" spans="1:26" ht="15.75" customHeight="1">
      <c r="A45" s="52">
        <v>2302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4"/>
      <c r="L45" s="61"/>
      <c r="M45" s="1"/>
      <c r="N45" s="29"/>
      <c r="O45" s="81" t="s">
        <v>64</v>
      </c>
      <c r="P45" s="82" t="str">
        <f>IF(P44/B30=0,"",P44/B30)</f>
        <v/>
      </c>
      <c r="Q45" s="83" t="e">
        <f>IF(P44/Q44=0,"",P44/Q44)</f>
        <v>#VALUE!</v>
      </c>
      <c r="R45" s="84" t="s">
        <v>65</v>
      </c>
      <c r="S45" s="33"/>
      <c r="T45" s="29"/>
      <c r="U45" s="29"/>
      <c r="V45" s="29"/>
      <c r="W45" s="29"/>
      <c r="X45" s="29"/>
      <c r="Y45" s="29"/>
      <c r="Z45" s="29"/>
    </row>
    <row r="46" spans="1:26" ht="15.75" customHeight="1">
      <c r="A46" s="52">
        <v>2401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4"/>
      <c r="L46" s="85"/>
      <c r="M46" s="86"/>
      <c r="N46" s="87"/>
      <c r="O46" s="86"/>
      <c r="P46" s="87"/>
      <c r="Q46" s="87"/>
      <c r="R46" s="88"/>
      <c r="S46" s="33"/>
      <c r="T46" s="29"/>
      <c r="U46" s="29"/>
      <c r="V46" s="29"/>
      <c r="W46" s="29"/>
      <c r="X46" s="29"/>
      <c r="Y46" s="29"/>
      <c r="Z46" s="29"/>
    </row>
    <row r="47" spans="1:26" ht="18" customHeight="1">
      <c r="A47" s="28"/>
      <c r="B47" s="29"/>
      <c r="C47" s="29"/>
      <c r="D47" s="201" t="s">
        <v>90</v>
      </c>
      <c r="E47" s="202"/>
      <c r="F47" s="202"/>
      <c r="G47" s="202"/>
      <c r="H47" s="202"/>
      <c r="I47" s="202"/>
      <c r="J47" s="203"/>
      <c r="K47" s="89">
        <f>SUM(K30:K43)</f>
        <v>0</v>
      </c>
      <c r="L47" s="90" t="str">
        <f>IF(K38=0,"",K38/B30)</f>
        <v/>
      </c>
      <c r="M47" s="90" t="str">
        <f>IF(K47=0,"",K47/B30)</f>
        <v/>
      </c>
      <c r="N47" s="90" t="str">
        <f>IF(K38=0,"",M47-L47)</f>
        <v/>
      </c>
      <c r="O47" s="1"/>
      <c r="P47" s="29"/>
      <c r="Q47" s="25"/>
      <c r="R47" s="1"/>
      <c r="S47" s="33"/>
      <c r="T47" s="29"/>
      <c r="U47" s="29"/>
      <c r="V47" s="29"/>
      <c r="W47" s="29"/>
      <c r="X47" s="29"/>
      <c r="Y47" s="29"/>
      <c r="Z47" s="29"/>
    </row>
    <row r="48" spans="1:26" ht="12.7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1"/>
      <c r="M48" s="1"/>
      <c r="N48" s="29"/>
      <c r="O48" s="1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2.7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1"/>
      <c r="M49" s="1"/>
      <c r="N49" s="29"/>
      <c r="O49" s="1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26.25" customHeight="1">
      <c r="A50" s="33"/>
      <c r="B50" s="200" t="s">
        <v>11</v>
      </c>
      <c r="C50" s="195"/>
      <c r="D50" s="195"/>
      <c r="E50" s="195"/>
      <c r="F50" s="195"/>
      <c r="G50" s="195"/>
      <c r="H50" s="204" t="s">
        <v>103</v>
      </c>
      <c r="I50" s="205"/>
      <c r="J50" s="205"/>
      <c r="K50" s="29"/>
      <c r="L50" s="1"/>
      <c r="M50" s="1"/>
      <c r="N50" s="29"/>
      <c r="O50" s="1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20.25" customHeight="1">
      <c r="A51" s="206" t="s">
        <v>9</v>
      </c>
      <c r="B51" s="207" t="s">
        <v>80</v>
      </c>
      <c r="C51" s="202"/>
      <c r="D51" s="202"/>
      <c r="E51" s="202"/>
      <c r="F51" s="202"/>
      <c r="G51" s="202"/>
      <c r="H51" s="202"/>
      <c r="I51" s="202"/>
      <c r="J51" s="203"/>
      <c r="K51" s="208" t="s">
        <v>10</v>
      </c>
      <c r="L51" s="196" t="s">
        <v>2</v>
      </c>
      <c r="M51" s="196" t="s">
        <v>3</v>
      </c>
      <c r="N51" s="198" t="s">
        <v>4</v>
      </c>
      <c r="O51" s="196" t="s">
        <v>5</v>
      </c>
      <c r="P51" s="199" t="s">
        <v>6</v>
      </c>
      <c r="Q51" s="199" t="s">
        <v>7</v>
      </c>
      <c r="R51" s="196" t="s">
        <v>8</v>
      </c>
      <c r="S51" s="29"/>
      <c r="T51" s="29"/>
      <c r="U51" s="29"/>
      <c r="V51" s="29"/>
      <c r="W51" s="29"/>
      <c r="X51" s="29"/>
      <c r="Y51" s="29"/>
      <c r="Z51" s="29"/>
    </row>
    <row r="52" spans="1:26" ht="15.75" customHeight="1">
      <c r="A52" s="197"/>
      <c r="B52" s="52" t="s">
        <v>81</v>
      </c>
      <c r="C52" s="52" t="s">
        <v>82</v>
      </c>
      <c r="D52" s="52" t="s">
        <v>83</v>
      </c>
      <c r="E52" s="52" t="s">
        <v>84</v>
      </c>
      <c r="F52" s="52" t="s">
        <v>85</v>
      </c>
      <c r="G52" s="52" t="s">
        <v>86</v>
      </c>
      <c r="H52" s="52" t="s">
        <v>87</v>
      </c>
      <c r="I52" s="52" t="s">
        <v>88</v>
      </c>
      <c r="J52" s="52" t="s">
        <v>89</v>
      </c>
      <c r="K52" s="197"/>
      <c r="L52" s="197"/>
      <c r="M52" s="197"/>
      <c r="N52" s="197"/>
      <c r="O52" s="197"/>
      <c r="P52" s="197"/>
      <c r="Q52" s="197"/>
      <c r="R52" s="197"/>
      <c r="S52" s="29"/>
      <c r="T52" s="29"/>
      <c r="U52" s="29"/>
      <c r="V52" s="29"/>
      <c r="W52" s="29"/>
      <c r="X52" s="29"/>
      <c r="Y52" s="29"/>
      <c r="Z52" s="29"/>
    </row>
    <row r="53" spans="1:26" ht="15.75" customHeight="1">
      <c r="A53" s="52">
        <v>1602</v>
      </c>
      <c r="B53" s="53">
        <v>33</v>
      </c>
      <c r="C53" s="103"/>
      <c r="D53" s="103"/>
      <c r="E53" s="103"/>
      <c r="F53" s="103"/>
      <c r="G53" s="103"/>
      <c r="H53" s="103"/>
      <c r="I53" s="103"/>
      <c r="J53" s="103"/>
      <c r="K53" s="104"/>
      <c r="L53" s="55"/>
      <c r="M53" s="56"/>
      <c r="N53" s="57"/>
      <c r="O53" s="105"/>
      <c r="P53" s="59">
        <f>B53</f>
        <v>33</v>
      </c>
      <c r="Q53" s="106"/>
      <c r="R53" s="105"/>
      <c r="S53" s="29"/>
      <c r="T53" s="29"/>
      <c r="U53" s="29"/>
      <c r="V53" s="29"/>
      <c r="W53" s="29"/>
      <c r="X53" s="29"/>
      <c r="Y53" s="29"/>
      <c r="Z53" s="29"/>
    </row>
    <row r="54" spans="1:26" ht="15.75" customHeight="1">
      <c r="A54" s="52">
        <v>1701</v>
      </c>
      <c r="B54" s="103"/>
      <c r="C54" s="103">
        <v>24</v>
      </c>
      <c r="D54" s="103"/>
      <c r="E54" s="103"/>
      <c r="F54" s="103"/>
      <c r="G54" s="103"/>
      <c r="H54" s="103"/>
      <c r="I54" s="103"/>
      <c r="J54" s="103"/>
      <c r="K54" s="104"/>
      <c r="L54" s="61"/>
      <c r="M54" s="1"/>
      <c r="N54" s="62"/>
      <c r="O54" s="63">
        <f>IF(C54=0,"",C54/B53)</f>
        <v>0.72727272727272729</v>
      </c>
      <c r="P54" s="64">
        <v>25</v>
      </c>
      <c r="Q54" s="65">
        <f t="shared" ref="Q54:Q61" si="4">IF(P54=0,"",P54/P53)</f>
        <v>0.75757575757575757</v>
      </c>
      <c r="R54" s="65">
        <f t="shared" ref="R54:R61" si="5">IF(P54=0,"",100%-Q54)</f>
        <v>0.24242424242424243</v>
      </c>
      <c r="S54" s="29"/>
      <c r="T54" s="29"/>
      <c r="U54" s="29"/>
      <c r="V54" s="29"/>
      <c r="W54" s="29"/>
      <c r="X54" s="29"/>
      <c r="Y54" s="29"/>
      <c r="Z54" s="29"/>
    </row>
    <row r="55" spans="1:26" ht="15.75" customHeight="1">
      <c r="A55" s="52">
        <v>1702</v>
      </c>
      <c r="B55" s="103"/>
      <c r="C55" s="103"/>
      <c r="D55" s="103">
        <v>14</v>
      </c>
      <c r="E55" s="103"/>
      <c r="F55" s="103"/>
      <c r="G55" s="103"/>
      <c r="H55" s="103"/>
      <c r="I55" s="103"/>
      <c r="J55" s="103"/>
      <c r="K55" s="104"/>
      <c r="L55" s="61"/>
      <c r="M55" s="1"/>
      <c r="N55" s="62"/>
      <c r="O55" s="63">
        <f>IF(D55=0,"",D55/C54)</f>
        <v>0.58333333333333337</v>
      </c>
      <c r="P55" s="64">
        <v>25</v>
      </c>
      <c r="Q55" s="65">
        <f t="shared" si="4"/>
        <v>1</v>
      </c>
      <c r="R55" s="65">
        <f t="shared" si="5"/>
        <v>0</v>
      </c>
      <c r="S55" s="8">
        <f>P55/P53</f>
        <v>0.75757575757575757</v>
      </c>
      <c r="T55" s="29"/>
      <c r="U55" s="29"/>
      <c r="V55" s="29"/>
      <c r="W55" s="29"/>
      <c r="X55" s="29"/>
      <c r="Y55" s="29"/>
      <c r="Z55" s="29"/>
    </row>
    <row r="56" spans="1:26" ht="15.75" customHeight="1">
      <c r="A56" s="52">
        <v>1801</v>
      </c>
      <c r="B56" s="103"/>
      <c r="C56" s="103"/>
      <c r="D56" s="103"/>
      <c r="E56" s="103">
        <v>14</v>
      </c>
      <c r="F56" s="103"/>
      <c r="G56" s="103"/>
      <c r="H56" s="103"/>
      <c r="I56" s="103"/>
      <c r="J56" s="103"/>
      <c r="K56" s="104"/>
      <c r="L56" s="61"/>
      <c r="M56" s="1"/>
      <c r="N56" s="62"/>
      <c r="O56" s="63">
        <f>IF(E56=0,"",E56/D55)</f>
        <v>1</v>
      </c>
      <c r="P56" s="64">
        <v>25</v>
      </c>
      <c r="Q56" s="65">
        <f t="shared" si="4"/>
        <v>1</v>
      </c>
      <c r="R56" s="65">
        <f t="shared" si="5"/>
        <v>0</v>
      </c>
      <c r="S56" s="29"/>
      <c r="T56" s="29"/>
      <c r="U56" s="29"/>
      <c r="V56" s="29"/>
      <c r="W56" s="29"/>
      <c r="X56" s="29"/>
      <c r="Y56" s="29"/>
      <c r="Z56" s="29"/>
    </row>
    <row r="57" spans="1:26" ht="15.75" customHeight="1">
      <c r="A57" s="52">
        <v>1802</v>
      </c>
      <c r="B57" s="103"/>
      <c r="C57" s="103"/>
      <c r="D57" s="103"/>
      <c r="E57" s="103">
        <v>14</v>
      </c>
      <c r="F57" s="103"/>
      <c r="G57" s="103"/>
      <c r="H57" s="103"/>
      <c r="I57" s="103"/>
      <c r="J57" s="103"/>
      <c r="K57" s="104"/>
      <c r="L57" s="61"/>
      <c r="M57" s="1"/>
      <c r="N57" s="62"/>
      <c r="O57" s="63" t="str">
        <f>IF(F57=0,"",F57/E56)</f>
        <v/>
      </c>
      <c r="P57" s="64">
        <v>22</v>
      </c>
      <c r="Q57" s="65">
        <f t="shared" si="4"/>
        <v>0.88</v>
      </c>
      <c r="R57" s="65">
        <f t="shared" si="5"/>
        <v>0.12</v>
      </c>
      <c r="S57" s="29"/>
      <c r="T57" s="29"/>
      <c r="U57" s="29"/>
      <c r="V57" s="29"/>
      <c r="W57" s="29"/>
      <c r="X57" s="29"/>
      <c r="Y57" s="29"/>
      <c r="Z57" s="29"/>
    </row>
    <row r="58" spans="1:26" ht="15.75" customHeight="1">
      <c r="A58" s="52">
        <v>1901</v>
      </c>
      <c r="B58" s="103"/>
      <c r="C58" s="103"/>
      <c r="D58" s="103"/>
      <c r="E58" s="103">
        <v>14</v>
      </c>
      <c r="F58" s="103"/>
      <c r="G58" s="103"/>
      <c r="H58" s="103"/>
      <c r="I58" s="103"/>
      <c r="J58" s="103"/>
      <c r="K58" s="104"/>
      <c r="L58" s="61"/>
      <c r="M58" s="1"/>
      <c r="N58" s="62"/>
      <c r="O58" s="63" t="str">
        <f>IF(G58=0,"",G58/F57)</f>
        <v/>
      </c>
      <c r="P58" s="64">
        <v>15</v>
      </c>
      <c r="Q58" s="65">
        <f t="shared" si="4"/>
        <v>0.68181818181818177</v>
      </c>
      <c r="R58" s="65">
        <f t="shared" si="5"/>
        <v>0.31818181818181823</v>
      </c>
      <c r="S58" s="29"/>
      <c r="T58" s="29"/>
      <c r="U58" s="29"/>
      <c r="V58" s="29"/>
      <c r="W58" s="29"/>
      <c r="X58" s="29"/>
      <c r="Y58" s="29"/>
      <c r="Z58" s="29"/>
    </row>
    <row r="59" spans="1:26" ht="15.75" customHeight="1">
      <c r="A59" s="52">
        <v>1902</v>
      </c>
      <c r="B59" s="103"/>
      <c r="C59" s="103"/>
      <c r="D59" s="103"/>
      <c r="E59" s="103">
        <v>2</v>
      </c>
      <c r="F59" s="103"/>
      <c r="G59" s="103"/>
      <c r="H59" s="103"/>
      <c r="I59" s="103"/>
      <c r="J59" s="103"/>
      <c r="K59" s="104"/>
      <c r="L59" s="61"/>
      <c r="M59" s="1"/>
      <c r="N59" s="62"/>
      <c r="O59" s="63" t="str">
        <f>IF(H59=0,"",H59/G58)</f>
        <v/>
      </c>
      <c r="P59" s="64">
        <v>2</v>
      </c>
      <c r="Q59" s="65">
        <f t="shared" si="4"/>
        <v>0.13333333333333333</v>
      </c>
      <c r="R59" s="65">
        <f t="shared" si="5"/>
        <v>0.8666666666666667</v>
      </c>
      <c r="S59" s="29"/>
      <c r="T59" s="29"/>
      <c r="U59" s="29"/>
      <c r="V59" s="29"/>
      <c r="W59" s="29"/>
      <c r="X59" s="29"/>
      <c r="Y59" s="29"/>
      <c r="Z59" s="29"/>
    </row>
    <row r="60" spans="1:26" ht="15.75" customHeight="1">
      <c r="A60" s="52">
        <v>2001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4"/>
      <c r="L60" s="61"/>
      <c r="M60" s="1"/>
      <c r="N60" s="62"/>
      <c r="O60" s="63" t="str">
        <f>IF(I60=0,"",I60/H59)</f>
        <v/>
      </c>
      <c r="P60" s="64"/>
      <c r="Q60" s="65" t="str">
        <f t="shared" si="4"/>
        <v/>
      </c>
      <c r="R60" s="65" t="str">
        <f t="shared" si="5"/>
        <v/>
      </c>
      <c r="S60" s="29"/>
      <c r="T60" s="29"/>
      <c r="U60" s="29"/>
      <c r="V60" s="29"/>
      <c r="W60" s="29"/>
      <c r="X60" s="29"/>
      <c r="Y60" s="29"/>
      <c r="Z60" s="29"/>
    </row>
    <row r="61" spans="1:26" ht="15.75" customHeight="1">
      <c r="A61" s="52">
        <v>2002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4"/>
      <c r="L61" s="61"/>
      <c r="M61" s="1"/>
      <c r="N61" s="62"/>
      <c r="O61" s="66" t="str">
        <f>IF(J61=0,"",J61/I60)</f>
        <v/>
      </c>
      <c r="P61" s="64"/>
      <c r="Q61" s="67" t="str">
        <f t="shared" si="4"/>
        <v/>
      </c>
      <c r="R61" s="67" t="str">
        <f t="shared" si="5"/>
        <v/>
      </c>
      <c r="S61" s="29"/>
      <c r="T61" s="29"/>
      <c r="U61" s="29"/>
      <c r="V61" s="29"/>
      <c r="W61" s="29"/>
      <c r="X61" s="29"/>
      <c r="Y61" s="29"/>
      <c r="Z61" s="29"/>
    </row>
    <row r="62" spans="1:26" ht="15.75" customHeight="1">
      <c r="A62" s="52">
        <v>2101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4"/>
      <c r="L62" s="61"/>
      <c r="M62" s="1"/>
      <c r="N62" s="29"/>
      <c r="O62" s="140"/>
      <c r="P62" s="141"/>
      <c r="Q62" s="142"/>
      <c r="R62" s="143"/>
      <c r="S62" s="29"/>
      <c r="T62" s="29"/>
      <c r="U62" s="29"/>
      <c r="V62" s="29"/>
      <c r="W62" s="29"/>
      <c r="X62" s="29"/>
      <c r="Y62" s="29"/>
      <c r="Z62" s="29"/>
    </row>
    <row r="63" spans="1:26" ht="15.75" customHeight="1">
      <c r="A63" s="52">
        <v>2102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4"/>
      <c r="L63" s="61"/>
      <c r="M63" s="1"/>
      <c r="N63" s="29"/>
      <c r="O63" s="110"/>
      <c r="P63" s="111"/>
      <c r="Q63" s="112"/>
      <c r="R63" s="110"/>
      <c r="S63" s="29"/>
      <c r="T63" s="29"/>
      <c r="U63" s="29"/>
      <c r="V63" s="29"/>
      <c r="W63" s="29"/>
      <c r="X63" s="29"/>
      <c r="Y63" s="29"/>
      <c r="Z63" s="29"/>
    </row>
    <row r="64" spans="1:26" ht="15.75" customHeight="1">
      <c r="A64" s="52">
        <v>2201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4"/>
      <c r="L64" s="61"/>
      <c r="M64" s="1"/>
      <c r="N64" s="29"/>
      <c r="O64" s="110"/>
      <c r="P64" s="111"/>
      <c r="Q64" s="112"/>
      <c r="R64" s="110"/>
      <c r="S64" s="29"/>
      <c r="T64" s="29"/>
      <c r="U64" s="29"/>
      <c r="V64" s="29"/>
      <c r="W64" s="29"/>
      <c r="X64" s="29"/>
      <c r="Y64" s="29"/>
      <c r="Z64" s="29"/>
    </row>
    <row r="65" spans="1:26" ht="15.75" customHeight="1">
      <c r="A65" s="52">
        <v>2202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4"/>
      <c r="L65" s="61"/>
      <c r="M65" s="1"/>
      <c r="N65" s="29"/>
      <c r="O65" s="110"/>
      <c r="P65" s="111"/>
      <c r="Q65" s="112"/>
      <c r="R65" s="110"/>
      <c r="S65" s="29"/>
      <c r="T65" s="29"/>
      <c r="U65" s="29"/>
      <c r="V65" s="29"/>
      <c r="W65" s="29"/>
      <c r="X65" s="29"/>
      <c r="Y65" s="29"/>
      <c r="Z65" s="29"/>
    </row>
    <row r="66" spans="1:26" ht="15.75" customHeight="1">
      <c r="A66" s="52">
        <v>2301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4"/>
      <c r="L66" s="61"/>
      <c r="M66" s="1"/>
      <c r="N66" s="29"/>
      <c r="O66" s="74"/>
      <c r="P66" s="75"/>
      <c r="Q66" s="76"/>
      <c r="R66" s="71"/>
      <c r="S66" s="29"/>
      <c r="T66" s="29"/>
      <c r="U66" s="29"/>
      <c r="V66" s="29"/>
      <c r="W66" s="29"/>
      <c r="X66" s="29"/>
      <c r="Y66" s="29"/>
      <c r="Z66" s="29"/>
    </row>
    <row r="67" spans="1:26" ht="15.75" customHeight="1">
      <c r="A67" s="52">
        <v>2302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4"/>
      <c r="L67" s="61"/>
      <c r="M67" s="1"/>
      <c r="N67" s="29"/>
      <c r="O67" s="77" t="s">
        <v>63</v>
      </c>
      <c r="P67" s="78"/>
      <c r="Q67" s="79" t="str">
        <f>IF(SUM(K55:K67)=0,"",SUM(K55:K67))</f>
        <v/>
      </c>
      <c r="R67" s="80" t="s">
        <v>10</v>
      </c>
      <c r="S67" s="29"/>
      <c r="T67" s="29"/>
      <c r="U67" s="29"/>
      <c r="V67" s="29"/>
      <c r="W67" s="29"/>
      <c r="X67" s="29"/>
      <c r="Y67" s="29"/>
      <c r="Z67" s="29"/>
    </row>
    <row r="68" spans="1:26" ht="15.75" customHeight="1">
      <c r="A68" s="52">
        <v>2401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4"/>
      <c r="L68" s="61"/>
      <c r="M68" s="1"/>
      <c r="N68" s="29"/>
      <c r="O68" s="81" t="s">
        <v>64</v>
      </c>
      <c r="P68" s="82" t="str">
        <f>IF(P67/B53=0,"",P67/B53)</f>
        <v/>
      </c>
      <c r="Q68" s="83" t="e">
        <f>IF(P67/Q67=0,"",P67/Q67)</f>
        <v>#VALUE!</v>
      </c>
      <c r="R68" s="84" t="s">
        <v>65</v>
      </c>
      <c r="S68" s="29"/>
      <c r="T68" s="29"/>
      <c r="U68" s="29"/>
      <c r="V68" s="29"/>
      <c r="W68" s="29"/>
      <c r="X68" s="29"/>
      <c r="Y68" s="29"/>
      <c r="Z68" s="29"/>
    </row>
    <row r="69" spans="1:26" ht="15.75" customHeight="1">
      <c r="A69" s="52">
        <v>2402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4"/>
      <c r="L69" s="85"/>
      <c r="M69" s="86"/>
      <c r="N69" s="87"/>
      <c r="O69" s="86"/>
      <c r="P69" s="87"/>
      <c r="Q69" s="87"/>
      <c r="R69" s="88"/>
      <c r="S69" s="29"/>
      <c r="T69" s="29"/>
      <c r="U69" s="29"/>
      <c r="V69" s="29"/>
      <c r="W69" s="29"/>
      <c r="X69" s="29"/>
      <c r="Y69" s="29"/>
      <c r="Z69" s="29"/>
    </row>
    <row r="70" spans="1:26" ht="18" customHeight="1">
      <c r="A70" s="28"/>
      <c r="B70" s="29"/>
      <c r="C70" s="29"/>
      <c r="D70" s="201" t="s">
        <v>90</v>
      </c>
      <c r="E70" s="202"/>
      <c r="F70" s="202"/>
      <c r="G70" s="202"/>
      <c r="H70" s="202"/>
      <c r="I70" s="202"/>
      <c r="J70" s="203"/>
      <c r="K70" s="89">
        <f>SUM(K53:K66)</f>
        <v>0</v>
      </c>
      <c r="L70" s="90" t="str">
        <f>IF(K61=0,"",K61/B53)</f>
        <v/>
      </c>
      <c r="M70" s="90" t="str">
        <f>IF(K70=0,"",K70/B53)</f>
        <v/>
      </c>
      <c r="N70" s="90" t="str">
        <f>IF(K61=0,"",M70-L70)</f>
        <v/>
      </c>
      <c r="O70" s="1"/>
      <c r="P70" s="29"/>
      <c r="Q70" s="25"/>
      <c r="R70" s="1"/>
      <c r="S70" s="29"/>
      <c r="T70" s="29"/>
      <c r="U70" s="29"/>
      <c r="V70" s="29"/>
      <c r="W70" s="29"/>
      <c r="X70" s="29"/>
      <c r="Y70" s="29"/>
      <c r="Z70" s="29"/>
    </row>
    <row r="71" spans="1:26" ht="12.75" customHeight="1">
      <c r="S71" s="29"/>
      <c r="T71" s="29"/>
      <c r="U71" s="29"/>
      <c r="V71" s="29"/>
      <c r="W71" s="29"/>
      <c r="X71" s="29"/>
      <c r="Y71" s="29"/>
      <c r="Z71" s="29"/>
    </row>
    <row r="72" spans="1:26" ht="12.75" customHeight="1">
      <c r="S72" s="29"/>
      <c r="T72" s="29"/>
      <c r="U72" s="29"/>
      <c r="V72" s="29"/>
      <c r="W72" s="29"/>
      <c r="X72" s="29"/>
      <c r="Y72" s="29"/>
      <c r="Z72" s="29"/>
    </row>
    <row r="73" spans="1:26" ht="26.25" customHeight="1">
      <c r="A73" s="33"/>
      <c r="B73" s="200" t="s">
        <v>11</v>
      </c>
      <c r="C73" s="195"/>
      <c r="D73" s="195"/>
      <c r="E73" s="195"/>
      <c r="F73" s="195"/>
      <c r="G73" s="195"/>
      <c r="H73" s="204" t="s">
        <v>104</v>
      </c>
      <c r="I73" s="205"/>
      <c r="J73" s="205"/>
      <c r="K73" s="29"/>
      <c r="L73" s="1"/>
      <c r="M73" s="1"/>
      <c r="N73" s="29"/>
      <c r="O73" s="1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20.25" customHeight="1">
      <c r="A74" s="206" t="s">
        <v>9</v>
      </c>
      <c r="B74" s="207" t="s">
        <v>80</v>
      </c>
      <c r="C74" s="202"/>
      <c r="D74" s="202"/>
      <c r="E74" s="202"/>
      <c r="F74" s="202"/>
      <c r="G74" s="202"/>
      <c r="H74" s="202"/>
      <c r="I74" s="202"/>
      <c r="J74" s="203"/>
      <c r="K74" s="208" t="s">
        <v>10</v>
      </c>
      <c r="L74" s="196" t="s">
        <v>2</v>
      </c>
      <c r="M74" s="196" t="s">
        <v>3</v>
      </c>
      <c r="N74" s="198" t="s">
        <v>4</v>
      </c>
      <c r="O74" s="196" t="s">
        <v>5</v>
      </c>
      <c r="P74" s="199" t="s">
        <v>6</v>
      </c>
      <c r="Q74" s="199" t="s">
        <v>7</v>
      </c>
      <c r="R74" s="196" t="s">
        <v>8</v>
      </c>
      <c r="S74" s="29"/>
      <c r="T74" s="29"/>
      <c r="U74" s="29"/>
      <c r="V74" s="29"/>
      <c r="W74" s="29"/>
      <c r="X74" s="29"/>
      <c r="Y74" s="29"/>
      <c r="Z74" s="29"/>
    </row>
    <row r="75" spans="1:26" ht="15.75" customHeight="1">
      <c r="A75" s="197"/>
      <c r="B75" s="52" t="s">
        <v>81</v>
      </c>
      <c r="C75" s="52" t="s">
        <v>82</v>
      </c>
      <c r="D75" s="52" t="s">
        <v>83</v>
      </c>
      <c r="E75" s="52" t="s">
        <v>84</v>
      </c>
      <c r="F75" s="52" t="s">
        <v>85</v>
      </c>
      <c r="G75" s="52" t="s">
        <v>86</v>
      </c>
      <c r="H75" s="52" t="s">
        <v>87</v>
      </c>
      <c r="I75" s="52" t="s">
        <v>88</v>
      </c>
      <c r="J75" s="52" t="s">
        <v>89</v>
      </c>
      <c r="K75" s="197"/>
      <c r="L75" s="197"/>
      <c r="M75" s="197"/>
      <c r="N75" s="197"/>
      <c r="O75" s="197"/>
      <c r="P75" s="197"/>
      <c r="Q75" s="197"/>
      <c r="R75" s="197"/>
      <c r="S75" s="29"/>
      <c r="T75" s="29"/>
      <c r="U75" s="29"/>
      <c r="V75" s="29"/>
      <c r="W75" s="29"/>
      <c r="X75" s="29"/>
      <c r="Y75" s="29"/>
      <c r="Z75" s="29"/>
    </row>
    <row r="76" spans="1:26" ht="15.75" customHeight="1">
      <c r="A76" s="52">
        <v>1701</v>
      </c>
      <c r="B76" s="53">
        <v>33</v>
      </c>
      <c r="C76" s="103"/>
      <c r="D76" s="103"/>
      <c r="E76" s="103"/>
      <c r="F76" s="103"/>
      <c r="G76" s="103"/>
      <c r="H76" s="103"/>
      <c r="I76" s="103"/>
      <c r="J76" s="103"/>
      <c r="K76" s="104"/>
      <c r="L76" s="55"/>
      <c r="M76" s="56"/>
      <c r="N76" s="57"/>
      <c r="O76" s="105"/>
      <c r="P76" s="59">
        <f>B76</f>
        <v>33</v>
      </c>
      <c r="Q76" s="106"/>
      <c r="R76" s="105"/>
      <c r="S76" s="29"/>
      <c r="T76" s="29"/>
      <c r="U76" s="29"/>
      <c r="V76" s="29"/>
      <c r="W76" s="29"/>
      <c r="X76" s="29"/>
      <c r="Y76" s="29"/>
      <c r="Z76" s="29"/>
    </row>
    <row r="77" spans="1:26" ht="15.75" customHeight="1">
      <c r="A77" s="52">
        <v>1702</v>
      </c>
      <c r="B77" s="103"/>
      <c r="C77" s="103">
        <v>21</v>
      </c>
      <c r="D77" s="103"/>
      <c r="E77" s="103"/>
      <c r="F77" s="103"/>
      <c r="G77" s="103"/>
      <c r="H77" s="103"/>
      <c r="I77" s="103"/>
      <c r="J77" s="103"/>
      <c r="K77" s="104"/>
      <c r="L77" s="61"/>
      <c r="M77" s="1"/>
      <c r="N77" s="62"/>
      <c r="O77" s="63">
        <f>IF(C77=0,"",C77/B76)</f>
        <v>0.63636363636363635</v>
      </c>
      <c r="P77" s="64">
        <v>21</v>
      </c>
      <c r="Q77" s="65">
        <f t="shared" ref="Q77:Q84" si="6">IF(P77=0,"",P77/P76)</f>
        <v>0.63636363636363635</v>
      </c>
      <c r="R77" s="65">
        <f t="shared" ref="R77:R84" si="7">IF(P77=0,"",100%-Q77)</f>
        <v>0.36363636363636365</v>
      </c>
      <c r="S77" s="29"/>
      <c r="T77" s="29"/>
      <c r="U77" s="29"/>
      <c r="V77" s="29"/>
      <c r="W77" s="29"/>
      <c r="X77" s="29"/>
      <c r="Y77" s="29"/>
      <c r="Z77" s="29"/>
    </row>
    <row r="78" spans="1:26" ht="15.75" customHeight="1">
      <c r="A78" s="52">
        <v>1801</v>
      </c>
      <c r="B78" s="103"/>
      <c r="C78" s="103"/>
      <c r="D78" s="103">
        <v>19</v>
      </c>
      <c r="E78" s="103"/>
      <c r="F78" s="103"/>
      <c r="G78" s="103"/>
      <c r="H78" s="103"/>
      <c r="I78" s="103"/>
      <c r="J78" s="103"/>
      <c r="K78" s="104"/>
      <c r="L78" s="61"/>
      <c r="M78" s="1"/>
      <c r="N78" s="62"/>
      <c r="O78" s="63">
        <f>IF(D78=0,"",D78/C77)</f>
        <v>0.90476190476190477</v>
      </c>
      <c r="P78" s="64">
        <v>21</v>
      </c>
      <c r="Q78" s="65">
        <f t="shared" si="6"/>
        <v>1</v>
      </c>
      <c r="R78" s="65">
        <f t="shared" si="7"/>
        <v>0</v>
      </c>
      <c r="S78" s="8">
        <f>P78/P76</f>
        <v>0.63636363636363635</v>
      </c>
      <c r="T78" s="29"/>
      <c r="U78" s="29"/>
      <c r="V78" s="29"/>
      <c r="W78" s="29"/>
      <c r="X78" s="29"/>
      <c r="Y78" s="29"/>
      <c r="Z78" s="29"/>
    </row>
    <row r="79" spans="1:26" ht="15.75" customHeight="1">
      <c r="A79" s="52">
        <v>1802</v>
      </c>
      <c r="B79" s="103"/>
      <c r="C79" s="103"/>
      <c r="D79" s="103"/>
      <c r="E79" s="103">
        <v>11</v>
      </c>
      <c r="F79" s="103"/>
      <c r="G79" s="103"/>
      <c r="H79" s="103"/>
      <c r="I79" s="103"/>
      <c r="J79" s="103"/>
      <c r="K79" s="104"/>
      <c r="L79" s="61"/>
      <c r="M79" s="1"/>
      <c r="N79" s="62"/>
      <c r="O79" s="63">
        <f>IF(E79=0,"",E79/D78)</f>
        <v>0.57894736842105265</v>
      </c>
      <c r="P79" s="64">
        <v>19</v>
      </c>
      <c r="Q79" s="65">
        <f t="shared" si="6"/>
        <v>0.90476190476190477</v>
      </c>
      <c r="R79" s="65">
        <f t="shared" si="7"/>
        <v>9.5238095238095233E-2</v>
      </c>
      <c r="S79" s="29"/>
      <c r="T79" s="29"/>
      <c r="U79" s="29"/>
      <c r="V79" s="29"/>
      <c r="W79" s="29"/>
      <c r="X79" s="29"/>
      <c r="Y79" s="29"/>
      <c r="Z79" s="29"/>
    </row>
    <row r="80" spans="1:26" ht="15.75" customHeight="1">
      <c r="A80" s="52">
        <v>1901</v>
      </c>
      <c r="B80" s="103"/>
      <c r="C80" s="103"/>
      <c r="D80" s="103"/>
      <c r="E80" s="103">
        <v>9</v>
      </c>
      <c r="F80" s="103"/>
      <c r="G80" s="103"/>
      <c r="H80" s="103"/>
      <c r="I80" s="103"/>
      <c r="J80" s="103"/>
      <c r="K80" s="104"/>
      <c r="L80" s="61"/>
      <c r="M80" s="1"/>
      <c r="N80" s="62"/>
      <c r="O80" s="63" t="str">
        <f>IF(F80=0,"",F80/E79)</f>
        <v/>
      </c>
      <c r="P80" s="64">
        <v>14</v>
      </c>
      <c r="Q80" s="65">
        <f t="shared" si="6"/>
        <v>0.73684210526315785</v>
      </c>
      <c r="R80" s="65">
        <f t="shared" si="7"/>
        <v>0.26315789473684215</v>
      </c>
      <c r="S80" s="29"/>
      <c r="T80" s="29"/>
      <c r="U80" s="29"/>
      <c r="V80" s="29"/>
      <c r="W80" s="29"/>
      <c r="X80" s="29"/>
      <c r="Y80" s="29"/>
      <c r="Z80" s="29"/>
    </row>
    <row r="81" spans="1:26" ht="15.75" customHeight="1">
      <c r="A81" s="52">
        <v>1902</v>
      </c>
      <c r="B81" s="103"/>
      <c r="C81" s="103"/>
      <c r="D81" s="103"/>
      <c r="E81" s="103">
        <v>7</v>
      </c>
      <c r="F81" s="103"/>
      <c r="G81" s="103"/>
      <c r="H81" s="103"/>
      <c r="I81" s="103"/>
      <c r="J81" s="103"/>
      <c r="K81" s="104"/>
      <c r="L81" s="61"/>
      <c r="M81" s="1"/>
      <c r="N81" s="62"/>
      <c r="O81" s="63" t="str">
        <f>IF(G81=0,"",G81/F80)</f>
        <v/>
      </c>
      <c r="P81" s="64">
        <v>10</v>
      </c>
      <c r="Q81" s="65">
        <f t="shared" si="6"/>
        <v>0.7142857142857143</v>
      </c>
      <c r="R81" s="65">
        <f t="shared" si="7"/>
        <v>0.2857142857142857</v>
      </c>
      <c r="S81" s="29"/>
      <c r="T81" s="29"/>
      <c r="U81" s="29"/>
      <c r="V81" s="29"/>
      <c r="W81" s="29"/>
      <c r="X81" s="29"/>
      <c r="Y81" s="29"/>
      <c r="Z81" s="29"/>
    </row>
    <row r="82" spans="1:26" ht="15.75" customHeight="1">
      <c r="A82" s="52">
        <v>2001</v>
      </c>
      <c r="B82" s="103"/>
      <c r="C82" s="103"/>
      <c r="D82" s="103"/>
      <c r="E82" s="103">
        <v>2</v>
      </c>
      <c r="F82" s="103"/>
      <c r="G82" s="103"/>
      <c r="H82" s="103"/>
      <c r="I82" s="103"/>
      <c r="J82" s="103"/>
      <c r="K82" s="104"/>
      <c r="L82" s="61"/>
      <c r="M82" s="1"/>
      <c r="N82" s="62"/>
      <c r="O82" s="63" t="str">
        <f>IF(H82=0,"",H82/G81)</f>
        <v/>
      </c>
      <c r="P82" s="64">
        <v>3</v>
      </c>
      <c r="Q82" s="65">
        <f t="shared" si="6"/>
        <v>0.3</v>
      </c>
      <c r="R82" s="65">
        <f t="shared" si="7"/>
        <v>0.7</v>
      </c>
      <c r="S82" s="29"/>
      <c r="T82" s="29"/>
      <c r="U82" s="29"/>
      <c r="V82" s="29"/>
      <c r="W82" s="29"/>
      <c r="X82" s="29"/>
      <c r="Y82" s="29"/>
      <c r="Z82" s="29"/>
    </row>
    <row r="83" spans="1:26" ht="15.75" customHeight="1">
      <c r="A83" s="52">
        <v>2002</v>
      </c>
      <c r="B83" s="103"/>
      <c r="C83" s="103"/>
      <c r="D83" s="103"/>
      <c r="E83" s="103">
        <v>1</v>
      </c>
      <c r="F83" s="103"/>
      <c r="G83" s="103"/>
      <c r="H83" s="103"/>
      <c r="I83" s="103"/>
      <c r="J83" s="103"/>
      <c r="K83" s="104"/>
      <c r="L83" s="61"/>
      <c r="M83" s="1"/>
      <c r="N83" s="62"/>
      <c r="O83" s="63" t="str">
        <f>IF(I83=0,"",I83/H82)</f>
        <v/>
      </c>
      <c r="P83" s="64">
        <v>1</v>
      </c>
      <c r="Q83" s="65">
        <f t="shared" si="6"/>
        <v>0.33333333333333331</v>
      </c>
      <c r="R83" s="65">
        <f t="shared" si="7"/>
        <v>0.66666666666666674</v>
      </c>
      <c r="S83" s="29"/>
      <c r="T83" s="29"/>
      <c r="U83" s="29"/>
      <c r="V83" s="29"/>
      <c r="W83" s="29"/>
      <c r="X83" s="29"/>
      <c r="Y83" s="29"/>
      <c r="Z83" s="29"/>
    </row>
    <row r="84" spans="1:26" ht="15.75" customHeight="1">
      <c r="A84" s="52">
        <v>2101</v>
      </c>
      <c r="B84" s="103"/>
      <c r="C84" s="103"/>
      <c r="D84" s="103"/>
      <c r="E84" s="103"/>
      <c r="F84" s="103"/>
      <c r="G84" s="103"/>
      <c r="H84" s="103"/>
      <c r="I84" s="103"/>
      <c r="J84" s="103"/>
      <c r="K84" s="104"/>
      <c r="L84" s="61"/>
      <c r="M84" s="1"/>
      <c r="N84" s="62"/>
      <c r="O84" s="66" t="str">
        <f>IF(J84=0,"",J84/I83)</f>
        <v/>
      </c>
      <c r="P84" s="64"/>
      <c r="Q84" s="67" t="str">
        <f t="shared" si="6"/>
        <v/>
      </c>
      <c r="R84" s="67" t="str">
        <f t="shared" si="7"/>
        <v/>
      </c>
      <c r="S84" s="29"/>
      <c r="T84" s="29"/>
      <c r="U84" s="29"/>
      <c r="V84" s="29"/>
      <c r="W84" s="29"/>
      <c r="X84" s="29"/>
      <c r="Y84" s="29"/>
      <c r="Z84" s="29"/>
    </row>
    <row r="85" spans="1:26" ht="15.75" customHeight="1">
      <c r="A85" s="52">
        <v>2102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4"/>
      <c r="L85" s="61"/>
      <c r="M85" s="1"/>
      <c r="N85" s="29"/>
      <c r="O85" s="140"/>
      <c r="P85" s="141"/>
      <c r="Q85" s="142"/>
      <c r="R85" s="143"/>
      <c r="S85" s="29"/>
      <c r="T85" s="29"/>
      <c r="U85" s="29"/>
      <c r="V85" s="29"/>
      <c r="W85" s="29"/>
      <c r="X85" s="29"/>
      <c r="Y85" s="29"/>
      <c r="Z85" s="29"/>
    </row>
    <row r="86" spans="1:26" ht="15.75" customHeight="1">
      <c r="A86" s="52">
        <v>2201</v>
      </c>
      <c r="B86" s="103"/>
      <c r="C86" s="103"/>
      <c r="D86" s="103"/>
      <c r="E86" s="103"/>
      <c r="F86" s="103"/>
      <c r="G86" s="103"/>
      <c r="H86" s="103"/>
      <c r="I86" s="103"/>
      <c r="J86" s="103"/>
      <c r="K86" s="104"/>
      <c r="L86" s="61"/>
      <c r="M86" s="1"/>
      <c r="N86" s="29"/>
      <c r="O86" s="110"/>
      <c r="P86" s="111"/>
      <c r="Q86" s="112"/>
      <c r="R86" s="110"/>
      <c r="S86" s="29"/>
      <c r="T86" s="29"/>
      <c r="U86" s="29"/>
      <c r="V86" s="29"/>
      <c r="W86" s="29"/>
      <c r="X86" s="29"/>
      <c r="Y86" s="29"/>
      <c r="Z86" s="29"/>
    </row>
    <row r="87" spans="1:26" ht="15.75" customHeight="1">
      <c r="A87" s="52">
        <v>2202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4"/>
      <c r="L87" s="61"/>
      <c r="M87" s="1"/>
      <c r="N87" s="29"/>
      <c r="O87" s="110"/>
      <c r="P87" s="111"/>
      <c r="Q87" s="112"/>
      <c r="R87" s="110"/>
      <c r="S87" s="29"/>
      <c r="T87" s="29"/>
      <c r="U87" s="29"/>
      <c r="V87" s="29"/>
      <c r="W87" s="29"/>
      <c r="X87" s="29"/>
      <c r="Y87" s="29"/>
      <c r="Z87" s="29"/>
    </row>
    <row r="88" spans="1:26" ht="15.75" customHeight="1">
      <c r="A88" s="52">
        <v>2301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4"/>
      <c r="L88" s="61"/>
      <c r="M88" s="1"/>
      <c r="N88" s="29"/>
      <c r="O88" s="110"/>
      <c r="P88" s="111"/>
      <c r="Q88" s="112"/>
      <c r="R88" s="110"/>
      <c r="S88" s="29"/>
      <c r="T88" s="29"/>
      <c r="U88" s="29"/>
      <c r="V88" s="29"/>
      <c r="W88" s="29"/>
      <c r="X88" s="29"/>
      <c r="Y88" s="29"/>
      <c r="Z88" s="29"/>
    </row>
    <row r="89" spans="1:26" ht="15.75" customHeight="1">
      <c r="A89" s="52">
        <v>2302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4"/>
      <c r="L89" s="61"/>
      <c r="M89" s="1"/>
      <c r="N89" s="29"/>
      <c r="O89" s="74"/>
      <c r="P89" s="75"/>
      <c r="Q89" s="76"/>
      <c r="R89" s="71"/>
      <c r="S89" s="29"/>
      <c r="T89" s="29"/>
      <c r="U89" s="29"/>
      <c r="V89" s="29"/>
      <c r="W89" s="29"/>
      <c r="X89" s="29"/>
      <c r="Y89" s="29"/>
      <c r="Z89" s="29"/>
    </row>
    <row r="90" spans="1:26" ht="15.75" customHeight="1">
      <c r="A90" s="52">
        <v>2401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4"/>
      <c r="L90" s="61"/>
      <c r="M90" s="1"/>
      <c r="N90" s="29"/>
      <c r="O90" s="77" t="s">
        <v>63</v>
      </c>
      <c r="P90" s="78"/>
      <c r="Q90" s="79" t="str">
        <f>IF(SUM(K78:K90)=0,"",SUM(K78:K90))</f>
        <v/>
      </c>
      <c r="R90" s="80" t="s">
        <v>10</v>
      </c>
      <c r="S90" s="29"/>
      <c r="T90" s="29"/>
      <c r="U90" s="29"/>
      <c r="V90" s="29"/>
      <c r="W90" s="29"/>
      <c r="X90" s="29"/>
      <c r="Y90" s="29"/>
      <c r="Z90" s="29"/>
    </row>
    <row r="91" spans="1:26" ht="15.75" customHeight="1">
      <c r="A91" s="52">
        <v>2402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4"/>
      <c r="L91" s="61"/>
      <c r="M91" s="1"/>
      <c r="N91" s="29"/>
      <c r="O91" s="81" t="s">
        <v>64</v>
      </c>
      <c r="P91" s="82" t="str">
        <f>IF(P90/B76=0,"",P90/B76)</f>
        <v/>
      </c>
      <c r="Q91" s="83" t="e">
        <f>IF(P90/Q90=0,"",P90/Q90)</f>
        <v>#VALUE!</v>
      </c>
      <c r="R91" s="84" t="s">
        <v>65</v>
      </c>
      <c r="S91" s="29"/>
      <c r="T91" s="29"/>
      <c r="U91" s="29"/>
      <c r="V91" s="29"/>
      <c r="W91" s="29"/>
      <c r="X91" s="29"/>
      <c r="Y91" s="29"/>
      <c r="Z91" s="29"/>
    </row>
    <row r="92" spans="1:26" ht="15.75" customHeight="1">
      <c r="A92" s="52">
        <v>2501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4"/>
      <c r="L92" s="85"/>
      <c r="M92" s="86"/>
      <c r="N92" s="87"/>
      <c r="O92" s="86"/>
      <c r="P92" s="87"/>
      <c r="Q92" s="87"/>
      <c r="R92" s="88"/>
      <c r="S92" s="29"/>
      <c r="T92" s="29"/>
      <c r="U92" s="29"/>
      <c r="V92" s="29"/>
      <c r="W92" s="29"/>
      <c r="X92" s="29"/>
      <c r="Y92" s="29"/>
      <c r="Z92" s="29"/>
    </row>
    <row r="93" spans="1:26" ht="18" customHeight="1">
      <c r="A93" s="28"/>
      <c r="B93" s="29"/>
      <c r="C93" s="29"/>
      <c r="D93" s="201" t="s">
        <v>90</v>
      </c>
      <c r="E93" s="202"/>
      <c r="F93" s="202"/>
      <c r="G93" s="202"/>
      <c r="H93" s="202"/>
      <c r="I93" s="202"/>
      <c r="J93" s="203"/>
      <c r="K93" s="89">
        <f>SUM(K76:K89)</f>
        <v>0</v>
      </c>
      <c r="L93" s="90" t="str">
        <f>IF(K84=0,"",K84/B76)</f>
        <v/>
      </c>
      <c r="M93" s="90" t="str">
        <f>IF(K93=0,"",K93/B76)</f>
        <v/>
      </c>
      <c r="N93" s="90" t="str">
        <f>IF(K84=0,"",M93-L93)</f>
        <v/>
      </c>
      <c r="O93" s="1"/>
      <c r="P93" s="29"/>
      <c r="Q93" s="25"/>
      <c r="R93" s="1"/>
      <c r="S93" s="29"/>
      <c r="T93" s="29"/>
      <c r="U93" s="29"/>
      <c r="V93" s="29"/>
      <c r="W93" s="29"/>
      <c r="X93" s="29"/>
      <c r="Y93" s="29"/>
      <c r="Z93" s="29"/>
    </row>
    <row r="94" spans="1:26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1"/>
      <c r="M94" s="1"/>
      <c r="N94" s="29"/>
      <c r="O94" s="1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1"/>
      <c r="M95" s="1"/>
      <c r="N95" s="29"/>
      <c r="O95" s="1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26.25" customHeight="1">
      <c r="B96" s="212" t="s">
        <v>101</v>
      </c>
      <c r="C96" s="205"/>
      <c r="D96" s="205"/>
      <c r="E96" s="205"/>
      <c r="F96" s="205"/>
      <c r="G96" s="205"/>
      <c r="H96" s="205"/>
      <c r="I96" s="205"/>
      <c r="J96" s="205"/>
      <c r="K96" s="48" t="s">
        <v>105</v>
      </c>
      <c r="L96" s="1"/>
      <c r="M96" s="1"/>
      <c r="N96" s="29"/>
      <c r="O96" s="1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20.25" customHeight="1">
      <c r="A97" s="206" t="s">
        <v>9</v>
      </c>
      <c r="B97" s="207" t="s">
        <v>80</v>
      </c>
      <c r="C97" s="202"/>
      <c r="D97" s="202"/>
      <c r="E97" s="202"/>
      <c r="F97" s="202"/>
      <c r="G97" s="202"/>
      <c r="H97" s="202"/>
      <c r="I97" s="202"/>
      <c r="J97" s="203"/>
      <c r="K97" s="208" t="s">
        <v>10</v>
      </c>
      <c r="L97" s="196" t="s">
        <v>2</v>
      </c>
      <c r="M97" s="196" t="s">
        <v>3</v>
      </c>
      <c r="N97" s="198" t="s">
        <v>4</v>
      </c>
      <c r="O97" s="196" t="s">
        <v>5</v>
      </c>
      <c r="P97" s="199" t="s">
        <v>6</v>
      </c>
      <c r="Q97" s="199" t="s">
        <v>7</v>
      </c>
      <c r="R97" s="196" t="s">
        <v>8</v>
      </c>
      <c r="T97" s="29"/>
      <c r="U97" s="29"/>
      <c r="V97" s="29"/>
      <c r="W97" s="29"/>
      <c r="X97" s="29"/>
      <c r="Y97" s="29"/>
      <c r="Z97" s="29"/>
    </row>
    <row r="98" spans="1:26" ht="15.75" customHeight="1">
      <c r="A98" s="197"/>
      <c r="B98" s="52" t="s">
        <v>81</v>
      </c>
      <c r="C98" s="52" t="s">
        <v>82</v>
      </c>
      <c r="D98" s="52" t="s">
        <v>83</v>
      </c>
      <c r="E98" s="52" t="s">
        <v>84</v>
      </c>
      <c r="F98" s="52" t="s">
        <v>85</v>
      </c>
      <c r="G98" s="52" t="s">
        <v>86</v>
      </c>
      <c r="H98" s="52" t="s">
        <v>87</v>
      </c>
      <c r="I98" s="52" t="s">
        <v>88</v>
      </c>
      <c r="J98" s="52" t="s">
        <v>89</v>
      </c>
      <c r="K98" s="197"/>
      <c r="L98" s="197"/>
      <c r="M98" s="197"/>
      <c r="N98" s="197"/>
      <c r="O98" s="197"/>
      <c r="P98" s="197"/>
      <c r="Q98" s="197"/>
      <c r="R98" s="197"/>
      <c r="T98" s="29"/>
      <c r="U98" s="29"/>
      <c r="V98" s="29"/>
      <c r="W98" s="29"/>
      <c r="X98" s="29"/>
      <c r="Y98" s="29"/>
      <c r="Z98" s="29"/>
    </row>
    <row r="99" spans="1:26" ht="15.75" customHeight="1">
      <c r="A99" s="52">
        <v>1702</v>
      </c>
      <c r="B99" s="53">
        <v>34</v>
      </c>
      <c r="C99" s="103"/>
      <c r="D99" s="103"/>
      <c r="E99" s="103"/>
      <c r="F99" s="103"/>
      <c r="G99" s="103"/>
      <c r="H99" s="103"/>
      <c r="I99" s="103"/>
      <c r="J99" s="103"/>
      <c r="K99" s="104"/>
      <c r="L99" s="55"/>
      <c r="M99" s="56"/>
      <c r="N99" s="57"/>
      <c r="O99" s="105"/>
      <c r="P99" s="59">
        <f>B99</f>
        <v>34</v>
      </c>
      <c r="Q99" s="106"/>
      <c r="R99" s="105"/>
      <c r="T99" s="29"/>
      <c r="U99" s="29"/>
      <c r="V99" s="29"/>
      <c r="W99" s="29"/>
      <c r="X99" s="29"/>
      <c r="Y99" s="29"/>
      <c r="Z99" s="29"/>
    </row>
    <row r="100" spans="1:26" ht="15.75" customHeight="1">
      <c r="A100" s="52">
        <v>1801</v>
      </c>
      <c r="B100" s="103"/>
      <c r="C100" s="103">
        <v>27</v>
      </c>
      <c r="D100" s="103"/>
      <c r="E100" s="103"/>
      <c r="F100" s="103"/>
      <c r="G100" s="103"/>
      <c r="H100" s="103"/>
      <c r="I100" s="103"/>
      <c r="J100" s="103"/>
      <c r="K100" s="104"/>
      <c r="L100" s="61"/>
      <c r="M100" s="1"/>
      <c r="N100" s="62"/>
      <c r="O100" s="63">
        <f>IF(C100=0,"",C100/B99)</f>
        <v>0.79411764705882348</v>
      </c>
      <c r="P100" s="64">
        <v>27</v>
      </c>
      <c r="Q100" s="65">
        <f t="shared" ref="Q100:Q107" si="8">IF(P100=0,"",P100/P99)</f>
        <v>0.79411764705882348</v>
      </c>
      <c r="R100" s="65">
        <f t="shared" ref="R100:R107" si="9">IF(P100=0,"",100%-Q100)</f>
        <v>0.20588235294117652</v>
      </c>
      <c r="T100" s="29"/>
      <c r="U100" s="29"/>
      <c r="V100" s="29"/>
      <c r="W100" s="29"/>
      <c r="X100" s="29"/>
      <c r="Y100" s="29"/>
      <c r="Z100" s="29"/>
    </row>
    <row r="101" spans="1:26" ht="15.75" customHeight="1">
      <c r="A101" s="52">
        <v>1802</v>
      </c>
      <c r="B101" s="103"/>
      <c r="C101" s="103"/>
      <c r="D101" s="103">
        <v>25</v>
      </c>
      <c r="E101" s="103"/>
      <c r="F101" s="103"/>
      <c r="G101" s="103"/>
      <c r="H101" s="103"/>
      <c r="I101" s="103"/>
      <c r="J101" s="103"/>
      <c r="K101" s="104"/>
      <c r="L101" s="61"/>
      <c r="M101" s="1"/>
      <c r="N101" s="62"/>
      <c r="O101" s="63">
        <f>IF(D101=0,"",D101/C100)</f>
        <v>0.92592592592592593</v>
      </c>
      <c r="P101" s="64">
        <v>27</v>
      </c>
      <c r="Q101" s="65">
        <f t="shared" si="8"/>
        <v>1</v>
      </c>
      <c r="R101" s="65">
        <f t="shared" si="9"/>
        <v>0</v>
      </c>
      <c r="S101" s="8">
        <f>P101/P99</f>
        <v>0.79411764705882348</v>
      </c>
      <c r="T101" s="29"/>
      <c r="U101" s="29"/>
      <c r="V101" s="29"/>
      <c r="W101" s="29"/>
      <c r="X101" s="29"/>
      <c r="Y101" s="29"/>
      <c r="Z101" s="29"/>
    </row>
    <row r="102" spans="1:26" ht="15.75" customHeight="1">
      <c r="A102" s="52">
        <v>1901</v>
      </c>
      <c r="B102" s="103"/>
      <c r="C102" s="103"/>
      <c r="D102" s="103"/>
      <c r="E102" s="103">
        <v>23</v>
      </c>
      <c r="F102" s="103"/>
      <c r="G102" s="103"/>
      <c r="H102" s="103"/>
      <c r="I102" s="103"/>
      <c r="J102" s="103"/>
      <c r="K102" s="104"/>
      <c r="L102" s="61"/>
      <c r="M102" s="1"/>
      <c r="N102" s="62"/>
      <c r="O102" s="63">
        <f>IF(E102=0,"",E102/D101)</f>
        <v>0.92</v>
      </c>
      <c r="P102" s="64">
        <v>24</v>
      </c>
      <c r="Q102" s="65">
        <f t="shared" si="8"/>
        <v>0.88888888888888884</v>
      </c>
      <c r="R102" s="65">
        <f t="shared" si="9"/>
        <v>0.11111111111111116</v>
      </c>
      <c r="T102" s="29"/>
      <c r="U102" s="29"/>
      <c r="V102" s="29"/>
      <c r="W102" s="29"/>
      <c r="X102" s="29"/>
      <c r="Y102" s="29"/>
      <c r="Z102" s="29"/>
    </row>
    <row r="103" spans="1:26" ht="15.75" customHeight="1">
      <c r="A103" s="52">
        <v>1902</v>
      </c>
      <c r="B103" s="103"/>
      <c r="C103" s="103"/>
      <c r="D103" s="103"/>
      <c r="E103" s="103">
        <v>13</v>
      </c>
      <c r="F103" s="103"/>
      <c r="G103" s="103"/>
      <c r="H103" s="103"/>
      <c r="I103" s="103"/>
      <c r="J103" s="103"/>
      <c r="K103" s="104"/>
      <c r="L103" s="61"/>
      <c r="M103" s="1"/>
      <c r="N103" s="62"/>
      <c r="O103" s="63" t="str">
        <f>IF(F103=0,"",F103/E102)</f>
        <v/>
      </c>
      <c r="P103" s="64">
        <v>20</v>
      </c>
      <c r="Q103" s="65">
        <f t="shared" si="8"/>
        <v>0.83333333333333337</v>
      </c>
      <c r="R103" s="65">
        <f t="shared" si="9"/>
        <v>0.16666666666666663</v>
      </c>
      <c r="T103" s="29"/>
      <c r="U103" s="29"/>
      <c r="V103" s="29"/>
      <c r="W103" s="29"/>
      <c r="X103" s="29"/>
      <c r="Y103" s="29"/>
      <c r="Z103" s="29"/>
    </row>
    <row r="104" spans="1:26" ht="15.75" customHeight="1">
      <c r="A104" s="52">
        <v>2001</v>
      </c>
      <c r="B104" s="103"/>
      <c r="C104" s="103"/>
      <c r="D104" s="103"/>
      <c r="E104" s="103">
        <v>11</v>
      </c>
      <c r="F104" s="103"/>
      <c r="G104" s="103"/>
      <c r="H104" s="103"/>
      <c r="I104" s="103"/>
      <c r="J104" s="103"/>
      <c r="K104" s="104"/>
      <c r="L104" s="61"/>
      <c r="M104" s="1"/>
      <c r="N104" s="62"/>
      <c r="O104" s="63" t="str">
        <f>IF(G104=0,"",G104/F103)</f>
        <v/>
      </c>
      <c r="P104" s="64">
        <v>17</v>
      </c>
      <c r="Q104" s="65">
        <f t="shared" si="8"/>
        <v>0.85</v>
      </c>
      <c r="R104" s="65">
        <f t="shared" si="9"/>
        <v>0.15000000000000002</v>
      </c>
      <c r="T104" s="29"/>
      <c r="U104" s="29"/>
      <c r="V104" s="29"/>
      <c r="W104" s="29"/>
      <c r="X104" s="29"/>
      <c r="Y104" s="29"/>
      <c r="Z104" s="29"/>
    </row>
    <row r="105" spans="1:26" ht="15.75" customHeight="1">
      <c r="A105" s="52">
        <v>2002</v>
      </c>
      <c r="B105" s="103"/>
      <c r="C105" s="103"/>
      <c r="D105" s="103"/>
      <c r="E105" s="103">
        <v>8</v>
      </c>
      <c r="F105" s="103"/>
      <c r="G105" s="103"/>
      <c r="H105" s="103"/>
      <c r="I105" s="103"/>
      <c r="J105" s="103"/>
      <c r="K105" s="104"/>
      <c r="L105" s="61"/>
      <c r="M105" s="1"/>
      <c r="N105" s="62"/>
      <c r="O105" s="63" t="str">
        <f>IF(H105=0,"",H105/G104)</f>
        <v/>
      </c>
      <c r="P105" s="64">
        <v>8</v>
      </c>
      <c r="Q105" s="65">
        <f t="shared" si="8"/>
        <v>0.47058823529411764</v>
      </c>
      <c r="R105" s="65">
        <f t="shared" si="9"/>
        <v>0.52941176470588236</v>
      </c>
      <c r="T105" s="29"/>
      <c r="U105" s="29"/>
      <c r="V105" s="29"/>
      <c r="W105" s="29"/>
      <c r="X105" s="29"/>
      <c r="Y105" s="29"/>
      <c r="Z105" s="29"/>
    </row>
    <row r="106" spans="1:26" ht="15.75" customHeight="1">
      <c r="A106" s="52">
        <v>2101</v>
      </c>
      <c r="B106" s="103"/>
      <c r="C106" s="103"/>
      <c r="D106" s="103"/>
      <c r="E106" s="103">
        <v>4</v>
      </c>
      <c r="F106" s="103"/>
      <c r="G106" s="103"/>
      <c r="H106" s="103"/>
      <c r="I106" s="103"/>
      <c r="J106" s="103"/>
      <c r="K106" s="104"/>
      <c r="L106" s="61"/>
      <c r="M106" s="1"/>
      <c r="N106" s="62"/>
      <c r="O106" s="63" t="str">
        <f>IF(I106=0,"",I106/H105)</f>
        <v/>
      </c>
      <c r="P106" s="64">
        <v>4</v>
      </c>
      <c r="Q106" s="65">
        <f t="shared" si="8"/>
        <v>0.5</v>
      </c>
      <c r="R106" s="65">
        <f t="shared" si="9"/>
        <v>0.5</v>
      </c>
      <c r="T106" s="29"/>
      <c r="U106" s="29"/>
      <c r="V106" s="29"/>
      <c r="W106" s="29"/>
      <c r="X106" s="29"/>
      <c r="Y106" s="29"/>
      <c r="Z106" s="29"/>
    </row>
    <row r="107" spans="1:26" ht="15.75" customHeight="1">
      <c r="A107" s="52">
        <v>2102</v>
      </c>
      <c r="B107" s="103"/>
      <c r="C107" s="103"/>
      <c r="D107" s="103"/>
      <c r="E107" s="103"/>
      <c r="F107" s="103"/>
      <c r="G107" s="103"/>
      <c r="H107" s="103"/>
      <c r="I107" s="103"/>
      <c r="J107" s="103"/>
      <c r="K107" s="104"/>
      <c r="L107" s="61"/>
      <c r="M107" s="1"/>
      <c r="N107" s="62"/>
      <c r="O107" s="66" t="str">
        <f>IF(J107=0,"",J107/I106)</f>
        <v/>
      </c>
      <c r="P107" s="64"/>
      <c r="Q107" s="67" t="str">
        <f t="shared" si="8"/>
        <v/>
      </c>
      <c r="R107" s="67" t="str">
        <f t="shared" si="9"/>
        <v/>
      </c>
      <c r="T107" s="29"/>
      <c r="U107" s="29"/>
      <c r="V107" s="29"/>
      <c r="W107" s="29"/>
      <c r="X107" s="29"/>
      <c r="Y107" s="29"/>
      <c r="Z107" s="29"/>
    </row>
    <row r="108" spans="1:26" ht="15.75" customHeight="1">
      <c r="A108" s="52">
        <v>2201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4"/>
      <c r="L108" s="61"/>
      <c r="M108" s="1"/>
      <c r="N108" s="29"/>
      <c r="O108" s="140"/>
      <c r="P108" s="141"/>
      <c r="Q108" s="142"/>
      <c r="R108" s="143"/>
      <c r="T108" s="29"/>
      <c r="U108" s="29"/>
      <c r="V108" s="29"/>
      <c r="W108" s="29"/>
      <c r="X108" s="29"/>
      <c r="Y108" s="29"/>
      <c r="Z108" s="29"/>
    </row>
    <row r="109" spans="1:26" ht="15.75" customHeight="1">
      <c r="A109" s="52">
        <v>2202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4"/>
      <c r="L109" s="61"/>
      <c r="M109" s="1"/>
      <c r="N109" s="29"/>
      <c r="O109" s="110"/>
      <c r="P109" s="111"/>
      <c r="Q109" s="112"/>
      <c r="R109" s="110"/>
      <c r="T109" s="29"/>
      <c r="U109" s="29"/>
      <c r="V109" s="29"/>
      <c r="W109" s="29"/>
      <c r="X109" s="29"/>
      <c r="Y109" s="29"/>
      <c r="Z109" s="29"/>
    </row>
    <row r="110" spans="1:26" ht="15.75" customHeight="1">
      <c r="A110" s="52">
        <v>2301</v>
      </c>
      <c r="B110" s="103"/>
      <c r="C110" s="103"/>
      <c r="D110" s="103"/>
      <c r="E110" s="103"/>
      <c r="F110" s="103"/>
      <c r="G110" s="103"/>
      <c r="H110" s="103"/>
      <c r="I110" s="103"/>
      <c r="J110" s="103"/>
      <c r="K110" s="104"/>
      <c r="L110" s="61"/>
      <c r="M110" s="1"/>
      <c r="N110" s="29"/>
      <c r="O110" s="110"/>
      <c r="P110" s="111"/>
      <c r="Q110" s="112"/>
      <c r="R110" s="110"/>
      <c r="T110" s="29"/>
      <c r="U110" s="29"/>
      <c r="V110" s="29"/>
      <c r="W110" s="29"/>
      <c r="X110" s="29"/>
      <c r="Y110" s="29"/>
      <c r="Z110" s="29"/>
    </row>
    <row r="111" spans="1:26" ht="15.75" customHeight="1">
      <c r="A111" s="52">
        <v>2302</v>
      </c>
      <c r="B111" s="103"/>
      <c r="C111" s="103"/>
      <c r="D111" s="103"/>
      <c r="E111" s="103"/>
      <c r="F111" s="103"/>
      <c r="G111" s="103"/>
      <c r="H111" s="103"/>
      <c r="I111" s="103"/>
      <c r="J111" s="103"/>
      <c r="K111" s="104"/>
      <c r="L111" s="61"/>
      <c r="M111" s="1"/>
      <c r="N111" s="29"/>
      <c r="O111" s="110"/>
      <c r="P111" s="111"/>
      <c r="Q111" s="112"/>
      <c r="R111" s="110"/>
      <c r="T111" s="29"/>
      <c r="U111" s="29"/>
      <c r="V111" s="29"/>
      <c r="W111" s="29"/>
      <c r="X111" s="29"/>
      <c r="Y111" s="29"/>
      <c r="Z111" s="29"/>
    </row>
    <row r="112" spans="1:26" ht="15.75" customHeight="1">
      <c r="A112" s="52">
        <v>2401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4"/>
      <c r="L112" s="61"/>
      <c r="M112" s="1"/>
      <c r="N112" s="29"/>
      <c r="O112" s="74"/>
      <c r="P112" s="75"/>
      <c r="Q112" s="76"/>
      <c r="R112" s="71"/>
      <c r="T112" s="29"/>
      <c r="U112" s="29"/>
      <c r="V112" s="29"/>
      <c r="W112" s="29"/>
      <c r="X112" s="29"/>
      <c r="Y112" s="29"/>
      <c r="Z112" s="29"/>
    </row>
    <row r="113" spans="1:26" ht="15.75" customHeight="1">
      <c r="A113" s="52">
        <v>2402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4"/>
      <c r="L113" s="61"/>
      <c r="M113" s="1"/>
      <c r="N113" s="29"/>
      <c r="O113" s="77" t="s">
        <v>63</v>
      </c>
      <c r="P113" s="78"/>
      <c r="Q113" s="79" t="str">
        <f>IF(SUM(K101:K113)=0,"",SUM(K101:K113))</f>
        <v/>
      </c>
      <c r="R113" s="80" t="s">
        <v>10</v>
      </c>
      <c r="T113" s="29"/>
      <c r="U113" s="29"/>
      <c r="V113" s="29"/>
      <c r="W113" s="29"/>
      <c r="X113" s="29"/>
      <c r="Y113" s="29"/>
      <c r="Z113" s="29"/>
    </row>
    <row r="114" spans="1:26" ht="15.75" customHeight="1">
      <c r="A114" s="52">
        <v>2501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4"/>
      <c r="L114" s="61"/>
      <c r="M114" s="1"/>
      <c r="N114" s="29"/>
      <c r="O114" s="81" t="s">
        <v>64</v>
      </c>
      <c r="P114" s="82" t="str">
        <f>IF(P113/B99=0,"",P113/B99)</f>
        <v/>
      </c>
      <c r="Q114" s="83" t="e">
        <f>IF(P113/Q113=0,"",P113/Q113)</f>
        <v>#VALUE!</v>
      </c>
      <c r="R114" s="84" t="s">
        <v>65</v>
      </c>
      <c r="T114" s="29"/>
      <c r="U114" s="29"/>
      <c r="V114" s="29"/>
      <c r="W114" s="29"/>
      <c r="X114" s="29"/>
      <c r="Y114" s="29"/>
      <c r="Z114" s="29"/>
    </row>
    <row r="115" spans="1:26" ht="15.75" customHeight="1">
      <c r="A115" s="52">
        <v>2502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4"/>
      <c r="L115" s="85"/>
      <c r="M115" s="86"/>
      <c r="N115" s="87"/>
      <c r="O115" s="86"/>
      <c r="P115" s="87"/>
      <c r="Q115" s="87"/>
      <c r="R115" s="88"/>
      <c r="T115" s="29"/>
      <c r="U115" s="29"/>
      <c r="V115" s="29"/>
      <c r="W115" s="29"/>
      <c r="X115" s="29"/>
      <c r="Y115" s="29"/>
      <c r="Z115" s="29"/>
    </row>
    <row r="116" spans="1:26" ht="18" customHeight="1">
      <c r="A116" s="28"/>
      <c r="B116" s="29"/>
      <c r="C116" s="29"/>
      <c r="D116" s="201" t="s">
        <v>90</v>
      </c>
      <c r="E116" s="202"/>
      <c r="F116" s="202"/>
      <c r="G116" s="202"/>
      <c r="H116" s="202"/>
      <c r="I116" s="202"/>
      <c r="J116" s="203"/>
      <c r="K116" s="89">
        <f>SUM(K99:K112)</f>
        <v>0</v>
      </c>
      <c r="L116" s="90" t="str">
        <f>IF(K107=0,"",K107/B99)</f>
        <v/>
      </c>
      <c r="M116" s="90" t="str">
        <f>IF(K116=0,"",K116/B99)</f>
        <v/>
      </c>
      <c r="N116" s="90" t="str">
        <f>IF(K107=0,"",M116-L116)</f>
        <v/>
      </c>
      <c r="O116" s="1"/>
      <c r="P116" s="29"/>
      <c r="Q116" s="25"/>
      <c r="R116" s="1"/>
      <c r="T116" s="29"/>
      <c r="U116" s="29"/>
      <c r="V116" s="29"/>
      <c r="W116" s="29"/>
      <c r="X116" s="29"/>
      <c r="Y116" s="29"/>
      <c r="Z116" s="29"/>
    </row>
    <row r="117" spans="1:26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"/>
      <c r="M117" s="1"/>
      <c r="N117" s="29"/>
      <c r="O117" s="1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1"/>
      <c r="M118" s="1"/>
      <c r="N118" s="29"/>
      <c r="O118" s="1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26.25" customHeight="1">
      <c r="B119" s="212" t="s">
        <v>101</v>
      </c>
      <c r="C119" s="205"/>
      <c r="D119" s="205"/>
      <c r="E119" s="205"/>
      <c r="F119" s="205"/>
      <c r="G119" s="205"/>
      <c r="H119" s="205"/>
      <c r="I119" s="205"/>
      <c r="J119" s="205"/>
      <c r="K119" s="48" t="s">
        <v>106</v>
      </c>
      <c r="L119" s="1"/>
      <c r="M119" s="1"/>
      <c r="N119" s="29"/>
      <c r="O119" s="1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20.25" customHeight="1">
      <c r="A120" s="206" t="s">
        <v>9</v>
      </c>
      <c r="B120" s="207" t="s">
        <v>80</v>
      </c>
      <c r="C120" s="202"/>
      <c r="D120" s="202"/>
      <c r="E120" s="202"/>
      <c r="F120" s="202"/>
      <c r="G120" s="202"/>
      <c r="H120" s="202"/>
      <c r="I120" s="202"/>
      <c r="J120" s="203"/>
      <c r="K120" s="208" t="s">
        <v>10</v>
      </c>
      <c r="L120" s="196" t="s">
        <v>2</v>
      </c>
      <c r="M120" s="196" t="s">
        <v>3</v>
      </c>
      <c r="N120" s="198" t="s">
        <v>4</v>
      </c>
      <c r="O120" s="196" t="s">
        <v>5</v>
      </c>
      <c r="P120" s="199" t="s">
        <v>6</v>
      </c>
      <c r="Q120" s="199" t="s">
        <v>7</v>
      </c>
      <c r="R120" s="196" t="s">
        <v>8</v>
      </c>
      <c r="T120" s="29"/>
      <c r="U120" s="29"/>
      <c r="V120" s="29"/>
      <c r="W120" s="29"/>
      <c r="X120" s="29"/>
      <c r="Y120" s="29"/>
      <c r="Z120" s="29"/>
    </row>
    <row r="121" spans="1:26" ht="15.75" customHeight="1">
      <c r="A121" s="197"/>
      <c r="B121" s="52" t="s">
        <v>81</v>
      </c>
      <c r="C121" s="52" t="s">
        <v>82</v>
      </c>
      <c r="D121" s="52" t="s">
        <v>83</v>
      </c>
      <c r="E121" s="52" t="s">
        <v>84</v>
      </c>
      <c r="F121" s="52" t="s">
        <v>85</v>
      </c>
      <c r="G121" s="52" t="s">
        <v>86</v>
      </c>
      <c r="H121" s="52" t="s">
        <v>87</v>
      </c>
      <c r="I121" s="52" t="s">
        <v>88</v>
      </c>
      <c r="J121" s="52" t="s">
        <v>89</v>
      </c>
      <c r="K121" s="197"/>
      <c r="L121" s="197"/>
      <c r="M121" s="197"/>
      <c r="N121" s="197"/>
      <c r="O121" s="197"/>
      <c r="P121" s="197"/>
      <c r="Q121" s="197"/>
      <c r="R121" s="197"/>
      <c r="T121" s="29"/>
      <c r="U121" s="29"/>
      <c r="V121" s="29"/>
      <c r="W121" s="29"/>
      <c r="X121" s="29"/>
      <c r="Y121" s="29"/>
      <c r="Z121" s="29"/>
    </row>
    <row r="122" spans="1:26" ht="15.75" customHeight="1">
      <c r="A122" s="52">
        <v>1801</v>
      </c>
      <c r="B122" s="53">
        <v>33</v>
      </c>
      <c r="C122" s="103"/>
      <c r="D122" s="103"/>
      <c r="E122" s="103"/>
      <c r="F122" s="103"/>
      <c r="G122" s="103"/>
      <c r="H122" s="103"/>
      <c r="I122" s="103"/>
      <c r="J122" s="103"/>
      <c r="K122" s="104"/>
      <c r="L122" s="55"/>
      <c r="M122" s="56"/>
      <c r="N122" s="57"/>
      <c r="O122" s="105"/>
      <c r="P122" s="59">
        <f>B122</f>
        <v>33</v>
      </c>
      <c r="Q122" s="106"/>
      <c r="R122" s="105"/>
      <c r="T122" s="29"/>
      <c r="U122" s="29"/>
      <c r="V122" s="29"/>
      <c r="W122" s="29"/>
      <c r="X122" s="29"/>
      <c r="Y122" s="29"/>
      <c r="Z122" s="29"/>
    </row>
    <row r="123" spans="1:26" ht="15.75" customHeight="1">
      <c r="A123" s="52">
        <v>1802</v>
      </c>
      <c r="B123" s="103"/>
      <c r="C123" s="103">
        <v>20</v>
      </c>
      <c r="D123" s="103"/>
      <c r="E123" s="103"/>
      <c r="F123" s="103"/>
      <c r="G123" s="103"/>
      <c r="H123" s="103"/>
      <c r="I123" s="103"/>
      <c r="J123" s="103"/>
      <c r="K123" s="104"/>
      <c r="L123" s="61"/>
      <c r="M123" s="1"/>
      <c r="N123" s="62"/>
      <c r="O123" s="63">
        <f>IF(C123=0,"",C123/B122)</f>
        <v>0.60606060606060608</v>
      </c>
      <c r="P123" s="64">
        <v>20</v>
      </c>
      <c r="Q123" s="65">
        <f t="shared" ref="Q123:Q129" si="10">IF(P123=0,"",P123/P122)</f>
        <v>0.60606060606060608</v>
      </c>
      <c r="R123" s="65">
        <f t="shared" ref="R123:R129" si="11">IF(P123=0,"",100%-Q123)</f>
        <v>0.39393939393939392</v>
      </c>
      <c r="T123" s="29"/>
      <c r="U123" s="29"/>
      <c r="V123" s="29"/>
      <c r="W123" s="29"/>
      <c r="X123" s="29"/>
      <c r="Y123" s="29"/>
      <c r="Z123" s="29"/>
    </row>
    <row r="124" spans="1:26" ht="15.75" customHeight="1">
      <c r="A124" s="52">
        <v>1901</v>
      </c>
      <c r="B124" s="103"/>
      <c r="C124" s="103"/>
      <c r="D124" s="103">
        <v>20</v>
      </c>
      <c r="E124" s="103"/>
      <c r="F124" s="103"/>
      <c r="G124" s="103"/>
      <c r="H124" s="103"/>
      <c r="I124" s="103"/>
      <c r="J124" s="103"/>
      <c r="K124" s="104"/>
      <c r="L124" s="61"/>
      <c r="M124" s="1"/>
      <c r="N124" s="62"/>
      <c r="O124" s="63">
        <f>IF(D124=0,"",D124/C123)</f>
        <v>1</v>
      </c>
      <c r="P124" s="64">
        <v>20</v>
      </c>
      <c r="Q124" s="65">
        <f t="shared" si="10"/>
        <v>1</v>
      </c>
      <c r="R124" s="65">
        <f t="shared" si="11"/>
        <v>0</v>
      </c>
      <c r="S124" s="8">
        <f>P124/P122</f>
        <v>0.60606060606060608</v>
      </c>
      <c r="T124" s="29"/>
      <c r="U124" s="29"/>
      <c r="V124" s="29"/>
      <c r="W124" s="29"/>
      <c r="X124" s="29"/>
      <c r="Y124" s="29"/>
      <c r="Z124" s="29"/>
    </row>
    <row r="125" spans="1:26" ht="15.75" customHeight="1">
      <c r="A125" s="52">
        <v>1902</v>
      </c>
      <c r="B125" s="103"/>
      <c r="C125" s="103"/>
      <c r="D125" s="103"/>
      <c r="E125" s="103">
        <v>13</v>
      </c>
      <c r="F125" s="103"/>
      <c r="G125" s="103"/>
      <c r="H125" s="103"/>
      <c r="I125" s="103"/>
      <c r="J125" s="103"/>
      <c r="K125" s="104"/>
      <c r="L125" s="61"/>
      <c r="M125" s="1"/>
      <c r="N125" s="62"/>
      <c r="O125" s="63">
        <f>IF(E125=0,"",E125/D124)</f>
        <v>0.65</v>
      </c>
      <c r="P125" s="64">
        <v>20</v>
      </c>
      <c r="Q125" s="65">
        <f t="shared" si="10"/>
        <v>1</v>
      </c>
      <c r="R125" s="65">
        <f t="shared" si="11"/>
        <v>0</v>
      </c>
      <c r="T125" s="29"/>
      <c r="U125" s="29"/>
      <c r="V125" s="29"/>
      <c r="W125" s="29"/>
      <c r="X125" s="29"/>
      <c r="Y125" s="29"/>
      <c r="Z125" s="29"/>
    </row>
    <row r="126" spans="1:26" ht="15.75" customHeight="1">
      <c r="A126" s="52">
        <v>2001</v>
      </c>
      <c r="B126" s="103"/>
      <c r="C126" s="103"/>
      <c r="D126" s="103"/>
      <c r="E126" s="103">
        <v>13</v>
      </c>
      <c r="F126" s="103"/>
      <c r="G126" s="103"/>
      <c r="H126" s="103"/>
      <c r="I126" s="103"/>
      <c r="J126" s="103"/>
      <c r="K126" s="104"/>
      <c r="L126" s="61"/>
      <c r="M126" s="1"/>
      <c r="N126" s="62"/>
      <c r="O126" s="63" t="str">
        <f>IF(G126=0,"",G126/#REF!)</f>
        <v/>
      </c>
      <c r="P126" s="64">
        <v>17</v>
      </c>
      <c r="Q126" s="65">
        <f t="shared" si="10"/>
        <v>0.85</v>
      </c>
      <c r="R126" s="65">
        <f t="shared" si="11"/>
        <v>0.15000000000000002</v>
      </c>
      <c r="T126" s="29"/>
      <c r="U126" s="29"/>
      <c r="V126" s="29"/>
      <c r="W126" s="29"/>
      <c r="X126" s="29"/>
      <c r="Y126" s="29"/>
      <c r="Z126" s="29"/>
    </row>
    <row r="127" spans="1:26" ht="15.75" customHeight="1">
      <c r="A127" s="52">
        <v>2002</v>
      </c>
      <c r="B127" s="103"/>
      <c r="C127" s="103"/>
      <c r="D127" s="103"/>
      <c r="E127" s="103">
        <v>13</v>
      </c>
      <c r="F127" s="103"/>
      <c r="G127" s="103"/>
      <c r="H127" s="103"/>
      <c r="I127" s="103"/>
      <c r="J127" s="103"/>
      <c r="K127" s="104"/>
      <c r="L127" s="61"/>
      <c r="M127" s="1"/>
      <c r="N127" s="62"/>
      <c r="O127" s="63" t="str">
        <f>IF(H127=0,"",H127/G126)</f>
        <v/>
      </c>
      <c r="P127" s="64">
        <v>13</v>
      </c>
      <c r="Q127" s="65">
        <f t="shared" si="10"/>
        <v>0.76470588235294112</v>
      </c>
      <c r="R127" s="65">
        <f t="shared" si="11"/>
        <v>0.23529411764705888</v>
      </c>
      <c r="T127" s="29"/>
      <c r="U127" s="29"/>
      <c r="V127" s="29"/>
      <c r="W127" s="29"/>
      <c r="X127" s="29"/>
      <c r="Y127" s="29"/>
      <c r="Z127" s="29"/>
    </row>
    <row r="128" spans="1:26" ht="15.75" customHeight="1">
      <c r="A128" s="52">
        <v>2101</v>
      </c>
      <c r="B128" s="103"/>
      <c r="C128" s="103"/>
      <c r="D128" s="103"/>
      <c r="E128" s="103">
        <v>4</v>
      </c>
      <c r="F128" s="103"/>
      <c r="G128" s="103"/>
      <c r="H128" s="103"/>
      <c r="I128" s="103"/>
      <c r="J128" s="103"/>
      <c r="K128" s="104"/>
      <c r="L128" s="61"/>
      <c r="M128" s="1"/>
      <c r="N128" s="62"/>
      <c r="O128" s="63" t="str">
        <f>IF(I128=0,"",I128/H127)</f>
        <v/>
      </c>
      <c r="P128" s="64">
        <v>4</v>
      </c>
      <c r="Q128" s="65">
        <f t="shared" si="10"/>
        <v>0.30769230769230771</v>
      </c>
      <c r="R128" s="65">
        <f t="shared" si="11"/>
        <v>0.69230769230769229</v>
      </c>
      <c r="T128" s="29"/>
      <c r="U128" s="29"/>
      <c r="V128" s="29"/>
      <c r="W128" s="29"/>
      <c r="X128" s="29"/>
      <c r="Y128" s="29"/>
      <c r="Z128" s="29"/>
    </row>
    <row r="129" spans="1:26" ht="15.75" customHeight="1">
      <c r="A129" s="52">
        <v>2102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4"/>
      <c r="L129" s="61"/>
      <c r="M129" s="1"/>
      <c r="N129" s="62"/>
      <c r="O129" s="66" t="str">
        <f>IF(J129=0,"",J129/I128)</f>
        <v/>
      </c>
      <c r="P129" s="64"/>
      <c r="Q129" s="65" t="str">
        <f t="shared" si="10"/>
        <v/>
      </c>
      <c r="R129" s="67" t="str">
        <f t="shared" si="11"/>
        <v/>
      </c>
      <c r="T129" s="29"/>
      <c r="U129" s="29"/>
      <c r="V129" s="29"/>
      <c r="W129" s="29"/>
      <c r="X129" s="29"/>
      <c r="Y129" s="29"/>
      <c r="Z129" s="29"/>
    </row>
    <row r="130" spans="1:26" ht="15.75" customHeight="1">
      <c r="A130" s="52">
        <v>2201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4"/>
      <c r="L130" s="61"/>
      <c r="M130" s="1"/>
      <c r="N130" s="29"/>
      <c r="O130" s="140"/>
      <c r="P130" s="141"/>
      <c r="Q130" s="142"/>
      <c r="R130" s="143"/>
      <c r="T130" s="29"/>
      <c r="U130" s="29"/>
      <c r="V130" s="29"/>
      <c r="W130" s="29"/>
      <c r="X130" s="29"/>
      <c r="Y130" s="29"/>
      <c r="Z130" s="29"/>
    </row>
    <row r="131" spans="1:26" ht="15.75" customHeight="1">
      <c r="A131" s="52">
        <v>2202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4"/>
      <c r="L131" s="61"/>
      <c r="M131" s="1"/>
      <c r="N131" s="29"/>
      <c r="O131" s="110"/>
      <c r="P131" s="111"/>
      <c r="Q131" s="112"/>
      <c r="R131" s="110"/>
      <c r="T131" s="29"/>
      <c r="U131" s="29"/>
      <c r="V131" s="29"/>
      <c r="W131" s="29"/>
      <c r="X131" s="29"/>
      <c r="Y131" s="29"/>
      <c r="Z131" s="29"/>
    </row>
    <row r="132" spans="1:26" ht="15.75" customHeight="1">
      <c r="A132" s="52">
        <v>2301</v>
      </c>
      <c r="B132" s="103"/>
      <c r="C132" s="103"/>
      <c r="D132" s="103"/>
      <c r="E132" s="103"/>
      <c r="F132" s="103"/>
      <c r="G132" s="103"/>
      <c r="H132" s="103"/>
      <c r="I132" s="103"/>
      <c r="J132" s="103"/>
      <c r="K132" s="104"/>
      <c r="L132" s="61"/>
      <c r="M132" s="1"/>
      <c r="N132" s="29"/>
      <c r="O132" s="110"/>
      <c r="P132" s="111"/>
      <c r="Q132" s="112"/>
      <c r="R132" s="110"/>
      <c r="T132" s="29"/>
      <c r="U132" s="29"/>
      <c r="V132" s="29"/>
      <c r="W132" s="29"/>
      <c r="X132" s="29"/>
      <c r="Y132" s="29"/>
      <c r="Z132" s="29"/>
    </row>
    <row r="133" spans="1:26" ht="15.75" customHeight="1">
      <c r="A133" s="52">
        <v>2302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4"/>
      <c r="L133" s="61"/>
      <c r="M133" s="1"/>
      <c r="N133" s="29"/>
      <c r="O133" s="110"/>
      <c r="P133" s="111"/>
      <c r="Q133" s="112"/>
      <c r="R133" s="110"/>
      <c r="T133" s="29"/>
      <c r="U133" s="29"/>
      <c r="V133" s="29"/>
      <c r="W133" s="29"/>
      <c r="X133" s="29"/>
      <c r="Y133" s="29"/>
      <c r="Z133" s="29"/>
    </row>
    <row r="134" spans="1:26" ht="15.75" customHeight="1">
      <c r="A134" s="52">
        <v>2401</v>
      </c>
      <c r="B134" s="103"/>
      <c r="C134" s="103"/>
      <c r="D134" s="103"/>
      <c r="E134" s="103"/>
      <c r="F134" s="103"/>
      <c r="G134" s="103"/>
      <c r="H134" s="103"/>
      <c r="I134" s="103"/>
      <c r="J134" s="103"/>
      <c r="K134" s="104"/>
      <c r="L134" s="61"/>
      <c r="M134" s="1"/>
      <c r="N134" s="29"/>
      <c r="O134" s="74"/>
      <c r="P134" s="75"/>
      <c r="Q134" s="76"/>
      <c r="R134" s="71"/>
      <c r="T134" s="29"/>
      <c r="U134" s="29"/>
      <c r="V134" s="29"/>
      <c r="W134" s="29"/>
      <c r="X134" s="29"/>
      <c r="Y134" s="29"/>
      <c r="Z134" s="29"/>
    </row>
    <row r="135" spans="1:26" ht="15.75" customHeight="1">
      <c r="A135" s="52">
        <v>2402</v>
      </c>
      <c r="B135" s="103"/>
      <c r="C135" s="103"/>
      <c r="D135" s="103"/>
      <c r="E135" s="103"/>
      <c r="F135" s="103"/>
      <c r="G135" s="103"/>
      <c r="H135" s="103"/>
      <c r="I135" s="103"/>
      <c r="J135" s="103"/>
      <c r="K135" s="104"/>
      <c r="L135" s="61"/>
      <c r="M135" s="1"/>
      <c r="N135" s="29"/>
      <c r="O135" s="77" t="s">
        <v>63</v>
      </c>
      <c r="P135" s="78"/>
      <c r="Q135" s="79" t="str">
        <f>IF(SUM(K124:K135)=0,"",SUM(K124:K135))</f>
        <v/>
      </c>
      <c r="R135" s="80" t="s">
        <v>10</v>
      </c>
      <c r="T135" s="29"/>
      <c r="U135" s="29"/>
      <c r="V135" s="29"/>
      <c r="W135" s="29"/>
      <c r="X135" s="29"/>
      <c r="Y135" s="29"/>
      <c r="Z135" s="29"/>
    </row>
    <row r="136" spans="1:26" ht="15.75" customHeight="1">
      <c r="A136" s="52">
        <v>2501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4"/>
      <c r="L136" s="61"/>
      <c r="M136" s="1"/>
      <c r="N136" s="29"/>
      <c r="O136" s="81" t="s">
        <v>64</v>
      </c>
      <c r="P136" s="82" t="str">
        <f>IF(P135/B122=0,"",P135/B122)</f>
        <v/>
      </c>
      <c r="Q136" s="83" t="e">
        <f>IF(P135/Q135=0,"",P135/Q135)</f>
        <v>#VALUE!</v>
      </c>
      <c r="R136" s="84" t="s">
        <v>65</v>
      </c>
      <c r="T136" s="29"/>
      <c r="U136" s="29"/>
      <c r="V136" s="29"/>
      <c r="W136" s="29"/>
      <c r="X136" s="29"/>
      <c r="Y136" s="29"/>
      <c r="Z136" s="29"/>
    </row>
    <row r="137" spans="1:26" ht="15.75" customHeight="1">
      <c r="A137" s="52">
        <v>2502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4"/>
      <c r="L137" s="85"/>
      <c r="M137" s="86"/>
      <c r="N137" s="87"/>
      <c r="O137" s="86"/>
      <c r="P137" s="87"/>
      <c r="Q137" s="87"/>
      <c r="R137" s="88"/>
      <c r="T137" s="29"/>
      <c r="U137" s="29"/>
      <c r="V137" s="29"/>
      <c r="W137" s="29"/>
      <c r="X137" s="29"/>
      <c r="Y137" s="29"/>
      <c r="Z137" s="29"/>
    </row>
    <row r="138" spans="1:26" ht="18" customHeight="1">
      <c r="A138" s="28"/>
      <c r="B138" s="29"/>
      <c r="C138" s="29"/>
      <c r="D138" s="201" t="s">
        <v>90</v>
      </c>
      <c r="E138" s="202"/>
      <c r="F138" s="202"/>
      <c r="G138" s="202"/>
      <c r="H138" s="202"/>
      <c r="I138" s="202"/>
      <c r="J138" s="203"/>
      <c r="K138" s="89">
        <f>SUM(K122:K134)</f>
        <v>0</v>
      </c>
      <c r="L138" s="90" t="str">
        <f>IF(K129=0,"",K129/B122)</f>
        <v/>
      </c>
      <c r="M138" s="90" t="str">
        <f>IF(K138=0,"",K138/B122)</f>
        <v/>
      </c>
      <c r="N138" s="90" t="str">
        <f>IF(K129=0,"",M138-L138)</f>
        <v/>
      </c>
      <c r="O138" s="1"/>
      <c r="P138" s="29"/>
      <c r="Q138" s="25"/>
      <c r="R138" s="1"/>
      <c r="T138" s="29"/>
      <c r="U138" s="29"/>
      <c r="V138" s="29"/>
      <c r="W138" s="29"/>
      <c r="X138" s="29"/>
      <c r="Y138" s="29"/>
      <c r="Z138" s="29"/>
    </row>
    <row r="139" spans="1:26" ht="12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1"/>
      <c r="M139" s="1"/>
      <c r="N139" s="29"/>
      <c r="O139" s="1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2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1"/>
      <c r="M140" s="1"/>
      <c r="N140" s="29"/>
      <c r="O140" s="1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26.25" customHeight="1">
      <c r="B141" s="212" t="s">
        <v>101</v>
      </c>
      <c r="C141" s="205"/>
      <c r="D141" s="205"/>
      <c r="E141" s="205"/>
      <c r="F141" s="205"/>
      <c r="G141" s="205"/>
      <c r="H141" s="205"/>
      <c r="I141" s="205"/>
      <c r="J141" s="205"/>
      <c r="K141" s="48" t="s">
        <v>107</v>
      </c>
      <c r="L141" s="1"/>
      <c r="M141" s="1"/>
      <c r="N141" s="29"/>
      <c r="O141" s="1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20.25" customHeight="1">
      <c r="A142" s="206" t="s">
        <v>9</v>
      </c>
      <c r="B142" s="207" t="s">
        <v>80</v>
      </c>
      <c r="C142" s="202"/>
      <c r="D142" s="202"/>
      <c r="E142" s="202"/>
      <c r="F142" s="202"/>
      <c r="G142" s="202"/>
      <c r="H142" s="202"/>
      <c r="I142" s="202"/>
      <c r="J142" s="203"/>
      <c r="K142" s="208" t="s">
        <v>10</v>
      </c>
      <c r="L142" s="196" t="s">
        <v>2</v>
      </c>
      <c r="M142" s="196" t="s">
        <v>3</v>
      </c>
      <c r="N142" s="198" t="s">
        <v>4</v>
      </c>
      <c r="O142" s="196" t="s">
        <v>5</v>
      </c>
      <c r="P142" s="199" t="s">
        <v>6</v>
      </c>
      <c r="Q142" s="199" t="s">
        <v>7</v>
      </c>
      <c r="R142" s="196" t="s">
        <v>8</v>
      </c>
      <c r="T142" s="29"/>
      <c r="U142" s="29"/>
      <c r="V142" s="29"/>
      <c r="W142" s="29"/>
      <c r="X142" s="29"/>
      <c r="Y142" s="29"/>
      <c r="Z142" s="29"/>
    </row>
    <row r="143" spans="1:26" ht="15.75" customHeight="1">
      <c r="A143" s="197"/>
      <c r="B143" s="52" t="s">
        <v>81</v>
      </c>
      <c r="C143" s="52" t="s">
        <v>82</v>
      </c>
      <c r="D143" s="52" t="s">
        <v>83</v>
      </c>
      <c r="E143" s="52" t="s">
        <v>84</v>
      </c>
      <c r="F143" s="52" t="s">
        <v>85</v>
      </c>
      <c r="G143" s="52" t="s">
        <v>86</v>
      </c>
      <c r="H143" s="52" t="s">
        <v>87</v>
      </c>
      <c r="I143" s="52" t="s">
        <v>88</v>
      </c>
      <c r="J143" s="52" t="s">
        <v>89</v>
      </c>
      <c r="K143" s="197"/>
      <c r="L143" s="197"/>
      <c r="M143" s="197"/>
      <c r="N143" s="197"/>
      <c r="O143" s="197"/>
      <c r="P143" s="197"/>
      <c r="Q143" s="197"/>
      <c r="R143" s="197"/>
      <c r="T143" s="29"/>
      <c r="U143" s="29"/>
      <c r="V143" s="29"/>
      <c r="W143" s="29"/>
      <c r="X143" s="29"/>
      <c r="Y143" s="29"/>
      <c r="Z143" s="29"/>
    </row>
    <row r="144" spans="1:26" ht="15.75" customHeight="1">
      <c r="A144" s="52">
        <v>1802</v>
      </c>
      <c r="B144" s="53">
        <v>32</v>
      </c>
      <c r="C144" s="103"/>
      <c r="D144" s="103"/>
      <c r="E144" s="103"/>
      <c r="F144" s="103"/>
      <c r="G144" s="103"/>
      <c r="H144" s="103"/>
      <c r="I144" s="103"/>
      <c r="J144" s="103"/>
      <c r="K144" s="104"/>
      <c r="L144" s="55"/>
      <c r="M144" s="56"/>
      <c r="N144" s="57"/>
      <c r="O144" s="105"/>
      <c r="P144" s="59">
        <f>B144</f>
        <v>32</v>
      </c>
      <c r="Q144" s="106"/>
      <c r="R144" s="105"/>
      <c r="T144" s="29"/>
      <c r="U144" s="29"/>
      <c r="V144" s="29"/>
      <c r="W144" s="29"/>
      <c r="X144" s="29"/>
      <c r="Y144" s="29"/>
      <c r="Z144" s="29"/>
    </row>
    <row r="145" spans="1:26" ht="15.75" customHeight="1">
      <c r="A145" s="52">
        <v>1901</v>
      </c>
      <c r="B145" s="103"/>
      <c r="C145" s="103">
        <v>13</v>
      </c>
      <c r="D145" s="103"/>
      <c r="E145" s="103"/>
      <c r="F145" s="103"/>
      <c r="G145" s="103"/>
      <c r="H145" s="103"/>
      <c r="I145" s="103"/>
      <c r="J145" s="103"/>
      <c r="K145" s="104"/>
      <c r="L145" s="61"/>
      <c r="M145" s="1"/>
      <c r="N145" s="62"/>
      <c r="O145" s="63">
        <f>IF(C145=0,"",C145/B144)</f>
        <v>0.40625</v>
      </c>
      <c r="P145" s="64">
        <v>13</v>
      </c>
      <c r="Q145" s="65">
        <f t="shared" ref="Q145:Q147" si="12">IF(P145=0,"",P145/P144)</f>
        <v>0.40625</v>
      </c>
      <c r="R145" s="65">
        <f t="shared" ref="R145:R147" si="13">IF(P145=0,"",100%-Q145)</f>
        <v>0.59375</v>
      </c>
      <c r="T145" s="29"/>
      <c r="U145" s="29"/>
      <c r="V145" s="29"/>
      <c r="W145" s="29"/>
      <c r="X145" s="29"/>
      <c r="Y145" s="29"/>
      <c r="Z145" s="29"/>
    </row>
    <row r="146" spans="1:26" ht="15.75" customHeight="1">
      <c r="A146" s="52">
        <v>1902</v>
      </c>
      <c r="B146" s="103"/>
      <c r="C146" s="103"/>
      <c r="D146" s="103">
        <v>12</v>
      </c>
      <c r="E146" s="103"/>
      <c r="F146" s="103"/>
      <c r="G146" s="103"/>
      <c r="H146" s="103"/>
      <c r="I146" s="103"/>
      <c r="J146" s="103"/>
      <c r="K146" s="104"/>
      <c r="L146" s="61"/>
      <c r="M146" s="1"/>
      <c r="N146" s="62"/>
      <c r="O146" s="63">
        <f>IF(D146=0,"",D146/C145)</f>
        <v>0.92307692307692313</v>
      </c>
      <c r="P146" s="64">
        <v>12</v>
      </c>
      <c r="Q146" s="65">
        <f t="shared" si="12"/>
        <v>0.92307692307692313</v>
      </c>
      <c r="R146" s="65">
        <f t="shared" si="13"/>
        <v>7.6923076923076872E-2</v>
      </c>
      <c r="S146" s="8">
        <f>P146/P144</f>
        <v>0.375</v>
      </c>
      <c r="T146" s="29"/>
      <c r="U146" s="29"/>
      <c r="V146" s="29"/>
      <c r="W146" s="29"/>
      <c r="X146" s="29"/>
      <c r="Y146" s="29"/>
      <c r="Z146" s="29"/>
    </row>
    <row r="147" spans="1:26" ht="15.75" customHeight="1">
      <c r="A147" s="52">
        <v>2001</v>
      </c>
      <c r="B147" s="103"/>
      <c r="C147" s="103"/>
      <c r="D147" s="103"/>
      <c r="E147" s="103">
        <v>11</v>
      </c>
      <c r="F147" s="103"/>
      <c r="G147" s="103"/>
      <c r="H147" s="103"/>
      <c r="I147" s="103"/>
      <c r="J147" s="103"/>
      <c r="K147" s="104"/>
      <c r="L147" s="61"/>
      <c r="M147" s="1"/>
      <c r="N147" s="62"/>
      <c r="O147" s="63">
        <f>IF(E147=0,"",E147/D146)</f>
        <v>0.91666666666666663</v>
      </c>
      <c r="P147" s="64">
        <v>12</v>
      </c>
      <c r="Q147" s="65">
        <f t="shared" si="12"/>
        <v>1</v>
      </c>
      <c r="R147" s="65">
        <f t="shared" si="13"/>
        <v>0</v>
      </c>
      <c r="T147" s="29"/>
      <c r="U147" s="29"/>
      <c r="V147" s="29"/>
      <c r="W147" s="29"/>
      <c r="X147" s="29"/>
      <c r="Y147" s="29"/>
      <c r="Z147" s="29"/>
    </row>
    <row r="148" spans="1:26" ht="15.75" customHeight="1">
      <c r="A148" s="52">
        <v>2002</v>
      </c>
      <c r="B148" s="103"/>
      <c r="C148" s="103"/>
      <c r="D148" s="103"/>
      <c r="E148" s="103">
        <v>11</v>
      </c>
      <c r="F148" s="103"/>
      <c r="G148" s="103"/>
      <c r="H148" s="103"/>
      <c r="I148" s="103"/>
      <c r="J148" s="103"/>
      <c r="K148" s="104"/>
      <c r="L148" s="61"/>
      <c r="M148" s="1"/>
      <c r="N148" s="62"/>
      <c r="O148" s="63" t="str">
        <f>IF(G148=0,"",G148/#REF!)</f>
        <v/>
      </c>
      <c r="P148" s="64">
        <v>11</v>
      </c>
      <c r="Q148" s="65"/>
      <c r="R148" s="65"/>
      <c r="T148" s="29"/>
      <c r="U148" s="29"/>
      <c r="V148" s="29"/>
      <c r="W148" s="29"/>
      <c r="X148" s="29"/>
      <c r="Y148" s="29"/>
      <c r="Z148" s="29"/>
    </row>
    <row r="149" spans="1:26" ht="15.75" customHeight="1">
      <c r="A149" s="52">
        <v>2101</v>
      </c>
      <c r="B149" s="103"/>
      <c r="C149" s="103"/>
      <c r="D149" s="103"/>
      <c r="E149" s="103">
        <v>11</v>
      </c>
      <c r="F149" s="103"/>
      <c r="G149" s="103"/>
      <c r="H149" s="103"/>
      <c r="I149" s="103"/>
      <c r="J149" s="103"/>
      <c r="K149" s="104"/>
      <c r="L149" s="61"/>
      <c r="M149" s="1"/>
      <c r="N149" s="62"/>
      <c r="O149" s="63" t="str">
        <f>IF(H149=0,"",H149/G148)</f>
        <v/>
      </c>
      <c r="P149" s="64">
        <v>11</v>
      </c>
      <c r="Q149" s="65"/>
      <c r="R149" s="65"/>
      <c r="T149" s="29"/>
      <c r="U149" s="29"/>
      <c r="V149" s="29"/>
      <c r="W149" s="29"/>
      <c r="X149" s="29"/>
      <c r="Y149" s="29"/>
      <c r="Z149" s="29"/>
    </row>
    <row r="150" spans="1:26" ht="15.75" customHeight="1">
      <c r="A150" s="52">
        <v>2102</v>
      </c>
      <c r="B150" s="103"/>
      <c r="C150" s="103"/>
      <c r="D150" s="103"/>
      <c r="E150" s="103">
        <v>3</v>
      </c>
      <c r="F150" s="103"/>
      <c r="G150" s="103"/>
      <c r="H150" s="103"/>
      <c r="I150" s="103"/>
      <c r="J150" s="103"/>
      <c r="K150" s="104"/>
      <c r="L150" s="61"/>
      <c r="M150" s="1"/>
      <c r="N150" s="62"/>
      <c r="O150" s="63" t="str">
        <f>IF(I150=0,"",I150/H149)</f>
        <v/>
      </c>
      <c r="P150" s="64">
        <v>3</v>
      </c>
      <c r="Q150" s="65">
        <f t="shared" ref="Q150:Q151" si="14">IF(P150=0,"",P150/P149)</f>
        <v>0.27272727272727271</v>
      </c>
      <c r="R150" s="65">
        <f t="shared" ref="R150:R151" si="15">IF(P150=0,"",100%-Q150)</f>
        <v>0.72727272727272729</v>
      </c>
      <c r="T150" s="29"/>
      <c r="U150" s="29"/>
      <c r="V150" s="29"/>
      <c r="W150" s="29"/>
      <c r="X150" s="29"/>
      <c r="Y150" s="29"/>
      <c r="Z150" s="29"/>
    </row>
    <row r="151" spans="1:26" ht="15.75" customHeight="1">
      <c r="A151" s="52">
        <v>2201</v>
      </c>
      <c r="B151" s="103"/>
      <c r="C151" s="103"/>
      <c r="D151" s="103"/>
      <c r="E151" s="103"/>
      <c r="F151" s="103"/>
      <c r="G151" s="103"/>
      <c r="H151" s="103"/>
      <c r="I151" s="103"/>
      <c r="J151" s="103"/>
      <c r="K151" s="104"/>
      <c r="L151" s="61"/>
      <c r="M151" s="1"/>
      <c r="N151" s="62"/>
      <c r="O151" s="66" t="str">
        <f>IF(J151=0,"",J151/I150)</f>
        <v/>
      </c>
      <c r="P151" s="64"/>
      <c r="Q151" s="65" t="str">
        <f t="shared" si="14"/>
        <v/>
      </c>
      <c r="R151" s="67" t="str">
        <f t="shared" si="15"/>
        <v/>
      </c>
      <c r="T151" s="29"/>
      <c r="U151" s="29"/>
      <c r="V151" s="29"/>
      <c r="W151" s="29"/>
      <c r="X151" s="29"/>
      <c r="Y151" s="29"/>
      <c r="Z151" s="29"/>
    </row>
    <row r="152" spans="1:26" ht="15.75" customHeight="1">
      <c r="A152" s="52">
        <v>2202</v>
      </c>
      <c r="B152" s="103"/>
      <c r="C152" s="103"/>
      <c r="D152" s="103"/>
      <c r="E152" s="103"/>
      <c r="F152" s="103"/>
      <c r="G152" s="103"/>
      <c r="H152" s="103"/>
      <c r="I152" s="103"/>
      <c r="J152" s="103"/>
      <c r="K152" s="104"/>
      <c r="L152" s="61"/>
      <c r="M152" s="1"/>
      <c r="N152" s="29"/>
      <c r="O152" s="140"/>
      <c r="P152" s="141"/>
      <c r="Q152" s="142"/>
      <c r="R152" s="143"/>
      <c r="T152" s="29"/>
      <c r="U152" s="29"/>
      <c r="V152" s="29"/>
      <c r="W152" s="29"/>
      <c r="X152" s="29"/>
      <c r="Y152" s="29"/>
      <c r="Z152" s="29"/>
    </row>
    <row r="153" spans="1:26" ht="15.75" customHeight="1">
      <c r="A153" s="52">
        <v>2301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104"/>
      <c r="L153" s="61"/>
      <c r="M153" s="1"/>
      <c r="N153" s="29"/>
      <c r="O153" s="110"/>
      <c r="P153" s="111"/>
      <c r="Q153" s="112"/>
      <c r="R153" s="110"/>
      <c r="T153" s="29"/>
      <c r="U153" s="29"/>
      <c r="V153" s="29"/>
      <c r="W153" s="29"/>
      <c r="X153" s="29"/>
      <c r="Y153" s="29"/>
      <c r="Z153" s="29"/>
    </row>
    <row r="154" spans="1:26" ht="15.75" customHeight="1">
      <c r="A154" s="52">
        <v>2302</v>
      </c>
      <c r="B154" s="103"/>
      <c r="C154" s="103"/>
      <c r="D154" s="103"/>
      <c r="E154" s="103"/>
      <c r="F154" s="103"/>
      <c r="G154" s="103"/>
      <c r="H154" s="103"/>
      <c r="I154" s="103"/>
      <c r="J154" s="103"/>
      <c r="K154" s="104"/>
      <c r="L154" s="61"/>
      <c r="M154" s="1"/>
      <c r="N154" s="29"/>
      <c r="O154" s="110"/>
      <c r="P154" s="111"/>
      <c r="Q154" s="112"/>
      <c r="R154" s="110"/>
      <c r="T154" s="29"/>
      <c r="U154" s="29"/>
      <c r="V154" s="29"/>
      <c r="W154" s="29"/>
      <c r="X154" s="29"/>
      <c r="Y154" s="29"/>
      <c r="Z154" s="29"/>
    </row>
    <row r="155" spans="1:26" ht="15.75" customHeight="1">
      <c r="A155" s="52">
        <v>2401</v>
      </c>
      <c r="B155" s="103"/>
      <c r="C155" s="103"/>
      <c r="D155" s="103"/>
      <c r="E155" s="103"/>
      <c r="F155" s="103"/>
      <c r="G155" s="103"/>
      <c r="H155" s="103"/>
      <c r="I155" s="103"/>
      <c r="J155" s="103"/>
      <c r="K155" s="104"/>
      <c r="L155" s="61"/>
      <c r="M155" s="1"/>
      <c r="N155" s="29"/>
      <c r="O155" s="110"/>
      <c r="P155" s="111"/>
      <c r="Q155" s="112"/>
      <c r="R155" s="110"/>
      <c r="T155" s="29"/>
      <c r="U155" s="29"/>
      <c r="V155" s="29"/>
      <c r="W155" s="29"/>
      <c r="X155" s="29"/>
      <c r="Y155" s="29"/>
      <c r="Z155" s="29"/>
    </row>
    <row r="156" spans="1:26" ht="15.75" customHeight="1">
      <c r="A156" s="52">
        <v>2402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4"/>
      <c r="L156" s="61"/>
      <c r="M156" s="1"/>
      <c r="N156" s="29"/>
      <c r="O156" s="77" t="s">
        <v>63</v>
      </c>
      <c r="P156" s="78"/>
      <c r="Q156" s="79" t="str">
        <f>IF(SUM(K146:K156)=0,"",SUM(K146:K156))</f>
        <v/>
      </c>
      <c r="R156" s="80" t="s">
        <v>10</v>
      </c>
      <c r="T156" s="29"/>
      <c r="U156" s="29"/>
      <c r="V156" s="29"/>
      <c r="W156" s="29"/>
      <c r="X156" s="29"/>
      <c r="Y156" s="29"/>
      <c r="Z156" s="29"/>
    </row>
    <row r="157" spans="1:26" ht="15.75" customHeight="1">
      <c r="A157" s="52">
        <v>2501</v>
      </c>
      <c r="B157" s="103"/>
      <c r="C157" s="103"/>
      <c r="D157" s="103"/>
      <c r="E157" s="103"/>
      <c r="F157" s="103"/>
      <c r="G157" s="103"/>
      <c r="H157" s="103"/>
      <c r="I157" s="103"/>
      <c r="J157" s="103"/>
      <c r="K157" s="104"/>
      <c r="L157" s="61"/>
      <c r="M157" s="1"/>
      <c r="N157" s="29"/>
      <c r="O157" s="81" t="s">
        <v>64</v>
      </c>
      <c r="P157" s="82" t="str">
        <f>IF(P156/B144=0,"",P156/B144)</f>
        <v/>
      </c>
      <c r="Q157" s="83" t="e">
        <f>IF(P156/Q156=0,"",P156/Q156)</f>
        <v>#VALUE!</v>
      </c>
      <c r="R157" s="84" t="s">
        <v>65</v>
      </c>
      <c r="T157" s="29"/>
      <c r="U157" s="29"/>
      <c r="V157" s="29"/>
      <c r="W157" s="29"/>
      <c r="X157" s="29"/>
      <c r="Y157" s="29"/>
      <c r="Z157" s="29"/>
    </row>
    <row r="158" spans="1:26" ht="15.75" customHeight="1">
      <c r="A158" s="52">
        <v>2502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4"/>
      <c r="L158" s="85"/>
      <c r="M158" s="86"/>
      <c r="N158" s="87"/>
      <c r="O158" s="86"/>
      <c r="P158" s="87"/>
      <c r="Q158" s="87"/>
      <c r="R158" s="88"/>
      <c r="T158" s="29"/>
      <c r="U158" s="29"/>
      <c r="V158" s="29"/>
      <c r="W158" s="29"/>
      <c r="X158" s="29"/>
      <c r="Y158" s="29"/>
      <c r="Z158" s="29"/>
    </row>
    <row r="159" spans="1:26" ht="18" customHeight="1">
      <c r="A159" s="28"/>
      <c r="B159" s="29"/>
      <c r="C159" s="29"/>
      <c r="D159" s="201" t="s">
        <v>90</v>
      </c>
      <c r="E159" s="202"/>
      <c r="F159" s="202"/>
      <c r="G159" s="202"/>
      <c r="H159" s="202"/>
      <c r="I159" s="202"/>
      <c r="J159" s="203"/>
      <c r="K159" s="89">
        <f>SUM(K144:K155)</f>
        <v>0</v>
      </c>
      <c r="L159" s="90" t="str">
        <f>IF(K151=0,"",K151/B144)</f>
        <v/>
      </c>
      <c r="M159" s="90" t="str">
        <f>IF(K159=0,"",K159/B144)</f>
        <v/>
      </c>
      <c r="N159" s="90" t="str">
        <f>IF(K151=0,"",M159-L159)</f>
        <v/>
      </c>
      <c r="O159" s="1"/>
      <c r="P159" s="29"/>
      <c r="Q159" s="25"/>
      <c r="R159" s="1"/>
      <c r="T159" s="29"/>
      <c r="U159" s="29"/>
      <c r="V159" s="29"/>
      <c r="W159" s="29"/>
      <c r="X159" s="29"/>
      <c r="Y159" s="29"/>
      <c r="Z159" s="29"/>
    </row>
    <row r="160" spans="1:26" ht="12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1"/>
      <c r="M160" s="1"/>
      <c r="N160" s="29"/>
      <c r="O160" s="1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2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1"/>
      <c r="M161" s="1"/>
      <c r="N161" s="29"/>
      <c r="O161" s="1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26.25" customHeight="1">
      <c r="B162" s="212" t="s">
        <v>101</v>
      </c>
      <c r="C162" s="205"/>
      <c r="D162" s="205"/>
      <c r="E162" s="205"/>
      <c r="F162" s="205"/>
      <c r="G162" s="205"/>
      <c r="H162" s="205"/>
      <c r="I162" s="205"/>
      <c r="J162" s="205"/>
      <c r="K162" s="48" t="s">
        <v>108</v>
      </c>
      <c r="L162" s="1"/>
      <c r="M162" s="1"/>
      <c r="N162" s="29"/>
      <c r="O162" s="1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20.25" customHeight="1">
      <c r="A163" s="206" t="s">
        <v>9</v>
      </c>
      <c r="B163" s="207" t="s">
        <v>80</v>
      </c>
      <c r="C163" s="202"/>
      <c r="D163" s="202"/>
      <c r="E163" s="202"/>
      <c r="F163" s="202"/>
      <c r="G163" s="202"/>
      <c r="H163" s="202"/>
      <c r="I163" s="202"/>
      <c r="J163" s="203"/>
      <c r="K163" s="208" t="s">
        <v>10</v>
      </c>
      <c r="L163" s="196" t="s">
        <v>2</v>
      </c>
      <c r="M163" s="196" t="s">
        <v>3</v>
      </c>
      <c r="N163" s="198" t="s">
        <v>4</v>
      </c>
      <c r="O163" s="196" t="s">
        <v>5</v>
      </c>
      <c r="P163" s="199" t="s">
        <v>6</v>
      </c>
      <c r="Q163" s="199" t="s">
        <v>7</v>
      </c>
      <c r="R163" s="196" t="s">
        <v>8</v>
      </c>
      <c r="T163" s="29"/>
      <c r="U163" s="29"/>
      <c r="V163" s="29"/>
      <c r="W163" s="29"/>
      <c r="X163" s="29"/>
      <c r="Y163" s="29"/>
      <c r="Z163" s="29"/>
    </row>
    <row r="164" spans="1:26" ht="15.75" customHeight="1">
      <c r="A164" s="197"/>
      <c r="B164" s="52" t="s">
        <v>81</v>
      </c>
      <c r="C164" s="52" t="s">
        <v>82</v>
      </c>
      <c r="D164" s="52" t="s">
        <v>83</v>
      </c>
      <c r="E164" s="52" t="s">
        <v>84</v>
      </c>
      <c r="F164" s="52" t="s">
        <v>85</v>
      </c>
      <c r="G164" s="52" t="s">
        <v>86</v>
      </c>
      <c r="H164" s="52" t="s">
        <v>87</v>
      </c>
      <c r="I164" s="52" t="s">
        <v>88</v>
      </c>
      <c r="J164" s="52" t="s">
        <v>89</v>
      </c>
      <c r="K164" s="197"/>
      <c r="L164" s="197"/>
      <c r="M164" s="197"/>
      <c r="N164" s="197"/>
      <c r="O164" s="197"/>
      <c r="P164" s="197"/>
      <c r="Q164" s="197"/>
      <c r="R164" s="197"/>
      <c r="T164" s="29"/>
      <c r="U164" s="29"/>
      <c r="V164" s="29"/>
      <c r="W164" s="29"/>
      <c r="X164" s="29"/>
      <c r="Y164" s="29"/>
      <c r="Z164" s="29"/>
    </row>
    <row r="165" spans="1:26" ht="15.75" customHeight="1">
      <c r="A165" s="52">
        <v>1901</v>
      </c>
      <c r="B165" s="53">
        <v>33</v>
      </c>
      <c r="C165" s="103"/>
      <c r="D165" s="103"/>
      <c r="E165" s="103"/>
      <c r="F165" s="103"/>
      <c r="G165" s="103"/>
      <c r="H165" s="103"/>
      <c r="I165" s="103"/>
      <c r="J165" s="103"/>
      <c r="K165" s="104"/>
      <c r="L165" s="55"/>
      <c r="M165" s="56"/>
      <c r="N165" s="57"/>
      <c r="O165" s="105"/>
      <c r="P165" s="59">
        <f>B165</f>
        <v>33</v>
      </c>
      <c r="Q165" s="106"/>
      <c r="R165" s="105"/>
      <c r="T165" s="29"/>
      <c r="U165" s="29"/>
      <c r="V165" s="29"/>
      <c r="W165" s="29"/>
      <c r="X165" s="29"/>
      <c r="Y165" s="29"/>
      <c r="Z165" s="29"/>
    </row>
    <row r="166" spans="1:26" ht="15.75" customHeight="1">
      <c r="A166" s="52">
        <v>1902</v>
      </c>
      <c r="B166" s="103"/>
      <c r="C166" s="103">
        <v>25</v>
      </c>
      <c r="D166" s="103"/>
      <c r="E166" s="103"/>
      <c r="F166" s="103"/>
      <c r="G166" s="103"/>
      <c r="H166" s="103"/>
      <c r="I166" s="103"/>
      <c r="J166" s="103"/>
      <c r="K166" s="104"/>
      <c r="L166" s="61"/>
      <c r="M166" s="1"/>
      <c r="N166" s="62"/>
      <c r="O166" s="63">
        <f>IF(C166=0,"",C166/B165)</f>
        <v>0.75757575757575757</v>
      </c>
      <c r="P166" s="64">
        <v>25</v>
      </c>
      <c r="Q166" s="65">
        <f t="shared" ref="Q166:Q168" si="16">IF(P166=0,"",P166/P165)</f>
        <v>0.75757575757575757</v>
      </c>
      <c r="R166" s="65">
        <f t="shared" ref="R166:R168" si="17">IF(P166=0,"",100%-Q166)</f>
        <v>0.24242424242424243</v>
      </c>
      <c r="T166" s="29"/>
      <c r="U166" s="29"/>
      <c r="V166" s="29"/>
      <c r="W166" s="29"/>
      <c r="X166" s="29"/>
      <c r="Y166" s="29"/>
      <c r="Z166" s="29"/>
    </row>
    <row r="167" spans="1:26" ht="15.75" customHeight="1">
      <c r="A167" s="52">
        <v>2001</v>
      </c>
      <c r="B167" s="103"/>
      <c r="C167" s="103"/>
      <c r="D167" s="103">
        <v>15</v>
      </c>
      <c r="E167" s="103"/>
      <c r="F167" s="103"/>
      <c r="G167" s="103"/>
      <c r="H167" s="103"/>
      <c r="I167" s="103"/>
      <c r="J167" s="103"/>
      <c r="K167" s="104"/>
      <c r="L167" s="61"/>
      <c r="M167" s="1"/>
      <c r="N167" s="62"/>
      <c r="O167" s="63">
        <f>IF(D167=0,"",D167/C166)</f>
        <v>0.6</v>
      </c>
      <c r="P167" s="64">
        <v>16</v>
      </c>
      <c r="Q167" s="65">
        <f t="shared" si="16"/>
        <v>0.64</v>
      </c>
      <c r="R167" s="65">
        <f t="shared" si="17"/>
        <v>0.36</v>
      </c>
      <c r="S167" s="8">
        <f>P167/P165</f>
        <v>0.48484848484848486</v>
      </c>
      <c r="T167" s="29"/>
      <c r="U167" s="29"/>
      <c r="V167" s="29"/>
      <c r="W167" s="29"/>
      <c r="X167" s="29"/>
      <c r="Y167" s="29"/>
      <c r="Z167" s="29"/>
    </row>
    <row r="168" spans="1:26" ht="15.75" customHeight="1">
      <c r="A168" s="52">
        <v>2002</v>
      </c>
      <c r="B168" s="103"/>
      <c r="C168" s="103"/>
      <c r="D168" s="103"/>
      <c r="E168" s="103">
        <v>9</v>
      </c>
      <c r="F168" s="103"/>
      <c r="G168" s="103"/>
      <c r="H168" s="103"/>
      <c r="I168" s="103"/>
      <c r="J168" s="103"/>
      <c r="K168" s="104"/>
      <c r="L168" s="61"/>
      <c r="M168" s="1"/>
      <c r="N168" s="62"/>
      <c r="O168" s="63">
        <f>IF(E168=0,"",E168/D167)</f>
        <v>0.6</v>
      </c>
      <c r="P168" s="64">
        <v>15</v>
      </c>
      <c r="Q168" s="65">
        <f t="shared" si="16"/>
        <v>0.9375</v>
      </c>
      <c r="R168" s="65">
        <f t="shared" si="17"/>
        <v>6.25E-2</v>
      </c>
      <c r="T168" s="29"/>
      <c r="U168" s="29"/>
      <c r="V168" s="29"/>
      <c r="W168" s="29"/>
      <c r="X168" s="29"/>
      <c r="Y168" s="29"/>
      <c r="Z168" s="29"/>
    </row>
    <row r="169" spans="1:26" ht="15.75" customHeight="1">
      <c r="A169" s="52">
        <v>2101</v>
      </c>
      <c r="B169" s="103"/>
      <c r="C169" s="103"/>
      <c r="D169" s="103"/>
      <c r="E169" s="103">
        <v>8</v>
      </c>
      <c r="F169" s="103"/>
      <c r="G169" s="103"/>
      <c r="H169" s="103"/>
      <c r="I169" s="103"/>
      <c r="J169" s="103"/>
      <c r="K169" s="104"/>
      <c r="L169" s="61"/>
      <c r="M169" s="1"/>
      <c r="N169" s="62"/>
      <c r="O169" s="63" t="str">
        <f>IF(G169=0,"",G169/#REF!)</f>
        <v/>
      </c>
      <c r="P169" s="64">
        <v>12</v>
      </c>
      <c r="Q169" s="65"/>
      <c r="R169" s="65"/>
      <c r="T169" s="29"/>
      <c r="U169" s="29"/>
      <c r="V169" s="29"/>
      <c r="W169" s="29"/>
      <c r="X169" s="29"/>
      <c r="Y169" s="29"/>
      <c r="Z169" s="29"/>
    </row>
    <row r="170" spans="1:26" ht="15.75" customHeight="1">
      <c r="A170" s="52">
        <v>2102</v>
      </c>
      <c r="B170" s="103"/>
      <c r="C170" s="103"/>
      <c r="D170" s="103"/>
      <c r="E170" s="103">
        <v>8</v>
      </c>
      <c r="F170" s="103"/>
      <c r="G170" s="103"/>
      <c r="H170" s="103"/>
      <c r="I170" s="103"/>
      <c r="J170" s="103"/>
      <c r="K170" s="104"/>
      <c r="L170" s="61"/>
      <c r="M170" s="1"/>
      <c r="N170" s="62"/>
      <c r="O170" s="63" t="str">
        <f>IF(H170=0,"",H170/G169)</f>
        <v/>
      </c>
      <c r="P170" s="64">
        <v>12</v>
      </c>
      <c r="Q170" s="65"/>
      <c r="R170" s="65"/>
      <c r="T170" s="29"/>
      <c r="U170" s="29"/>
      <c r="V170" s="29"/>
      <c r="W170" s="29"/>
      <c r="X170" s="29"/>
      <c r="Y170" s="29"/>
      <c r="Z170" s="29"/>
    </row>
    <row r="171" spans="1:26" ht="15.75" customHeight="1">
      <c r="A171" s="52">
        <v>2201</v>
      </c>
      <c r="B171" s="103"/>
      <c r="C171" s="103"/>
      <c r="D171" s="103"/>
      <c r="E171" s="103">
        <v>4</v>
      </c>
      <c r="F171" s="103"/>
      <c r="G171" s="103"/>
      <c r="H171" s="103"/>
      <c r="I171" s="103"/>
      <c r="J171" s="103"/>
      <c r="K171" s="104"/>
      <c r="L171" s="61"/>
      <c r="M171" s="1"/>
      <c r="N171" s="62"/>
      <c r="O171" s="63" t="str">
        <f>IF(I171=0,"",I171/H170)</f>
        <v/>
      </c>
      <c r="P171" s="64">
        <v>4</v>
      </c>
      <c r="Q171" s="65"/>
      <c r="R171" s="65"/>
      <c r="T171" s="29"/>
      <c r="U171" s="29"/>
      <c r="V171" s="29"/>
      <c r="W171" s="29"/>
      <c r="X171" s="29"/>
      <c r="Y171" s="29"/>
      <c r="Z171" s="29"/>
    </row>
    <row r="172" spans="1:26" ht="15.75" customHeight="1">
      <c r="A172" s="52">
        <v>2202</v>
      </c>
      <c r="B172" s="103"/>
      <c r="C172" s="103"/>
      <c r="D172" s="103"/>
      <c r="E172" s="103">
        <v>2</v>
      </c>
      <c r="F172" s="103"/>
      <c r="G172" s="103"/>
      <c r="H172" s="103"/>
      <c r="I172" s="103"/>
      <c r="J172" s="103"/>
      <c r="K172" s="104"/>
      <c r="L172" s="61"/>
      <c r="M172" s="1"/>
      <c r="N172" s="62"/>
      <c r="O172" s="66" t="str">
        <f>IF(J172=0,"",J172/I171)</f>
        <v/>
      </c>
      <c r="P172" s="64">
        <v>3</v>
      </c>
      <c r="Q172" s="65"/>
      <c r="R172" s="67"/>
      <c r="T172" s="29"/>
      <c r="U172" s="29"/>
      <c r="V172" s="29"/>
      <c r="W172" s="29"/>
      <c r="X172" s="29"/>
      <c r="Y172" s="29"/>
      <c r="Z172" s="29"/>
    </row>
    <row r="173" spans="1:26" ht="15.75" customHeight="1">
      <c r="A173" s="52">
        <v>2301</v>
      </c>
      <c r="B173" s="103"/>
      <c r="C173" s="103"/>
      <c r="D173" s="103"/>
      <c r="E173" s="103">
        <v>2</v>
      </c>
      <c r="F173" s="103"/>
      <c r="G173" s="103"/>
      <c r="H173" s="103"/>
      <c r="I173" s="103"/>
      <c r="J173" s="103"/>
      <c r="K173" s="104"/>
      <c r="L173" s="61"/>
      <c r="M173" s="1"/>
      <c r="N173" s="29"/>
      <c r="O173" s="140"/>
      <c r="P173" s="141">
        <v>2</v>
      </c>
      <c r="Q173" s="142"/>
      <c r="R173" s="143"/>
      <c r="T173" s="29"/>
      <c r="U173" s="29"/>
      <c r="V173" s="29"/>
      <c r="W173" s="29"/>
      <c r="X173" s="29"/>
      <c r="Y173" s="29"/>
      <c r="Z173" s="29"/>
    </row>
    <row r="174" spans="1:26" ht="15.75" customHeight="1">
      <c r="A174" s="52">
        <v>2302</v>
      </c>
      <c r="B174" s="103"/>
      <c r="C174" s="103"/>
      <c r="D174" s="103"/>
      <c r="E174" s="103"/>
      <c r="F174" s="103"/>
      <c r="G174" s="103"/>
      <c r="H174" s="103"/>
      <c r="I174" s="103"/>
      <c r="J174" s="103"/>
      <c r="K174" s="104"/>
      <c r="L174" s="61"/>
      <c r="M174" s="1"/>
      <c r="N174" s="29"/>
      <c r="O174" s="110"/>
      <c r="P174" s="111"/>
      <c r="Q174" s="112"/>
      <c r="R174" s="110"/>
      <c r="T174" s="29"/>
      <c r="U174" s="29"/>
      <c r="V174" s="29"/>
      <c r="W174" s="29"/>
      <c r="X174" s="29"/>
      <c r="Y174" s="29"/>
      <c r="Z174" s="29"/>
    </row>
    <row r="175" spans="1:26" ht="15.75" customHeight="1">
      <c r="A175" s="52">
        <v>2401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4"/>
      <c r="L175" s="61"/>
      <c r="M175" s="1"/>
      <c r="N175" s="29"/>
      <c r="O175" s="110"/>
      <c r="P175" s="111"/>
      <c r="Q175" s="112"/>
      <c r="R175" s="110"/>
      <c r="T175" s="29"/>
      <c r="U175" s="29"/>
      <c r="V175" s="29"/>
      <c r="W175" s="29"/>
      <c r="X175" s="29"/>
      <c r="Y175" s="29"/>
      <c r="Z175" s="29"/>
    </row>
    <row r="176" spans="1:26" ht="15.75" customHeight="1">
      <c r="A176" s="52">
        <v>2402</v>
      </c>
      <c r="B176" s="103"/>
      <c r="C176" s="103"/>
      <c r="D176" s="103"/>
      <c r="E176" s="103"/>
      <c r="F176" s="103"/>
      <c r="G176" s="103"/>
      <c r="H176" s="103"/>
      <c r="I176" s="103"/>
      <c r="J176" s="103"/>
      <c r="K176" s="104"/>
      <c r="L176" s="61"/>
      <c r="M176" s="1"/>
      <c r="N176" s="29"/>
      <c r="O176" s="110"/>
      <c r="P176" s="111"/>
      <c r="Q176" s="112"/>
      <c r="R176" s="110"/>
      <c r="T176" s="29"/>
      <c r="U176" s="29"/>
      <c r="V176" s="29"/>
      <c r="W176" s="29"/>
      <c r="X176" s="29"/>
      <c r="Y176" s="29"/>
      <c r="Z176" s="29"/>
    </row>
    <row r="177" spans="1:26" ht="15.75" customHeight="1">
      <c r="A177" s="52">
        <v>2501</v>
      </c>
      <c r="B177" s="103"/>
      <c r="C177" s="103"/>
      <c r="D177" s="103"/>
      <c r="E177" s="103"/>
      <c r="F177" s="103"/>
      <c r="G177" s="103"/>
      <c r="H177" s="103"/>
      <c r="I177" s="103"/>
      <c r="J177" s="103"/>
      <c r="K177" s="104"/>
      <c r="L177" s="61"/>
      <c r="M177" s="1"/>
      <c r="N177" s="29"/>
      <c r="O177" s="77" t="s">
        <v>63</v>
      </c>
      <c r="P177" s="78"/>
      <c r="Q177" s="79" t="str">
        <f>IF(SUM(K167:K177)=0,"",SUM(K167:K177))</f>
        <v/>
      </c>
      <c r="R177" s="80" t="s">
        <v>10</v>
      </c>
      <c r="T177" s="29"/>
      <c r="U177" s="29"/>
      <c r="V177" s="29"/>
      <c r="W177" s="29"/>
      <c r="X177" s="29"/>
      <c r="Y177" s="29"/>
      <c r="Z177" s="29"/>
    </row>
    <row r="178" spans="1:26" ht="15.75" customHeight="1">
      <c r="A178" s="52">
        <v>2502</v>
      </c>
      <c r="B178" s="103"/>
      <c r="C178" s="103"/>
      <c r="D178" s="103"/>
      <c r="E178" s="103"/>
      <c r="F178" s="103"/>
      <c r="G178" s="103"/>
      <c r="H178" s="103"/>
      <c r="I178" s="103"/>
      <c r="J178" s="103"/>
      <c r="K178" s="104"/>
      <c r="L178" s="61"/>
      <c r="M178" s="1"/>
      <c r="N178" s="29"/>
      <c r="O178" s="81" t="s">
        <v>64</v>
      </c>
      <c r="P178" s="82" t="str">
        <f>IF(P177/B165=0,"",P177/B165)</f>
        <v/>
      </c>
      <c r="Q178" s="83" t="e">
        <f>IF(P177/Q177=0,"",P177/Q177)</f>
        <v>#VALUE!</v>
      </c>
      <c r="R178" s="84" t="s">
        <v>65</v>
      </c>
      <c r="T178" s="29"/>
      <c r="U178" s="29"/>
      <c r="V178" s="29"/>
      <c r="W178" s="29"/>
      <c r="X178" s="29"/>
      <c r="Y178" s="29"/>
      <c r="Z178" s="29"/>
    </row>
    <row r="179" spans="1:26" ht="15.75" customHeight="1">
      <c r="A179" s="52">
        <v>2601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4"/>
      <c r="L179" s="85"/>
      <c r="M179" s="86"/>
      <c r="N179" s="87"/>
      <c r="O179" s="86"/>
      <c r="P179" s="87"/>
      <c r="Q179" s="87"/>
      <c r="R179" s="88"/>
      <c r="T179" s="29"/>
      <c r="U179" s="29"/>
      <c r="V179" s="29"/>
      <c r="W179" s="29"/>
      <c r="X179" s="29"/>
      <c r="Y179" s="29"/>
      <c r="Z179" s="29"/>
    </row>
    <row r="180" spans="1:26" ht="18" customHeight="1">
      <c r="A180" s="28"/>
      <c r="B180" s="29"/>
      <c r="C180" s="29"/>
      <c r="D180" s="201" t="s">
        <v>90</v>
      </c>
      <c r="E180" s="202"/>
      <c r="F180" s="202"/>
      <c r="G180" s="202"/>
      <c r="H180" s="202"/>
      <c r="I180" s="202"/>
      <c r="J180" s="203"/>
      <c r="K180" s="89">
        <f>SUM(K165:K176)</f>
        <v>0</v>
      </c>
      <c r="L180" s="90" t="str">
        <f>IF(K172=0,"",K172/B165)</f>
        <v/>
      </c>
      <c r="M180" s="90" t="str">
        <f>IF(K180=0,"",K180/B165)</f>
        <v/>
      </c>
      <c r="N180" s="90" t="str">
        <f>IF(K172=0,"",M180-L180)</f>
        <v/>
      </c>
      <c r="O180" s="1"/>
      <c r="P180" s="29"/>
      <c r="Q180" s="25"/>
      <c r="R180" s="1"/>
      <c r="T180" s="29"/>
      <c r="U180" s="29"/>
      <c r="V180" s="29"/>
      <c r="W180" s="29"/>
      <c r="X180" s="29"/>
      <c r="Y180" s="29"/>
      <c r="Z180" s="29"/>
    </row>
    <row r="181" spans="1:26" ht="12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1"/>
      <c r="M181" s="1"/>
      <c r="N181" s="29"/>
      <c r="O181" s="1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2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1"/>
      <c r="M182" s="1"/>
      <c r="N182" s="29"/>
      <c r="O182" s="1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26.25" customHeight="1">
      <c r="B183" s="212" t="s">
        <v>101</v>
      </c>
      <c r="C183" s="205"/>
      <c r="D183" s="205"/>
      <c r="E183" s="205"/>
      <c r="F183" s="205"/>
      <c r="G183" s="205"/>
      <c r="H183" s="205"/>
      <c r="I183" s="205"/>
      <c r="J183" s="205"/>
      <c r="K183" s="48" t="s">
        <v>109</v>
      </c>
      <c r="L183" s="1"/>
      <c r="M183" s="1"/>
      <c r="N183" s="29"/>
      <c r="O183" s="1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20.25" customHeight="1">
      <c r="A184" s="206" t="s">
        <v>9</v>
      </c>
      <c r="B184" s="207" t="s">
        <v>80</v>
      </c>
      <c r="C184" s="202"/>
      <c r="D184" s="202"/>
      <c r="E184" s="202"/>
      <c r="F184" s="202"/>
      <c r="G184" s="202"/>
      <c r="H184" s="202"/>
      <c r="I184" s="202"/>
      <c r="J184" s="203"/>
      <c r="K184" s="208" t="s">
        <v>10</v>
      </c>
      <c r="L184" s="196" t="s">
        <v>2</v>
      </c>
      <c r="M184" s="196" t="s">
        <v>3</v>
      </c>
      <c r="N184" s="198" t="s">
        <v>4</v>
      </c>
      <c r="O184" s="196" t="s">
        <v>5</v>
      </c>
      <c r="P184" s="199" t="s">
        <v>6</v>
      </c>
      <c r="Q184" s="199" t="s">
        <v>7</v>
      </c>
      <c r="R184" s="196" t="s">
        <v>8</v>
      </c>
      <c r="T184" s="29"/>
      <c r="U184" s="29"/>
      <c r="V184" s="29"/>
      <c r="W184" s="29"/>
      <c r="X184" s="29"/>
      <c r="Y184" s="29"/>
      <c r="Z184" s="29"/>
    </row>
    <row r="185" spans="1:26" ht="15.75" customHeight="1">
      <c r="A185" s="197"/>
      <c r="B185" s="52" t="s">
        <v>81</v>
      </c>
      <c r="C185" s="52" t="s">
        <v>82</v>
      </c>
      <c r="D185" s="52" t="s">
        <v>83</v>
      </c>
      <c r="E185" s="52" t="s">
        <v>84</v>
      </c>
      <c r="F185" s="52" t="s">
        <v>85</v>
      </c>
      <c r="G185" s="52" t="s">
        <v>86</v>
      </c>
      <c r="H185" s="52" t="s">
        <v>87</v>
      </c>
      <c r="I185" s="52" t="s">
        <v>88</v>
      </c>
      <c r="J185" s="52" t="s">
        <v>89</v>
      </c>
      <c r="K185" s="197"/>
      <c r="L185" s="197"/>
      <c r="M185" s="197"/>
      <c r="N185" s="197"/>
      <c r="O185" s="197"/>
      <c r="P185" s="197"/>
      <c r="Q185" s="197"/>
      <c r="R185" s="197"/>
      <c r="T185" s="29"/>
      <c r="U185" s="29"/>
      <c r="V185" s="29"/>
      <c r="W185" s="29"/>
      <c r="X185" s="29"/>
      <c r="Y185" s="29"/>
      <c r="Z185" s="29"/>
    </row>
    <row r="186" spans="1:26" ht="15.75" customHeight="1">
      <c r="A186" s="52">
        <v>1902</v>
      </c>
      <c r="B186" s="53">
        <v>32</v>
      </c>
      <c r="C186" s="103"/>
      <c r="D186" s="103"/>
      <c r="E186" s="103"/>
      <c r="F186" s="103"/>
      <c r="G186" s="103"/>
      <c r="H186" s="103"/>
      <c r="I186" s="103"/>
      <c r="J186" s="103"/>
      <c r="K186" s="104"/>
      <c r="L186" s="55"/>
      <c r="M186" s="56"/>
      <c r="N186" s="57"/>
      <c r="O186" s="105"/>
      <c r="P186" s="59">
        <f>B186</f>
        <v>32</v>
      </c>
      <c r="Q186" s="106"/>
      <c r="R186" s="105"/>
      <c r="T186" s="29"/>
      <c r="U186" s="29"/>
      <c r="V186" s="29"/>
      <c r="W186" s="29"/>
      <c r="X186" s="29"/>
      <c r="Y186" s="29"/>
      <c r="Z186" s="29"/>
    </row>
    <row r="187" spans="1:26" ht="15.75" customHeight="1">
      <c r="A187" s="52">
        <v>2001</v>
      </c>
      <c r="B187" s="103"/>
      <c r="C187" s="103">
        <v>22</v>
      </c>
      <c r="D187" s="103"/>
      <c r="E187" s="103"/>
      <c r="F187" s="103"/>
      <c r="G187" s="103"/>
      <c r="H187" s="103"/>
      <c r="I187" s="103"/>
      <c r="J187" s="103"/>
      <c r="K187" s="104"/>
      <c r="L187" s="61"/>
      <c r="M187" s="1"/>
      <c r="N187" s="62"/>
      <c r="O187" s="63">
        <f>IF(C187=0,"",C187/B186)</f>
        <v>0.6875</v>
      </c>
      <c r="P187" s="64">
        <v>22</v>
      </c>
      <c r="Q187" s="65">
        <f t="shared" ref="Q187:Q193" si="18">IF(P187=0,"",P187/P186)</f>
        <v>0.6875</v>
      </c>
      <c r="R187" s="65">
        <f t="shared" ref="R187:R193" si="19">IF(P187=0,"",100%-Q187)</f>
        <v>0.3125</v>
      </c>
      <c r="T187" s="29"/>
      <c r="U187" s="29"/>
      <c r="V187" s="29"/>
      <c r="W187" s="29"/>
      <c r="X187" s="29"/>
      <c r="Y187" s="29"/>
      <c r="Z187" s="29"/>
    </row>
    <row r="188" spans="1:26" ht="15.75" customHeight="1">
      <c r="A188" s="52">
        <v>2002</v>
      </c>
      <c r="B188" s="103"/>
      <c r="C188" s="103"/>
      <c r="D188" s="103">
        <v>22</v>
      </c>
      <c r="E188" s="103"/>
      <c r="F188" s="103"/>
      <c r="G188" s="103"/>
      <c r="H188" s="103"/>
      <c r="I188" s="103"/>
      <c r="J188" s="103"/>
      <c r="K188" s="104"/>
      <c r="L188" s="61"/>
      <c r="M188" s="1"/>
      <c r="N188" s="62"/>
      <c r="O188" s="63">
        <f>IF(D188=0,"",D188/C187)</f>
        <v>1</v>
      </c>
      <c r="P188" s="64">
        <v>22</v>
      </c>
      <c r="Q188" s="65">
        <f t="shared" si="18"/>
        <v>1</v>
      </c>
      <c r="R188" s="65">
        <f t="shared" si="19"/>
        <v>0</v>
      </c>
      <c r="S188" s="8">
        <f>P188/P186</f>
        <v>0.6875</v>
      </c>
      <c r="T188" s="29"/>
      <c r="U188" s="29"/>
      <c r="V188" s="29"/>
      <c r="W188" s="29"/>
      <c r="X188" s="29"/>
      <c r="Y188" s="29"/>
      <c r="Z188" s="29"/>
    </row>
    <row r="189" spans="1:26" ht="15.75" customHeight="1">
      <c r="A189" s="52">
        <v>2101</v>
      </c>
      <c r="B189" s="103"/>
      <c r="C189" s="103"/>
      <c r="D189" s="103"/>
      <c r="E189" s="103">
        <v>1</v>
      </c>
      <c r="F189" s="103"/>
      <c r="G189" s="103"/>
      <c r="H189" s="103"/>
      <c r="I189" s="103"/>
      <c r="J189" s="103"/>
      <c r="K189" s="104"/>
      <c r="L189" s="61"/>
      <c r="M189" s="1"/>
      <c r="N189" s="62"/>
      <c r="O189" s="63">
        <f>IF(E189=0,"",E189/D188)</f>
        <v>4.5454545454545456E-2</v>
      </c>
      <c r="P189" s="64">
        <v>22</v>
      </c>
      <c r="Q189" s="65">
        <f t="shared" si="18"/>
        <v>1</v>
      </c>
      <c r="R189" s="65">
        <f t="shared" si="19"/>
        <v>0</v>
      </c>
      <c r="T189" s="29"/>
      <c r="U189" s="29"/>
      <c r="V189" s="29"/>
      <c r="W189" s="29"/>
      <c r="X189" s="29"/>
      <c r="Y189" s="29"/>
      <c r="Z189" s="29"/>
    </row>
    <row r="190" spans="1:26" ht="15.75" customHeight="1">
      <c r="A190" s="52">
        <v>2102</v>
      </c>
      <c r="B190" s="103"/>
      <c r="C190" s="103"/>
      <c r="D190" s="103"/>
      <c r="E190" s="103">
        <v>15</v>
      </c>
      <c r="F190" s="103"/>
      <c r="G190" s="103"/>
      <c r="H190" s="103"/>
      <c r="I190" s="103"/>
      <c r="J190" s="103"/>
      <c r="K190" s="104"/>
      <c r="L190" s="61"/>
      <c r="M190" s="1"/>
      <c r="N190" s="62"/>
      <c r="O190" s="63" t="str">
        <f>IF(G190=0,"",G190/#REF!)</f>
        <v/>
      </c>
      <c r="P190" s="64">
        <v>20</v>
      </c>
      <c r="Q190" s="65">
        <f t="shared" si="18"/>
        <v>0.90909090909090906</v>
      </c>
      <c r="R190" s="65">
        <f t="shared" si="19"/>
        <v>9.0909090909090939E-2</v>
      </c>
      <c r="T190" s="29"/>
      <c r="U190" s="29"/>
      <c r="V190" s="29"/>
      <c r="W190" s="29"/>
      <c r="X190" s="29"/>
      <c r="Y190" s="29"/>
      <c r="Z190" s="29"/>
    </row>
    <row r="191" spans="1:26" ht="15.75" customHeight="1">
      <c r="A191" s="52">
        <v>2201</v>
      </c>
      <c r="B191" s="103"/>
      <c r="C191" s="103"/>
      <c r="D191" s="103"/>
      <c r="E191" s="103">
        <v>7</v>
      </c>
      <c r="F191" s="103"/>
      <c r="G191" s="103"/>
      <c r="H191" s="103"/>
      <c r="I191" s="103"/>
      <c r="J191" s="103"/>
      <c r="K191" s="104"/>
      <c r="L191" s="61"/>
      <c r="M191" s="1"/>
      <c r="N191" s="62"/>
      <c r="O191" s="63" t="str">
        <f>IF(H191=0,"",H191/G190)</f>
        <v/>
      </c>
      <c r="P191" s="64">
        <v>9</v>
      </c>
      <c r="Q191" s="65">
        <f t="shared" si="18"/>
        <v>0.45</v>
      </c>
      <c r="R191" s="65">
        <f t="shared" si="19"/>
        <v>0.55000000000000004</v>
      </c>
      <c r="T191" s="29"/>
      <c r="U191" s="29"/>
      <c r="V191" s="29"/>
      <c r="W191" s="29"/>
      <c r="X191" s="29"/>
      <c r="Y191" s="29"/>
      <c r="Z191" s="29"/>
    </row>
    <row r="192" spans="1:26" ht="15.75" customHeight="1">
      <c r="A192" s="52">
        <v>2202</v>
      </c>
      <c r="B192" s="103"/>
      <c r="C192" s="103"/>
      <c r="D192" s="103"/>
      <c r="E192" s="103">
        <v>3</v>
      </c>
      <c r="F192" s="103"/>
      <c r="G192" s="103"/>
      <c r="H192" s="103"/>
      <c r="I192" s="103"/>
      <c r="J192" s="103"/>
      <c r="K192" s="104"/>
      <c r="L192" s="61"/>
      <c r="M192" s="1"/>
      <c r="N192" s="62"/>
      <c r="O192" s="63" t="str">
        <f>IF(I192=0,"",I192/H191)</f>
        <v/>
      </c>
      <c r="P192" s="64">
        <v>4</v>
      </c>
      <c r="Q192" s="65">
        <f t="shared" si="18"/>
        <v>0.44444444444444442</v>
      </c>
      <c r="R192" s="65">
        <f t="shared" si="19"/>
        <v>0.55555555555555558</v>
      </c>
      <c r="T192" s="29"/>
      <c r="U192" s="29"/>
      <c r="V192" s="29"/>
      <c r="W192" s="29"/>
      <c r="X192" s="29"/>
      <c r="Y192" s="29"/>
      <c r="Z192" s="29"/>
    </row>
    <row r="193" spans="1:26" ht="15.75" customHeight="1">
      <c r="A193" s="52">
        <v>2301</v>
      </c>
      <c r="B193" s="103"/>
      <c r="C193" s="103"/>
      <c r="D193" s="103"/>
      <c r="E193" s="103">
        <v>2</v>
      </c>
      <c r="F193" s="103"/>
      <c r="G193" s="103"/>
      <c r="H193" s="103"/>
      <c r="I193" s="103"/>
      <c r="J193" s="103"/>
      <c r="K193" s="104"/>
      <c r="L193" s="61"/>
      <c r="M193" s="1"/>
      <c r="N193" s="62"/>
      <c r="O193" s="66" t="str">
        <f>IF(J193=0,"",J193/I192)</f>
        <v/>
      </c>
      <c r="P193" s="64">
        <v>3</v>
      </c>
      <c r="Q193" s="65">
        <f t="shared" si="18"/>
        <v>0.75</v>
      </c>
      <c r="R193" s="67">
        <f t="shared" si="19"/>
        <v>0.25</v>
      </c>
      <c r="T193" s="29"/>
      <c r="U193" s="29"/>
      <c r="V193" s="29"/>
      <c r="W193" s="29"/>
      <c r="X193" s="29"/>
      <c r="Y193" s="29"/>
      <c r="Z193" s="29"/>
    </row>
    <row r="194" spans="1:26" ht="15.75" customHeight="1">
      <c r="A194" s="52">
        <v>2302</v>
      </c>
      <c r="B194" s="103"/>
      <c r="C194" s="103"/>
      <c r="D194" s="103"/>
      <c r="E194" s="103">
        <v>1</v>
      </c>
      <c r="F194" s="103"/>
      <c r="G194" s="103"/>
      <c r="H194" s="103"/>
      <c r="I194" s="103"/>
      <c r="J194" s="103"/>
      <c r="K194" s="104"/>
      <c r="L194" s="61"/>
      <c r="M194" s="1"/>
      <c r="N194" s="29"/>
      <c r="O194" s="140"/>
      <c r="P194" s="141">
        <v>1</v>
      </c>
      <c r="Q194" s="142"/>
      <c r="R194" s="143"/>
      <c r="T194" s="29"/>
      <c r="U194" s="29"/>
      <c r="V194" s="29"/>
      <c r="W194" s="29"/>
      <c r="X194" s="29"/>
      <c r="Y194" s="29"/>
      <c r="Z194" s="29"/>
    </row>
    <row r="195" spans="1:26" ht="15.75" customHeight="1">
      <c r="A195" s="52">
        <v>2401</v>
      </c>
      <c r="B195" s="103"/>
      <c r="C195" s="103"/>
      <c r="D195" s="103"/>
      <c r="E195" s="103"/>
      <c r="F195" s="103"/>
      <c r="G195" s="103"/>
      <c r="H195" s="103"/>
      <c r="I195" s="103"/>
      <c r="J195" s="103"/>
      <c r="K195" s="104"/>
      <c r="L195" s="61"/>
      <c r="M195" s="1"/>
      <c r="N195" s="29"/>
      <c r="O195" s="110"/>
      <c r="P195" s="111"/>
      <c r="Q195" s="112"/>
      <c r="R195" s="110"/>
      <c r="T195" s="29"/>
      <c r="U195" s="29"/>
      <c r="V195" s="29"/>
      <c r="W195" s="29"/>
      <c r="X195" s="29"/>
      <c r="Y195" s="29"/>
      <c r="Z195" s="29"/>
    </row>
    <row r="196" spans="1:26" ht="15.75" customHeight="1">
      <c r="A196" s="52">
        <v>2402</v>
      </c>
      <c r="B196" s="103"/>
      <c r="C196" s="103"/>
      <c r="D196" s="103"/>
      <c r="E196" s="103"/>
      <c r="F196" s="103"/>
      <c r="G196" s="103"/>
      <c r="H196" s="103"/>
      <c r="I196" s="103"/>
      <c r="J196" s="103"/>
      <c r="K196" s="104"/>
      <c r="L196" s="61"/>
      <c r="M196" s="1"/>
      <c r="N196" s="29"/>
      <c r="O196" s="110"/>
      <c r="P196" s="111"/>
      <c r="Q196" s="112"/>
      <c r="R196" s="110"/>
      <c r="T196" s="29"/>
      <c r="U196" s="29"/>
      <c r="V196" s="29"/>
      <c r="W196" s="29"/>
      <c r="X196" s="29"/>
      <c r="Y196" s="29"/>
      <c r="Z196" s="29"/>
    </row>
    <row r="197" spans="1:26" ht="15.75" customHeight="1">
      <c r="A197" s="52">
        <v>2501</v>
      </c>
      <c r="B197" s="103"/>
      <c r="C197" s="103"/>
      <c r="D197" s="103"/>
      <c r="E197" s="103"/>
      <c r="F197" s="103"/>
      <c r="G197" s="103"/>
      <c r="H197" s="103"/>
      <c r="I197" s="103"/>
      <c r="J197" s="103"/>
      <c r="K197" s="104"/>
      <c r="L197" s="61"/>
      <c r="M197" s="1"/>
      <c r="N197" s="29"/>
      <c r="O197" s="110"/>
      <c r="P197" s="111"/>
      <c r="Q197" s="112"/>
      <c r="R197" s="110"/>
      <c r="T197" s="29"/>
      <c r="U197" s="29"/>
      <c r="V197" s="29"/>
      <c r="W197" s="29"/>
      <c r="X197" s="29"/>
      <c r="Y197" s="29"/>
      <c r="Z197" s="29"/>
    </row>
    <row r="198" spans="1:26" ht="15.75" customHeight="1">
      <c r="A198" s="52">
        <v>2502</v>
      </c>
      <c r="B198" s="103"/>
      <c r="C198" s="103"/>
      <c r="D198" s="103"/>
      <c r="E198" s="103"/>
      <c r="F198" s="103"/>
      <c r="G198" s="103"/>
      <c r="H198" s="103"/>
      <c r="I198" s="103"/>
      <c r="J198" s="103"/>
      <c r="K198" s="104"/>
      <c r="L198" s="61"/>
      <c r="M198" s="1"/>
      <c r="N198" s="29"/>
      <c r="O198" s="77" t="s">
        <v>63</v>
      </c>
      <c r="P198" s="78"/>
      <c r="Q198" s="79" t="str">
        <f>IF(SUM(K188:K198)=0,"",SUM(K188:K198))</f>
        <v/>
      </c>
      <c r="R198" s="80" t="s">
        <v>10</v>
      </c>
      <c r="T198" s="29"/>
      <c r="U198" s="29"/>
      <c r="V198" s="29"/>
      <c r="W198" s="29"/>
      <c r="X198" s="29"/>
      <c r="Y198" s="29"/>
      <c r="Z198" s="29"/>
    </row>
    <row r="199" spans="1:26" ht="15.75" customHeight="1">
      <c r="A199" s="52">
        <v>2601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4"/>
      <c r="L199" s="61"/>
      <c r="M199" s="1"/>
      <c r="N199" s="29"/>
      <c r="O199" s="81" t="s">
        <v>64</v>
      </c>
      <c r="P199" s="82" t="str">
        <f>IF(P198/B186=0,"",P198/B186)</f>
        <v/>
      </c>
      <c r="Q199" s="83" t="e">
        <f>IF(P198/Q198=0,"",P198/Q198)</f>
        <v>#VALUE!</v>
      </c>
      <c r="R199" s="84" t="s">
        <v>65</v>
      </c>
      <c r="T199" s="29"/>
      <c r="U199" s="29"/>
      <c r="V199" s="29"/>
      <c r="W199" s="29"/>
      <c r="X199" s="29"/>
      <c r="Y199" s="29"/>
      <c r="Z199" s="29"/>
    </row>
    <row r="200" spans="1:26" ht="15.75" customHeight="1">
      <c r="A200" s="52">
        <v>2602</v>
      </c>
      <c r="B200" s="103"/>
      <c r="C200" s="103"/>
      <c r="D200" s="103"/>
      <c r="E200" s="103"/>
      <c r="F200" s="103"/>
      <c r="G200" s="103"/>
      <c r="H200" s="103"/>
      <c r="I200" s="103"/>
      <c r="J200" s="103"/>
      <c r="K200" s="104"/>
      <c r="L200" s="85"/>
      <c r="M200" s="86"/>
      <c r="N200" s="87"/>
      <c r="O200" s="86"/>
      <c r="P200" s="87"/>
      <c r="Q200" s="87"/>
      <c r="R200" s="88"/>
      <c r="T200" s="29"/>
      <c r="U200" s="29"/>
      <c r="V200" s="29"/>
      <c r="W200" s="29"/>
      <c r="X200" s="29"/>
      <c r="Y200" s="29"/>
      <c r="Z200" s="29"/>
    </row>
    <row r="201" spans="1:26" ht="18" customHeight="1">
      <c r="A201" s="28"/>
      <c r="B201" s="29"/>
      <c r="C201" s="29"/>
      <c r="D201" s="201" t="s">
        <v>90</v>
      </c>
      <c r="E201" s="202"/>
      <c r="F201" s="202"/>
      <c r="G201" s="202"/>
      <c r="H201" s="202"/>
      <c r="I201" s="202"/>
      <c r="J201" s="203"/>
      <c r="K201" s="89">
        <f>SUM(K186:K197)</f>
        <v>0</v>
      </c>
      <c r="L201" s="90" t="str">
        <f>IF(K193=0,"",K193/B186)</f>
        <v/>
      </c>
      <c r="M201" s="90" t="str">
        <f>IF(K201=0,"",K201/B186)</f>
        <v/>
      </c>
      <c r="N201" s="90" t="str">
        <f>IF(K193=0,"",M201-L201)</f>
        <v/>
      </c>
      <c r="O201" s="1"/>
      <c r="P201" s="29"/>
      <c r="Q201" s="25"/>
      <c r="R201" s="1"/>
      <c r="T201" s="29"/>
      <c r="U201" s="29"/>
      <c r="V201" s="29"/>
      <c r="W201" s="29"/>
      <c r="X201" s="29"/>
      <c r="Y201" s="29"/>
      <c r="Z201" s="29"/>
    </row>
    <row r="202" spans="1:26" ht="12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1"/>
      <c r="M202" s="1"/>
      <c r="N202" s="29"/>
      <c r="O202" s="1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2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1"/>
      <c r="M203" s="1"/>
      <c r="N203" s="29"/>
      <c r="O203" s="1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26.25" customHeight="1">
      <c r="B204" s="212" t="s">
        <v>101</v>
      </c>
      <c r="C204" s="205"/>
      <c r="D204" s="205"/>
      <c r="E204" s="205"/>
      <c r="F204" s="205"/>
      <c r="G204" s="205"/>
      <c r="H204" s="205"/>
      <c r="I204" s="205"/>
      <c r="J204" s="205"/>
      <c r="K204" s="48" t="s">
        <v>110</v>
      </c>
      <c r="L204" s="1"/>
      <c r="M204" s="1"/>
      <c r="N204" s="29"/>
      <c r="O204" s="1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20.25" customHeight="1">
      <c r="A205" s="206" t="s">
        <v>9</v>
      </c>
      <c r="B205" s="207" t="s">
        <v>80</v>
      </c>
      <c r="C205" s="202"/>
      <c r="D205" s="202"/>
      <c r="E205" s="202"/>
      <c r="F205" s="202"/>
      <c r="G205" s="202"/>
      <c r="H205" s="202"/>
      <c r="I205" s="202"/>
      <c r="J205" s="203"/>
      <c r="K205" s="208" t="s">
        <v>10</v>
      </c>
      <c r="L205" s="196" t="s">
        <v>2</v>
      </c>
      <c r="M205" s="196" t="s">
        <v>3</v>
      </c>
      <c r="N205" s="198" t="s">
        <v>4</v>
      </c>
      <c r="O205" s="196" t="s">
        <v>5</v>
      </c>
      <c r="P205" s="199" t="s">
        <v>6</v>
      </c>
      <c r="Q205" s="199" t="s">
        <v>7</v>
      </c>
      <c r="R205" s="196" t="s">
        <v>8</v>
      </c>
      <c r="T205" s="29"/>
      <c r="U205" s="29"/>
      <c r="V205" s="29"/>
      <c r="W205" s="29"/>
      <c r="X205" s="29"/>
      <c r="Y205" s="29"/>
      <c r="Z205" s="29"/>
    </row>
    <row r="206" spans="1:26" ht="15.75" customHeight="1">
      <c r="A206" s="197"/>
      <c r="B206" s="52" t="s">
        <v>81</v>
      </c>
      <c r="C206" s="52" t="s">
        <v>82</v>
      </c>
      <c r="D206" s="52" t="s">
        <v>83</v>
      </c>
      <c r="E206" s="52" t="s">
        <v>84</v>
      </c>
      <c r="F206" s="52" t="s">
        <v>85</v>
      </c>
      <c r="G206" s="52" t="s">
        <v>86</v>
      </c>
      <c r="H206" s="52" t="s">
        <v>87</v>
      </c>
      <c r="I206" s="52" t="s">
        <v>88</v>
      </c>
      <c r="J206" s="52" t="s">
        <v>89</v>
      </c>
      <c r="K206" s="197"/>
      <c r="L206" s="197"/>
      <c r="M206" s="197"/>
      <c r="N206" s="197"/>
      <c r="O206" s="197"/>
      <c r="P206" s="197"/>
      <c r="Q206" s="197"/>
      <c r="R206" s="197"/>
      <c r="T206" s="29"/>
      <c r="U206" s="29"/>
      <c r="V206" s="29"/>
      <c r="W206" s="29"/>
      <c r="X206" s="29"/>
      <c r="Y206" s="29"/>
      <c r="Z206" s="29"/>
    </row>
    <row r="207" spans="1:26" ht="15.75" customHeight="1">
      <c r="A207" s="52">
        <v>2001</v>
      </c>
      <c r="B207" s="53">
        <v>34</v>
      </c>
      <c r="C207" s="103"/>
      <c r="D207" s="103"/>
      <c r="E207" s="103"/>
      <c r="F207" s="103"/>
      <c r="G207" s="103"/>
      <c r="H207" s="103"/>
      <c r="I207" s="103"/>
      <c r="J207" s="103"/>
      <c r="K207" s="104"/>
      <c r="L207" s="55"/>
      <c r="M207" s="56"/>
      <c r="N207" s="57"/>
      <c r="O207" s="105"/>
      <c r="P207" s="59">
        <f>B207</f>
        <v>34</v>
      </c>
      <c r="Q207" s="106"/>
      <c r="R207" s="105"/>
      <c r="T207" s="29"/>
      <c r="U207" s="29"/>
      <c r="V207" s="29"/>
      <c r="W207" s="29"/>
      <c r="X207" s="29"/>
      <c r="Y207" s="29"/>
      <c r="Z207" s="29"/>
    </row>
    <row r="208" spans="1:26" ht="15.75" customHeight="1">
      <c r="A208" s="52">
        <v>2002</v>
      </c>
      <c r="B208" s="103"/>
      <c r="C208" s="103">
        <v>31</v>
      </c>
      <c r="D208" s="103"/>
      <c r="E208" s="103"/>
      <c r="F208" s="103"/>
      <c r="G208" s="103"/>
      <c r="H208" s="103"/>
      <c r="I208" s="103"/>
      <c r="J208" s="103"/>
      <c r="K208" s="104"/>
      <c r="L208" s="61"/>
      <c r="M208" s="1"/>
      <c r="N208" s="62"/>
      <c r="O208" s="63">
        <f>IF(C208=0,"",C208/B207)</f>
        <v>0.91176470588235292</v>
      </c>
      <c r="P208" s="64">
        <v>31</v>
      </c>
      <c r="Q208" s="65">
        <f t="shared" ref="Q208:Q214" si="20">IF(P208=0,"",P208/P207)</f>
        <v>0.91176470588235292</v>
      </c>
      <c r="R208" s="65">
        <f t="shared" ref="R208:R214" si="21">IF(P208=0,"",100%-Q208)</f>
        <v>8.8235294117647078E-2</v>
      </c>
      <c r="T208" s="29"/>
      <c r="U208" s="29"/>
      <c r="V208" s="29"/>
      <c r="W208" s="29"/>
      <c r="X208" s="29"/>
      <c r="Y208" s="29"/>
      <c r="Z208" s="29"/>
    </row>
    <row r="209" spans="1:26" ht="15.75" customHeight="1">
      <c r="A209" s="52">
        <v>2101</v>
      </c>
      <c r="B209" s="103"/>
      <c r="C209" s="103"/>
      <c r="D209" s="103">
        <v>21</v>
      </c>
      <c r="E209" s="103"/>
      <c r="F209" s="103"/>
      <c r="G209" s="103"/>
      <c r="H209" s="103"/>
      <c r="I209" s="103"/>
      <c r="J209" s="103"/>
      <c r="K209" s="104"/>
      <c r="L209" s="61"/>
      <c r="M209" s="1"/>
      <c r="N209" s="62"/>
      <c r="O209" s="63">
        <f>IF(D209=0,"",D209/C208)</f>
        <v>0.67741935483870963</v>
      </c>
      <c r="P209" s="64">
        <v>30</v>
      </c>
      <c r="Q209" s="65">
        <f t="shared" si="20"/>
        <v>0.967741935483871</v>
      </c>
      <c r="R209" s="65">
        <f t="shared" si="21"/>
        <v>3.2258064516129004E-2</v>
      </c>
      <c r="S209" s="8">
        <f>P209/P207</f>
        <v>0.88235294117647056</v>
      </c>
      <c r="T209" s="29"/>
      <c r="U209" s="29"/>
      <c r="V209" s="29"/>
      <c r="W209" s="29"/>
      <c r="X209" s="29"/>
      <c r="Y209" s="29"/>
      <c r="Z209" s="29"/>
    </row>
    <row r="210" spans="1:26" ht="15.75" customHeight="1">
      <c r="A210" s="52">
        <v>2102</v>
      </c>
      <c r="B210" s="103"/>
      <c r="C210" s="103"/>
      <c r="D210" s="103"/>
      <c r="E210" s="103">
        <v>21</v>
      </c>
      <c r="F210" s="103"/>
      <c r="G210" s="103"/>
      <c r="H210" s="103"/>
      <c r="I210" s="103"/>
      <c r="J210" s="103"/>
      <c r="K210" s="104"/>
      <c r="L210" s="61"/>
      <c r="M210" s="1"/>
      <c r="N210" s="62"/>
      <c r="O210" s="63">
        <f>IF(E210=0,"",E210/D209)</f>
        <v>1</v>
      </c>
      <c r="P210" s="64">
        <v>27</v>
      </c>
      <c r="Q210" s="65">
        <f t="shared" si="20"/>
        <v>0.9</v>
      </c>
      <c r="R210" s="65">
        <f t="shared" si="21"/>
        <v>9.9999999999999978E-2</v>
      </c>
      <c r="T210" s="29"/>
      <c r="U210" s="29"/>
      <c r="V210" s="29"/>
      <c r="W210" s="29"/>
      <c r="X210" s="29"/>
      <c r="Y210" s="29"/>
      <c r="Z210" s="29"/>
    </row>
    <row r="211" spans="1:26" ht="15.75" customHeight="1">
      <c r="A211" s="52">
        <v>2201</v>
      </c>
      <c r="B211" s="103"/>
      <c r="C211" s="103"/>
      <c r="D211" s="103"/>
      <c r="E211" s="103">
        <v>17</v>
      </c>
      <c r="F211" s="103"/>
      <c r="G211" s="103"/>
      <c r="H211" s="103"/>
      <c r="I211" s="103"/>
      <c r="J211" s="103"/>
      <c r="K211" s="104"/>
      <c r="L211" s="61"/>
      <c r="M211" s="1"/>
      <c r="N211" s="62"/>
      <c r="O211" s="63" t="str">
        <f>IF(G211=0,"",G211/#REF!)</f>
        <v/>
      </c>
      <c r="P211" s="64">
        <v>25</v>
      </c>
      <c r="Q211" s="65">
        <f t="shared" si="20"/>
        <v>0.92592592592592593</v>
      </c>
      <c r="R211" s="65">
        <f t="shared" si="21"/>
        <v>7.407407407407407E-2</v>
      </c>
      <c r="T211" s="29"/>
      <c r="U211" s="29"/>
      <c r="V211" s="29"/>
      <c r="W211" s="29"/>
      <c r="X211" s="29"/>
      <c r="Y211" s="29"/>
      <c r="Z211" s="29"/>
    </row>
    <row r="212" spans="1:26" ht="15.75" customHeight="1">
      <c r="A212" s="52">
        <v>2202</v>
      </c>
      <c r="B212" s="103"/>
      <c r="C212" s="103"/>
      <c r="D212" s="103"/>
      <c r="E212" s="103">
        <v>14</v>
      </c>
      <c r="F212" s="103"/>
      <c r="G212" s="103"/>
      <c r="H212" s="103"/>
      <c r="I212" s="103"/>
      <c r="J212" s="103"/>
      <c r="K212" s="104"/>
      <c r="L212" s="61"/>
      <c r="M212" s="1"/>
      <c r="N212" s="62"/>
      <c r="O212" s="63" t="str">
        <f>IF(H212=0,"",H212/G211)</f>
        <v/>
      </c>
      <c r="P212" s="64">
        <v>16</v>
      </c>
      <c r="Q212" s="65">
        <f t="shared" si="20"/>
        <v>0.64</v>
      </c>
      <c r="R212" s="65">
        <f t="shared" si="21"/>
        <v>0.36</v>
      </c>
      <c r="T212" s="29"/>
      <c r="U212" s="29"/>
      <c r="V212" s="29"/>
      <c r="W212" s="29"/>
      <c r="X212" s="29"/>
      <c r="Y212" s="29"/>
      <c r="Z212" s="29"/>
    </row>
    <row r="213" spans="1:26" ht="15.75" customHeight="1">
      <c r="A213" s="52">
        <v>2301</v>
      </c>
      <c r="B213" s="103"/>
      <c r="C213" s="103"/>
      <c r="D213" s="103"/>
      <c r="E213" s="103">
        <v>8</v>
      </c>
      <c r="F213" s="103"/>
      <c r="G213" s="103"/>
      <c r="H213" s="103"/>
      <c r="I213" s="103"/>
      <c r="J213" s="103"/>
      <c r="K213" s="104"/>
      <c r="L213" s="61"/>
      <c r="M213" s="1"/>
      <c r="N213" s="62"/>
      <c r="O213" s="63" t="str">
        <f>IF(I213=0,"",I213/H212)</f>
        <v/>
      </c>
      <c r="P213" s="64">
        <v>8</v>
      </c>
      <c r="Q213" s="65">
        <f t="shared" si="20"/>
        <v>0.5</v>
      </c>
      <c r="R213" s="65">
        <f t="shared" si="21"/>
        <v>0.5</v>
      </c>
      <c r="T213" s="29"/>
      <c r="U213" s="29"/>
      <c r="V213" s="29"/>
      <c r="W213" s="29"/>
      <c r="X213" s="29"/>
      <c r="Y213" s="29"/>
      <c r="Z213" s="29"/>
    </row>
    <row r="214" spans="1:26" ht="15.75" customHeight="1">
      <c r="A214" s="52">
        <v>2302</v>
      </c>
      <c r="B214" s="103"/>
      <c r="C214" s="103"/>
      <c r="D214" s="103"/>
      <c r="E214" s="103">
        <v>3</v>
      </c>
      <c r="F214" s="103"/>
      <c r="G214" s="103"/>
      <c r="H214" s="103"/>
      <c r="I214" s="103"/>
      <c r="J214" s="103"/>
      <c r="K214" s="104"/>
      <c r="L214" s="61"/>
      <c r="M214" s="1"/>
      <c r="N214" s="62"/>
      <c r="O214" s="66" t="str">
        <f>IF(J214=0,"",J214/I213)</f>
        <v/>
      </c>
      <c r="P214" s="64">
        <v>3</v>
      </c>
      <c r="Q214" s="65">
        <f t="shared" si="20"/>
        <v>0.375</v>
      </c>
      <c r="R214" s="67">
        <f t="shared" si="21"/>
        <v>0.625</v>
      </c>
      <c r="T214" s="29"/>
      <c r="U214" s="29"/>
      <c r="V214" s="29"/>
      <c r="W214" s="29"/>
      <c r="X214" s="29"/>
      <c r="Y214" s="29"/>
      <c r="Z214" s="29"/>
    </row>
    <row r="215" spans="1:26" ht="15.75" customHeight="1">
      <c r="A215" s="52">
        <v>2401</v>
      </c>
      <c r="B215" s="103"/>
      <c r="C215" s="103"/>
      <c r="D215" s="103"/>
      <c r="E215" s="103">
        <v>1</v>
      </c>
      <c r="F215" s="103"/>
      <c r="G215" s="103"/>
      <c r="H215" s="103"/>
      <c r="I215" s="103"/>
      <c r="J215" s="103"/>
      <c r="K215" s="104"/>
      <c r="L215" s="61"/>
      <c r="M215" s="1"/>
      <c r="N215" s="29"/>
      <c r="O215" s="140"/>
      <c r="P215" s="141">
        <v>1</v>
      </c>
      <c r="Q215" s="142"/>
      <c r="R215" s="143"/>
      <c r="T215" s="29"/>
      <c r="U215" s="29"/>
      <c r="V215" s="29"/>
      <c r="W215" s="29"/>
      <c r="X215" s="29"/>
      <c r="Y215" s="29"/>
      <c r="Z215" s="29"/>
    </row>
    <row r="216" spans="1:26" ht="15.75" customHeight="1">
      <c r="A216" s="52">
        <v>2402</v>
      </c>
      <c r="B216" s="103"/>
      <c r="C216" s="103"/>
      <c r="D216" s="103"/>
      <c r="E216" s="103"/>
      <c r="F216" s="103"/>
      <c r="G216" s="103"/>
      <c r="H216" s="103"/>
      <c r="I216" s="103"/>
      <c r="J216" s="103"/>
      <c r="K216" s="104"/>
      <c r="L216" s="61"/>
      <c r="M216" s="1"/>
      <c r="N216" s="29"/>
      <c r="O216" s="110"/>
      <c r="P216" s="111"/>
      <c r="Q216" s="112"/>
      <c r="R216" s="110"/>
      <c r="T216" s="29"/>
      <c r="U216" s="29"/>
      <c r="V216" s="29"/>
      <c r="W216" s="29"/>
      <c r="X216" s="29"/>
      <c r="Y216" s="29"/>
      <c r="Z216" s="29"/>
    </row>
    <row r="217" spans="1:26" ht="15.75" customHeight="1">
      <c r="A217" s="52">
        <v>2501</v>
      </c>
      <c r="B217" s="103"/>
      <c r="C217" s="103"/>
      <c r="D217" s="103"/>
      <c r="E217" s="103"/>
      <c r="F217" s="103"/>
      <c r="G217" s="103"/>
      <c r="H217" s="103"/>
      <c r="I217" s="103"/>
      <c r="J217" s="103"/>
      <c r="K217" s="104"/>
      <c r="L217" s="61"/>
      <c r="M217" s="1"/>
      <c r="N217" s="29"/>
      <c r="O217" s="110"/>
      <c r="P217" s="111"/>
      <c r="Q217" s="112"/>
      <c r="R217" s="110"/>
      <c r="T217" s="29"/>
      <c r="U217" s="29"/>
      <c r="V217" s="29"/>
      <c r="W217" s="29"/>
      <c r="X217" s="29"/>
      <c r="Y217" s="29"/>
      <c r="Z217" s="29"/>
    </row>
    <row r="218" spans="1:26" ht="15.75" customHeight="1">
      <c r="A218" s="52">
        <v>2502</v>
      </c>
      <c r="B218" s="103"/>
      <c r="C218" s="103"/>
      <c r="D218" s="103"/>
      <c r="E218" s="103"/>
      <c r="F218" s="103"/>
      <c r="G218" s="103"/>
      <c r="H218" s="103"/>
      <c r="I218" s="103"/>
      <c r="J218" s="103"/>
      <c r="K218" s="104"/>
      <c r="L218" s="61"/>
      <c r="M218" s="1"/>
      <c r="N218" s="29"/>
      <c r="O218" s="110"/>
      <c r="P218" s="111"/>
      <c r="Q218" s="112"/>
      <c r="R218" s="110"/>
      <c r="T218" s="29"/>
      <c r="U218" s="29"/>
      <c r="V218" s="29"/>
      <c r="W218" s="29"/>
      <c r="X218" s="29"/>
      <c r="Y218" s="29"/>
      <c r="Z218" s="29"/>
    </row>
    <row r="219" spans="1:26" ht="15.75" customHeight="1">
      <c r="A219" s="52">
        <v>2601</v>
      </c>
      <c r="B219" s="103"/>
      <c r="C219" s="103"/>
      <c r="D219" s="103"/>
      <c r="E219" s="103"/>
      <c r="F219" s="103"/>
      <c r="G219" s="103"/>
      <c r="H219" s="103"/>
      <c r="I219" s="103"/>
      <c r="J219" s="103"/>
      <c r="K219" s="104"/>
      <c r="L219" s="61"/>
      <c r="M219" s="1"/>
      <c r="N219" s="29"/>
      <c r="O219" s="77" t="s">
        <v>63</v>
      </c>
      <c r="P219" s="78"/>
      <c r="Q219" s="79" t="str">
        <f>IF(SUM(K209:K219)=0,"",SUM(K209:K219))</f>
        <v/>
      </c>
      <c r="R219" s="80" t="s">
        <v>10</v>
      </c>
      <c r="T219" s="29"/>
      <c r="U219" s="29"/>
      <c r="V219" s="29"/>
      <c r="W219" s="29"/>
      <c r="X219" s="29"/>
      <c r="Y219" s="29"/>
      <c r="Z219" s="29"/>
    </row>
    <row r="220" spans="1:26" ht="15.75" customHeight="1">
      <c r="A220" s="52">
        <v>2602</v>
      </c>
      <c r="B220" s="103"/>
      <c r="C220" s="103"/>
      <c r="D220" s="103"/>
      <c r="E220" s="103"/>
      <c r="F220" s="103"/>
      <c r="G220" s="103"/>
      <c r="H220" s="103"/>
      <c r="I220" s="103"/>
      <c r="J220" s="103"/>
      <c r="K220" s="104"/>
      <c r="L220" s="61"/>
      <c r="M220" s="1"/>
      <c r="N220" s="29"/>
      <c r="O220" s="81" t="s">
        <v>64</v>
      </c>
      <c r="P220" s="82" t="str">
        <f>IF(P219/B207=0,"",P219/B207)</f>
        <v/>
      </c>
      <c r="Q220" s="83" t="e">
        <f>IF(P219/Q219=0,"",P219/Q219)</f>
        <v>#VALUE!</v>
      </c>
      <c r="R220" s="84" t="s">
        <v>65</v>
      </c>
      <c r="T220" s="29"/>
      <c r="U220" s="29"/>
      <c r="V220" s="29"/>
      <c r="W220" s="29"/>
      <c r="X220" s="29"/>
      <c r="Y220" s="29"/>
      <c r="Z220" s="29"/>
    </row>
    <row r="221" spans="1:26" ht="15.75" customHeight="1">
      <c r="A221" s="52">
        <v>2701</v>
      </c>
      <c r="B221" s="103"/>
      <c r="C221" s="103"/>
      <c r="D221" s="103"/>
      <c r="E221" s="103"/>
      <c r="F221" s="103"/>
      <c r="G221" s="103"/>
      <c r="H221" s="103"/>
      <c r="I221" s="103"/>
      <c r="J221" s="103"/>
      <c r="K221" s="104"/>
      <c r="L221" s="85"/>
      <c r="M221" s="86"/>
      <c r="N221" s="87"/>
      <c r="O221" s="86"/>
      <c r="P221" s="87"/>
      <c r="Q221" s="87"/>
      <c r="R221" s="88"/>
      <c r="T221" s="29"/>
      <c r="U221" s="29"/>
      <c r="V221" s="29"/>
      <c r="W221" s="29"/>
      <c r="X221" s="29"/>
      <c r="Y221" s="29"/>
      <c r="Z221" s="29"/>
    </row>
    <row r="222" spans="1:26" ht="18" customHeight="1">
      <c r="A222" s="28"/>
      <c r="B222" s="29"/>
      <c r="C222" s="29"/>
      <c r="D222" s="201" t="s">
        <v>90</v>
      </c>
      <c r="E222" s="202"/>
      <c r="F222" s="202"/>
      <c r="G222" s="202"/>
      <c r="H222" s="202"/>
      <c r="I222" s="202"/>
      <c r="J222" s="203"/>
      <c r="K222" s="89">
        <f>SUM(K207:K218)</f>
        <v>0</v>
      </c>
      <c r="L222" s="90" t="str">
        <f>IF(K214=0,"",K214/B207)</f>
        <v/>
      </c>
      <c r="M222" s="90" t="str">
        <f>IF(K222=0,"",K222/B207)</f>
        <v/>
      </c>
      <c r="N222" s="90" t="str">
        <f>IF(K214=0,"",M222-L222)</f>
        <v/>
      </c>
      <c r="O222" s="1"/>
      <c r="P222" s="29"/>
      <c r="Q222" s="25"/>
      <c r="R222" s="1"/>
      <c r="T222" s="29"/>
      <c r="U222" s="29"/>
      <c r="V222" s="29"/>
      <c r="W222" s="29"/>
      <c r="X222" s="29"/>
      <c r="Y222" s="29"/>
      <c r="Z222" s="29"/>
    </row>
    <row r="223" spans="1:26" ht="12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1"/>
      <c r="M223" s="1"/>
      <c r="N223" s="29"/>
      <c r="O223" s="1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2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1"/>
      <c r="M224" s="1"/>
      <c r="N224" s="29"/>
      <c r="O224" s="1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26.25" customHeight="1">
      <c r="B225" s="212" t="s">
        <v>101</v>
      </c>
      <c r="C225" s="205"/>
      <c r="D225" s="205"/>
      <c r="E225" s="205"/>
      <c r="F225" s="205"/>
      <c r="G225" s="205"/>
      <c r="H225" s="205"/>
      <c r="I225" s="205"/>
      <c r="J225" s="205"/>
      <c r="K225" s="48" t="s">
        <v>111</v>
      </c>
      <c r="L225" s="1"/>
      <c r="M225" s="1"/>
      <c r="N225" s="29"/>
      <c r="O225" s="1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20.25" customHeight="1">
      <c r="A226" s="206" t="s">
        <v>9</v>
      </c>
      <c r="B226" s="207" t="s">
        <v>80</v>
      </c>
      <c r="C226" s="202"/>
      <c r="D226" s="202"/>
      <c r="E226" s="202"/>
      <c r="F226" s="202"/>
      <c r="G226" s="202"/>
      <c r="H226" s="202"/>
      <c r="I226" s="202"/>
      <c r="J226" s="203"/>
      <c r="K226" s="208" t="s">
        <v>10</v>
      </c>
      <c r="L226" s="196" t="s">
        <v>2</v>
      </c>
      <c r="M226" s="196" t="s">
        <v>3</v>
      </c>
      <c r="N226" s="198" t="s">
        <v>4</v>
      </c>
      <c r="O226" s="196" t="s">
        <v>5</v>
      </c>
      <c r="P226" s="199" t="s">
        <v>6</v>
      </c>
      <c r="Q226" s="199" t="s">
        <v>7</v>
      </c>
      <c r="R226" s="196" t="s">
        <v>8</v>
      </c>
      <c r="T226" s="29"/>
      <c r="U226" s="29"/>
      <c r="V226" s="29"/>
      <c r="W226" s="29"/>
      <c r="X226" s="29"/>
      <c r="Y226" s="29"/>
      <c r="Z226" s="29"/>
    </row>
    <row r="227" spans="1:26" ht="15.75" customHeight="1">
      <c r="A227" s="197"/>
      <c r="B227" s="52" t="s">
        <v>81</v>
      </c>
      <c r="C227" s="52" t="s">
        <v>82</v>
      </c>
      <c r="D227" s="52" t="s">
        <v>83</v>
      </c>
      <c r="E227" s="52" t="s">
        <v>84</v>
      </c>
      <c r="F227" s="52" t="s">
        <v>85</v>
      </c>
      <c r="G227" s="52" t="s">
        <v>86</v>
      </c>
      <c r="H227" s="52" t="s">
        <v>87</v>
      </c>
      <c r="I227" s="52" t="s">
        <v>88</v>
      </c>
      <c r="J227" s="52" t="s">
        <v>89</v>
      </c>
      <c r="K227" s="197"/>
      <c r="L227" s="197"/>
      <c r="M227" s="197"/>
      <c r="N227" s="197"/>
      <c r="O227" s="197"/>
      <c r="P227" s="197"/>
      <c r="Q227" s="197"/>
      <c r="R227" s="197"/>
      <c r="T227" s="29"/>
      <c r="U227" s="29"/>
      <c r="V227" s="29"/>
      <c r="W227" s="29"/>
      <c r="X227" s="29"/>
      <c r="Y227" s="29"/>
      <c r="Z227" s="29"/>
    </row>
    <row r="228" spans="1:26" ht="15.75" customHeight="1">
      <c r="A228" s="52">
        <v>2002</v>
      </c>
      <c r="B228" s="53">
        <v>24</v>
      </c>
      <c r="C228" s="103"/>
      <c r="D228" s="103"/>
      <c r="E228" s="103"/>
      <c r="F228" s="103"/>
      <c r="G228" s="103"/>
      <c r="H228" s="103"/>
      <c r="I228" s="103"/>
      <c r="J228" s="103"/>
      <c r="K228" s="104"/>
      <c r="L228" s="55"/>
      <c r="M228" s="56"/>
      <c r="N228" s="57"/>
      <c r="O228" s="105"/>
      <c r="P228" s="59">
        <f>B228</f>
        <v>24</v>
      </c>
      <c r="Q228" s="106"/>
      <c r="R228" s="105"/>
      <c r="T228" s="29"/>
      <c r="U228" s="29"/>
      <c r="V228" s="29"/>
      <c r="W228" s="29"/>
      <c r="X228" s="29"/>
      <c r="Y228" s="29"/>
      <c r="Z228" s="29"/>
    </row>
    <row r="229" spans="1:26" ht="15.75" customHeight="1">
      <c r="A229" s="52">
        <v>2101</v>
      </c>
      <c r="B229" s="103"/>
      <c r="C229" s="103">
        <v>22</v>
      </c>
      <c r="D229" s="103"/>
      <c r="E229" s="103"/>
      <c r="F229" s="103"/>
      <c r="G229" s="103"/>
      <c r="H229" s="103"/>
      <c r="I229" s="103"/>
      <c r="J229" s="103"/>
      <c r="K229" s="104"/>
      <c r="L229" s="61"/>
      <c r="M229" s="1"/>
      <c r="N229" s="62"/>
      <c r="O229" s="63">
        <f>IF(C229=0,"",C229/B228)</f>
        <v>0.91666666666666663</v>
      </c>
      <c r="P229" s="64">
        <v>22</v>
      </c>
      <c r="Q229" s="65">
        <f t="shared" ref="Q229:Q235" si="22">IF(P229=0,"",P229/P228)</f>
        <v>0.91666666666666663</v>
      </c>
      <c r="R229" s="65">
        <f t="shared" ref="R229:R235" si="23">IF(P229=0,"",100%-Q229)</f>
        <v>8.333333333333337E-2</v>
      </c>
      <c r="T229" s="29"/>
      <c r="U229" s="29"/>
      <c r="V229" s="29"/>
      <c r="W229" s="29"/>
      <c r="X229" s="29"/>
      <c r="Y229" s="29"/>
      <c r="Z229" s="29"/>
    </row>
    <row r="230" spans="1:26" ht="15.75" customHeight="1">
      <c r="A230" s="52">
        <v>2102</v>
      </c>
      <c r="B230" s="103"/>
      <c r="C230" s="103"/>
      <c r="D230" s="103">
        <v>10</v>
      </c>
      <c r="E230" s="103"/>
      <c r="F230" s="103"/>
      <c r="G230" s="103"/>
      <c r="H230" s="103"/>
      <c r="I230" s="103"/>
      <c r="J230" s="103"/>
      <c r="K230" s="104"/>
      <c r="L230" s="61"/>
      <c r="M230" s="1"/>
      <c r="N230" s="62"/>
      <c r="O230" s="63">
        <f>IF(D230=0,"",D230/C229)</f>
        <v>0.45454545454545453</v>
      </c>
      <c r="P230" s="64">
        <v>19</v>
      </c>
      <c r="Q230" s="65">
        <f t="shared" si="22"/>
        <v>0.86363636363636365</v>
      </c>
      <c r="R230" s="65">
        <f t="shared" si="23"/>
        <v>0.13636363636363635</v>
      </c>
      <c r="S230" s="8">
        <f>P230/P228</f>
        <v>0.79166666666666663</v>
      </c>
      <c r="T230" s="29"/>
      <c r="U230" s="29"/>
      <c r="V230" s="29"/>
      <c r="W230" s="29"/>
      <c r="X230" s="29"/>
      <c r="Y230" s="29"/>
      <c r="Z230" s="29"/>
    </row>
    <row r="231" spans="1:26" ht="15.75" customHeight="1">
      <c r="A231" s="52">
        <v>2201</v>
      </c>
      <c r="B231" s="103"/>
      <c r="C231" s="103"/>
      <c r="D231" s="103"/>
      <c r="E231" s="103">
        <v>15</v>
      </c>
      <c r="F231" s="103"/>
      <c r="G231" s="103"/>
      <c r="H231" s="103"/>
      <c r="I231" s="103"/>
      <c r="J231" s="103"/>
      <c r="K231" s="104"/>
      <c r="L231" s="61"/>
      <c r="M231" s="1"/>
      <c r="N231" s="62"/>
      <c r="O231" s="63">
        <f>IF(E231=0,"",E231/D230)</f>
        <v>1.5</v>
      </c>
      <c r="P231" s="64">
        <v>17</v>
      </c>
      <c r="Q231" s="65">
        <f t="shared" si="22"/>
        <v>0.89473684210526316</v>
      </c>
      <c r="R231" s="65">
        <f t="shared" si="23"/>
        <v>0.10526315789473684</v>
      </c>
      <c r="T231" s="29"/>
      <c r="U231" s="29"/>
      <c r="V231" s="29"/>
      <c r="W231" s="29"/>
      <c r="X231" s="29"/>
      <c r="Y231" s="29"/>
      <c r="Z231" s="29"/>
    </row>
    <row r="232" spans="1:26" ht="15.75" customHeight="1">
      <c r="A232" s="52">
        <v>2202</v>
      </c>
      <c r="B232" s="103"/>
      <c r="C232" s="103"/>
      <c r="D232" s="103"/>
      <c r="E232" s="103">
        <v>13</v>
      </c>
      <c r="F232" s="103"/>
      <c r="G232" s="103"/>
      <c r="H232" s="103"/>
      <c r="I232" s="103"/>
      <c r="J232" s="103"/>
      <c r="K232" s="104"/>
      <c r="L232" s="61"/>
      <c r="M232" s="1"/>
      <c r="N232" s="62"/>
      <c r="O232" s="63" t="str">
        <f>IF(G232=0,"",G232/#REF!)</f>
        <v/>
      </c>
      <c r="P232" s="64">
        <v>17</v>
      </c>
      <c r="Q232" s="65"/>
      <c r="R232" s="65"/>
      <c r="T232" s="29"/>
      <c r="U232" s="29"/>
      <c r="V232" s="29"/>
      <c r="W232" s="29"/>
      <c r="X232" s="29"/>
      <c r="Y232" s="29"/>
      <c r="Z232" s="29"/>
    </row>
    <row r="233" spans="1:26" ht="15.75" customHeight="1">
      <c r="A233" s="52">
        <v>2301</v>
      </c>
      <c r="B233" s="103"/>
      <c r="C233" s="103"/>
      <c r="D233" s="103"/>
      <c r="E233" s="103">
        <v>13</v>
      </c>
      <c r="F233" s="103"/>
      <c r="G233" s="103"/>
      <c r="H233" s="103"/>
      <c r="I233" s="103"/>
      <c r="J233" s="103"/>
      <c r="K233" s="104"/>
      <c r="L233" s="61"/>
      <c r="M233" s="1"/>
      <c r="N233" s="62"/>
      <c r="O233" s="63" t="str">
        <f>IF(H233=0,"",H233/G232)</f>
        <v/>
      </c>
      <c r="P233" s="64">
        <v>5</v>
      </c>
      <c r="Q233" s="65"/>
      <c r="R233" s="65"/>
      <c r="T233" s="29"/>
      <c r="U233" s="29"/>
      <c r="V233" s="29"/>
      <c r="W233" s="29"/>
      <c r="X233" s="29"/>
      <c r="Y233" s="29"/>
      <c r="Z233" s="29"/>
    </row>
    <row r="234" spans="1:26" ht="15.75" customHeight="1">
      <c r="A234" s="52">
        <v>2302</v>
      </c>
      <c r="B234" s="103"/>
      <c r="C234" s="103"/>
      <c r="D234" s="103"/>
      <c r="E234" s="103">
        <v>5</v>
      </c>
      <c r="F234" s="103"/>
      <c r="G234" s="103"/>
      <c r="H234" s="103"/>
      <c r="I234" s="103"/>
      <c r="J234" s="103"/>
      <c r="K234" s="104"/>
      <c r="L234" s="61"/>
      <c r="M234" s="1"/>
      <c r="N234" s="62"/>
      <c r="O234" s="63" t="str">
        <f>IF(I234=0,"",I234/H233)</f>
        <v/>
      </c>
      <c r="P234" s="64">
        <v>2</v>
      </c>
      <c r="Q234" s="65"/>
      <c r="R234" s="65"/>
      <c r="T234" s="29"/>
      <c r="U234" s="29"/>
      <c r="V234" s="29"/>
      <c r="W234" s="29"/>
      <c r="X234" s="29"/>
      <c r="Y234" s="29"/>
      <c r="Z234" s="29"/>
    </row>
    <row r="235" spans="1:26" ht="15.75" customHeight="1">
      <c r="A235" s="52">
        <v>2401</v>
      </c>
      <c r="B235" s="103"/>
      <c r="C235" s="103"/>
      <c r="D235" s="103"/>
      <c r="E235" s="103">
        <v>2</v>
      </c>
      <c r="F235" s="103"/>
      <c r="G235" s="103"/>
      <c r="H235" s="103"/>
      <c r="I235" s="103"/>
      <c r="J235" s="103"/>
      <c r="K235" s="104"/>
      <c r="L235" s="61"/>
      <c r="M235" s="1"/>
      <c r="N235" s="62"/>
      <c r="O235" s="66" t="str">
        <f>IF(J235=0,"",J235/I234)</f>
        <v/>
      </c>
      <c r="P235" s="64"/>
      <c r="Q235" s="65" t="str">
        <f t="shared" si="22"/>
        <v/>
      </c>
      <c r="R235" s="67" t="str">
        <f t="shared" si="23"/>
        <v/>
      </c>
      <c r="T235" s="29"/>
      <c r="U235" s="29"/>
      <c r="V235" s="29"/>
      <c r="W235" s="29"/>
      <c r="X235" s="29"/>
      <c r="Y235" s="29"/>
      <c r="Z235" s="29"/>
    </row>
    <row r="236" spans="1:26" ht="15.75" customHeight="1">
      <c r="A236" s="52">
        <v>2402</v>
      </c>
      <c r="B236" s="103"/>
      <c r="C236" s="103"/>
      <c r="D236" s="103"/>
      <c r="E236" s="103"/>
      <c r="F236" s="103"/>
      <c r="G236" s="103"/>
      <c r="H236" s="103"/>
      <c r="I236" s="103"/>
      <c r="J236" s="103"/>
      <c r="K236" s="104"/>
      <c r="L236" s="61"/>
      <c r="M236" s="1"/>
      <c r="N236" s="29"/>
      <c r="O236" s="140"/>
      <c r="P236" s="141"/>
      <c r="Q236" s="142"/>
      <c r="R236" s="143"/>
      <c r="T236" s="29"/>
      <c r="U236" s="29"/>
      <c r="V236" s="29"/>
      <c r="W236" s="29"/>
      <c r="X236" s="29"/>
      <c r="Y236" s="29"/>
      <c r="Z236" s="29"/>
    </row>
    <row r="237" spans="1:26" ht="15.75" customHeight="1">
      <c r="A237" s="52">
        <v>2501</v>
      </c>
      <c r="B237" s="103"/>
      <c r="C237" s="103"/>
      <c r="D237" s="103"/>
      <c r="E237" s="103"/>
      <c r="F237" s="103"/>
      <c r="G237" s="103"/>
      <c r="H237" s="103"/>
      <c r="I237" s="103"/>
      <c r="J237" s="103"/>
      <c r="K237" s="104"/>
      <c r="L237" s="61"/>
      <c r="M237" s="1"/>
      <c r="N237" s="29"/>
      <c r="O237" s="110"/>
      <c r="P237" s="111"/>
      <c r="Q237" s="112"/>
      <c r="R237" s="110"/>
      <c r="T237" s="29"/>
      <c r="U237" s="29"/>
      <c r="V237" s="29"/>
      <c r="W237" s="29"/>
      <c r="X237" s="29"/>
      <c r="Y237" s="29"/>
      <c r="Z237" s="29"/>
    </row>
    <row r="238" spans="1:26" ht="15.75" customHeight="1">
      <c r="A238" s="52">
        <v>2502</v>
      </c>
      <c r="B238" s="103"/>
      <c r="C238" s="103"/>
      <c r="D238" s="103"/>
      <c r="E238" s="103"/>
      <c r="F238" s="103"/>
      <c r="G238" s="103"/>
      <c r="H238" s="103"/>
      <c r="I238" s="103"/>
      <c r="J238" s="103"/>
      <c r="K238" s="104"/>
      <c r="L238" s="61"/>
      <c r="M238" s="1"/>
      <c r="N238" s="29"/>
      <c r="O238" s="110"/>
      <c r="P238" s="111"/>
      <c r="Q238" s="112"/>
      <c r="R238" s="110"/>
      <c r="T238" s="29"/>
      <c r="U238" s="29"/>
      <c r="V238" s="29"/>
      <c r="W238" s="29"/>
      <c r="X238" s="29"/>
      <c r="Y238" s="29"/>
      <c r="Z238" s="29"/>
    </row>
    <row r="239" spans="1:26" ht="15.75" customHeight="1">
      <c r="A239" s="52">
        <v>2601</v>
      </c>
      <c r="B239" s="103"/>
      <c r="C239" s="103"/>
      <c r="D239" s="103"/>
      <c r="E239" s="103"/>
      <c r="F239" s="103"/>
      <c r="G239" s="103"/>
      <c r="H239" s="103"/>
      <c r="I239" s="103"/>
      <c r="J239" s="103"/>
      <c r="K239" s="104"/>
      <c r="L239" s="61"/>
      <c r="M239" s="1"/>
      <c r="N239" s="29"/>
      <c r="O239" s="110"/>
      <c r="P239" s="111"/>
      <c r="Q239" s="112"/>
      <c r="R239" s="110"/>
      <c r="T239" s="29"/>
      <c r="U239" s="29"/>
      <c r="V239" s="29"/>
      <c r="W239" s="29"/>
      <c r="X239" s="29"/>
      <c r="Y239" s="29"/>
      <c r="Z239" s="29"/>
    </row>
    <row r="240" spans="1:26" ht="15.75" customHeight="1">
      <c r="A240" s="52">
        <v>2602</v>
      </c>
      <c r="B240" s="103"/>
      <c r="C240" s="103"/>
      <c r="D240" s="103"/>
      <c r="E240" s="103"/>
      <c r="F240" s="103"/>
      <c r="G240" s="103"/>
      <c r="H240" s="103"/>
      <c r="I240" s="103"/>
      <c r="J240" s="103"/>
      <c r="K240" s="104"/>
      <c r="L240" s="61"/>
      <c r="M240" s="1"/>
      <c r="N240" s="29"/>
      <c r="O240" s="77" t="s">
        <v>63</v>
      </c>
      <c r="P240" s="78"/>
      <c r="Q240" s="79" t="str">
        <f>IF(SUM(K230:K240)=0,"",SUM(K230:K240))</f>
        <v/>
      </c>
      <c r="R240" s="80" t="s">
        <v>10</v>
      </c>
      <c r="T240" s="29"/>
      <c r="U240" s="29"/>
      <c r="V240" s="29"/>
      <c r="W240" s="29"/>
      <c r="X240" s="29"/>
      <c r="Y240" s="29"/>
      <c r="Z240" s="29"/>
    </row>
    <row r="241" spans="1:26" ht="15.75" customHeight="1">
      <c r="A241" s="52">
        <v>2701</v>
      </c>
      <c r="B241" s="103"/>
      <c r="C241" s="103"/>
      <c r="D241" s="103"/>
      <c r="E241" s="103"/>
      <c r="F241" s="103"/>
      <c r="G241" s="103"/>
      <c r="H241" s="103"/>
      <c r="I241" s="103"/>
      <c r="J241" s="103"/>
      <c r="K241" s="104"/>
      <c r="L241" s="61"/>
      <c r="M241" s="1"/>
      <c r="N241" s="29"/>
      <c r="O241" s="81" t="s">
        <v>64</v>
      </c>
      <c r="P241" s="82" t="str">
        <f>IF(P240/B228=0,"",P240/B228)</f>
        <v/>
      </c>
      <c r="Q241" s="83" t="e">
        <f>IF(P240/Q240=0,"",P240/Q240)</f>
        <v>#VALUE!</v>
      </c>
      <c r="R241" s="84" t="s">
        <v>65</v>
      </c>
      <c r="T241" s="29"/>
      <c r="U241" s="29"/>
      <c r="V241" s="29"/>
      <c r="W241" s="29"/>
      <c r="X241" s="29"/>
      <c r="Y241" s="29"/>
      <c r="Z241" s="29"/>
    </row>
    <row r="242" spans="1:26" ht="15.75" customHeight="1">
      <c r="A242" s="52">
        <v>2702</v>
      </c>
      <c r="B242" s="103"/>
      <c r="C242" s="103"/>
      <c r="D242" s="103"/>
      <c r="E242" s="103"/>
      <c r="F242" s="103"/>
      <c r="G242" s="103"/>
      <c r="H242" s="103"/>
      <c r="I242" s="103"/>
      <c r="J242" s="103"/>
      <c r="K242" s="104"/>
      <c r="L242" s="85"/>
      <c r="M242" s="86"/>
      <c r="N242" s="87"/>
      <c r="O242" s="86"/>
      <c r="P242" s="87"/>
      <c r="Q242" s="87"/>
      <c r="R242" s="88"/>
      <c r="T242" s="29"/>
      <c r="U242" s="29"/>
      <c r="V242" s="29"/>
      <c r="W242" s="29"/>
      <c r="X242" s="29"/>
      <c r="Y242" s="29"/>
      <c r="Z242" s="29"/>
    </row>
    <row r="243" spans="1:26" ht="18" customHeight="1">
      <c r="A243" s="28"/>
      <c r="B243" s="29"/>
      <c r="C243" s="29"/>
      <c r="D243" s="201" t="s">
        <v>90</v>
      </c>
      <c r="E243" s="202"/>
      <c r="F243" s="202"/>
      <c r="G243" s="202"/>
      <c r="H243" s="202"/>
      <c r="I243" s="202"/>
      <c r="J243" s="203"/>
      <c r="K243" s="89">
        <f>SUM(K228:K239)</f>
        <v>0</v>
      </c>
      <c r="L243" s="90" t="str">
        <f>IF(K235=0,"",K235/B228)</f>
        <v/>
      </c>
      <c r="M243" s="90" t="str">
        <f>IF(K243=0,"",K243/B228)</f>
        <v/>
      </c>
      <c r="N243" s="90" t="str">
        <f>IF(K235=0,"",M243-L243)</f>
        <v/>
      </c>
      <c r="O243" s="1"/>
      <c r="P243" s="29"/>
      <c r="Q243" s="25"/>
      <c r="R243" s="1"/>
      <c r="T243" s="29"/>
      <c r="U243" s="29"/>
      <c r="V243" s="29"/>
      <c r="W243" s="29"/>
      <c r="X243" s="29"/>
      <c r="Y243" s="29"/>
      <c r="Z243" s="29"/>
    </row>
    <row r="244" spans="1:26" ht="12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1"/>
      <c r="M244" s="1"/>
      <c r="N244" s="29"/>
      <c r="O244" s="1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1"/>
      <c r="M245" s="1"/>
      <c r="N245" s="29"/>
      <c r="O245" s="1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26.25" customHeight="1">
      <c r="B246" s="212" t="s">
        <v>101</v>
      </c>
      <c r="C246" s="205"/>
      <c r="D246" s="205"/>
      <c r="E246" s="205"/>
      <c r="F246" s="205"/>
      <c r="G246" s="205"/>
      <c r="H246" s="205"/>
      <c r="I246" s="205"/>
      <c r="J246" s="205"/>
      <c r="K246" s="48" t="s">
        <v>112</v>
      </c>
      <c r="L246" s="1"/>
      <c r="M246" s="1"/>
      <c r="N246" s="29"/>
      <c r="O246" s="1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20.25" customHeight="1">
      <c r="A247" s="206" t="s">
        <v>9</v>
      </c>
      <c r="B247" s="207" t="s">
        <v>80</v>
      </c>
      <c r="C247" s="202"/>
      <c r="D247" s="202"/>
      <c r="E247" s="202"/>
      <c r="F247" s="202"/>
      <c r="G247" s="202"/>
      <c r="H247" s="202"/>
      <c r="I247" s="202"/>
      <c r="J247" s="203"/>
      <c r="K247" s="208" t="s">
        <v>10</v>
      </c>
      <c r="L247" s="196" t="s">
        <v>2</v>
      </c>
      <c r="M247" s="196" t="s">
        <v>3</v>
      </c>
      <c r="N247" s="198" t="s">
        <v>4</v>
      </c>
      <c r="O247" s="196" t="s">
        <v>5</v>
      </c>
      <c r="P247" s="199" t="s">
        <v>6</v>
      </c>
      <c r="Q247" s="199" t="s">
        <v>7</v>
      </c>
      <c r="R247" s="196" t="s">
        <v>8</v>
      </c>
      <c r="T247" s="29"/>
      <c r="U247" s="29"/>
      <c r="V247" s="29"/>
      <c r="W247" s="29"/>
      <c r="X247" s="29"/>
      <c r="Y247" s="29"/>
      <c r="Z247" s="29"/>
    </row>
    <row r="248" spans="1:26" ht="15.75" customHeight="1">
      <c r="A248" s="197"/>
      <c r="B248" s="52" t="s">
        <v>81</v>
      </c>
      <c r="C248" s="52" t="s">
        <v>82</v>
      </c>
      <c r="D248" s="52" t="s">
        <v>83</v>
      </c>
      <c r="E248" s="52" t="s">
        <v>84</v>
      </c>
      <c r="F248" s="52" t="s">
        <v>85</v>
      </c>
      <c r="G248" s="52" t="s">
        <v>86</v>
      </c>
      <c r="H248" s="52" t="s">
        <v>87</v>
      </c>
      <c r="I248" s="52" t="s">
        <v>88</v>
      </c>
      <c r="J248" s="52" t="s">
        <v>89</v>
      </c>
      <c r="K248" s="197"/>
      <c r="L248" s="197"/>
      <c r="M248" s="197"/>
      <c r="N248" s="197"/>
      <c r="O248" s="197"/>
      <c r="P248" s="197"/>
      <c r="Q248" s="197"/>
      <c r="R248" s="197"/>
      <c r="T248" s="29"/>
      <c r="U248" s="29"/>
      <c r="V248" s="29"/>
      <c r="W248" s="29"/>
      <c r="X248" s="29"/>
      <c r="Y248" s="29"/>
      <c r="Z248" s="29"/>
    </row>
    <row r="249" spans="1:26" ht="15.75" customHeight="1">
      <c r="A249" s="52">
        <v>2101</v>
      </c>
      <c r="B249" s="53">
        <v>30</v>
      </c>
      <c r="C249" s="103"/>
      <c r="D249" s="103"/>
      <c r="E249" s="103"/>
      <c r="F249" s="103"/>
      <c r="G249" s="103"/>
      <c r="H249" s="103"/>
      <c r="I249" s="103"/>
      <c r="J249" s="103"/>
      <c r="K249" s="104"/>
      <c r="L249" s="55"/>
      <c r="M249" s="56"/>
      <c r="N249" s="57"/>
      <c r="O249" s="105"/>
      <c r="P249" s="59">
        <f>B249</f>
        <v>30</v>
      </c>
      <c r="Q249" s="106"/>
      <c r="R249" s="105"/>
      <c r="T249" s="29"/>
      <c r="U249" s="29"/>
      <c r="V249" s="29"/>
      <c r="W249" s="29"/>
      <c r="X249" s="29"/>
      <c r="Y249" s="29"/>
      <c r="Z249" s="29"/>
    </row>
    <row r="250" spans="1:26" ht="15.75" customHeight="1">
      <c r="A250" s="52">
        <v>2102</v>
      </c>
      <c r="B250" s="103"/>
      <c r="C250" s="103">
        <v>28</v>
      </c>
      <c r="D250" s="103"/>
      <c r="E250" s="103"/>
      <c r="F250" s="103"/>
      <c r="G250" s="103"/>
      <c r="H250" s="103"/>
      <c r="I250" s="103"/>
      <c r="J250" s="103"/>
      <c r="K250" s="104"/>
      <c r="L250" s="61"/>
      <c r="M250" s="1"/>
      <c r="N250" s="62"/>
      <c r="O250" s="63">
        <f>IF(C250=0,"",C250/B249)</f>
        <v>0.93333333333333335</v>
      </c>
      <c r="P250" s="64">
        <v>28</v>
      </c>
      <c r="Q250" s="65">
        <f t="shared" ref="Q250:Q256" si="24">IF(P250=0,"",P250/P249)</f>
        <v>0.93333333333333335</v>
      </c>
      <c r="R250" s="65">
        <f t="shared" ref="R250:R256" si="25">IF(P250=0,"",100%-Q250)</f>
        <v>6.6666666666666652E-2</v>
      </c>
      <c r="T250" s="29"/>
      <c r="U250" s="29"/>
      <c r="V250" s="29"/>
      <c r="W250" s="29"/>
      <c r="X250" s="29"/>
      <c r="Y250" s="29"/>
      <c r="Z250" s="29"/>
    </row>
    <row r="251" spans="1:26" ht="15.75" customHeight="1">
      <c r="A251" s="52">
        <v>2201</v>
      </c>
      <c r="B251" s="103"/>
      <c r="C251" s="103"/>
      <c r="D251" s="103">
        <v>24</v>
      </c>
      <c r="E251" s="103"/>
      <c r="F251" s="103"/>
      <c r="G251" s="103"/>
      <c r="H251" s="103"/>
      <c r="I251" s="103"/>
      <c r="J251" s="103"/>
      <c r="K251" s="104"/>
      <c r="L251" s="61"/>
      <c r="M251" s="1"/>
      <c r="N251" s="62"/>
      <c r="O251" s="63">
        <f>IF(D251=0,"",D251/C250)</f>
        <v>0.8571428571428571</v>
      </c>
      <c r="P251" s="64">
        <v>26</v>
      </c>
      <c r="Q251" s="65">
        <f t="shared" si="24"/>
        <v>0.9285714285714286</v>
      </c>
      <c r="R251" s="65">
        <f t="shared" si="25"/>
        <v>7.1428571428571397E-2</v>
      </c>
      <c r="S251" s="8">
        <f>P251/P249</f>
        <v>0.8666666666666667</v>
      </c>
      <c r="T251" s="29"/>
      <c r="U251" s="29"/>
      <c r="V251" s="29"/>
      <c r="W251" s="29"/>
      <c r="X251" s="29"/>
      <c r="Y251" s="29"/>
      <c r="Z251" s="29"/>
    </row>
    <row r="252" spans="1:26" ht="15.75" customHeight="1">
      <c r="A252" s="52">
        <v>2202</v>
      </c>
      <c r="B252" s="103"/>
      <c r="C252" s="103"/>
      <c r="D252" s="103"/>
      <c r="E252" s="103">
        <v>16</v>
      </c>
      <c r="F252" s="103"/>
      <c r="G252" s="103"/>
      <c r="H252" s="103"/>
      <c r="I252" s="103"/>
      <c r="J252" s="103"/>
      <c r="K252" s="104"/>
      <c r="L252" s="61"/>
      <c r="M252" s="1"/>
      <c r="N252" s="62"/>
      <c r="O252" s="63">
        <f>IF(E252=0,"",E252/D251)</f>
        <v>0.66666666666666663</v>
      </c>
      <c r="P252" s="64">
        <v>26</v>
      </c>
      <c r="Q252" s="65">
        <f t="shared" si="24"/>
        <v>1</v>
      </c>
      <c r="R252" s="65">
        <f t="shared" si="25"/>
        <v>0</v>
      </c>
      <c r="T252" s="29"/>
      <c r="U252" s="29"/>
      <c r="V252" s="29"/>
      <c r="W252" s="29"/>
      <c r="X252" s="29"/>
      <c r="Y252" s="29"/>
      <c r="Z252" s="29"/>
    </row>
    <row r="253" spans="1:26" ht="15.75" customHeight="1">
      <c r="A253" s="52">
        <v>2301</v>
      </c>
      <c r="B253" s="103"/>
      <c r="C253" s="103"/>
      <c r="D253" s="103"/>
      <c r="E253" s="103">
        <v>16</v>
      </c>
      <c r="F253" s="103"/>
      <c r="G253" s="103"/>
      <c r="H253" s="103"/>
      <c r="I253" s="103"/>
      <c r="J253" s="103"/>
      <c r="K253" s="104"/>
      <c r="L253" s="61"/>
      <c r="M253" s="1"/>
      <c r="N253" s="62"/>
      <c r="O253" s="63" t="str">
        <f>IF(G253=0,"",G253/#REF!)</f>
        <v/>
      </c>
      <c r="P253" s="64">
        <v>22</v>
      </c>
      <c r="Q253" s="65"/>
      <c r="R253" s="65"/>
      <c r="T253" s="29"/>
      <c r="U253" s="29"/>
      <c r="V253" s="29"/>
      <c r="W253" s="29"/>
      <c r="X253" s="29"/>
      <c r="Y253" s="29"/>
      <c r="Z253" s="29"/>
    </row>
    <row r="254" spans="1:26" ht="15.75" customHeight="1">
      <c r="A254" s="52">
        <v>2302</v>
      </c>
      <c r="B254" s="103"/>
      <c r="C254" s="103"/>
      <c r="D254" s="103"/>
      <c r="E254" s="103">
        <v>11</v>
      </c>
      <c r="F254" s="103"/>
      <c r="G254" s="103"/>
      <c r="H254" s="103"/>
      <c r="I254" s="103"/>
      <c r="J254" s="103"/>
      <c r="K254" s="104"/>
      <c r="L254" s="61"/>
      <c r="M254" s="1"/>
      <c r="N254" s="62"/>
      <c r="O254" s="63" t="str">
        <f>IF(H254=0,"",H254/G253)</f>
        <v/>
      </c>
      <c r="P254" s="64">
        <v>12</v>
      </c>
      <c r="Q254" s="65"/>
      <c r="R254" s="65"/>
      <c r="T254" s="29"/>
      <c r="U254" s="29"/>
      <c r="V254" s="29"/>
      <c r="W254" s="29"/>
      <c r="X254" s="29"/>
      <c r="Y254" s="29"/>
      <c r="Z254" s="29"/>
    </row>
    <row r="255" spans="1:26" ht="15.75" customHeight="1">
      <c r="A255" s="52">
        <v>2401</v>
      </c>
      <c r="B255" s="103"/>
      <c r="C255" s="103"/>
      <c r="D255" s="103"/>
      <c r="E255" s="103">
        <v>2</v>
      </c>
      <c r="F255" s="103"/>
      <c r="G255" s="103"/>
      <c r="H255" s="103"/>
      <c r="I255" s="103"/>
      <c r="J255" s="103"/>
      <c r="K255" s="104"/>
      <c r="L255" s="61"/>
      <c r="M255" s="1"/>
      <c r="N255" s="62"/>
      <c r="O255" s="63" t="str">
        <f>IF(I255=0,"",I255/H254)</f>
        <v/>
      </c>
      <c r="P255" s="64">
        <v>2</v>
      </c>
      <c r="Q255" s="65"/>
      <c r="R255" s="65"/>
      <c r="T255" s="29"/>
      <c r="U255" s="29"/>
      <c r="V255" s="29"/>
      <c r="W255" s="29"/>
      <c r="X255" s="29"/>
      <c r="Y255" s="29"/>
      <c r="Z255" s="29"/>
    </row>
    <row r="256" spans="1:26" ht="15.75" customHeight="1">
      <c r="A256" s="52">
        <v>2402</v>
      </c>
      <c r="B256" s="103"/>
      <c r="C256" s="103"/>
      <c r="D256" s="103"/>
      <c r="E256" s="103"/>
      <c r="F256" s="103"/>
      <c r="G256" s="103"/>
      <c r="H256" s="103"/>
      <c r="I256" s="103"/>
      <c r="J256" s="103"/>
      <c r="K256" s="104"/>
      <c r="L256" s="61"/>
      <c r="M256" s="1"/>
      <c r="N256" s="62"/>
      <c r="O256" s="66" t="str">
        <f>IF(J256=0,"",J256/I255)</f>
        <v/>
      </c>
      <c r="P256" s="64"/>
      <c r="Q256" s="65" t="str">
        <f t="shared" si="24"/>
        <v/>
      </c>
      <c r="R256" s="67" t="str">
        <f t="shared" si="25"/>
        <v/>
      </c>
      <c r="T256" s="29"/>
      <c r="U256" s="29"/>
      <c r="V256" s="29"/>
      <c r="W256" s="29"/>
      <c r="X256" s="29"/>
      <c r="Y256" s="29"/>
      <c r="Z256" s="29"/>
    </row>
    <row r="257" spans="1:26" ht="15.75" customHeight="1">
      <c r="A257" s="52">
        <v>2501</v>
      </c>
      <c r="B257" s="103"/>
      <c r="C257" s="103"/>
      <c r="D257" s="103"/>
      <c r="E257" s="103"/>
      <c r="F257" s="103"/>
      <c r="G257" s="103"/>
      <c r="H257" s="103"/>
      <c r="I257" s="103"/>
      <c r="J257" s="103"/>
      <c r="K257" s="104"/>
      <c r="L257" s="61"/>
      <c r="M257" s="1"/>
      <c r="N257" s="29"/>
      <c r="O257" s="140"/>
      <c r="P257" s="141"/>
      <c r="Q257" s="142"/>
      <c r="R257" s="143"/>
      <c r="T257" s="29"/>
      <c r="U257" s="29"/>
      <c r="V257" s="29"/>
      <c r="W257" s="29"/>
      <c r="X257" s="29"/>
      <c r="Y257" s="29"/>
      <c r="Z257" s="29"/>
    </row>
    <row r="258" spans="1:26" ht="15.75" customHeight="1">
      <c r="A258" s="52">
        <v>2502</v>
      </c>
      <c r="B258" s="103"/>
      <c r="C258" s="103"/>
      <c r="D258" s="103"/>
      <c r="E258" s="103"/>
      <c r="F258" s="103"/>
      <c r="G258" s="103"/>
      <c r="H258" s="103"/>
      <c r="I258" s="103"/>
      <c r="J258" s="103"/>
      <c r="K258" s="104"/>
      <c r="L258" s="61"/>
      <c r="M258" s="1"/>
      <c r="N258" s="29"/>
      <c r="O258" s="110"/>
      <c r="P258" s="111"/>
      <c r="Q258" s="112"/>
      <c r="R258" s="110"/>
      <c r="T258" s="29"/>
      <c r="U258" s="29"/>
      <c r="V258" s="29"/>
      <c r="W258" s="29"/>
      <c r="X258" s="29"/>
      <c r="Y258" s="29"/>
      <c r="Z258" s="29"/>
    </row>
    <row r="259" spans="1:26" ht="15.75" customHeight="1">
      <c r="A259" s="52">
        <v>2601</v>
      </c>
      <c r="B259" s="103"/>
      <c r="C259" s="103"/>
      <c r="D259" s="103"/>
      <c r="E259" s="103"/>
      <c r="F259" s="103"/>
      <c r="G259" s="103"/>
      <c r="H259" s="103"/>
      <c r="I259" s="103"/>
      <c r="J259" s="103"/>
      <c r="K259" s="104"/>
      <c r="L259" s="61"/>
      <c r="M259" s="1"/>
      <c r="N259" s="29"/>
      <c r="O259" s="110"/>
      <c r="P259" s="111"/>
      <c r="Q259" s="112"/>
      <c r="R259" s="110"/>
      <c r="T259" s="29"/>
      <c r="U259" s="29"/>
      <c r="V259" s="29"/>
      <c r="W259" s="29"/>
      <c r="X259" s="29"/>
      <c r="Y259" s="29"/>
      <c r="Z259" s="29"/>
    </row>
    <row r="260" spans="1:26" ht="15.75" customHeight="1">
      <c r="A260" s="52">
        <v>2602</v>
      </c>
      <c r="B260" s="103"/>
      <c r="C260" s="103"/>
      <c r="D260" s="103"/>
      <c r="E260" s="103"/>
      <c r="F260" s="103"/>
      <c r="G260" s="103"/>
      <c r="H260" s="103"/>
      <c r="I260" s="103"/>
      <c r="J260" s="103"/>
      <c r="K260" s="104"/>
      <c r="L260" s="61"/>
      <c r="M260" s="1"/>
      <c r="N260" s="29"/>
      <c r="O260" s="110"/>
      <c r="P260" s="111"/>
      <c r="Q260" s="112"/>
      <c r="R260" s="110"/>
      <c r="T260" s="29"/>
      <c r="U260" s="29"/>
      <c r="V260" s="29"/>
      <c r="W260" s="29"/>
      <c r="X260" s="29"/>
      <c r="Y260" s="29"/>
      <c r="Z260" s="29"/>
    </row>
    <row r="261" spans="1:26" ht="15.75" customHeight="1">
      <c r="A261" s="52">
        <v>2701</v>
      </c>
      <c r="B261" s="103"/>
      <c r="C261" s="103"/>
      <c r="D261" s="103"/>
      <c r="E261" s="103"/>
      <c r="F261" s="103"/>
      <c r="G261" s="103"/>
      <c r="H261" s="103"/>
      <c r="I261" s="103"/>
      <c r="J261" s="103"/>
      <c r="K261" s="104"/>
      <c r="L261" s="61"/>
      <c r="M261" s="1"/>
      <c r="N261" s="29"/>
      <c r="O261" s="77" t="s">
        <v>63</v>
      </c>
      <c r="P261" s="78"/>
      <c r="Q261" s="79" t="str">
        <f>IF(SUM(K251:K261)=0,"",SUM(K251:K261))</f>
        <v/>
      </c>
      <c r="R261" s="80" t="s">
        <v>10</v>
      </c>
      <c r="T261" s="29"/>
      <c r="U261" s="29"/>
      <c r="V261" s="29"/>
      <c r="W261" s="29"/>
      <c r="X261" s="29"/>
      <c r="Y261" s="29"/>
      <c r="Z261" s="29"/>
    </row>
    <row r="262" spans="1:26" ht="15.75" customHeight="1">
      <c r="A262" s="52">
        <v>2702</v>
      </c>
      <c r="B262" s="103"/>
      <c r="C262" s="103"/>
      <c r="D262" s="103"/>
      <c r="E262" s="103"/>
      <c r="F262" s="103"/>
      <c r="G262" s="103"/>
      <c r="H262" s="103"/>
      <c r="I262" s="103"/>
      <c r="J262" s="103"/>
      <c r="K262" s="104"/>
      <c r="L262" s="61"/>
      <c r="M262" s="1"/>
      <c r="N262" s="29"/>
      <c r="O262" s="81" t="s">
        <v>64</v>
      </c>
      <c r="P262" s="82" t="str">
        <f>IF(P261/B249=0,"",P261/B249)</f>
        <v/>
      </c>
      <c r="Q262" s="83" t="e">
        <f>IF(P261/Q261=0,"",P261/Q261)</f>
        <v>#VALUE!</v>
      </c>
      <c r="R262" s="84" t="s">
        <v>65</v>
      </c>
      <c r="T262" s="29"/>
      <c r="U262" s="29"/>
      <c r="V262" s="29"/>
      <c r="W262" s="29"/>
      <c r="X262" s="29"/>
      <c r="Y262" s="29"/>
      <c r="Z262" s="29"/>
    </row>
    <row r="263" spans="1:26" ht="15.75" customHeight="1">
      <c r="A263" s="52">
        <v>2801</v>
      </c>
      <c r="B263" s="103"/>
      <c r="C263" s="103"/>
      <c r="D263" s="103"/>
      <c r="E263" s="103"/>
      <c r="F263" s="103"/>
      <c r="G263" s="103"/>
      <c r="H263" s="103"/>
      <c r="I263" s="103"/>
      <c r="J263" s="103"/>
      <c r="K263" s="104"/>
      <c r="L263" s="85"/>
      <c r="M263" s="86"/>
      <c r="N263" s="87"/>
      <c r="O263" s="86"/>
      <c r="P263" s="87"/>
      <c r="Q263" s="87"/>
      <c r="R263" s="88"/>
      <c r="T263" s="29"/>
      <c r="U263" s="29"/>
      <c r="V263" s="29"/>
      <c r="W263" s="29"/>
      <c r="X263" s="29"/>
      <c r="Y263" s="29"/>
      <c r="Z263" s="29"/>
    </row>
    <row r="264" spans="1:26" ht="18" customHeight="1">
      <c r="A264" s="28"/>
      <c r="B264" s="29"/>
      <c r="C264" s="29"/>
      <c r="D264" s="201" t="s">
        <v>90</v>
      </c>
      <c r="E264" s="202"/>
      <c r="F264" s="202"/>
      <c r="G264" s="202"/>
      <c r="H264" s="202"/>
      <c r="I264" s="202"/>
      <c r="J264" s="203"/>
      <c r="K264" s="89">
        <f>SUM(K249:K260)</f>
        <v>0</v>
      </c>
      <c r="L264" s="90" t="str">
        <f>IF(K256=0,"",K256/B249)</f>
        <v/>
      </c>
      <c r="M264" s="90" t="str">
        <f>IF(K264=0,"",K264/B249)</f>
        <v/>
      </c>
      <c r="N264" s="90" t="str">
        <f>IF(K256=0,"",M264-L264)</f>
        <v/>
      </c>
      <c r="O264" s="1"/>
      <c r="P264" s="29"/>
      <c r="Q264" s="25"/>
      <c r="R264" s="1"/>
      <c r="T264" s="29"/>
      <c r="U264" s="29"/>
      <c r="V264" s="29"/>
      <c r="W264" s="35">
        <f>AVERAGE(S251,S275)</f>
        <v>0.88494623655913984</v>
      </c>
      <c r="X264" s="29"/>
      <c r="Y264" s="29"/>
      <c r="Z264" s="29"/>
    </row>
    <row r="265" spans="1:26" ht="12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1"/>
      <c r="M265" s="1"/>
      <c r="N265" s="29"/>
      <c r="O265" s="1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2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1"/>
      <c r="M266" s="1"/>
      <c r="N266" s="29"/>
      <c r="O266" s="1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2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1"/>
      <c r="M267" s="1"/>
      <c r="N267" s="29"/>
      <c r="O267" s="1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1"/>
      <c r="M268" s="1"/>
      <c r="N268" s="29"/>
      <c r="O268" s="1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1"/>
      <c r="M269" s="1"/>
      <c r="N269" s="29"/>
      <c r="O269" s="1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26.25" customHeight="1">
      <c r="B270" s="212" t="s">
        <v>101</v>
      </c>
      <c r="C270" s="205"/>
      <c r="D270" s="205"/>
      <c r="E270" s="205"/>
      <c r="F270" s="205"/>
      <c r="G270" s="205"/>
      <c r="H270" s="205"/>
      <c r="I270" s="205"/>
      <c r="J270" s="205"/>
      <c r="K270" s="48" t="s">
        <v>113</v>
      </c>
      <c r="L270" s="1"/>
      <c r="M270" s="1"/>
      <c r="N270" s="29"/>
      <c r="O270" s="1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20.25" customHeight="1">
      <c r="A271" s="206" t="s">
        <v>9</v>
      </c>
      <c r="B271" s="207" t="s">
        <v>80</v>
      </c>
      <c r="C271" s="202"/>
      <c r="D271" s="202"/>
      <c r="E271" s="202"/>
      <c r="F271" s="202"/>
      <c r="G271" s="202"/>
      <c r="H271" s="202"/>
      <c r="I271" s="202"/>
      <c r="J271" s="203"/>
      <c r="K271" s="208" t="s">
        <v>10</v>
      </c>
      <c r="L271" s="196" t="s">
        <v>2</v>
      </c>
      <c r="M271" s="196" t="s">
        <v>3</v>
      </c>
      <c r="N271" s="198" t="s">
        <v>4</v>
      </c>
      <c r="O271" s="196" t="s">
        <v>5</v>
      </c>
      <c r="P271" s="199" t="s">
        <v>6</v>
      </c>
      <c r="Q271" s="199" t="s">
        <v>7</v>
      </c>
      <c r="R271" s="196" t="s">
        <v>8</v>
      </c>
      <c r="T271" s="29"/>
      <c r="U271" s="29"/>
      <c r="V271" s="29"/>
      <c r="W271" s="29"/>
      <c r="X271" s="29"/>
      <c r="Y271" s="29"/>
      <c r="Z271" s="29"/>
    </row>
    <row r="272" spans="1:26" ht="15.75" customHeight="1">
      <c r="A272" s="197"/>
      <c r="B272" s="52" t="s">
        <v>81</v>
      </c>
      <c r="C272" s="52" t="s">
        <v>82</v>
      </c>
      <c r="D272" s="52" t="s">
        <v>83</v>
      </c>
      <c r="E272" s="52" t="s">
        <v>84</v>
      </c>
      <c r="F272" s="52" t="s">
        <v>85</v>
      </c>
      <c r="G272" s="52" t="s">
        <v>86</v>
      </c>
      <c r="H272" s="52" t="s">
        <v>87</v>
      </c>
      <c r="I272" s="52" t="s">
        <v>88</v>
      </c>
      <c r="J272" s="52" t="s">
        <v>89</v>
      </c>
      <c r="K272" s="197"/>
      <c r="L272" s="197"/>
      <c r="M272" s="197"/>
      <c r="N272" s="197"/>
      <c r="O272" s="197"/>
      <c r="P272" s="197"/>
      <c r="Q272" s="197"/>
      <c r="R272" s="197"/>
      <c r="T272" s="29"/>
      <c r="U272" s="29"/>
      <c r="V272" s="29"/>
      <c r="W272" s="29"/>
      <c r="X272" s="29"/>
      <c r="Y272" s="29"/>
      <c r="Z272" s="29"/>
    </row>
    <row r="273" spans="1:26" ht="15.75" customHeight="1">
      <c r="A273" s="52">
        <v>2102</v>
      </c>
      <c r="B273" s="53">
        <v>31</v>
      </c>
      <c r="C273" s="103"/>
      <c r="D273" s="103"/>
      <c r="E273" s="103"/>
      <c r="F273" s="103"/>
      <c r="G273" s="103"/>
      <c r="H273" s="103"/>
      <c r="I273" s="103"/>
      <c r="J273" s="103"/>
      <c r="K273" s="104"/>
      <c r="L273" s="55"/>
      <c r="M273" s="56"/>
      <c r="N273" s="57"/>
      <c r="O273" s="105"/>
      <c r="P273" s="59">
        <f>B273</f>
        <v>31</v>
      </c>
      <c r="Q273" s="106"/>
      <c r="R273" s="105"/>
      <c r="T273" s="29"/>
      <c r="U273" s="29"/>
      <c r="V273" s="29"/>
      <c r="W273" s="29"/>
      <c r="X273" s="29"/>
      <c r="Y273" s="29"/>
      <c r="Z273" s="29"/>
    </row>
    <row r="274" spans="1:26" ht="15.75" customHeight="1">
      <c r="A274" s="52">
        <v>2201</v>
      </c>
      <c r="B274" s="103"/>
      <c r="C274" s="103">
        <v>28</v>
      </c>
      <c r="D274" s="103"/>
      <c r="E274" s="103"/>
      <c r="F274" s="103"/>
      <c r="G274" s="103"/>
      <c r="H274" s="103"/>
      <c r="I274" s="103"/>
      <c r="J274" s="103"/>
      <c r="K274" s="104"/>
      <c r="L274" s="61"/>
      <c r="M274" s="1"/>
      <c r="N274" s="62"/>
      <c r="O274" s="63">
        <f>IF(C274=0,"",C274/B273)</f>
        <v>0.90322580645161288</v>
      </c>
      <c r="P274" s="64">
        <v>28</v>
      </c>
      <c r="Q274" s="65">
        <f t="shared" ref="Q274:Q280" si="26">IF(P274=0,"",P274/P273)</f>
        <v>0.90322580645161288</v>
      </c>
      <c r="R274" s="65">
        <f t="shared" ref="R274:R280" si="27">IF(P274=0,"",100%-Q274)</f>
        <v>9.6774193548387122E-2</v>
      </c>
      <c r="T274" s="29"/>
      <c r="U274" s="29"/>
      <c r="V274" s="29"/>
      <c r="W274" s="29"/>
      <c r="X274" s="29"/>
      <c r="Y274" s="29"/>
      <c r="Z274" s="29"/>
    </row>
    <row r="275" spans="1:26" ht="15.75" customHeight="1">
      <c r="A275" s="52">
        <v>2202</v>
      </c>
      <c r="B275" s="103"/>
      <c r="C275" s="103"/>
      <c r="D275" s="103">
        <v>14</v>
      </c>
      <c r="E275" s="103"/>
      <c r="F275" s="103"/>
      <c r="G275" s="103"/>
      <c r="H275" s="103"/>
      <c r="I275" s="103"/>
      <c r="J275" s="103"/>
      <c r="K275" s="104"/>
      <c r="L275" s="61"/>
      <c r="M275" s="1"/>
      <c r="N275" s="62"/>
      <c r="O275" s="63">
        <f>IF(D275=0,"",D275/C274)</f>
        <v>0.5</v>
      </c>
      <c r="P275" s="64">
        <v>28</v>
      </c>
      <c r="Q275" s="65">
        <f t="shared" si="26"/>
        <v>1</v>
      </c>
      <c r="R275" s="65">
        <f t="shared" si="27"/>
        <v>0</v>
      </c>
      <c r="S275" s="8">
        <f>P275/P273</f>
        <v>0.90322580645161288</v>
      </c>
      <c r="T275" s="29"/>
      <c r="U275" s="29"/>
      <c r="V275" s="29"/>
      <c r="W275" s="29"/>
      <c r="X275" s="29"/>
      <c r="Y275" s="29"/>
      <c r="Z275" s="29"/>
    </row>
    <row r="276" spans="1:26" ht="15.75" customHeight="1">
      <c r="A276" s="52">
        <v>2301</v>
      </c>
      <c r="B276" s="103"/>
      <c r="C276" s="103"/>
      <c r="D276" s="103"/>
      <c r="E276" s="103">
        <v>14</v>
      </c>
      <c r="F276" s="103"/>
      <c r="G276" s="103"/>
      <c r="H276" s="103"/>
      <c r="I276" s="103"/>
      <c r="J276" s="103"/>
      <c r="K276" s="104"/>
      <c r="L276" s="61"/>
      <c r="M276" s="1"/>
      <c r="N276" s="62"/>
      <c r="O276" s="63">
        <f>IF(E276=0,"",E276/D275)</f>
        <v>1</v>
      </c>
      <c r="P276" s="64">
        <v>28</v>
      </c>
      <c r="Q276" s="65">
        <f t="shared" si="26"/>
        <v>1</v>
      </c>
      <c r="R276" s="65">
        <f t="shared" si="27"/>
        <v>0</v>
      </c>
      <c r="T276" s="29"/>
      <c r="U276" s="29"/>
      <c r="V276" s="29"/>
      <c r="W276" s="29"/>
      <c r="X276" s="29"/>
      <c r="Y276" s="29"/>
      <c r="Z276" s="29"/>
    </row>
    <row r="277" spans="1:26" ht="15.75" customHeight="1">
      <c r="A277" s="52">
        <v>2302</v>
      </c>
      <c r="B277" s="103"/>
      <c r="C277" s="103"/>
      <c r="D277" s="103"/>
      <c r="E277" s="103">
        <v>20</v>
      </c>
      <c r="F277" s="103"/>
      <c r="G277" s="103"/>
      <c r="H277" s="103"/>
      <c r="I277" s="103"/>
      <c r="J277" s="103"/>
      <c r="K277" s="104"/>
      <c r="L277" s="61"/>
      <c r="M277" s="1"/>
      <c r="N277" s="62"/>
      <c r="O277" s="63" t="str">
        <f>IF(G277=0,"",G277/#REF!)</f>
        <v/>
      </c>
      <c r="P277" s="64">
        <v>26</v>
      </c>
      <c r="Q277" s="65"/>
      <c r="R277" s="65"/>
      <c r="T277" s="29"/>
      <c r="U277" s="29"/>
      <c r="V277" s="29"/>
      <c r="W277" s="29"/>
      <c r="X277" s="29"/>
      <c r="Y277" s="29"/>
      <c r="Z277" s="29"/>
    </row>
    <row r="278" spans="1:26" ht="15.75" customHeight="1">
      <c r="A278" s="52">
        <v>2401</v>
      </c>
      <c r="B278" s="103"/>
      <c r="C278" s="103"/>
      <c r="D278" s="103"/>
      <c r="E278" s="103">
        <v>14</v>
      </c>
      <c r="F278" s="103"/>
      <c r="G278" s="103"/>
      <c r="H278" s="103"/>
      <c r="I278" s="103"/>
      <c r="J278" s="103"/>
      <c r="K278" s="104"/>
      <c r="L278" s="61"/>
      <c r="M278" s="1"/>
      <c r="N278" s="62"/>
      <c r="O278" s="63" t="str">
        <f>IF(H278=0,"",H278/G277)</f>
        <v/>
      </c>
      <c r="P278" s="64">
        <v>15</v>
      </c>
      <c r="Q278" s="65"/>
      <c r="R278" s="65"/>
      <c r="T278" s="29"/>
      <c r="U278" s="29"/>
      <c r="V278" s="29"/>
      <c r="W278" s="29"/>
      <c r="X278" s="29"/>
      <c r="Y278" s="29"/>
      <c r="Z278" s="29"/>
    </row>
    <row r="279" spans="1:26" ht="15.75" customHeight="1">
      <c r="A279" s="52">
        <v>2402</v>
      </c>
      <c r="B279" s="103"/>
      <c r="C279" s="103"/>
      <c r="D279" s="103"/>
      <c r="E279" s="103">
        <v>7</v>
      </c>
      <c r="F279" s="103"/>
      <c r="G279" s="103"/>
      <c r="H279" s="103"/>
      <c r="I279" s="103"/>
      <c r="J279" s="103"/>
      <c r="K279" s="104"/>
      <c r="L279" s="61"/>
      <c r="M279" s="1"/>
      <c r="N279" s="62"/>
      <c r="O279" s="63" t="str">
        <f>IF(I279=0,"",I279/H278)</f>
        <v/>
      </c>
      <c r="P279" s="64">
        <v>7</v>
      </c>
      <c r="Q279" s="65"/>
      <c r="R279" s="65"/>
      <c r="T279" s="29"/>
      <c r="U279" s="29"/>
      <c r="V279" s="29"/>
      <c r="W279" s="29"/>
      <c r="X279" s="29"/>
      <c r="Y279" s="29"/>
      <c r="Z279" s="29"/>
    </row>
    <row r="280" spans="1:26" ht="15.75" customHeight="1">
      <c r="A280" s="52">
        <v>2501</v>
      </c>
      <c r="B280" s="103"/>
      <c r="C280" s="103"/>
      <c r="D280" s="103"/>
      <c r="E280" s="103"/>
      <c r="F280" s="103"/>
      <c r="G280" s="103"/>
      <c r="H280" s="103"/>
      <c r="I280" s="103"/>
      <c r="J280" s="103"/>
      <c r="K280" s="104"/>
      <c r="L280" s="61"/>
      <c r="M280" s="1"/>
      <c r="N280" s="62"/>
      <c r="O280" s="66" t="str">
        <f>IF(J280=0,"",J280/I279)</f>
        <v/>
      </c>
      <c r="P280" s="64"/>
      <c r="Q280" s="65" t="str">
        <f t="shared" si="26"/>
        <v/>
      </c>
      <c r="R280" s="67" t="str">
        <f t="shared" si="27"/>
        <v/>
      </c>
      <c r="T280" s="29"/>
      <c r="U280" s="29"/>
      <c r="V280" s="29"/>
      <c r="W280" s="29"/>
      <c r="X280" s="29"/>
      <c r="Y280" s="29"/>
      <c r="Z280" s="29"/>
    </row>
    <row r="281" spans="1:26" ht="15.75" customHeight="1">
      <c r="A281" s="52">
        <v>2502</v>
      </c>
      <c r="B281" s="103"/>
      <c r="C281" s="103"/>
      <c r="D281" s="103"/>
      <c r="E281" s="103"/>
      <c r="F281" s="103"/>
      <c r="G281" s="103"/>
      <c r="H281" s="103"/>
      <c r="I281" s="103"/>
      <c r="J281" s="103"/>
      <c r="K281" s="104"/>
      <c r="L281" s="61"/>
      <c r="M281" s="1"/>
      <c r="N281" s="29"/>
      <c r="O281" s="140"/>
      <c r="P281" s="141"/>
      <c r="Q281" s="142"/>
      <c r="R281" s="143"/>
      <c r="T281" s="29"/>
      <c r="U281" s="29"/>
      <c r="V281" s="29"/>
      <c r="W281" s="29"/>
      <c r="X281" s="29"/>
      <c r="Y281" s="29"/>
      <c r="Z281" s="29"/>
    </row>
    <row r="282" spans="1:26" ht="15.75" customHeight="1">
      <c r="A282" s="52">
        <v>2601</v>
      </c>
      <c r="B282" s="103"/>
      <c r="C282" s="103"/>
      <c r="D282" s="103"/>
      <c r="E282" s="103"/>
      <c r="F282" s="103"/>
      <c r="G282" s="103"/>
      <c r="H282" s="103"/>
      <c r="I282" s="103"/>
      <c r="J282" s="103"/>
      <c r="K282" s="104"/>
      <c r="L282" s="61"/>
      <c r="M282" s="1"/>
      <c r="N282" s="29"/>
      <c r="O282" s="110"/>
      <c r="P282" s="111"/>
      <c r="Q282" s="112"/>
      <c r="R282" s="110"/>
      <c r="T282" s="29"/>
      <c r="U282" s="29"/>
      <c r="V282" s="29"/>
      <c r="W282" s="29"/>
      <c r="X282" s="29"/>
      <c r="Y282" s="29"/>
      <c r="Z282" s="29"/>
    </row>
    <row r="283" spans="1:26" ht="15.75" customHeight="1">
      <c r="A283" s="52">
        <v>2602</v>
      </c>
      <c r="B283" s="103"/>
      <c r="C283" s="103"/>
      <c r="D283" s="103"/>
      <c r="E283" s="103"/>
      <c r="F283" s="103"/>
      <c r="G283" s="103"/>
      <c r="H283" s="103"/>
      <c r="I283" s="103"/>
      <c r="J283" s="103"/>
      <c r="K283" s="104"/>
      <c r="L283" s="61"/>
      <c r="M283" s="1"/>
      <c r="N283" s="29"/>
      <c r="O283" s="110"/>
      <c r="P283" s="111"/>
      <c r="Q283" s="112"/>
      <c r="R283" s="110"/>
      <c r="T283" s="29"/>
      <c r="U283" s="29"/>
      <c r="V283" s="29"/>
      <c r="W283" s="29"/>
      <c r="X283" s="29"/>
      <c r="Y283" s="29"/>
      <c r="Z283" s="29"/>
    </row>
    <row r="284" spans="1:26" ht="15.75" customHeight="1">
      <c r="A284" s="52">
        <v>2701</v>
      </c>
      <c r="B284" s="103"/>
      <c r="C284" s="103"/>
      <c r="D284" s="103"/>
      <c r="E284" s="103"/>
      <c r="F284" s="103"/>
      <c r="G284" s="103"/>
      <c r="H284" s="103"/>
      <c r="I284" s="103"/>
      <c r="J284" s="103"/>
      <c r="K284" s="104"/>
      <c r="L284" s="61"/>
      <c r="M284" s="1"/>
      <c r="N284" s="29"/>
      <c r="O284" s="110"/>
      <c r="P284" s="111"/>
      <c r="Q284" s="112"/>
      <c r="R284" s="110"/>
      <c r="T284" s="29"/>
      <c r="U284" s="29"/>
      <c r="V284" s="29"/>
      <c r="W284" s="29"/>
      <c r="X284" s="29"/>
      <c r="Y284" s="29"/>
      <c r="Z284" s="29"/>
    </row>
    <row r="285" spans="1:26" ht="15.75" customHeight="1">
      <c r="A285" s="52">
        <v>2702</v>
      </c>
      <c r="B285" s="103"/>
      <c r="C285" s="103"/>
      <c r="D285" s="103"/>
      <c r="E285" s="103"/>
      <c r="F285" s="103"/>
      <c r="G285" s="103"/>
      <c r="H285" s="103"/>
      <c r="I285" s="103"/>
      <c r="J285" s="103"/>
      <c r="K285" s="104"/>
      <c r="L285" s="61"/>
      <c r="M285" s="1"/>
      <c r="N285" s="29"/>
      <c r="O285" s="77" t="s">
        <v>63</v>
      </c>
      <c r="P285" s="78"/>
      <c r="Q285" s="79" t="str">
        <f>IF(SUM(K275:K285)=0,"",SUM(K275:K285))</f>
        <v/>
      </c>
      <c r="R285" s="80" t="s">
        <v>10</v>
      </c>
      <c r="T285" s="29"/>
      <c r="U285" s="29"/>
      <c r="V285" s="29"/>
      <c r="W285" s="29"/>
      <c r="X285" s="29"/>
      <c r="Y285" s="29"/>
      <c r="Z285" s="29"/>
    </row>
    <row r="286" spans="1:26" ht="15.75" customHeight="1">
      <c r="A286" s="52">
        <v>2801</v>
      </c>
      <c r="B286" s="103"/>
      <c r="C286" s="103"/>
      <c r="D286" s="103"/>
      <c r="E286" s="103"/>
      <c r="F286" s="103"/>
      <c r="G286" s="103"/>
      <c r="H286" s="103"/>
      <c r="I286" s="103"/>
      <c r="J286" s="103"/>
      <c r="K286" s="104"/>
      <c r="L286" s="61"/>
      <c r="M286" s="1"/>
      <c r="N286" s="29"/>
      <c r="O286" s="81" t="s">
        <v>64</v>
      </c>
      <c r="P286" s="82" t="str">
        <f>IF(P285/B273=0,"",P285/B273)</f>
        <v/>
      </c>
      <c r="Q286" s="83" t="e">
        <f>IF(P285/Q285=0,"",P285/Q285)</f>
        <v>#VALUE!</v>
      </c>
      <c r="R286" s="84" t="s">
        <v>65</v>
      </c>
      <c r="T286" s="29"/>
      <c r="U286" s="29"/>
      <c r="V286" s="29"/>
      <c r="W286" s="29"/>
      <c r="X286" s="29"/>
      <c r="Y286" s="29"/>
      <c r="Z286" s="29"/>
    </row>
    <row r="287" spans="1:26" ht="15.75" customHeight="1">
      <c r="A287" s="52">
        <v>2802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4"/>
      <c r="L287" s="85"/>
      <c r="M287" s="86"/>
      <c r="N287" s="87"/>
      <c r="O287" s="86"/>
      <c r="P287" s="87"/>
      <c r="Q287" s="87"/>
      <c r="R287" s="88"/>
      <c r="T287" s="29"/>
      <c r="U287" s="29"/>
      <c r="V287" s="29"/>
      <c r="W287" s="29"/>
      <c r="X287" s="29"/>
      <c r="Y287" s="29"/>
      <c r="Z287" s="29"/>
    </row>
    <row r="288" spans="1:26" ht="18" customHeight="1">
      <c r="A288" s="28"/>
      <c r="B288" s="29"/>
      <c r="C288" s="29"/>
      <c r="D288" s="201" t="s">
        <v>90</v>
      </c>
      <c r="E288" s="202"/>
      <c r="F288" s="202"/>
      <c r="G288" s="202"/>
      <c r="H288" s="202"/>
      <c r="I288" s="202"/>
      <c r="J288" s="203"/>
      <c r="K288" s="89">
        <f>SUM(K273:K284)</f>
        <v>0</v>
      </c>
      <c r="L288" s="90" t="str">
        <f>IF(K280=0,"",K280/B273)</f>
        <v/>
      </c>
      <c r="M288" s="90" t="str">
        <f>IF(K288=0,"",K288/B273)</f>
        <v/>
      </c>
      <c r="N288" s="90" t="str">
        <f>IF(K280=0,"",M288-L288)</f>
        <v/>
      </c>
      <c r="O288" s="1"/>
      <c r="P288" s="29"/>
      <c r="Q288" s="25"/>
      <c r="R288" s="1"/>
      <c r="T288" s="29"/>
      <c r="U288" s="29"/>
      <c r="V288" s="29"/>
      <c r="W288" s="29"/>
      <c r="X288" s="29"/>
      <c r="Y288" s="29"/>
      <c r="Z288" s="29"/>
    </row>
    <row r="289" spans="1:26" ht="12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1"/>
      <c r="M289" s="1"/>
      <c r="N289" s="29"/>
      <c r="O289" s="1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1"/>
      <c r="M290" s="1"/>
      <c r="N290" s="29"/>
      <c r="O290" s="1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1"/>
      <c r="M291" s="1"/>
      <c r="N291" s="29"/>
      <c r="O291" s="1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1"/>
      <c r="M292" s="1"/>
      <c r="N292" s="29"/>
      <c r="O292" s="1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1"/>
      <c r="M293" s="1"/>
      <c r="N293" s="29"/>
      <c r="O293" s="1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26.25" customHeight="1">
      <c r="B294" s="212" t="s">
        <v>101</v>
      </c>
      <c r="C294" s="205"/>
      <c r="D294" s="205"/>
      <c r="E294" s="205"/>
      <c r="F294" s="205"/>
      <c r="G294" s="205"/>
      <c r="H294" s="205"/>
      <c r="I294" s="205"/>
      <c r="J294" s="205"/>
      <c r="K294" s="48" t="s">
        <v>114</v>
      </c>
      <c r="L294" s="1"/>
      <c r="M294" s="1"/>
      <c r="N294" s="29"/>
      <c r="O294" s="1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20.25" customHeight="1">
      <c r="A295" s="206" t="s">
        <v>9</v>
      </c>
      <c r="B295" s="207" t="s">
        <v>80</v>
      </c>
      <c r="C295" s="202"/>
      <c r="D295" s="202"/>
      <c r="E295" s="202"/>
      <c r="F295" s="202"/>
      <c r="G295" s="202"/>
      <c r="H295" s="202"/>
      <c r="I295" s="202"/>
      <c r="J295" s="203"/>
      <c r="K295" s="208" t="s">
        <v>10</v>
      </c>
      <c r="L295" s="196" t="s">
        <v>2</v>
      </c>
      <c r="M295" s="196" t="s">
        <v>3</v>
      </c>
      <c r="N295" s="198" t="s">
        <v>4</v>
      </c>
      <c r="O295" s="196" t="s">
        <v>5</v>
      </c>
      <c r="P295" s="199" t="s">
        <v>6</v>
      </c>
      <c r="Q295" s="199" t="s">
        <v>7</v>
      </c>
      <c r="R295" s="196" t="s">
        <v>8</v>
      </c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>
      <c r="A296" s="197"/>
      <c r="B296" s="52" t="s">
        <v>81</v>
      </c>
      <c r="C296" s="52" t="s">
        <v>82</v>
      </c>
      <c r="D296" s="52" t="s">
        <v>83</v>
      </c>
      <c r="E296" s="52" t="s">
        <v>84</v>
      </c>
      <c r="F296" s="52" t="s">
        <v>85</v>
      </c>
      <c r="G296" s="52" t="s">
        <v>86</v>
      </c>
      <c r="H296" s="52" t="s">
        <v>87</v>
      </c>
      <c r="I296" s="52" t="s">
        <v>88</v>
      </c>
      <c r="J296" s="52" t="s">
        <v>89</v>
      </c>
      <c r="K296" s="197"/>
      <c r="L296" s="197"/>
      <c r="M296" s="197"/>
      <c r="N296" s="197"/>
      <c r="O296" s="197"/>
      <c r="P296" s="197"/>
      <c r="Q296" s="197"/>
      <c r="R296" s="197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>
      <c r="A297" s="52">
        <v>2201</v>
      </c>
      <c r="B297" s="53">
        <v>34</v>
      </c>
      <c r="C297" s="103"/>
      <c r="D297" s="103"/>
      <c r="E297" s="103"/>
      <c r="F297" s="103"/>
      <c r="G297" s="103"/>
      <c r="H297" s="103"/>
      <c r="I297" s="103"/>
      <c r="J297" s="103"/>
      <c r="K297" s="104"/>
      <c r="L297" s="55"/>
      <c r="M297" s="56"/>
      <c r="N297" s="57"/>
      <c r="O297" s="105"/>
      <c r="P297" s="59">
        <v>34</v>
      </c>
      <c r="Q297" s="106"/>
      <c r="R297" s="105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>
      <c r="A298" s="52">
        <v>2202</v>
      </c>
      <c r="B298" s="103"/>
      <c r="C298" s="103">
        <v>31</v>
      </c>
      <c r="D298" s="103"/>
      <c r="E298" s="103"/>
      <c r="F298" s="103"/>
      <c r="G298" s="103"/>
      <c r="H298" s="103"/>
      <c r="I298" s="103"/>
      <c r="J298" s="103"/>
      <c r="K298" s="104"/>
      <c r="L298" s="61"/>
      <c r="M298" s="1"/>
      <c r="N298" s="62"/>
      <c r="O298" s="63">
        <f>IF(C298=0,"",C298/B297)</f>
        <v>0.91176470588235292</v>
      </c>
      <c r="P298" s="64">
        <v>32</v>
      </c>
      <c r="Q298" s="65">
        <f t="shared" ref="Q298:Q304" si="28">IF(P298=0,"",P298/P297)</f>
        <v>0.94117647058823528</v>
      </c>
      <c r="R298" s="65">
        <f t="shared" ref="R298:R304" si="29">IF(P298=0,"",100%-Q298)</f>
        <v>5.8823529411764719E-2</v>
      </c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>
      <c r="A299" s="52">
        <v>2301</v>
      </c>
      <c r="B299" s="103"/>
      <c r="C299" s="103"/>
      <c r="D299" s="103">
        <v>30</v>
      </c>
      <c r="E299" s="103"/>
      <c r="F299" s="103"/>
      <c r="G299" s="103"/>
      <c r="H299" s="103"/>
      <c r="I299" s="103"/>
      <c r="J299" s="103"/>
      <c r="K299" s="104"/>
      <c r="L299" s="61"/>
      <c r="M299" s="1"/>
      <c r="N299" s="62"/>
      <c r="O299" s="63">
        <f>IF(D299=0,"",D299/C298)</f>
        <v>0.967741935483871</v>
      </c>
      <c r="P299" s="64">
        <v>32</v>
      </c>
      <c r="Q299" s="65">
        <f t="shared" si="28"/>
        <v>1</v>
      </c>
      <c r="R299" s="65">
        <f t="shared" si="29"/>
        <v>0</v>
      </c>
      <c r="S299" s="8">
        <f>P299/P297</f>
        <v>0.94117647058823528</v>
      </c>
      <c r="T299" s="29"/>
      <c r="U299" s="29"/>
      <c r="V299" s="29"/>
      <c r="W299" s="29"/>
      <c r="X299" s="29"/>
      <c r="Y299" s="29"/>
      <c r="Z299" s="29"/>
    </row>
    <row r="300" spans="1:26" ht="15.75" customHeight="1">
      <c r="A300" s="52">
        <v>2302</v>
      </c>
      <c r="B300" s="103"/>
      <c r="C300" s="103"/>
      <c r="D300" s="103"/>
      <c r="E300" s="103">
        <v>28</v>
      </c>
      <c r="F300" s="103"/>
      <c r="G300" s="103"/>
      <c r="H300" s="103"/>
      <c r="I300" s="103"/>
      <c r="J300" s="103"/>
      <c r="K300" s="104"/>
      <c r="L300" s="61"/>
      <c r="M300" s="1"/>
      <c r="N300" s="62"/>
      <c r="O300" s="63">
        <f>IF(E300=0,"",E300/D299)</f>
        <v>0.93333333333333335</v>
      </c>
      <c r="P300" s="64">
        <v>32</v>
      </c>
      <c r="Q300" s="65">
        <f t="shared" si="28"/>
        <v>1</v>
      </c>
      <c r="R300" s="65">
        <f t="shared" si="29"/>
        <v>0</v>
      </c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>
      <c r="A301" s="52">
        <v>2401</v>
      </c>
      <c r="B301" s="103"/>
      <c r="C301" s="103"/>
      <c r="D301" s="103"/>
      <c r="E301" s="103">
        <v>25</v>
      </c>
      <c r="F301" s="103"/>
      <c r="G301" s="103"/>
      <c r="H301" s="103"/>
      <c r="I301" s="103"/>
      <c r="J301" s="103"/>
      <c r="K301" s="104"/>
      <c r="L301" s="61"/>
      <c r="M301" s="1"/>
      <c r="N301" s="62"/>
      <c r="O301" s="63" t="str">
        <f>IF(G301=0,"",G301/#REF!)</f>
        <v/>
      </c>
      <c r="P301" s="64">
        <v>29</v>
      </c>
      <c r="Q301" s="65"/>
      <c r="R301" s="65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>
      <c r="A302" s="52">
        <v>2402</v>
      </c>
      <c r="B302" s="103"/>
      <c r="C302" s="103"/>
      <c r="D302" s="103"/>
      <c r="E302" s="103">
        <v>5</v>
      </c>
      <c r="F302" s="103"/>
      <c r="G302" s="103"/>
      <c r="H302" s="103"/>
      <c r="I302" s="103"/>
      <c r="J302" s="103"/>
      <c r="K302" s="104"/>
      <c r="L302" s="61"/>
      <c r="M302" s="1"/>
      <c r="N302" s="62"/>
      <c r="O302" s="63" t="str">
        <f>IF(H302=0,"",H302/G301)</f>
        <v/>
      </c>
      <c r="P302" s="64">
        <v>6</v>
      </c>
      <c r="Q302" s="65"/>
      <c r="R302" s="65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>
      <c r="A303" s="52">
        <v>2501</v>
      </c>
      <c r="B303" s="103"/>
      <c r="C303" s="103"/>
      <c r="D303" s="103"/>
      <c r="E303" s="103"/>
      <c r="F303" s="103"/>
      <c r="G303" s="103"/>
      <c r="H303" s="103"/>
      <c r="I303" s="103"/>
      <c r="J303" s="103"/>
      <c r="K303" s="104"/>
      <c r="L303" s="61"/>
      <c r="M303" s="1"/>
      <c r="N303" s="62"/>
      <c r="O303" s="63" t="str">
        <f>IF(I303=0,"",I303/H302)</f>
        <v/>
      </c>
      <c r="P303" s="64"/>
      <c r="Q303" s="65" t="str">
        <f t="shared" si="28"/>
        <v/>
      </c>
      <c r="R303" s="65" t="str">
        <f t="shared" si="29"/>
        <v/>
      </c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>
      <c r="A304" s="52">
        <v>2502</v>
      </c>
      <c r="B304" s="103"/>
      <c r="C304" s="103"/>
      <c r="D304" s="103"/>
      <c r="E304" s="103"/>
      <c r="F304" s="103"/>
      <c r="G304" s="103"/>
      <c r="H304" s="103"/>
      <c r="I304" s="103"/>
      <c r="J304" s="103"/>
      <c r="K304" s="104"/>
      <c r="L304" s="61"/>
      <c r="M304" s="1"/>
      <c r="N304" s="62"/>
      <c r="O304" s="66" t="str">
        <f>IF(J304=0,"",J304/I303)</f>
        <v/>
      </c>
      <c r="P304" s="64"/>
      <c r="Q304" s="65" t="str">
        <f t="shared" si="28"/>
        <v/>
      </c>
      <c r="R304" s="67" t="str">
        <f t="shared" si="29"/>
        <v/>
      </c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>
      <c r="A305" s="52">
        <v>2601</v>
      </c>
      <c r="B305" s="103"/>
      <c r="C305" s="103"/>
      <c r="D305" s="103"/>
      <c r="E305" s="103"/>
      <c r="F305" s="103"/>
      <c r="G305" s="103"/>
      <c r="H305" s="103"/>
      <c r="I305" s="103"/>
      <c r="J305" s="103"/>
      <c r="K305" s="104"/>
      <c r="L305" s="61"/>
      <c r="M305" s="1"/>
      <c r="N305" s="29"/>
      <c r="O305" s="140"/>
      <c r="P305" s="141"/>
      <c r="Q305" s="142"/>
      <c r="R305" s="143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>
      <c r="A306" s="52">
        <v>2602</v>
      </c>
      <c r="B306" s="103"/>
      <c r="C306" s="103"/>
      <c r="D306" s="103"/>
      <c r="E306" s="103"/>
      <c r="F306" s="103"/>
      <c r="G306" s="103"/>
      <c r="H306" s="103"/>
      <c r="I306" s="103"/>
      <c r="J306" s="103"/>
      <c r="K306" s="104"/>
      <c r="L306" s="61"/>
      <c r="M306" s="1"/>
      <c r="N306" s="29"/>
      <c r="O306" s="110"/>
      <c r="P306" s="111"/>
      <c r="Q306" s="112"/>
      <c r="R306" s="110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>
      <c r="A307" s="52">
        <v>2701</v>
      </c>
      <c r="B307" s="103"/>
      <c r="C307" s="103"/>
      <c r="D307" s="103"/>
      <c r="E307" s="103"/>
      <c r="F307" s="103"/>
      <c r="G307" s="103"/>
      <c r="H307" s="103"/>
      <c r="I307" s="103"/>
      <c r="J307" s="103"/>
      <c r="K307" s="104"/>
      <c r="L307" s="61"/>
      <c r="M307" s="1"/>
      <c r="N307" s="29"/>
      <c r="O307" s="110"/>
      <c r="P307" s="111"/>
      <c r="Q307" s="112"/>
      <c r="R307" s="110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>
      <c r="A308" s="52">
        <v>2702</v>
      </c>
      <c r="B308" s="103"/>
      <c r="C308" s="103"/>
      <c r="D308" s="103"/>
      <c r="E308" s="103"/>
      <c r="F308" s="103"/>
      <c r="G308" s="103"/>
      <c r="H308" s="103"/>
      <c r="I308" s="103"/>
      <c r="J308" s="103"/>
      <c r="K308" s="104"/>
      <c r="L308" s="61"/>
      <c r="M308" s="1"/>
      <c r="N308" s="29"/>
      <c r="O308" s="110"/>
      <c r="P308" s="111"/>
      <c r="Q308" s="112"/>
      <c r="R308" s="110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>
      <c r="A309" s="52">
        <v>2801</v>
      </c>
      <c r="B309" s="103"/>
      <c r="C309" s="103"/>
      <c r="D309" s="103"/>
      <c r="E309" s="103"/>
      <c r="F309" s="103"/>
      <c r="G309" s="103"/>
      <c r="H309" s="103"/>
      <c r="I309" s="103"/>
      <c r="J309" s="103"/>
      <c r="K309" s="104"/>
      <c r="L309" s="61"/>
      <c r="M309" s="1"/>
      <c r="N309" s="29"/>
      <c r="O309" s="77" t="s">
        <v>63</v>
      </c>
      <c r="P309" s="78"/>
      <c r="Q309" s="79" t="str">
        <f>IF(SUM(K299:K309)=0,"",SUM(K299:K309))</f>
        <v/>
      </c>
      <c r="R309" s="80" t="s">
        <v>10</v>
      </c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>
      <c r="A310" s="52">
        <v>2802</v>
      </c>
      <c r="B310" s="103"/>
      <c r="C310" s="103"/>
      <c r="D310" s="103"/>
      <c r="E310" s="103"/>
      <c r="F310" s="103"/>
      <c r="G310" s="103"/>
      <c r="H310" s="103"/>
      <c r="I310" s="103"/>
      <c r="J310" s="103"/>
      <c r="K310" s="104"/>
      <c r="L310" s="61"/>
      <c r="M310" s="1"/>
      <c r="N310" s="29"/>
      <c r="O310" s="81" t="s">
        <v>64</v>
      </c>
      <c r="P310" s="82" t="str">
        <f>IF(P309/B297=0,"",P309/B297)</f>
        <v/>
      </c>
      <c r="Q310" s="83" t="e">
        <f>IF(P309/Q309=0,"",P309/Q309)</f>
        <v>#VALUE!</v>
      </c>
      <c r="R310" s="84" t="s">
        <v>65</v>
      </c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>
      <c r="A311" s="52">
        <v>2901</v>
      </c>
      <c r="B311" s="103"/>
      <c r="C311" s="103"/>
      <c r="D311" s="103"/>
      <c r="E311" s="103"/>
      <c r="F311" s="103"/>
      <c r="G311" s="103"/>
      <c r="H311" s="103"/>
      <c r="I311" s="103"/>
      <c r="J311" s="103"/>
      <c r="K311" s="104"/>
      <c r="L311" s="85"/>
      <c r="M311" s="86"/>
      <c r="N311" s="87"/>
      <c r="O311" s="86"/>
      <c r="P311" s="87"/>
      <c r="Q311" s="87"/>
      <c r="R311" s="88"/>
      <c r="S311" s="29"/>
      <c r="T311" s="29"/>
      <c r="U311" s="29"/>
      <c r="V311" s="29"/>
      <c r="W311" s="29"/>
      <c r="X311" s="29"/>
      <c r="Y311" s="29"/>
      <c r="Z311" s="29"/>
    </row>
    <row r="312" spans="1:26" ht="18" customHeight="1">
      <c r="A312" s="28"/>
      <c r="B312" s="29"/>
      <c r="C312" s="29"/>
      <c r="D312" s="201" t="s">
        <v>90</v>
      </c>
      <c r="E312" s="202"/>
      <c r="F312" s="202"/>
      <c r="G312" s="202"/>
      <c r="H312" s="202"/>
      <c r="I312" s="202"/>
      <c r="J312" s="203"/>
      <c r="K312" s="89">
        <f>SUM(K297:K308)</f>
        <v>0</v>
      </c>
      <c r="L312" s="90" t="str">
        <f>IF(K304=0,"",K304/B297)</f>
        <v/>
      </c>
      <c r="M312" s="90" t="str">
        <f>IF(K312=0,"",K312/B297)</f>
        <v/>
      </c>
      <c r="N312" s="90" t="str">
        <f>IF(K304=0,"",M312-L312)</f>
        <v/>
      </c>
      <c r="O312" s="1"/>
      <c r="P312" s="29"/>
      <c r="Q312" s="25"/>
      <c r="R312" s="1"/>
      <c r="S312" s="29"/>
      <c r="T312" s="29"/>
      <c r="U312" s="29"/>
      <c r="V312" s="29"/>
      <c r="W312" s="29"/>
      <c r="X312" s="29"/>
      <c r="Y312" s="29"/>
      <c r="Z312" s="29"/>
    </row>
    <row r="313" spans="1:26" ht="12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1"/>
      <c r="M313" s="1"/>
      <c r="N313" s="29"/>
      <c r="O313" s="1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1"/>
      <c r="M314" s="1"/>
      <c r="N314" s="29"/>
      <c r="O314" s="1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26.25">
      <c r="B315" s="212" t="s">
        <v>101</v>
      </c>
      <c r="C315" s="205"/>
      <c r="D315" s="205"/>
      <c r="E315" s="205"/>
      <c r="F315" s="205"/>
      <c r="G315" s="205"/>
      <c r="H315" s="205"/>
      <c r="I315" s="205"/>
      <c r="J315" s="205"/>
      <c r="K315" s="48" t="s">
        <v>115</v>
      </c>
      <c r="L315" s="1"/>
      <c r="M315" s="1"/>
      <c r="N315" s="29"/>
      <c r="O315" s="1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20.25">
      <c r="A316" s="206" t="s">
        <v>9</v>
      </c>
      <c r="B316" s="207" t="s">
        <v>80</v>
      </c>
      <c r="C316" s="202"/>
      <c r="D316" s="202"/>
      <c r="E316" s="202"/>
      <c r="F316" s="202"/>
      <c r="G316" s="202"/>
      <c r="H316" s="202"/>
      <c r="I316" s="202"/>
      <c r="J316" s="203"/>
      <c r="K316" s="208" t="s">
        <v>10</v>
      </c>
      <c r="L316" s="196" t="s">
        <v>2</v>
      </c>
      <c r="M316" s="196" t="s">
        <v>3</v>
      </c>
      <c r="N316" s="198" t="s">
        <v>4</v>
      </c>
      <c r="O316" s="196" t="s">
        <v>5</v>
      </c>
      <c r="P316" s="199" t="s">
        <v>6</v>
      </c>
      <c r="Q316" s="199" t="s">
        <v>7</v>
      </c>
      <c r="R316" s="196" t="s">
        <v>8</v>
      </c>
      <c r="S316" s="29"/>
      <c r="T316" s="29"/>
      <c r="U316" s="29"/>
      <c r="V316" s="29"/>
      <c r="W316" s="29"/>
      <c r="X316" s="29"/>
      <c r="Y316" s="29"/>
      <c r="Z316" s="29"/>
    </row>
    <row r="317" spans="1:26" ht="14.25" customHeight="1">
      <c r="A317" s="197"/>
      <c r="B317" s="52" t="s">
        <v>81</v>
      </c>
      <c r="C317" s="52" t="s">
        <v>82</v>
      </c>
      <c r="D317" s="52" t="s">
        <v>83</v>
      </c>
      <c r="E317" s="52" t="s">
        <v>84</v>
      </c>
      <c r="F317" s="52" t="s">
        <v>85</v>
      </c>
      <c r="G317" s="52" t="s">
        <v>86</v>
      </c>
      <c r="H317" s="52" t="s">
        <v>87</v>
      </c>
      <c r="I317" s="52" t="s">
        <v>88</v>
      </c>
      <c r="J317" s="52" t="s">
        <v>89</v>
      </c>
      <c r="K317" s="197"/>
      <c r="L317" s="197"/>
      <c r="M317" s="197"/>
      <c r="N317" s="197"/>
      <c r="O317" s="197"/>
      <c r="P317" s="197"/>
      <c r="Q317" s="197"/>
      <c r="R317" s="197"/>
      <c r="S317" s="29"/>
      <c r="T317" s="29"/>
      <c r="U317" s="29"/>
      <c r="V317" s="29"/>
      <c r="W317" s="29"/>
      <c r="X317" s="29"/>
      <c r="Y317" s="29"/>
      <c r="Z317" s="29"/>
    </row>
    <row r="318" spans="1:26" ht="15.75">
      <c r="A318" s="52">
        <v>2202</v>
      </c>
      <c r="B318" s="53">
        <v>30</v>
      </c>
      <c r="C318" s="103"/>
      <c r="D318" s="103"/>
      <c r="E318" s="103"/>
      <c r="F318" s="103"/>
      <c r="G318" s="103"/>
      <c r="H318" s="103"/>
      <c r="I318" s="103"/>
      <c r="J318" s="103"/>
      <c r="K318" s="104"/>
      <c r="L318" s="55"/>
      <c r="M318" s="56"/>
      <c r="N318" s="57"/>
      <c r="O318" s="105"/>
      <c r="P318" s="59">
        <v>30</v>
      </c>
      <c r="Q318" s="106"/>
      <c r="R318" s="105"/>
      <c r="S318" s="29"/>
      <c r="T318" s="29"/>
      <c r="U318" s="29"/>
      <c r="V318" s="29"/>
      <c r="W318" s="29"/>
      <c r="X318" s="29"/>
      <c r="Y318" s="29"/>
      <c r="Z318" s="29"/>
    </row>
    <row r="319" spans="1:26" ht="15.75">
      <c r="A319" s="52">
        <v>2301</v>
      </c>
      <c r="B319" s="103"/>
      <c r="C319" s="103">
        <v>30</v>
      </c>
      <c r="D319" s="103"/>
      <c r="E319" s="103"/>
      <c r="F319" s="103"/>
      <c r="G319" s="103"/>
      <c r="H319" s="103"/>
      <c r="I319" s="103"/>
      <c r="J319" s="103"/>
      <c r="K319" s="104"/>
      <c r="L319" s="61"/>
      <c r="M319" s="1"/>
      <c r="N319" s="62"/>
      <c r="O319" s="63">
        <f>IF(C319=0,"",C319/B318)</f>
        <v>1</v>
      </c>
      <c r="P319" s="64">
        <v>30</v>
      </c>
      <c r="Q319" s="65">
        <f t="shared" ref="Q319:Q325" si="30">IF(P319=0,"",P319/P318)</f>
        <v>1</v>
      </c>
      <c r="R319" s="65">
        <f t="shared" ref="R319:R325" si="31">IF(P319=0,"",100%-Q319)</f>
        <v>0</v>
      </c>
      <c r="S319" s="29"/>
      <c r="T319" s="29"/>
      <c r="U319" s="29"/>
      <c r="V319" s="29"/>
      <c r="W319" s="29"/>
      <c r="X319" s="29"/>
      <c r="Y319" s="29"/>
      <c r="Z319" s="29"/>
    </row>
    <row r="320" spans="1:26" ht="15.75">
      <c r="A320" s="52">
        <v>2302</v>
      </c>
      <c r="B320" s="103"/>
      <c r="C320" s="103"/>
      <c r="D320" s="103">
        <v>29</v>
      </c>
      <c r="E320" s="103"/>
      <c r="F320" s="103"/>
      <c r="G320" s="103"/>
      <c r="H320" s="103"/>
      <c r="I320" s="103"/>
      <c r="J320" s="103"/>
      <c r="K320" s="104"/>
      <c r="L320" s="61"/>
      <c r="M320" s="1"/>
      <c r="N320" s="62"/>
      <c r="O320" s="63">
        <f>IF(D320=0,"",D320/C319)</f>
        <v>0.96666666666666667</v>
      </c>
      <c r="P320" s="64">
        <v>29</v>
      </c>
      <c r="Q320" s="65">
        <f t="shared" si="30"/>
        <v>0.96666666666666667</v>
      </c>
      <c r="R320" s="65">
        <f t="shared" si="31"/>
        <v>3.3333333333333326E-2</v>
      </c>
      <c r="S320" s="8">
        <f>P320/P318</f>
        <v>0.96666666666666667</v>
      </c>
      <c r="T320" s="29"/>
      <c r="U320" s="29"/>
      <c r="V320" s="29"/>
      <c r="W320" s="29"/>
      <c r="X320" s="29"/>
      <c r="Y320" s="29"/>
      <c r="Z320" s="29"/>
    </row>
    <row r="321" spans="1:26" ht="15.75">
      <c r="A321" s="52">
        <v>2401</v>
      </c>
      <c r="B321" s="103"/>
      <c r="C321" s="103"/>
      <c r="D321" s="103"/>
      <c r="E321" s="103">
        <v>25</v>
      </c>
      <c r="F321" s="103"/>
      <c r="G321" s="103"/>
      <c r="H321" s="103"/>
      <c r="I321" s="103"/>
      <c r="J321" s="103"/>
      <c r="K321" s="104"/>
      <c r="L321" s="61"/>
      <c r="M321" s="1"/>
      <c r="N321" s="62"/>
      <c r="O321" s="63">
        <f>IF(E321=0,"",E321/D320)</f>
        <v>0.86206896551724133</v>
      </c>
      <c r="P321" s="64">
        <v>27</v>
      </c>
      <c r="Q321" s="65">
        <f t="shared" si="30"/>
        <v>0.93103448275862066</v>
      </c>
      <c r="R321" s="65">
        <f t="shared" si="31"/>
        <v>6.8965517241379337E-2</v>
      </c>
      <c r="S321" s="29"/>
      <c r="T321" s="29"/>
      <c r="U321" s="29"/>
      <c r="V321" s="29"/>
      <c r="W321" s="29"/>
      <c r="X321" s="29"/>
      <c r="Y321" s="29"/>
      <c r="Z321" s="29"/>
    </row>
    <row r="322" spans="1:26" ht="15.75">
      <c r="A322" s="52">
        <v>2402</v>
      </c>
      <c r="B322" s="103"/>
      <c r="C322" s="103"/>
      <c r="D322" s="103"/>
      <c r="E322" s="103">
        <v>21</v>
      </c>
      <c r="F322" s="103"/>
      <c r="G322" s="103"/>
      <c r="H322" s="103"/>
      <c r="I322" s="103"/>
      <c r="J322" s="103"/>
      <c r="K322" s="104"/>
      <c r="L322" s="61"/>
      <c r="M322" s="1"/>
      <c r="N322" s="62"/>
      <c r="O322" s="63" t="str">
        <f>IF(G322=0,"",G322/#REF!)</f>
        <v/>
      </c>
      <c r="P322" s="64">
        <v>25</v>
      </c>
      <c r="Q322" s="65"/>
      <c r="R322" s="65"/>
      <c r="S322" s="29"/>
      <c r="T322" s="29"/>
      <c r="U322" s="29"/>
      <c r="V322" s="29"/>
      <c r="W322" s="29"/>
      <c r="X322" s="29"/>
      <c r="Y322" s="29"/>
      <c r="Z322" s="29"/>
    </row>
    <row r="323" spans="1:26" ht="15.75">
      <c r="A323" s="52">
        <v>2501</v>
      </c>
      <c r="B323" s="103"/>
      <c r="C323" s="103"/>
      <c r="D323" s="103"/>
      <c r="E323" s="103"/>
      <c r="F323" s="103"/>
      <c r="G323" s="103"/>
      <c r="H323" s="103"/>
      <c r="I323" s="103"/>
      <c r="J323" s="103"/>
      <c r="K323" s="104"/>
      <c r="L323" s="61"/>
      <c r="M323" s="1"/>
      <c r="N323" s="62"/>
      <c r="O323" s="63" t="str">
        <f>IF(H323=0,"",H323/G322)</f>
        <v/>
      </c>
      <c r="P323" s="64"/>
      <c r="Q323" s="65" t="str">
        <f t="shared" si="30"/>
        <v/>
      </c>
      <c r="R323" s="65" t="str">
        <f t="shared" si="31"/>
        <v/>
      </c>
      <c r="S323" s="29"/>
      <c r="T323" s="29"/>
      <c r="U323" s="29"/>
      <c r="V323" s="29"/>
      <c r="W323" s="29"/>
      <c r="X323" s="29"/>
      <c r="Y323" s="29"/>
      <c r="Z323" s="29"/>
    </row>
    <row r="324" spans="1:26" ht="15.75">
      <c r="A324" s="52">
        <v>2502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4"/>
      <c r="L324" s="61"/>
      <c r="M324" s="1"/>
      <c r="N324" s="62"/>
      <c r="O324" s="63" t="str">
        <f>IF(I324=0,"",I324/H323)</f>
        <v/>
      </c>
      <c r="P324" s="64"/>
      <c r="Q324" s="65" t="str">
        <f t="shared" si="30"/>
        <v/>
      </c>
      <c r="R324" s="65" t="str">
        <f t="shared" si="31"/>
        <v/>
      </c>
      <c r="S324" s="29"/>
      <c r="T324" s="29"/>
      <c r="U324" s="29"/>
      <c r="V324" s="29"/>
      <c r="W324" s="29"/>
      <c r="X324" s="29"/>
      <c r="Y324" s="29"/>
      <c r="Z324" s="29"/>
    </row>
    <row r="325" spans="1:26" ht="15.75">
      <c r="A325" s="52">
        <v>2601</v>
      </c>
      <c r="B325" s="103"/>
      <c r="C325" s="103"/>
      <c r="D325" s="103"/>
      <c r="E325" s="103"/>
      <c r="F325" s="103"/>
      <c r="G325" s="103"/>
      <c r="H325" s="103"/>
      <c r="I325" s="103"/>
      <c r="J325" s="103"/>
      <c r="K325" s="104"/>
      <c r="L325" s="61"/>
      <c r="M325" s="1"/>
      <c r="N325" s="62"/>
      <c r="O325" s="66" t="str">
        <f>IF(J325=0,"",J325/I324)</f>
        <v/>
      </c>
      <c r="P325" s="64"/>
      <c r="Q325" s="65" t="str">
        <f t="shared" si="30"/>
        <v/>
      </c>
      <c r="R325" s="67" t="str">
        <f t="shared" si="31"/>
        <v/>
      </c>
      <c r="S325" s="29"/>
      <c r="T325" s="29"/>
      <c r="U325" s="29"/>
      <c r="V325" s="29"/>
      <c r="W325" s="29"/>
      <c r="X325" s="29"/>
      <c r="Y325" s="29"/>
      <c r="Z325" s="29"/>
    </row>
    <row r="326" spans="1:26" ht="15.75">
      <c r="A326" s="52">
        <v>2602</v>
      </c>
      <c r="B326" s="103"/>
      <c r="C326" s="103"/>
      <c r="D326" s="103"/>
      <c r="E326" s="103"/>
      <c r="F326" s="103"/>
      <c r="G326" s="103"/>
      <c r="H326" s="103"/>
      <c r="I326" s="103"/>
      <c r="J326" s="103"/>
      <c r="K326" s="104"/>
      <c r="L326" s="61"/>
      <c r="M326" s="1"/>
      <c r="N326" s="29"/>
      <c r="O326" s="140"/>
      <c r="P326" s="141"/>
      <c r="Q326" s="142"/>
      <c r="R326" s="143"/>
      <c r="S326" s="29"/>
      <c r="T326" s="29"/>
      <c r="U326" s="29"/>
      <c r="V326" s="29"/>
      <c r="W326" s="29"/>
      <c r="X326" s="29"/>
      <c r="Y326" s="29"/>
      <c r="Z326" s="29"/>
    </row>
    <row r="327" spans="1:26" ht="15.75">
      <c r="A327" s="52">
        <v>2701</v>
      </c>
      <c r="B327" s="103"/>
      <c r="C327" s="103"/>
      <c r="D327" s="103"/>
      <c r="E327" s="103"/>
      <c r="F327" s="103"/>
      <c r="G327" s="103"/>
      <c r="H327" s="103"/>
      <c r="I327" s="103"/>
      <c r="J327" s="103"/>
      <c r="K327" s="104"/>
      <c r="L327" s="61"/>
      <c r="M327" s="1"/>
      <c r="N327" s="29"/>
      <c r="O327" s="110"/>
      <c r="P327" s="111"/>
      <c r="Q327" s="112"/>
      <c r="R327" s="110"/>
      <c r="S327" s="29"/>
      <c r="T327" s="29"/>
      <c r="U327" s="29"/>
      <c r="V327" s="29"/>
      <c r="W327" s="29"/>
      <c r="X327" s="29"/>
      <c r="Y327" s="29"/>
      <c r="Z327" s="29"/>
    </row>
    <row r="328" spans="1:26" ht="15.75">
      <c r="A328" s="52">
        <v>2702</v>
      </c>
      <c r="B328" s="103"/>
      <c r="C328" s="103"/>
      <c r="D328" s="103"/>
      <c r="E328" s="103"/>
      <c r="F328" s="103"/>
      <c r="G328" s="103"/>
      <c r="H328" s="103"/>
      <c r="I328" s="103"/>
      <c r="J328" s="103"/>
      <c r="K328" s="104"/>
      <c r="L328" s="61"/>
      <c r="M328" s="1"/>
      <c r="N328" s="29"/>
      <c r="O328" s="110"/>
      <c r="P328" s="111"/>
      <c r="Q328" s="112"/>
      <c r="R328" s="110"/>
      <c r="S328" s="29"/>
      <c r="T328" s="29"/>
      <c r="U328" s="29"/>
      <c r="V328" s="29"/>
      <c r="W328" s="29"/>
      <c r="X328" s="29"/>
      <c r="Y328" s="29"/>
      <c r="Z328" s="29"/>
    </row>
    <row r="329" spans="1:26" ht="15.75">
      <c r="A329" s="52">
        <v>2801</v>
      </c>
      <c r="B329" s="103"/>
      <c r="C329" s="103"/>
      <c r="D329" s="103"/>
      <c r="E329" s="103"/>
      <c r="F329" s="103"/>
      <c r="G329" s="103"/>
      <c r="H329" s="103"/>
      <c r="I329" s="103"/>
      <c r="J329" s="103"/>
      <c r="K329" s="104"/>
      <c r="L329" s="61"/>
      <c r="M329" s="1"/>
      <c r="N329" s="29"/>
      <c r="O329" s="110"/>
      <c r="P329" s="111"/>
      <c r="Q329" s="112"/>
      <c r="R329" s="110"/>
      <c r="S329" s="29"/>
      <c r="T329" s="29"/>
      <c r="U329" s="29"/>
      <c r="V329" s="29"/>
      <c r="W329" s="29"/>
      <c r="X329" s="29"/>
      <c r="Y329" s="29"/>
      <c r="Z329" s="29"/>
    </row>
    <row r="330" spans="1:26" ht="15.75">
      <c r="A330" s="52">
        <v>2802</v>
      </c>
      <c r="B330" s="103"/>
      <c r="C330" s="103"/>
      <c r="D330" s="103"/>
      <c r="E330" s="103"/>
      <c r="F330" s="103"/>
      <c r="G330" s="103"/>
      <c r="H330" s="103"/>
      <c r="I330" s="103"/>
      <c r="J330" s="103"/>
      <c r="K330" s="104"/>
      <c r="L330" s="61"/>
      <c r="M330" s="1"/>
      <c r="N330" s="29"/>
      <c r="O330" s="77" t="s">
        <v>63</v>
      </c>
      <c r="P330" s="78"/>
      <c r="Q330" s="79" t="str">
        <f>IF(SUM(K320:K330)=0,"",SUM(K320:K330))</f>
        <v/>
      </c>
      <c r="R330" s="80" t="s">
        <v>10</v>
      </c>
      <c r="S330" s="29"/>
      <c r="T330" s="29"/>
      <c r="U330" s="29"/>
      <c r="V330" s="29"/>
      <c r="W330" s="29"/>
      <c r="X330" s="29"/>
      <c r="Y330" s="29"/>
      <c r="Z330" s="29"/>
    </row>
    <row r="331" spans="1:26" ht="15.75">
      <c r="A331" s="52">
        <v>2901</v>
      </c>
      <c r="B331" s="103"/>
      <c r="C331" s="103"/>
      <c r="D331" s="103"/>
      <c r="E331" s="103"/>
      <c r="F331" s="103"/>
      <c r="G331" s="103"/>
      <c r="H331" s="103"/>
      <c r="I331" s="103"/>
      <c r="J331" s="103"/>
      <c r="K331" s="104"/>
      <c r="L331" s="61"/>
      <c r="M331" s="1"/>
      <c r="N331" s="29"/>
      <c r="O331" s="81" t="s">
        <v>64</v>
      </c>
      <c r="P331" s="82" t="str">
        <f>IF(P330/B318=0,"",P330/B318)</f>
        <v/>
      </c>
      <c r="Q331" s="83" t="e">
        <f>IF(P330/Q330=0,"",P330/Q330)</f>
        <v>#VALUE!</v>
      </c>
      <c r="R331" s="84" t="s">
        <v>65</v>
      </c>
      <c r="S331" s="29"/>
      <c r="T331" s="29"/>
      <c r="U331" s="29"/>
      <c r="V331" s="29"/>
      <c r="W331" s="29"/>
      <c r="X331" s="29"/>
      <c r="Y331" s="29"/>
      <c r="Z331" s="29"/>
    </row>
    <row r="332" spans="1:26" ht="12.75" customHeight="1">
      <c r="B332" s="103"/>
      <c r="C332" s="103"/>
      <c r="D332" s="103"/>
      <c r="E332" s="103"/>
      <c r="F332" s="103"/>
      <c r="G332" s="103"/>
      <c r="H332" s="103"/>
      <c r="I332" s="103"/>
      <c r="J332" s="103"/>
      <c r="K332" s="104"/>
      <c r="L332" s="85"/>
      <c r="M332" s="86"/>
      <c r="N332" s="87"/>
      <c r="O332" s="86"/>
      <c r="P332" s="87"/>
      <c r="Q332" s="87"/>
      <c r="R332" s="88"/>
      <c r="S332" s="29"/>
      <c r="T332" s="29"/>
      <c r="U332" s="29"/>
      <c r="V332" s="29"/>
      <c r="W332" s="29"/>
      <c r="X332" s="29"/>
      <c r="Y332" s="29"/>
      <c r="Z332" s="29"/>
    </row>
    <row r="333" spans="1:26" ht="18">
      <c r="A333" s="28"/>
      <c r="B333" s="29"/>
      <c r="C333" s="29"/>
      <c r="D333" s="201" t="s">
        <v>90</v>
      </c>
      <c r="E333" s="202"/>
      <c r="F333" s="202"/>
      <c r="G333" s="202"/>
      <c r="H333" s="202"/>
      <c r="I333" s="202"/>
      <c r="J333" s="203"/>
      <c r="K333" s="89">
        <f>SUM(K318:K329)</f>
        <v>0</v>
      </c>
      <c r="L333" s="90" t="str">
        <f>IF(K325=0,"",K325/B318)</f>
        <v/>
      </c>
      <c r="M333" s="90" t="str">
        <f>IF(K333=0,"",K333/B318)</f>
        <v/>
      </c>
      <c r="N333" s="90" t="str">
        <f>IF(K325=0,"",M333-L333)</f>
        <v/>
      </c>
      <c r="O333" s="1"/>
      <c r="P333" s="29"/>
      <c r="Q333" s="25"/>
      <c r="R333" s="1"/>
      <c r="S333" s="29"/>
      <c r="T333" s="29"/>
      <c r="U333" s="29"/>
      <c r="V333" s="29"/>
      <c r="W333" s="29"/>
      <c r="X333" s="29"/>
      <c r="Y333" s="29"/>
      <c r="Z333" s="29"/>
    </row>
    <row r="334" spans="1:26" ht="12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1"/>
      <c r="M334" s="1"/>
      <c r="N334" s="29"/>
      <c r="O334" s="1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1"/>
      <c r="M335" s="1"/>
      <c r="N335" s="29"/>
      <c r="O335" s="1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26.25">
      <c r="A336" s="179"/>
      <c r="B336" s="212" t="s">
        <v>101</v>
      </c>
      <c r="C336" s="205"/>
      <c r="D336" s="205"/>
      <c r="E336" s="205"/>
      <c r="F336" s="205"/>
      <c r="G336" s="205"/>
      <c r="H336" s="205"/>
      <c r="I336" s="205"/>
      <c r="J336" s="205"/>
      <c r="K336" s="48" t="s">
        <v>130</v>
      </c>
      <c r="L336" s="1"/>
      <c r="M336" s="1"/>
      <c r="N336" s="29"/>
      <c r="O336" s="1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.75" customHeight="1">
      <c r="A337" s="206" t="s">
        <v>9</v>
      </c>
      <c r="B337" s="207" t="s">
        <v>80</v>
      </c>
      <c r="C337" s="202"/>
      <c r="D337" s="202"/>
      <c r="E337" s="202"/>
      <c r="F337" s="202"/>
      <c r="G337" s="202"/>
      <c r="H337" s="202"/>
      <c r="I337" s="202"/>
      <c r="J337" s="203"/>
      <c r="K337" s="208" t="s">
        <v>10</v>
      </c>
      <c r="L337" s="196" t="s">
        <v>2</v>
      </c>
      <c r="M337" s="196" t="s">
        <v>3</v>
      </c>
      <c r="N337" s="198" t="s">
        <v>4</v>
      </c>
      <c r="O337" s="196" t="s">
        <v>5</v>
      </c>
      <c r="P337" s="199" t="s">
        <v>6</v>
      </c>
      <c r="Q337" s="199" t="s">
        <v>7</v>
      </c>
      <c r="R337" s="196" t="s">
        <v>8</v>
      </c>
      <c r="S337" s="29"/>
      <c r="T337" s="29"/>
      <c r="U337" s="29"/>
      <c r="V337" s="29"/>
      <c r="W337" s="29"/>
      <c r="X337" s="29"/>
      <c r="Y337" s="29"/>
      <c r="Z337" s="29"/>
    </row>
    <row r="338" spans="1:26" ht="12.75" customHeight="1">
      <c r="A338" s="197"/>
      <c r="B338" s="52" t="s">
        <v>81</v>
      </c>
      <c r="C338" s="52" t="s">
        <v>82</v>
      </c>
      <c r="D338" s="52" t="s">
        <v>83</v>
      </c>
      <c r="E338" s="52" t="s">
        <v>84</v>
      </c>
      <c r="F338" s="52" t="s">
        <v>85</v>
      </c>
      <c r="G338" s="52" t="s">
        <v>86</v>
      </c>
      <c r="H338" s="52" t="s">
        <v>87</v>
      </c>
      <c r="I338" s="52" t="s">
        <v>88</v>
      </c>
      <c r="J338" s="52" t="s">
        <v>89</v>
      </c>
      <c r="K338" s="197"/>
      <c r="L338" s="197"/>
      <c r="M338" s="197"/>
      <c r="N338" s="197"/>
      <c r="O338" s="197"/>
      <c r="P338" s="197"/>
      <c r="Q338" s="197"/>
      <c r="R338" s="197"/>
      <c r="S338" s="29"/>
      <c r="T338" s="29"/>
      <c r="U338" s="29"/>
      <c r="V338" s="29"/>
      <c r="W338" s="29"/>
      <c r="X338" s="29"/>
      <c r="Y338" s="29"/>
      <c r="Z338" s="29"/>
    </row>
    <row r="339" spans="1:26" ht="15.75">
      <c r="A339" s="52">
        <v>2301</v>
      </c>
      <c r="B339" s="53">
        <v>33</v>
      </c>
      <c r="C339" s="103"/>
      <c r="D339" s="103"/>
      <c r="E339" s="103"/>
      <c r="F339" s="103"/>
      <c r="G339" s="103"/>
      <c r="H339" s="103"/>
      <c r="I339" s="103"/>
      <c r="J339" s="103"/>
      <c r="K339" s="114"/>
      <c r="L339" s="55"/>
      <c r="M339" s="56"/>
      <c r="N339" s="57"/>
      <c r="O339" s="105"/>
      <c r="P339" s="59">
        <v>33</v>
      </c>
      <c r="Q339" s="106"/>
      <c r="R339" s="105"/>
      <c r="S339" s="29"/>
      <c r="T339" s="29"/>
      <c r="U339" s="29"/>
      <c r="V339" s="29"/>
      <c r="W339" s="29"/>
      <c r="X339" s="29"/>
      <c r="Y339" s="29"/>
      <c r="Z339" s="29"/>
    </row>
    <row r="340" spans="1:26" ht="15.75">
      <c r="A340" s="52">
        <v>2302</v>
      </c>
      <c r="B340" s="103"/>
      <c r="C340" s="103">
        <v>32</v>
      </c>
      <c r="D340" s="103"/>
      <c r="E340" s="103"/>
      <c r="F340" s="103"/>
      <c r="G340" s="103"/>
      <c r="H340" s="103"/>
      <c r="I340" s="103"/>
      <c r="J340" s="103"/>
      <c r="K340" s="114"/>
      <c r="L340" s="61"/>
      <c r="M340" s="1"/>
      <c r="N340" s="62"/>
      <c r="O340" s="63">
        <f>IF(C340=0,"",C340/B339)</f>
        <v>0.96969696969696972</v>
      </c>
      <c r="P340" s="64">
        <v>32</v>
      </c>
      <c r="Q340" s="65">
        <f t="shared" ref="Q340:Q346" si="32">IF(P340=0,"",P340/P339)</f>
        <v>0.96969696969696972</v>
      </c>
      <c r="R340" s="65">
        <f t="shared" ref="R340:R346" si="33">IF(P340=0,"",100%-Q340)</f>
        <v>3.0303030303030276E-2</v>
      </c>
      <c r="S340" s="29"/>
      <c r="T340" s="29"/>
      <c r="U340" s="29"/>
      <c r="V340" s="29"/>
      <c r="W340" s="29"/>
      <c r="X340" s="29"/>
      <c r="Y340" s="29"/>
      <c r="Z340" s="29"/>
    </row>
    <row r="341" spans="1:26" ht="15.75">
      <c r="A341" s="52">
        <v>2401</v>
      </c>
      <c r="B341" s="103"/>
      <c r="C341" s="103"/>
      <c r="D341" s="103">
        <v>32</v>
      </c>
      <c r="E341" s="103"/>
      <c r="F341" s="103"/>
      <c r="G341" s="103"/>
      <c r="H341" s="103"/>
      <c r="I341" s="103"/>
      <c r="J341" s="103"/>
      <c r="K341" s="114"/>
      <c r="L341" s="61"/>
      <c r="M341" s="1"/>
      <c r="N341" s="62"/>
      <c r="O341" s="63">
        <f>IF(D341=0,"",D341/C340)</f>
        <v>1</v>
      </c>
      <c r="P341" s="64">
        <v>32</v>
      </c>
      <c r="Q341" s="65">
        <f t="shared" si="32"/>
        <v>1</v>
      </c>
      <c r="R341" s="65">
        <f t="shared" si="33"/>
        <v>0</v>
      </c>
      <c r="S341" s="8">
        <f>P341/P339</f>
        <v>0.96969696969696972</v>
      </c>
      <c r="T341" s="29"/>
      <c r="U341" s="29"/>
      <c r="V341" s="29"/>
      <c r="W341" s="29"/>
      <c r="X341" s="29"/>
      <c r="Y341" s="29"/>
      <c r="Z341" s="29"/>
    </row>
    <row r="342" spans="1:26" ht="15.75">
      <c r="A342" s="52">
        <v>2402</v>
      </c>
      <c r="B342" s="103"/>
      <c r="C342" s="103"/>
      <c r="D342" s="103"/>
      <c r="E342" s="103">
        <v>22</v>
      </c>
      <c r="F342" s="103"/>
      <c r="G342" s="103"/>
      <c r="H342" s="103"/>
      <c r="I342" s="103"/>
      <c r="J342" s="103"/>
      <c r="K342" s="114"/>
      <c r="L342" s="61"/>
      <c r="M342" s="1"/>
      <c r="N342" s="62"/>
      <c r="O342" s="63">
        <f>IF(E342=0,"",E342/D341)</f>
        <v>0.6875</v>
      </c>
      <c r="P342" s="64">
        <v>30</v>
      </c>
      <c r="Q342" s="65">
        <f t="shared" si="32"/>
        <v>0.9375</v>
      </c>
      <c r="R342" s="65">
        <f t="shared" si="33"/>
        <v>6.25E-2</v>
      </c>
      <c r="S342" s="29"/>
      <c r="T342" s="29"/>
      <c r="U342" s="29"/>
      <c r="V342" s="29"/>
      <c r="W342" s="29"/>
      <c r="X342" s="29"/>
      <c r="Y342" s="29"/>
      <c r="Z342" s="29"/>
    </row>
    <row r="343" spans="1:26" ht="15.75">
      <c r="A343" s="52">
        <v>2501</v>
      </c>
      <c r="B343" s="103"/>
      <c r="C343" s="103"/>
      <c r="D343" s="103"/>
      <c r="E343" s="103"/>
      <c r="F343" s="103"/>
      <c r="G343" s="103"/>
      <c r="H343" s="103"/>
      <c r="I343" s="103"/>
      <c r="J343" s="103"/>
      <c r="K343" s="114"/>
      <c r="L343" s="61"/>
      <c r="M343" s="1"/>
      <c r="N343" s="62"/>
      <c r="O343" s="63" t="str">
        <f>IF(G343=0,"",G343/#REF!)</f>
        <v/>
      </c>
      <c r="P343" s="64"/>
      <c r="Q343" s="65" t="str">
        <f t="shared" si="32"/>
        <v/>
      </c>
      <c r="R343" s="65" t="str">
        <f t="shared" si="33"/>
        <v/>
      </c>
      <c r="S343" s="29"/>
      <c r="T343" s="29"/>
      <c r="U343" s="29"/>
      <c r="V343" s="29"/>
      <c r="W343" s="29"/>
      <c r="X343" s="29"/>
      <c r="Y343" s="29"/>
      <c r="Z343" s="29"/>
    </row>
    <row r="344" spans="1:26" ht="15.75">
      <c r="A344" s="52">
        <v>2502</v>
      </c>
      <c r="B344" s="103"/>
      <c r="C344" s="103"/>
      <c r="D344" s="103"/>
      <c r="E344" s="103"/>
      <c r="F344" s="103"/>
      <c r="G344" s="103"/>
      <c r="H344" s="103"/>
      <c r="I344" s="103"/>
      <c r="J344" s="103"/>
      <c r="K344" s="114"/>
      <c r="L344" s="61"/>
      <c r="M344" s="1"/>
      <c r="N344" s="62"/>
      <c r="O344" s="63" t="str">
        <f>IF(H344=0,"",H344/G343)</f>
        <v/>
      </c>
      <c r="P344" s="64"/>
      <c r="Q344" s="65" t="str">
        <f t="shared" si="32"/>
        <v/>
      </c>
      <c r="R344" s="65" t="str">
        <f t="shared" si="33"/>
        <v/>
      </c>
      <c r="S344" s="29"/>
      <c r="T344" s="29"/>
      <c r="U344" s="29"/>
      <c r="V344" s="29"/>
      <c r="W344" s="29"/>
      <c r="X344" s="29"/>
      <c r="Y344" s="29"/>
      <c r="Z344" s="29"/>
    </row>
    <row r="345" spans="1:26" ht="15.75">
      <c r="A345" s="52">
        <v>2601</v>
      </c>
      <c r="B345" s="103"/>
      <c r="C345" s="103"/>
      <c r="D345" s="103"/>
      <c r="E345" s="103"/>
      <c r="F345" s="103"/>
      <c r="G345" s="103"/>
      <c r="H345" s="103"/>
      <c r="I345" s="103"/>
      <c r="J345" s="103"/>
      <c r="K345" s="114"/>
      <c r="L345" s="61"/>
      <c r="M345" s="1"/>
      <c r="N345" s="62"/>
      <c r="O345" s="63" t="str">
        <f>IF(I345=0,"",I345/H344)</f>
        <v/>
      </c>
      <c r="P345" s="64"/>
      <c r="Q345" s="65" t="str">
        <f t="shared" si="32"/>
        <v/>
      </c>
      <c r="R345" s="65" t="str">
        <f t="shared" si="33"/>
        <v/>
      </c>
      <c r="S345" s="29"/>
      <c r="T345" s="29"/>
      <c r="U345" s="29"/>
      <c r="V345" s="29"/>
      <c r="W345" s="29"/>
      <c r="X345" s="29"/>
      <c r="Y345" s="29"/>
      <c r="Z345" s="29"/>
    </row>
    <row r="346" spans="1:26" ht="15.75">
      <c r="A346" s="52">
        <v>2602</v>
      </c>
      <c r="B346" s="103"/>
      <c r="C346" s="103"/>
      <c r="D346" s="103"/>
      <c r="E346" s="103"/>
      <c r="F346" s="103"/>
      <c r="G346" s="103"/>
      <c r="H346" s="103"/>
      <c r="I346" s="103"/>
      <c r="J346" s="103"/>
      <c r="K346" s="114"/>
      <c r="L346" s="61"/>
      <c r="M346" s="1"/>
      <c r="N346" s="62"/>
      <c r="O346" s="66" t="str">
        <f>IF(J346=0,"",J346/I345)</f>
        <v/>
      </c>
      <c r="P346" s="64"/>
      <c r="Q346" s="65" t="str">
        <f t="shared" si="32"/>
        <v/>
      </c>
      <c r="R346" s="67" t="str">
        <f t="shared" si="33"/>
        <v/>
      </c>
      <c r="S346" s="29"/>
      <c r="T346" s="29"/>
      <c r="U346" s="29"/>
      <c r="V346" s="29"/>
      <c r="W346" s="29"/>
      <c r="X346" s="29"/>
      <c r="Y346" s="29"/>
      <c r="Z346" s="29"/>
    </row>
    <row r="347" spans="1:26" ht="15.75">
      <c r="A347" s="52">
        <v>2701</v>
      </c>
      <c r="B347" s="103"/>
      <c r="C347" s="103"/>
      <c r="D347" s="103"/>
      <c r="E347" s="103"/>
      <c r="F347" s="103"/>
      <c r="G347" s="103"/>
      <c r="H347" s="103"/>
      <c r="I347" s="103"/>
      <c r="J347" s="103"/>
      <c r="K347" s="114"/>
      <c r="L347" s="61"/>
      <c r="M347" s="1"/>
      <c r="N347" s="29"/>
      <c r="O347" s="140"/>
      <c r="P347" s="141"/>
      <c r="Q347" s="142"/>
      <c r="R347" s="143"/>
      <c r="S347" s="29"/>
      <c r="T347" s="29"/>
      <c r="U347" s="29"/>
      <c r="V347" s="29"/>
      <c r="W347" s="29"/>
      <c r="X347" s="29"/>
      <c r="Y347" s="29"/>
      <c r="Z347" s="29"/>
    </row>
    <row r="348" spans="1:26" ht="15.75">
      <c r="A348" s="52">
        <v>2702</v>
      </c>
      <c r="B348" s="103"/>
      <c r="C348" s="103"/>
      <c r="D348" s="103"/>
      <c r="E348" s="103"/>
      <c r="F348" s="103"/>
      <c r="G348" s="103"/>
      <c r="H348" s="103"/>
      <c r="I348" s="103"/>
      <c r="J348" s="103"/>
      <c r="K348" s="114"/>
      <c r="L348" s="61"/>
      <c r="M348" s="1"/>
      <c r="N348" s="29"/>
      <c r="O348" s="110"/>
      <c r="P348" s="111"/>
      <c r="Q348" s="112"/>
      <c r="R348" s="110"/>
      <c r="S348" s="29"/>
      <c r="T348" s="29"/>
      <c r="U348" s="29"/>
      <c r="V348" s="29"/>
      <c r="W348" s="29"/>
      <c r="X348" s="29"/>
      <c r="Y348" s="29"/>
      <c r="Z348" s="29"/>
    </row>
    <row r="349" spans="1:26" ht="15.75">
      <c r="A349" s="52">
        <v>2801</v>
      </c>
      <c r="B349" s="103"/>
      <c r="C349" s="103"/>
      <c r="D349" s="103"/>
      <c r="E349" s="103"/>
      <c r="F349" s="103"/>
      <c r="G349" s="103"/>
      <c r="H349" s="103"/>
      <c r="I349" s="103"/>
      <c r="J349" s="103"/>
      <c r="K349" s="114"/>
      <c r="L349" s="61"/>
      <c r="M349" s="1"/>
      <c r="N349" s="29"/>
      <c r="O349" s="110"/>
      <c r="P349" s="111"/>
      <c r="Q349" s="112"/>
      <c r="R349" s="110"/>
      <c r="S349" s="29"/>
      <c r="T349" s="29"/>
      <c r="U349" s="29"/>
      <c r="V349" s="29"/>
      <c r="W349" s="29"/>
      <c r="X349" s="29"/>
      <c r="Y349" s="29"/>
      <c r="Z349" s="29"/>
    </row>
    <row r="350" spans="1:26" ht="15.75">
      <c r="A350" s="52">
        <v>2802</v>
      </c>
      <c r="B350" s="103"/>
      <c r="C350" s="103"/>
      <c r="D350" s="103"/>
      <c r="E350" s="103"/>
      <c r="F350" s="103"/>
      <c r="G350" s="103"/>
      <c r="H350" s="103"/>
      <c r="I350" s="103"/>
      <c r="J350" s="103"/>
      <c r="K350" s="114"/>
      <c r="L350" s="61"/>
      <c r="M350" s="1"/>
      <c r="N350" s="29"/>
      <c r="O350" s="110"/>
      <c r="P350" s="111"/>
      <c r="Q350" s="112"/>
      <c r="R350" s="110"/>
      <c r="S350" s="29"/>
      <c r="T350" s="29"/>
      <c r="U350" s="29"/>
      <c r="V350" s="29"/>
      <c r="W350" s="29"/>
      <c r="X350" s="29"/>
      <c r="Y350" s="29"/>
      <c r="Z350" s="29"/>
    </row>
    <row r="351" spans="1:26" ht="15.75">
      <c r="A351" s="52">
        <v>2901</v>
      </c>
      <c r="B351" s="103"/>
      <c r="C351" s="103"/>
      <c r="D351" s="103"/>
      <c r="E351" s="103"/>
      <c r="F351" s="103"/>
      <c r="G351" s="103"/>
      <c r="H351" s="103"/>
      <c r="I351" s="103"/>
      <c r="J351" s="103"/>
      <c r="K351" s="114"/>
      <c r="L351" s="61"/>
      <c r="M351" s="1"/>
      <c r="N351" s="29"/>
      <c r="O351" s="77" t="s">
        <v>63</v>
      </c>
      <c r="P351" s="78"/>
      <c r="Q351" s="79" t="str">
        <f>IF(SUM(K341:K351)=0,"",SUM(K341:K351))</f>
        <v/>
      </c>
      <c r="R351" s="80" t="s">
        <v>10</v>
      </c>
      <c r="S351" s="29"/>
      <c r="T351" s="29"/>
      <c r="U351" s="29"/>
      <c r="V351" s="29"/>
      <c r="W351" s="29"/>
      <c r="X351" s="29"/>
      <c r="Y351" s="29"/>
      <c r="Z351" s="29"/>
    </row>
    <row r="352" spans="1:26" ht="15.75">
      <c r="A352" s="52">
        <v>2902</v>
      </c>
      <c r="B352" s="103"/>
      <c r="C352" s="103"/>
      <c r="D352" s="103"/>
      <c r="E352" s="103"/>
      <c r="F352" s="103"/>
      <c r="G352" s="103"/>
      <c r="H352" s="103"/>
      <c r="I352" s="103"/>
      <c r="J352" s="103"/>
      <c r="K352" s="114"/>
      <c r="L352" s="61"/>
      <c r="M352" s="1"/>
      <c r="N352" s="29"/>
      <c r="O352" s="81" t="s">
        <v>64</v>
      </c>
      <c r="P352" s="82" t="str">
        <f>IF(P351/B339=0,"",P351/B339)</f>
        <v/>
      </c>
      <c r="Q352" s="83" t="e">
        <f>IF(P351/Q351=0,"",P351/Q351)</f>
        <v>#VALUE!</v>
      </c>
      <c r="R352" s="84" t="s">
        <v>65</v>
      </c>
      <c r="S352" s="29"/>
      <c r="T352" s="29"/>
      <c r="U352" s="29"/>
      <c r="V352" s="29"/>
      <c r="W352" s="29"/>
      <c r="X352" s="29"/>
      <c r="Y352" s="29"/>
      <c r="Z352" s="29"/>
    </row>
    <row r="353" spans="1:26" ht="12.75" customHeight="1">
      <c r="A353" s="179"/>
      <c r="B353" s="103"/>
      <c r="C353" s="103"/>
      <c r="D353" s="103"/>
      <c r="E353" s="103"/>
      <c r="F353" s="103"/>
      <c r="G353" s="103"/>
      <c r="H353" s="103"/>
      <c r="I353" s="103"/>
      <c r="J353" s="103"/>
      <c r="K353" s="114"/>
      <c r="L353" s="85"/>
      <c r="M353" s="86"/>
      <c r="N353" s="87"/>
      <c r="O353" s="86"/>
      <c r="P353" s="87"/>
      <c r="Q353" s="87"/>
      <c r="R353" s="88"/>
      <c r="S353" s="29"/>
      <c r="T353" s="29"/>
      <c r="U353" s="29"/>
      <c r="V353" s="29"/>
      <c r="W353" s="29"/>
      <c r="X353" s="29"/>
      <c r="Y353" s="29"/>
      <c r="Z353" s="29"/>
    </row>
    <row r="354" spans="1:26" ht="12.75" customHeight="1">
      <c r="A354" s="28"/>
      <c r="B354" s="29"/>
      <c r="C354" s="29"/>
      <c r="D354" s="201" t="s">
        <v>90</v>
      </c>
      <c r="E354" s="202"/>
      <c r="F354" s="202"/>
      <c r="G354" s="202"/>
      <c r="H354" s="202"/>
      <c r="I354" s="202"/>
      <c r="J354" s="203"/>
      <c r="K354" s="89">
        <f>SUM(K339:K350)</f>
        <v>0</v>
      </c>
      <c r="L354" s="90" t="str">
        <f>IF(K346=0,"",K346/B339)</f>
        <v/>
      </c>
      <c r="M354" s="90" t="str">
        <f>IF(K354=0,"",K354/B339)</f>
        <v/>
      </c>
      <c r="N354" s="90" t="str">
        <f>IF(K346=0,"",M354-L354)</f>
        <v/>
      </c>
      <c r="O354" s="1"/>
      <c r="P354" s="29"/>
      <c r="Q354" s="25"/>
      <c r="R354" s="1"/>
      <c r="S354" s="29"/>
      <c r="T354" s="29"/>
      <c r="U354" s="29"/>
      <c r="V354" s="29"/>
      <c r="W354" s="29"/>
      <c r="X354" s="29"/>
      <c r="Y354" s="29"/>
      <c r="Z354" s="29"/>
    </row>
    <row r="355" spans="1:26" ht="12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1"/>
      <c r="M355" s="1"/>
      <c r="N355" s="29"/>
      <c r="O355" s="1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1"/>
      <c r="M356" s="1"/>
      <c r="N356" s="29"/>
      <c r="O356" s="1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26.25">
      <c r="A357" s="179"/>
      <c r="B357" s="212" t="s">
        <v>101</v>
      </c>
      <c r="C357" s="205"/>
      <c r="D357" s="205"/>
      <c r="E357" s="205"/>
      <c r="F357" s="205"/>
      <c r="G357" s="205"/>
      <c r="H357" s="205"/>
      <c r="I357" s="205"/>
      <c r="J357" s="205"/>
      <c r="K357" s="48" t="s">
        <v>124</v>
      </c>
      <c r="L357" s="1"/>
      <c r="M357" s="1"/>
      <c r="N357" s="29"/>
      <c r="O357" s="1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.75" customHeight="1">
      <c r="A358" s="206" t="s">
        <v>9</v>
      </c>
      <c r="B358" s="207" t="s">
        <v>80</v>
      </c>
      <c r="C358" s="202"/>
      <c r="D358" s="202"/>
      <c r="E358" s="202"/>
      <c r="F358" s="202"/>
      <c r="G358" s="202"/>
      <c r="H358" s="202"/>
      <c r="I358" s="202"/>
      <c r="J358" s="203"/>
      <c r="K358" s="208" t="s">
        <v>10</v>
      </c>
      <c r="L358" s="196" t="s">
        <v>2</v>
      </c>
      <c r="M358" s="196" t="s">
        <v>3</v>
      </c>
      <c r="N358" s="198" t="s">
        <v>4</v>
      </c>
      <c r="O358" s="196" t="s">
        <v>5</v>
      </c>
      <c r="P358" s="199" t="s">
        <v>6</v>
      </c>
      <c r="Q358" s="199" t="s">
        <v>7</v>
      </c>
      <c r="R358" s="196" t="s">
        <v>8</v>
      </c>
      <c r="S358" s="29"/>
      <c r="T358" s="29"/>
      <c r="U358" s="29"/>
      <c r="V358" s="29"/>
      <c r="W358" s="29"/>
      <c r="X358" s="29"/>
      <c r="Y358" s="29"/>
      <c r="Z358" s="29"/>
    </row>
    <row r="359" spans="1:26" ht="12.75" customHeight="1">
      <c r="A359" s="197"/>
      <c r="B359" s="52" t="s">
        <v>81</v>
      </c>
      <c r="C359" s="52" t="s">
        <v>82</v>
      </c>
      <c r="D359" s="52" t="s">
        <v>83</v>
      </c>
      <c r="E359" s="52" t="s">
        <v>84</v>
      </c>
      <c r="F359" s="52" t="s">
        <v>85</v>
      </c>
      <c r="G359" s="52" t="s">
        <v>86</v>
      </c>
      <c r="H359" s="52" t="s">
        <v>87</v>
      </c>
      <c r="I359" s="52" t="s">
        <v>88</v>
      </c>
      <c r="J359" s="52" t="s">
        <v>89</v>
      </c>
      <c r="K359" s="197"/>
      <c r="L359" s="197"/>
      <c r="M359" s="197"/>
      <c r="N359" s="197"/>
      <c r="O359" s="197"/>
      <c r="P359" s="197"/>
      <c r="Q359" s="197"/>
      <c r="R359" s="197"/>
      <c r="S359" s="29"/>
      <c r="T359" s="29"/>
      <c r="U359" s="29"/>
      <c r="V359" s="29"/>
      <c r="W359" s="29"/>
      <c r="X359" s="29"/>
      <c r="Y359" s="29"/>
      <c r="Z359" s="29"/>
    </row>
    <row r="360" spans="1:26" ht="15.75">
      <c r="A360" s="52">
        <v>2302</v>
      </c>
      <c r="B360" s="53">
        <v>38</v>
      </c>
      <c r="C360" s="103"/>
      <c r="D360" s="103"/>
      <c r="E360" s="103"/>
      <c r="F360" s="103"/>
      <c r="G360" s="103"/>
      <c r="H360" s="103"/>
      <c r="I360" s="103"/>
      <c r="J360" s="103"/>
      <c r="K360" s="114"/>
      <c r="L360" s="55"/>
      <c r="M360" s="56"/>
      <c r="N360" s="57"/>
      <c r="O360" s="105"/>
      <c r="P360" s="59">
        <f>B360</f>
        <v>38</v>
      </c>
      <c r="Q360" s="106"/>
      <c r="R360" s="105"/>
      <c r="S360" s="29"/>
      <c r="T360" s="29"/>
      <c r="U360" s="29"/>
      <c r="V360" s="29"/>
      <c r="W360" s="29"/>
      <c r="X360" s="29"/>
      <c r="Y360" s="29"/>
      <c r="Z360" s="29"/>
    </row>
    <row r="361" spans="1:26" ht="15.75">
      <c r="A361" s="52">
        <v>2401</v>
      </c>
      <c r="B361" s="103"/>
      <c r="C361" s="103">
        <v>37</v>
      </c>
      <c r="D361" s="103"/>
      <c r="E361" s="103"/>
      <c r="F361" s="103"/>
      <c r="G361" s="103"/>
      <c r="H361" s="103"/>
      <c r="I361" s="103"/>
      <c r="J361" s="103"/>
      <c r="K361" s="114"/>
      <c r="L361" s="61"/>
      <c r="M361" s="1"/>
      <c r="N361" s="62"/>
      <c r="O361" s="63">
        <f>IF(C361=0,"",C361/B360)</f>
        <v>0.97368421052631582</v>
      </c>
      <c r="P361" s="64">
        <v>37</v>
      </c>
      <c r="Q361" s="65">
        <f t="shared" ref="Q361:Q367" si="34">IF(P361=0,"",P361/P360)</f>
        <v>0.97368421052631582</v>
      </c>
      <c r="R361" s="65">
        <f t="shared" ref="R361:R367" si="35">IF(P361=0,"",100%-Q361)</f>
        <v>2.6315789473684181E-2</v>
      </c>
      <c r="S361" s="29"/>
      <c r="T361" s="29"/>
      <c r="U361" s="29"/>
      <c r="V361" s="29"/>
      <c r="W361" s="29"/>
      <c r="X361" s="29"/>
      <c r="Y361" s="29"/>
      <c r="Z361" s="29"/>
    </row>
    <row r="362" spans="1:26" ht="15.75">
      <c r="A362" s="52">
        <v>2402</v>
      </c>
      <c r="B362" s="103"/>
      <c r="C362" s="103"/>
      <c r="D362" s="103">
        <v>21</v>
      </c>
      <c r="E362" s="103"/>
      <c r="F362" s="103"/>
      <c r="G362" s="103"/>
      <c r="H362" s="103"/>
      <c r="I362" s="103"/>
      <c r="J362" s="103"/>
      <c r="K362" s="114"/>
      <c r="L362" s="61"/>
      <c r="M362" s="1"/>
      <c r="N362" s="62"/>
      <c r="O362" s="63">
        <f>IF(D362=0,"",D362/C361)</f>
        <v>0.56756756756756754</v>
      </c>
      <c r="P362" s="64">
        <v>36</v>
      </c>
      <c r="Q362" s="65">
        <f t="shared" si="34"/>
        <v>0.97297297297297303</v>
      </c>
      <c r="R362" s="65">
        <f t="shared" si="35"/>
        <v>2.7027027027026973E-2</v>
      </c>
      <c r="S362" s="8">
        <f>P362/P360</f>
        <v>0.94736842105263153</v>
      </c>
      <c r="T362" s="29"/>
      <c r="U362" s="29"/>
      <c r="V362" s="29"/>
      <c r="W362" s="29"/>
      <c r="X362" s="29"/>
      <c r="Y362" s="29"/>
      <c r="Z362" s="29"/>
    </row>
    <row r="363" spans="1:26" ht="15.75">
      <c r="A363" s="52">
        <v>2501</v>
      </c>
      <c r="B363" s="103"/>
      <c r="C363" s="103"/>
      <c r="D363" s="103"/>
      <c r="E363" s="103"/>
      <c r="F363" s="103"/>
      <c r="G363" s="103"/>
      <c r="H363" s="103"/>
      <c r="I363" s="103"/>
      <c r="J363" s="103"/>
      <c r="K363" s="114"/>
      <c r="L363" s="61"/>
      <c r="M363" s="1"/>
      <c r="N363" s="62"/>
      <c r="O363" s="63" t="str">
        <f>IF(E363=0,"",E363/D362)</f>
        <v/>
      </c>
      <c r="P363" s="64"/>
      <c r="Q363" s="65" t="str">
        <f t="shared" si="34"/>
        <v/>
      </c>
      <c r="R363" s="65" t="str">
        <f t="shared" si="35"/>
        <v/>
      </c>
      <c r="S363" s="29"/>
      <c r="T363" s="29"/>
      <c r="U363" s="29"/>
      <c r="V363" s="29"/>
      <c r="W363" s="29"/>
      <c r="X363" s="29"/>
      <c r="Y363" s="29"/>
      <c r="Z363" s="29"/>
    </row>
    <row r="364" spans="1:26" ht="15.75">
      <c r="A364" s="52">
        <v>2502</v>
      </c>
      <c r="B364" s="103"/>
      <c r="C364" s="103"/>
      <c r="D364" s="103"/>
      <c r="E364" s="103"/>
      <c r="F364" s="103"/>
      <c r="G364" s="103"/>
      <c r="H364" s="103"/>
      <c r="I364" s="103"/>
      <c r="J364" s="103"/>
      <c r="K364" s="114"/>
      <c r="L364" s="61"/>
      <c r="M364" s="1"/>
      <c r="N364" s="62"/>
      <c r="O364" s="63" t="str">
        <f>IF(G364=0,"",G364/#REF!)</f>
        <v/>
      </c>
      <c r="P364" s="64"/>
      <c r="Q364" s="65" t="str">
        <f t="shared" si="34"/>
        <v/>
      </c>
      <c r="R364" s="65" t="str">
        <f t="shared" si="35"/>
        <v/>
      </c>
      <c r="S364" s="29"/>
      <c r="T364" s="29"/>
      <c r="U364" s="29"/>
      <c r="V364" s="29"/>
      <c r="W364" s="29"/>
      <c r="X364" s="29"/>
      <c r="Y364" s="29"/>
      <c r="Z364" s="29"/>
    </row>
    <row r="365" spans="1:26" ht="15.75">
      <c r="A365" s="52">
        <v>2601</v>
      </c>
      <c r="B365" s="103"/>
      <c r="C365" s="103"/>
      <c r="D365" s="103"/>
      <c r="E365" s="103"/>
      <c r="F365" s="103"/>
      <c r="G365" s="103"/>
      <c r="H365" s="103"/>
      <c r="I365" s="103"/>
      <c r="J365" s="103"/>
      <c r="K365" s="114"/>
      <c r="L365" s="61"/>
      <c r="M365" s="1"/>
      <c r="N365" s="62"/>
      <c r="O365" s="63" t="str">
        <f>IF(H365=0,"",H365/G364)</f>
        <v/>
      </c>
      <c r="P365" s="64"/>
      <c r="Q365" s="65" t="str">
        <f t="shared" si="34"/>
        <v/>
      </c>
      <c r="R365" s="65" t="str">
        <f t="shared" si="35"/>
        <v/>
      </c>
      <c r="S365" s="29"/>
      <c r="T365" s="29"/>
      <c r="U365" s="29"/>
      <c r="V365" s="29"/>
      <c r="W365" s="29"/>
      <c r="X365" s="29"/>
      <c r="Y365" s="29"/>
      <c r="Z365" s="29"/>
    </row>
    <row r="366" spans="1:26" ht="15.75">
      <c r="A366" s="52">
        <v>2602</v>
      </c>
      <c r="B366" s="103"/>
      <c r="C366" s="103"/>
      <c r="D366" s="103"/>
      <c r="E366" s="103"/>
      <c r="F366" s="103"/>
      <c r="G366" s="103"/>
      <c r="H366" s="103"/>
      <c r="I366" s="103"/>
      <c r="J366" s="103"/>
      <c r="K366" s="114"/>
      <c r="L366" s="61"/>
      <c r="M366" s="1"/>
      <c r="N366" s="62"/>
      <c r="O366" s="63" t="str">
        <f>IF(I366=0,"",I366/H365)</f>
        <v/>
      </c>
      <c r="P366" s="64"/>
      <c r="Q366" s="65" t="str">
        <f t="shared" si="34"/>
        <v/>
      </c>
      <c r="R366" s="65" t="str">
        <f t="shared" si="35"/>
        <v/>
      </c>
      <c r="S366" s="29"/>
      <c r="T366" s="29"/>
      <c r="U366" s="29"/>
      <c r="V366" s="29"/>
      <c r="W366" s="29"/>
      <c r="X366" s="29"/>
      <c r="Y366" s="29"/>
      <c r="Z366" s="29"/>
    </row>
    <row r="367" spans="1:26" ht="15.75">
      <c r="A367" s="52">
        <v>2701</v>
      </c>
      <c r="B367" s="103"/>
      <c r="C367" s="103"/>
      <c r="D367" s="103"/>
      <c r="E367" s="103"/>
      <c r="F367" s="103"/>
      <c r="G367" s="103"/>
      <c r="H367" s="103"/>
      <c r="I367" s="103"/>
      <c r="J367" s="103"/>
      <c r="K367" s="114"/>
      <c r="L367" s="61"/>
      <c r="M367" s="1"/>
      <c r="N367" s="62"/>
      <c r="O367" s="66" t="str">
        <f>IF(J367=0,"",J367/I366)</f>
        <v/>
      </c>
      <c r="P367" s="64"/>
      <c r="Q367" s="65" t="str">
        <f t="shared" si="34"/>
        <v/>
      </c>
      <c r="R367" s="67" t="str">
        <f t="shared" si="35"/>
        <v/>
      </c>
      <c r="S367" s="29"/>
      <c r="T367" s="29"/>
      <c r="U367" s="29"/>
      <c r="V367" s="29"/>
      <c r="W367" s="29"/>
      <c r="X367" s="29"/>
      <c r="Y367" s="29"/>
      <c r="Z367" s="29"/>
    </row>
    <row r="368" spans="1:26" ht="15.75">
      <c r="A368" s="52">
        <v>2702</v>
      </c>
      <c r="B368" s="103"/>
      <c r="C368" s="103"/>
      <c r="D368" s="103"/>
      <c r="E368" s="103"/>
      <c r="F368" s="103"/>
      <c r="G368" s="103"/>
      <c r="H368" s="103"/>
      <c r="I368" s="103"/>
      <c r="J368" s="103"/>
      <c r="K368" s="114"/>
      <c r="L368" s="61"/>
      <c r="M368" s="1"/>
      <c r="N368" s="29"/>
      <c r="O368" s="140"/>
      <c r="P368" s="141"/>
      <c r="Q368" s="142"/>
      <c r="R368" s="143"/>
      <c r="S368" s="29"/>
      <c r="T368" s="29"/>
      <c r="U368" s="29"/>
      <c r="V368" s="29"/>
      <c r="W368" s="29"/>
      <c r="X368" s="29"/>
      <c r="Y368" s="29"/>
      <c r="Z368" s="29"/>
    </row>
    <row r="369" spans="1:26" ht="15.75">
      <c r="A369" s="52">
        <v>2801</v>
      </c>
      <c r="B369" s="103"/>
      <c r="C369" s="103"/>
      <c r="D369" s="103"/>
      <c r="E369" s="103"/>
      <c r="F369" s="103"/>
      <c r="G369" s="103"/>
      <c r="H369" s="103"/>
      <c r="I369" s="103"/>
      <c r="J369" s="103"/>
      <c r="K369" s="114"/>
      <c r="L369" s="61"/>
      <c r="M369" s="1"/>
      <c r="N369" s="29"/>
      <c r="O369" s="110"/>
      <c r="P369" s="111"/>
      <c r="Q369" s="112"/>
      <c r="R369" s="110"/>
      <c r="S369" s="29"/>
      <c r="T369" s="29"/>
      <c r="U369" s="29"/>
      <c r="V369" s="29"/>
      <c r="W369" s="29"/>
      <c r="X369" s="29"/>
      <c r="Y369" s="29"/>
      <c r="Z369" s="29"/>
    </row>
    <row r="370" spans="1:26" ht="15.75">
      <c r="A370" s="52">
        <v>2802</v>
      </c>
      <c r="B370" s="103"/>
      <c r="C370" s="103"/>
      <c r="D370" s="103"/>
      <c r="E370" s="103"/>
      <c r="F370" s="103"/>
      <c r="G370" s="103"/>
      <c r="H370" s="103"/>
      <c r="I370" s="103"/>
      <c r="J370" s="103"/>
      <c r="K370" s="114"/>
      <c r="L370" s="61"/>
      <c r="M370" s="1"/>
      <c r="N370" s="29"/>
      <c r="O370" s="110"/>
      <c r="P370" s="111"/>
      <c r="Q370" s="112"/>
      <c r="R370" s="110"/>
      <c r="S370" s="29"/>
      <c r="T370" s="29"/>
      <c r="U370" s="29"/>
      <c r="V370" s="29"/>
      <c r="W370" s="29"/>
      <c r="X370" s="29"/>
      <c r="Y370" s="29"/>
      <c r="Z370" s="29"/>
    </row>
    <row r="371" spans="1:26" ht="15.75">
      <c r="A371" s="52">
        <v>2901</v>
      </c>
      <c r="B371" s="103"/>
      <c r="C371" s="103"/>
      <c r="D371" s="103"/>
      <c r="E371" s="103"/>
      <c r="F371" s="103"/>
      <c r="G371" s="103"/>
      <c r="H371" s="103"/>
      <c r="I371" s="103"/>
      <c r="J371" s="103"/>
      <c r="K371" s="114"/>
      <c r="L371" s="61"/>
      <c r="M371" s="1"/>
      <c r="N371" s="29"/>
      <c r="O371" s="110"/>
      <c r="P371" s="111"/>
      <c r="Q371" s="112"/>
      <c r="R371" s="110"/>
      <c r="S371" s="29"/>
      <c r="T371" s="29"/>
      <c r="U371" s="29"/>
      <c r="V371" s="29"/>
      <c r="W371" s="29"/>
      <c r="X371" s="29"/>
      <c r="Y371" s="29"/>
      <c r="Z371" s="29"/>
    </row>
    <row r="372" spans="1:26" ht="15.75">
      <c r="A372" s="52">
        <v>2902</v>
      </c>
      <c r="B372" s="103"/>
      <c r="C372" s="103"/>
      <c r="D372" s="103"/>
      <c r="E372" s="103"/>
      <c r="F372" s="103"/>
      <c r="G372" s="103"/>
      <c r="H372" s="103"/>
      <c r="I372" s="103"/>
      <c r="J372" s="103"/>
      <c r="K372" s="114"/>
      <c r="L372" s="61"/>
      <c r="M372" s="1"/>
      <c r="N372" s="29"/>
      <c r="O372" s="77" t="s">
        <v>63</v>
      </c>
      <c r="P372" s="78"/>
      <c r="Q372" s="79" t="str">
        <f>IF(SUM(K362:K372)=0,"",SUM(K362:K372))</f>
        <v/>
      </c>
      <c r="R372" s="80" t="s">
        <v>10</v>
      </c>
      <c r="S372" s="29"/>
      <c r="T372" s="29"/>
      <c r="U372" s="29"/>
      <c r="V372" s="29"/>
      <c r="W372" s="29"/>
      <c r="X372" s="29"/>
      <c r="Y372" s="29"/>
      <c r="Z372" s="29"/>
    </row>
    <row r="373" spans="1:26" ht="15.75">
      <c r="A373" s="52">
        <v>3001</v>
      </c>
      <c r="B373" s="103"/>
      <c r="C373" s="103"/>
      <c r="D373" s="103"/>
      <c r="E373" s="103"/>
      <c r="F373" s="103"/>
      <c r="G373" s="103"/>
      <c r="H373" s="103"/>
      <c r="I373" s="103"/>
      <c r="J373" s="103"/>
      <c r="K373" s="114"/>
      <c r="L373" s="61"/>
      <c r="M373" s="1"/>
      <c r="N373" s="29"/>
      <c r="O373" s="81" t="s">
        <v>64</v>
      </c>
      <c r="P373" s="82" t="str">
        <f>IF(P372/B360=0,"",P372/B360)</f>
        <v/>
      </c>
      <c r="Q373" s="83" t="e">
        <f>IF(P372/Q372=0,"",P372/Q372)</f>
        <v>#VALUE!</v>
      </c>
      <c r="R373" s="84" t="s">
        <v>65</v>
      </c>
      <c r="S373" s="29"/>
      <c r="T373" s="29"/>
      <c r="U373" s="29"/>
      <c r="V373" s="29"/>
      <c r="W373" s="29"/>
      <c r="X373" s="29"/>
      <c r="Y373" s="29"/>
      <c r="Z373" s="29"/>
    </row>
    <row r="374" spans="1:26" ht="12.75" customHeight="1">
      <c r="A374" s="179"/>
      <c r="B374" s="103"/>
      <c r="C374" s="103"/>
      <c r="D374" s="103"/>
      <c r="E374" s="103"/>
      <c r="F374" s="103"/>
      <c r="G374" s="103"/>
      <c r="H374" s="103"/>
      <c r="I374" s="103"/>
      <c r="J374" s="103"/>
      <c r="K374" s="114"/>
      <c r="L374" s="85"/>
      <c r="M374" s="86"/>
      <c r="N374" s="87"/>
      <c r="O374" s="86"/>
      <c r="P374" s="87"/>
      <c r="Q374" s="87"/>
      <c r="R374" s="88"/>
      <c r="S374" s="29"/>
      <c r="T374" s="29"/>
      <c r="U374" s="29"/>
      <c r="V374" s="29"/>
      <c r="W374" s="29"/>
      <c r="X374" s="29"/>
      <c r="Y374" s="29"/>
      <c r="Z374" s="29"/>
    </row>
    <row r="375" spans="1:26" ht="12.75" customHeight="1">
      <c r="A375" s="28"/>
      <c r="B375" s="29"/>
      <c r="C375" s="29"/>
      <c r="D375" s="201" t="s">
        <v>90</v>
      </c>
      <c r="E375" s="202"/>
      <c r="F375" s="202"/>
      <c r="G375" s="202"/>
      <c r="H375" s="202"/>
      <c r="I375" s="202"/>
      <c r="J375" s="203"/>
      <c r="K375" s="89">
        <f>SUM(K360:K371)</f>
        <v>0</v>
      </c>
      <c r="L375" s="90" t="str">
        <f>IF(K367=0,"",K367/B360)</f>
        <v/>
      </c>
      <c r="M375" s="90" t="str">
        <f>IF(K375=0,"",K375/B360)</f>
        <v/>
      </c>
      <c r="N375" s="90" t="str">
        <f>IF(K367=0,"",M375-L375)</f>
        <v/>
      </c>
      <c r="O375" s="1"/>
      <c r="P375" s="29"/>
      <c r="Q375" s="25"/>
      <c r="R375" s="1"/>
      <c r="S375" s="29"/>
      <c r="T375" s="29"/>
      <c r="U375" s="29"/>
      <c r="V375" s="29"/>
      <c r="W375" s="29"/>
      <c r="X375" s="29"/>
      <c r="Y375" s="29"/>
      <c r="Z375" s="29"/>
    </row>
    <row r="376" spans="1:26" ht="12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1"/>
      <c r="M376" s="1"/>
      <c r="N376" s="29"/>
      <c r="O376" s="1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1"/>
      <c r="M377" s="1"/>
      <c r="N377" s="29"/>
      <c r="O377" s="1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26.25">
      <c r="A378" s="183"/>
      <c r="B378" s="212" t="s">
        <v>101</v>
      </c>
      <c r="C378" s="205"/>
      <c r="D378" s="205"/>
      <c r="E378" s="205"/>
      <c r="F378" s="205"/>
      <c r="G378" s="205"/>
      <c r="H378" s="205"/>
      <c r="I378" s="205"/>
      <c r="J378" s="205"/>
      <c r="K378" s="48" t="s">
        <v>125</v>
      </c>
      <c r="L378" s="1"/>
      <c r="M378" s="1"/>
      <c r="N378" s="29"/>
      <c r="O378" s="1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.75" customHeight="1">
      <c r="A379" s="206" t="s">
        <v>9</v>
      </c>
      <c r="B379" s="207" t="s">
        <v>80</v>
      </c>
      <c r="C379" s="202"/>
      <c r="D379" s="202"/>
      <c r="E379" s="202"/>
      <c r="F379" s="202"/>
      <c r="G379" s="202"/>
      <c r="H379" s="202"/>
      <c r="I379" s="202"/>
      <c r="J379" s="203"/>
      <c r="K379" s="208" t="s">
        <v>10</v>
      </c>
      <c r="L379" s="196" t="s">
        <v>2</v>
      </c>
      <c r="M379" s="196" t="s">
        <v>3</v>
      </c>
      <c r="N379" s="198" t="s">
        <v>4</v>
      </c>
      <c r="O379" s="196" t="s">
        <v>5</v>
      </c>
      <c r="P379" s="199" t="s">
        <v>6</v>
      </c>
      <c r="Q379" s="199" t="s">
        <v>7</v>
      </c>
      <c r="R379" s="196" t="s">
        <v>8</v>
      </c>
      <c r="S379" s="29"/>
      <c r="T379" s="29"/>
      <c r="U379" s="29"/>
      <c r="V379" s="29"/>
      <c r="W379" s="29"/>
      <c r="X379" s="29"/>
      <c r="Y379" s="29"/>
      <c r="Z379" s="29"/>
    </row>
    <row r="380" spans="1:26" ht="12.75" customHeight="1">
      <c r="A380" s="197"/>
      <c r="B380" s="52" t="s">
        <v>81</v>
      </c>
      <c r="C380" s="52" t="s">
        <v>82</v>
      </c>
      <c r="D380" s="52" t="s">
        <v>83</v>
      </c>
      <c r="E380" s="52" t="s">
        <v>84</v>
      </c>
      <c r="F380" s="52" t="s">
        <v>85</v>
      </c>
      <c r="G380" s="52" t="s">
        <v>86</v>
      </c>
      <c r="H380" s="52" t="s">
        <v>87</v>
      </c>
      <c r="I380" s="52" t="s">
        <v>88</v>
      </c>
      <c r="J380" s="52" t="s">
        <v>89</v>
      </c>
      <c r="K380" s="197"/>
      <c r="L380" s="197"/>
      <c r="M380" s="197"/>
      <c r="N380" s="197"/>
      <c r="O380" s="197"/>
      <c r="P380" s="197"/>
      <c r="Q380" s="197"/>
      <c r="R380" s="197"/>
      <c r="S380" s="29"/>
      <c r="T380" s="29"/>
      <c r="U380" s="29"/>
      <c r="V380" s="29"/>
      <c r="W380" s="29"/>
      <c r="X380" s="29"/>
      <c r="Y380" s="29"/>
      <c r="Z380" s="29"/>
    </row>
    <row r="381" spans="1:26" ht="12.75" customHeight="1">
      <c r="A381" s="52">
        <v>2401</v>
      </c>
      <c r="B381" s="53">
        <v>38</v>
      </c>
      <c r="C381" s="103"/>
      <c r="D381" s="103"/>
      <c r="E381" s="103"/>
      <c r="F381" s="103"/>
      <c r="G381" s="103"/>
      <c r="H381" s="103"/>
      <c r="I381" s="103"/>
      <c r="J381" s="103"/>
      <c r="K381" s="114"/>
      <c r="L381" s="55"/>
      <c r="M381" s="56"/>
      <c r="N381" s="57"/>
      <c r="O381" s="105"/>
      <c r="P381" s="59">
        <f>B381</f>
        <v>38</v>
      </c>
      <c r="Q381" s="106"/>
      <c r="R381" s="105"/>
      <c r="S381" s="29"/>
      <c r="T381" s="29"/>
      <c r="U381" s="29"/>
      <c r="V381" s="29"/>
      <c r="W381" s="29"/>
      <c r="X381" s="29"/>
      <c r="Y381" s="29"/>
      <c r="Z381" s="29"/>
    </row>
    <row r="382" spans="1:26" ht="12.75" customHeight="1">
      <c r="A382" s="52">
        <v>2402</v>
      </c>
      <c r="B382" s="103"/>
      <c r="C382" s="103">
        <v>37</v>
      </c>
      <c r="D382" s="103"/>
      <c r="E382" s="103"/>
      <c r="F382" s="103"/>
      <c r="G382" s="103"/>
      <c r="H382" s="103"/>
      <c r="I382" s="103"/>
      <c r="J382" s="103"/>
      <c r="K382" s="114"/>
      <c r="L382" s="61"/>
      <c r="M382" s="1"/>
      <c r="N382" s="62"/>
      <c r="O382" s="63">
        <f>IF(C382=0,"",C382/B381)</f>
        <v>0.97368421052631582</v>
      </c>
      <c r="P382" s="64">
        <v>37</v>
      </c>
      <c r="Q382" s="65">
        <f t="shared" ref="Q382:Q388" si="36">IF(P382=0,"",P382/P381)</f>
        <v>0.97368421052631582</v>
      </c>
      <c r="R382" s="65">
        <f t="shared" ref="R382:R388" si="37">IF(P382=0,"",100%-Q382)</f>
        <v>2.6315789473684181E-2</v>
      </c>
      <c r="S382" s="29"/>
      <c r="T382" s="29"/>
      <c r="U382" s="29"/>
      <c r="V382" s="29"/>
      <c r="W382" s="29"/>
      <c r="X382" s="29"/>
      <c r="Y382" s="29"/>
      <c r="Z382" s="29"/>
    </row>
    <row r="383" spans="1:26" ht="12.75" customHeight="1">
      <c r="A383" s="52">
        <v>2501</v>
      </c>
      <c r="B383" s="103"/>
      <c r="C383" s="103"/>
      <c r="D383" s="103"/>
      <c r="E383" s="103"/>
      <c r="F383" s="103"/>
      <c r="G383" s="103"/>
      <c r="H383" s="103"/>
      <c r="I383" s="103"/>
      <c r="J383" s="103"/>
      <c r="K383" s="114"/>
      <c r="L383" s="61"/>
      <c r="M383" s="1"/>
      <c r="N383" s="62"/>
      <c r="O383" s="63" t="str">
        <f>IF(D383=0,"",D383/C382)</f>
        <v/>
      </c>
      <c r="P383" s="64"/>
      <c r="Q383" s="65" t="str">
        <f t="shared" si="36"/>
        <v/>
      </c>
      <c r="R383" s="65" t="str">
        <f t="shared" si="37"/>
        <v/>
      </c>
      <c r="S383" s="8">
        <f>P383/P381</f>
        <v>0</v>
      </c>
      <c r="T383" s="29"/>
      <c r="U383" s="29"/>
      <c r="V383" s="29"/>
      <c r="W383" s="29"/>
      <c r="X383" s="29"/>
      <c r="Y383" s="29"/>
      <c r="Z383" s="29"/>
    </row>
    <row r="384" spans="1:26" ht="12.75" customHeight="1">
      <c r="A384" s="52">
        <v>2502</v>
      </c>
      <c r="B384" s="103"/>
      <c r="C384" s="103"/>
      <c r="D384" s="103"/>
      <c r="E384" s="103"/>
      <c r="F384" s="103"/>
      <c r="G384" s="103"/>
      <c r="H384" s="103"/>
      <c r="I384" s="103"/>
      <c r="J384" s="103"/>
      <c r="K384" s="114"/>
      <c r="L384" s="61"/>
      <c r="M384" s="1"/>
      <c r="N384" s="62"/>
      <c r="O384" s="63" t="str">
        <f>IF(E384=0,"",E384/D383)</f>
        <v/>
      </c>
      <c r="P384" s="64"/>
      <c r="Q384" s="65" t="str">
        <f t="shared" si="36"/>
        <v/>
      </c>
      <c r="R384" s="65" t="str">
        <f t="shared" si="37"/>
        <v/>
      </c>
      <c r="S384" s="29"/>
      <c r="T384" s="29"/>
      <c r="U384" s="29"/>
      <c r="V384" s="29"/>
      <c r="W384" s="29"/>
      <c r="X384" s="29"/>
      <c r="Y384" s="29"/>
      <c r="Z384" s="29"/>
    </row>
    <row r="385" spans="1:26" ht="12.75" customHeight="1">
      <c r="A385" s="52">
        <v>2601</v>
      </c>
      <c r="B385" s="103"/>
      <c r="C385" s="103"/>
      <c r="D385" s="103"/>
      <c r="E385" s="103"/>
      <c r="F385" s="103"/>
      <c r="G385" s="103"/>
      <c r="H385" s="103"/>
      <c r="I385" s="103"/>
      <c r="J385" s="103"/>
      <c r="K385" s="114"/>
      <c r="L385" s="61"/>
      <c r="M385" s="1"/>
      <c r="N385" s="62"/>
      <c r="O385" s="63" t="str">
        <f>IF(G385=0,"",G385/#REF!)</f>
        <v/>
      </c>
      <c r="P385" s="64"/>
      <c r="Q385" s="65" t="str">
        <f t="shared" si="36"/>
        <v/>
      </c>
      <c r="R385" s="65" t="str">
        <f t="shared" si="37"/>
        <v/>
      </c>
      <c r="S385" s="29"/>
      <c r="T385" s="29"/>
      <c r="U385" s="29"/>
      <c r="V385" s="29"/>
      <c r="W385" s="29"/>
      <c r="X385" s="29"/>
      <c r="Y385" s="29"/>
      <c r="Z385" s="29"/>
    </row>
    <row r="386" spans="1:26" ht="12.75" customHeight="1">
      <c r="A386" s="52">
        <v>2602</v>
      </c>
      <c r="B386" s="103"/>
      <c r="C386" s="103"/>
      <c r="D386" s="103"/>
      <c r="E386" s="103"/>
      <c r="F386" s="103"/>
      <c r="G386" s="103"/>
      <c r="H386" s="103"/>
      <c r="I386" s="103"/>
      <c r="J386" s="103"/>
      <c r="K386" s="114"/>
      <c r="L386" s="61"/>
      <c r="M386" s="1"/>
      <c r="N386" s="62"/>
      <c r="O386" s="63" t="str">
        <f>IF(H386=0,"",H386/G385)</f>
        <v/>
      </c>
      <c r="P386" s="64"/>
      <c r="Q386" s="65" t="str">
        <f t="shared" si="36"/>
        <v/>
      </c>
      <c r="R386" s="65" t="str">
        <f t="shared" si="37"/>
        <v/>
      </c>
      <c r="S386" s="29"/>
      <c r="T386" s="29"/>
      <c r="U386" s="29"/>
      <c r="V386" s="29"/>
      <c r="W386" s="29"/>
      <c r="X386" s="29"/>
      <c r="Y386" s="29"/>
      <c r="Z386" s="29"/>
    </row>
    <row r="387" spans="1:26" ht="12.75" customHeight="1">
      <c r="A387" s="52">
        <v>2701</v>
      </c>
      <c r="B387" s="103"/>
      <c r="C387" s="103"/>
      <c r="D387" s="103"/>
      <c r="E387" s="103"/>
      <c r="F387" s="103"/>
      <c r="G387" s="103"/>
      <c r="H387" s="103"/>
      <c r="I387" s="103"/>
      <c r="J387" s="103"/>
      <c r="K387" s="114"/>
      <c r="L387" s="61"/>
      <c r="M387" s="1"/>
      <c r="N387" s="62"/>
      <c r="O387" s="63" t="str">
        <f>IF(I387=0,"",I387/H386)</f>
        <v/>
      </c>
      <c r="P387" s="64"/>
      <c r="Q387" s="65" t="str">
        <f t="shared" si="36"/>
        <v/>
      </c>
      <c r="R387" s="65" t="str">
        <f t="shared" si="37"/>
        <v/>
      </c>
      <c r="S387" s="29"/>
      <c r="T387" s="29"/>
      <c r="U387" s="29"/>
      <c r="V387" s="29"/>
      <c r="W387" s="29"/>
      <c r="X387" s="29"/>
      <c r="Y387" s="29"/>
      <c r="Z387" s="29"/>
    </row>
    <row r="388" spans="1:26" ht="12.75" customHeight="1">
      <c r="A388" s="52">
        <v>2702</v>
      </c>
      <c r="B388" s="103"/>
      <c r="C388" s="103"/>
      <c r="D388" s="103"/>
      <c r="E388" s="103"/>
      <c r="F388" s="103"/>
      <c r="G388" s="103"/>
      <c r="H388" s="103"/>
      <c r="I388" s="103"/>
      <c r="J388" s="103"/>
      <c r="K388" s="114"/>
      <c r="L388" s="61"/>
      <c r="M388" s="1"/>
      <c r="N388" s="62"/>
      <c r="O388" s="66" t="str">
        <f>IF(J388=0,"",J388/I387)</f>
        <v/>
      </c>
      <c r="P388" s="64"/>
      <c r="Q388" s="65" t="str">
        <f t="shared" si="36"/>
        <v/>
      </c>
      <c r="R388" s="67" t="str">
        <f t="shared" si="37"/>
        <v/>
      </c>
      <c r="S388" s="29"/>
      <c r="T388" s="29"/>
      <c r="U388" s="29"/>
      <c r="V388" s="29"/>
      <c r="W388" s="29"/>
      <c r="X388" s="29"/>
      <c r="Y388" s="29"/>
      <c r="Z388" s="29"/>
    </row>
    <row r="389" spans="1:26" ht="12.75" customHeight="1">
      <c r="A389" s="52">
        <v>2801</v>
      </c>
      <c r="B389" s="103"/>
      <c r="C389" s="103"/>
      <c r="D389" s="103"/>
      <c r="E389" s="103"/>
      <c r="F389" s="103"/>
      <c r="G389" s="103"/>
      <c r="H389" s="103"/>
      <c r="I389" s="103"/>
      <c r="J389" s="103"/>
      <c r="K389" s="114"/>
      <c r="L389" s="61"/>
      <c r="M389" s="1"/>
      <c r="N389" s="29"/>
      <c r="O389" s="140"/>
      <c r="P389" s="141"/>
      <c r="Q389" s="142"/>
      <c r="R389" s="143"/>
      <c r="S389" s="29"/>
      <c r="T389" s="29"/>
      <c r="U389" s="29"/>
      <c r="V389" s="29"/>
      <c r="W389" s="29"/>
      <c r="X389" s="29"/>
      <c r="Y389" s="29"/>
      <c r="Z389" s="29"/>
    </row>
    <row r="390" spans="1:26" ht="12.75" customHeight="1">
      <c r="A390" s="52">
        <v>2802</v>
      </c>
      <c r="B390" s="103"/>
      <c r="C390" s="103"/>
      <c r="D390" s="103"/>
      <c r="E390" s="103"/>
      <c r="F390" s="103"/>
      <c r="G390" s="103"/>
      <c r="H390" s="103"/>
      <c r="I390" s="103"/>
      <c r="J390" s="103"/>
      <c r="K390" s="114"/>
      <c r="L390" s="61"/>
      <c r="M390" s="1"/>
      <c r="N390" s="29"/>
      <c r="O390" s="110"/>
      <c r="P390" s="111"/>
      <c r="Q390" s="112"/>
      <c r="R390" s="110"/>
      <c r="S390" s="29"/>
      <c r="T390" s="29"/>
      <c r="U390" s="29"/>
      <c r="V390" s="29"/>
      <c r="W390" s="29"/>
      <c r="X390" s="29"/>
      <c r="Y390" s="29"/>
      <c r="Z390" s="29"/>
    </row>
    <row r="391" spans="1:26" ht="12.75" customHeight="1">
      <c r="A391" s="52">
        <v>2901</v>
      </c>
      <c r="B391" s="103"/>
      <c r="C391" s="103"/>
      <c r="D391" s="103"/>
      <c r="E391" s="103"/>
      <c r="F391" s="103"/>
      <c r="G391" s="103"/>
      <c r="H391" s="103"/>
      <c r="I391" s="103"/>
      <c r="J391" s="103"/>
      <c r="K391" s="114"/>
      <c r="L391" s="61"/>
      <c r="M391" s="1"/>
      <c r="N391" s="29"/>
      <c r="O391" s="110"/>
      <c r="P391" s="111"/>
      <c r="Q391" s="112"/>
      <c r="R391" s="110"/>
      <c r="S391" s="29"/>
      <c r="T391" s="29"/>
      <c r="U391" s="29"/>
      <c r="V391" s="29"/>
      <c r="W391" s="29"/>
      <c r="X391" s="29"/>
      <c r="Y391" s="29"/>
      <c r="Z391" s="29"/>
    </row>
    <row r="392" spans="1:26" ht="12.75" customHeight="1">
      <c r="A392" s="52">
        <v>2902</v>
      </c>
      <c r="B392" s="103"/>
      <c r="C392" s="103"/>
      <c r="D392" s="103"/>
      <c r="E392" s="103"/>
      <c r="F392" s="103"/>
      <c r="G392" s="103"/>
      <c r="H392" s="103"/>
      <c r="I392" s="103"/>
      <c r="J392" s="103"/>
      <c r="K392" s="114"/>
      <c r="L392" s="61"/>
      <c r="M392" s="1"/>
      <c r="N392" s="29"/>
      <c r="O392" s="110"/>
      <c r="P392" s="111"/>
      <c r="Q392" s="112"/>
      <c r="R392" s="110"/>
      <c r="S392" s="29"/>
      <c r="T392" s="29"/>
      <c r="U392" s="29"/>
      <c r="V392" s="29"/>
      <c r="W392" s="29"/>
      <c r="X392" s="29"/>
      <c r="Y392" s="29"/>
      <c r="Z392" s="29"/>
    </row>
    <row r="393" spans="1:26" ht="12.75" customHeight="1">
      <c r="A393" s="52">
        <v>3001</v>
      </c>
      <c r="B393" s="103"/>
      <c r="C393" s="103"/>
      <c r="D393" s="103"/>
      <c r="E393" s="103"/>
      <c r="F393" s="103"/>
      <c r="G393" s="103"/>
      <c r="H393" s="103"/>
      <c r="I393" s="103"/>
      <c r="J393" s="103"/>
      <c r="K393" s="114"/>
      <c r="L393" s="61"/>
      <c r="M393" s="1"/>
      <c r="N393" s="29"/>
      <c r="O393" s="77" t="s">
        <v>63</v>
      </c>
      <c r="P393" s="78"/>
      <c r="Q393" s="79" t="str">
        <f>IF(SUM(K383:K393)=0,"",SUM(K383:K393))</f>
        <v/>
      </c>
      <c r="R393" s="80" t="s">
        <v>10</v>
      </c>
      <c r="S393" s="29"/>
      <c r="T393" s="29"/>
      <c r="U393" s="29"/>
      <c r="V393" s="29"/>
      <c r="W393" s="29"/>
      <c r="X393" s="29"/>
      <c r="Y393" s="29"/>
      <c r="Z393" s="29"/>
    </row>
    <row r="394" spans="1:26" ht="12.75" customHeight="1">
      <c r="A394" s="52">
        <v>3002</v>
      </c>
      <c r="B394" s="103"/>
      <c r="C394" s="103"/>
      <c r="D394" s="103"/>
      <c r="E394" s="103"/>
      <c r="F394" s="103"/>
      <c r="G394" s="103"/>
      <c r="H394" s="103"/>
      <c r="I394" s="103"/>
      <c r="J394" s="103"/>
      <c r="K394" s="114"/>
      <c r="L394" s="61"/>
      <c r="M394" s="1"/>
      <c r="N394" s="29"/>
      <c r="O394" s="81" t="s">
        <v>64</v>
      </c>
      <c r="P394" s="82" t="str">
        <f>IF(P393/B381=0,"",P393/B381)</f>
        <v/>
      </c>
      <c r="Q394" s="83" t="e">
        <f>IF(P393/Q393=0,"",P393/Q393)</f>
        <v>#VALUE!</v>
      </c>
      <c r="R394" s="84" t="s">
        <v>65</v>
      </c>
      <c r="S394" s="29"/>
      <c r="T394" s="29"/>
      <c r="U394" s="29"/>
      <c r="V394" s="29"/>
      <c r="W394" s="29"/>
      <c r="X394" s="29"/>
      <c r="Y394" s="29"/>
      <c r="Z394" s="29"/>
    </row>
    <row r="395" spans="1:26" ht="12.75" customHeight="1">
      <c r="A395" s="183"/>
      <c r="B395" s="103"/>
      <c r="C395" s="103"/>
      <c r="D395" s="103"/>
      <c r="E395" s="103"/>
      <c r="F395" s="103"/>
      <c r="G395" s="103"/>
      <c r="H395" s="103"/>
      <c r="I395" s="103"/>
      <c r="J395" s="103"/>
      <c r="K395" s="114"/>
      <c r="L395" s="85"/>
      <c r="M395" s="86"/>
      <c r="N395" s="87"/>
      <c r="O395" s="86"/>
      <c r="P395" s="87"/>
      <c r="Q395" s="87"/>
      <c r="R395" s="88"/>
      <c r="S395" s="29"/>
      <c r="T395" s="29"/>
      <c r="U395" s="29"/>
      <c r="V395" s="29"/>
      <c r="W395" s="29"/>
      <c r="X395" s="29"/>
      <c r="Y395" s="29"/>
      <c r="Z395" s="29"/>
    </row>
    <row r="396" spans="1:26" ht="12.75" customHeight="1">
      <c r="A396" s="28"/>
      <c r="B396" s="29"/>
      <c r="C396" s="29"/>
      <c r="D396" s="201" t="s">
        <v>90</v>
      </c>
      <c r="E396" s="202"/>
      <c r="F396" s="202"/>
      <c r="G396" s="202"/>
      <c r="H396" s="202"/>
      <c r="I396" s="202"/>
      <c r="J396" s="203"/>
      <c r="K396" s="89">
        <f>SUM(K381:K392)</f>
        <v>0</v>
      </c>
      <c r="L396" s="90" t="str">
        <f>IF(K388=0,"",K388/B381)</f>
        <v/>
      </c>
      <c r="M396" s="90" t="str">
        <f>IF(K396=0,"",K396/B381)</f>
        <v/>
      </c>
      <c r="N396" s="90" t="str">
        <f>IF(K388=0,"",M396-L396)</f>
        <v/>
      </c>
      <c r="O396" s="1"/>
      <c r="P396" s="29"/>
      <c r="Q396" s="25"/>
      <c r="R396" s="1"/>
      <c r="S396" s="29"/>
      <c r="T396" s="29"/>
      <c r="U396" s="29"/>
      <c r="V396" s="29"/>
      <c r="W396" s="29"/>
      <c r="X396" s="29"/>
      <c r="Y396" s="29"/>
      <c r="Z396" s="29"/>
    </row>
    <row r="397" spans="1:26" ht="12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1"/>
      <c r="M397" s="1"/>
      <c r="N397" s="29"/>
      <c r="O397" s="1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1"/>
      <c r="M398" s="1"/>
      <c r="N398" s="29"/>
      <c r="O398" s="1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26.25">
      <c r="A399" s="187"/>
      <c r="B399" s="212" t="s">
        <v>101</v>
      </c>
      <c r="C399" s="205"/>
      <c r="D399" s="205"/>
      <c r="E399" s="205"/>
      <c r="F399" s="205"/>
      <c r="G399" s="205"/>
      <c r="H399" s="205"/>
      <c r="I399" s="205"/>
      <c r="J399" s="205"/>
      <c r="K399" s="48" t="s">
        <v>126</v>
      </c>
      <c r="L399" s="1"/>
      <c r="M399" s="1"/>
      <c r="N399" s="29"/>
      <c r="O399" s="1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.75" customHeight="1">
      <c r="A400" s="206" t="s">
        <v>9</v>
      </c>
      <c r="B400" s="207" t="s">
        <v>80</v>
      </c>
      <c r="C400" s="202"/>
      <c r="D400" s="202"/>
      <c r="E400" s="202"/>
      <c r="F400" s="202"/>
      <c r="G400" s="202"/>
      <c r="H400" s="202"/>
      <c r="I400" s="202"/>
      <c r="J400" s="203"/>
      <c r="K400" s="208" t="s">
        <v>10</v>
      </c>
      <c r="L400" s="196" t="s">
        <v>2</v>
      </c>
      <c r="M400" s="196" t="s">
        <v>3</v>
      </c>
      <c r="N400" s="198" t="s">
        <v>4</v>
      </c>
      <c r="O400" s="196" t="s">
        <v>5</v>
      </c>
      <c r="P400" s="199" t="s">
        <v>6</v>
      </c>
      <c r="Q400" s="199" t="s">
        <v>7</v>
      </c>
      <c r="R400" s="196" t="s">
        <v>8</v>
      </c>
      <c r="S400" s="29"/>
      <c r="T400" s="29"/>
      <c r="U400" s="29"/>
      <c r="V400" s="29"/>
      <c r="W400" s="29"/>
      <c r="X400" s="29"/>
      <c r="Y400" s="29"/>
      <c r="Z400" s="29"/>
    </row>
    <row r="401" spans="1:26" ht="12.75" customHeight="1">
      <c r="A401" s="197"/>
      <c r="B401" s="52" t="s">
        <v>81</v>
      </c>
      <c r="C401" s="52" t="s">
        <v>82</v>
      </c>
      <c r="D401" s="52" t="s">
        <v>83</v>
      </c>
      <c r="E401" s="52" t="s">
        <v>84</v>
      </c>
      <c r="F401" s="52" t="s">
        <v>85</v>
      </c>
      <c r="G401" s="52" t="s">
        <v>86</v>
      </c>
      <c r="H401" s="52" t="s">
        <v>87</v>
      </c>
      <c r="I401" s="52" t="s">
        <v>88</v>
      </c>
      <c r="J401" s="52" t="s">
        <v>89</v>
      </c>
      <c r="K401" s="197"/>
      <c r="L401" s="197"/>
      <c r="M401" s="197"/>
      <c r="N401" s="197"/>
      <c r="O401" s="197"/>
      <c r="P401" s="197"/>
      <c r="Q401" s="197"/>
      <c r="R401" s="197"/>
      <c r="S401" s="29"/>
      <c r="T401" s="29"/>
      <c r="U401" s="29"/>
      <c r="V401" s="29"/>
      <c r="W401" s="29"/>
      <c r="X401" s="29"/>
      <c r="Y401" s="29"/>
      <c r="Z401" s="29"/>
    </row>
    <row r="402" spans="1:26" ht="12.75" customHeight="1">
      <c r="A402" s="52">
        <v>2402</v>
      </c>
      <c r="B402" s="53">
        <v>39</v>
      </c>
      <c r="C402" s="103"/>
      <c r="D402" s="103"/>
      <c r="E402" s="103"/>
      <c r="F402" s="103"/>
      <c r="G402" s="103"/>
      <c r="H402" s="103"/>
      <c r="I402" s="103"/>
      <c r="J402" s="103"/>
      <c r="K402" s="114"/>
      <c r="L402" s="55"/>
      <c r="M402" s="56"/>
      <c r="N402" s="57"/>
      <c r="O402" s="105"/>
      <c r="P402" s="59">
        <f>B402</f>
        <v>39</v>
      </c>
      <c r="Q402" s="106"/>
      <c r="R402" s="105"/>
      <c r="S402" s="29"/>
      <c r="T402" s="29"/>
      <c r="U402" s="29"/>
      <c r="V402" s="29"/>
      <c r="W402" s="29"/>
      <c r="X402" s="29"/>
      <c r="Y402" s="29"/>
      <c r="Z402" s="29"/>
    </row>
    <row r="403" spans="1:26" ht="12.75" customHeight="1">
      <c r="A403" s="52">
        <v>2501</v>
      </c>
      <c r="B403" s="103"/>
      <c r="C403" s="103"/>
      <c r="D403" s="103"/>
      <c r="E403" s="103"/>
      <c r="F403" s="103"/>
      <c r="G403" s="103"/>
      <c r="H403" s="103"/>
      <c r="I403" s="103"/>
      <c r="J403" s="103"/>
      <c r="K403" s="114"/>
      <c r="L403" s="61"/>
      <c r="M403" s="1"/>
      <c r="N403" s="62"/>
      <c r="O403" s="63" t="str">
        <f>IF(C403=0,"",C403/B402)</f>
        <v/>
      </c>
      <c r="P403" s="64"/>
      <c r="Q403" s="65" t="str">
        <f t="shared" ref="Q403:Q409" si="38">IF(P403=0,"",P403/P402)</f>
        <v/>
      </c>
      <c r="R403" s="65" t="str">
        <f t="shared" ref="R403:R409" si="39">IF(P403=0,"",100%-Q403)</f>
        <v/>
      </c>
      <c r="S403" s="29"/>
      <c r="T403" s="29"/>
      <c r="U403" s="29"/>
      <c r="V403" s="29"/>
      <c r="W403" s="29"/>
      <c r="X403" s="29"/>
      <c r="Y403" s="29"/>
      <c r="Z403" s="29"/>
    </row>
    <row r="404" spans="1:26" ht="12.75" customHeight="1">
      <c r="A404" s="52">
        <v>2502</v>
      </c>
      <c r="B404" s="103"/>
      <c r="C404" s="103"/>
      <c r="D404" s="103"/>
      <c r="E404" s="103"/>
      <c r="F404" s="103"/>
      <c r="G404" s="103"/>
      <c r="H404" s="103"/>
      <c r="I404" s="103"/>
      <c r="J404" s="103"/>
      <c r="K404" s="114"/>
      <c r="L404" s="61"/>
      <c r="M404" s="1"/>
      <c r="N404" s="62"/>
      <c r="O404" s="63" t="str">
        <f>IF(D404=0,"",D404/C403)</f>
        <v/>
      </c>
      <c r="P404" s="64"/>
      <c r="Q404" s="65" t="str">
        <f t="shared" si="38"/>
        <v/>
      </c>
      <c r="R404" s="65" t="str">
        <f t="shared" si="39"/>
        <v/>
      </c>
      <c r="S404" s="8">
        <f>P404/P402</f>
        <v>0</v>
      </c>
      <c r="T404" s="29"/>
      <c r="U404" s="29"/>
      <c r="V404" s="29"/>
      <c r="W404" s="29"/>
      <c r="X404" s="29"/>
      <c r="Y404" s="29"/>
      <c r="Z404" s="29"/>
    </row>
    <row r="405" spans="1:26" ht="12.75" customHeight="1">
      <c r="A405" s="52">
        <v>2601</v>
      </c>
      <c r="B405" s="103"/>
      <c r="C405" s="103"/>
      <c r="D405" s="103"/>
      <c r="E405" s="103"/>
      <c r="F405" s="103"/>
      <c r="G405" s="103"/>
      <c r="H405" s="103"/>
      <c r="I405" s="103"/>
      <c r="J405" s="103"/>
      <c r="K405" s="114"/>
      <c r="L405" s="61"/>
      <c r="M405" s="1"/>
      <c r="N405" s="62"/>
      <c r="O405" s="63" t="str">
        <f>IF(E405=0,"",E405/D404)</f>
        <v/>
      </c>
      <c r="P405" s="64"/>
      <c r="Q405" s="65" t="str">
        <f t="shared" si="38"/>
        <v/>
      </c>
      <c r="R405" s="65" t="str">
        <f t="shared" si="39"/>
        <v/>
      </c>
      <c r="S405" s="29"/>
      <c r="T405" s="29"/>
      <c r="U405" s="29"/>
      <c r="V405" s="29"/>
      <c r="W405" s="29"/>
      <c r="X405" s="29"/>
      <c r="Y405" s="29"/>
      <c r="Z405" s="29"/>
    </row>
    <row r="406" spans="1:26" ht="12.75" customHeight="1">
      <c r="A406" s="52">
        <v>2602</v>
      </c>
      <c r="B406" s="103"/>
      <c r="C406" s="103"/>
      <c r="D406" s="103"/>
      <c r="E406" s="103"/>
      <c r="F406" s="103"/>
      <c r="G406" s="103"/>
      <c r="H406" s="103"/>
      <c r="I406" s="103"/>
      <c r="J406" s="103"/>
      <c r="K406" s="114"/>
      <c r="L406" s="61"/>
      <c r="M406" s="1"/>
      <c r="N406" s="62"/>
      <c r="O406" s="63" t="str">
        <f>IF(G406=0,"",G406/#REF!)</f>
        <v/>
      </c>
      <c r="P406" s="64"/>
      <c r="Q406" s="65" t="str">
        <f t="shared" si="38"/>
        <v/>
      </c>
      <c r="R406" s="65" t="str">
        <f t="shared" si="39"/>
        <v/>
      </c>
      <c r="S406" s="29"/>
      <c r="T406" s="29"/>
      <c r="U406" s="29"/>
      <c r="V406" s="29"/>
      <c r="W406" s="29"/>
      <c r="X406" s="29"/>
      <c r="Y406" s="29"/>
      <c r="Z406" s="29"/>
    </row>
    <row r="407" spans="1:26" ht="12.75" customHeight="1">
      <c r="A407" s="52">
        <v>2701</v>
      </c>
      <c r="B407" s="103"/>
      <c r="C407" s="103"/>
      <c r="D407" s="103"/>
      <c r="E407" s="103"/>
      <c r="F407" s="103"/>
      <c r="G407" s="103"/>
      <c r="H407" s="103"/>
      <c r="I407" s="103"/>
      <c r="J407" s="103"/>
      <c r="K407" s="114"/>
      <c r="L407" s="61"/>
      <c r="M407" s="1"/>
      <c r="N407" s="62"/>
      <c r="O407" s="63" t="str">
        <f>IF(H407=0,"",H407/G406)</f>
        <v/>
      </c>
      <c r="P407" s="64"/>
      <c r="Q407" s="65" t="str">
        <f t="shared" si="38"/>
        <v/>
      </c>
      <c r="R407" s="65" t="str">
        <f t="shared" si="39"/>
        <v/>
      </c>
      <c r="S407" s="29"/>
      <c r="T407" s="29"/>
      <c r="U407" s="29"/>
      <c r="V407" s="29"/>
      <c r="W407" s="29"/>
      <c r="X407" s="29"/>
      <c r="Y407" s="29"/>
      <c r="Z407" s="29"/>
    </row>
    <row r="408" spans="1:26" ht="12.75" customHeight="1">
      <c r="A408" s="52">
        <v>2702</v>
      </c>
      <c r="B408" s="103"/>
      <c r="C408" s="103"/>
      <c r="D408" s="103"/>
      <c r="E408" s="103"/>
      <c r="F408" s="103"/>
      <c r="G408" s="103"/>
      <c r="H408" s="103"/>
      <c r="I408" s="103"/>
      <c r="J408" s="103"/>
      <c r="K408" s="114"/>
      <c r="L408" s="61"/>
      <c r="M408" s="1"/>
      <c r="N408" s="62"/>
      <c r="O408" s="63" t="str">
        <f>IF(I408=0,"",I408/H407)</f>
        <v/>
      </c>
      <c r="P408" s="64"/>
      <c r="Q408" s="65" t="str">
        <f t="shared" si="38"/>
        <v/>
      </c>
      <c r="R408" s="65" t="str">
        <f t="shared" si="39"/>
        <v/>
      </c>
      <c r="S408" s="29"/>
      <c r="T408" s="29"/>
      <c r="U408" s="29"/>
      <c r="V408" s="29"/>
      <c r="W408" s="29"/>
      <c r="X408" s="29"/>
      <c r="Y408" s="29"/>
      <c r="Z408" s="29"/>
    </row>
    <row r="409" spans="1:26" ht="12.75" customHeight="1">
      <c r="A409" s="52">
        <v>2801</v>
      </c>
      <c r="B409" s="103"/>
      <c r="C409" s="103"/>
      <c r="D409" s="103"/>
      <c r="E409" s="103"/>
      <c r="F409" s="103"/>
      <c r="G409" s="103"/>
      <c r="H409" s="103"/>
      <c r="I409" s="103"/>
      <c r="J409" s="103"/>
      <c r="K409" s="114"/>
      <c r="L409" s="61"/>
      <c r="M409" s="1"/>
      <c r="N409" s="62"/>
      <c r="O409" s="66" t="str">
        <f>IF(J409=0,"",J409/I408)</f>
        <v/>
      </c>
      <c r="P409" s="64"/>
      <c r="Q409" s="65" t="str">
        <f t="shared" si="38"/>
        <v/>
      </c>
      <c r="R409" s="67" t="str">
        <f t="shared" si="39"/>
        <v/>
      </c>
      <c r="S409" s="29"/>
      <c r="T409" s="29"/>
      <c r="U409" s="29"/>
      <c r="V409" s="29"/>
      <c r="W409" s="29"/>
      <c r="X409" s="29"/>
      <c r="Y409" s="29"/>
      <c r="Z409" s="29"/>
    </row>
    <row r="410" spans="1:26" ht="12.75" customHeight="1">
      <c r="A410" s="52">
        <v>2802</v>
      </c>
      <c r="B410" s="103"/>
      <c r="C410" s="103"/>
      <c r="D410" s="103"/>
      <c r="E410" s="103"/>
      <c r="F410" s="103"/>
      <c r="G410" s="103"/>
      <c r="H410" s="103"/>
      <c r="I410" s="103"/>
      <c r="J410" s="103"/>
      <c r="K410" s="114"/>
      <c r="L410" s="61"/>
      <c r="M410" s="1"/>
      <c r="N410" s="29"/>
      <c r="O410" s="140"/>
      <c r="P410" s="141"/>
      <c r="Q410" s="142"/>
      <c r="R410" s="143"/>
      <c r="S410" s="29"/>
      <c r="T410" s="29"/>
      <c r="U410" s="29"/>
      <c r="V410" s="29"/>
      <c r="W410" s="29"/>
      <c r="X410" s="29"/>
      <c r="Y410" s="29"/>
      <c r="Z410" s="29"/>
    </row>
    <row r="411" spans="1:26" ht="12.75" customHeight="1">
      <c r="A411" s="52">
        <v>2901</v>
      </c>
      <c r="B411" s="103"/>
      <c r="C411" s="103"/>
      <c r="D411" s="103"/>
      <c r="E411" s="103"/>
      <c r="F411" s="103"/>
      <c r="G411" s="103"/>
      <c r="H411" s="103"/>
      <c r="I411" s="103"/>
      <c r="J411" s="103"/>
      <c r="K411" s="114"/>
      <c r="L411" s="61"/>
      <c r="M411" s="1"/>
      <c r="N411" s="29"/>
      <c r="O411" s="110"/>
      <c r="P411" s="111"/>
      <c r="Q411" s="112"/>
      <c r="R411" s="110"/>
      <c r="S411" s="29"/>
      <c r="T411" s="29"/>
      <c r="U411" s="29"/>
      <c r="V411" s="29"/>
      <c r="W411" s="29"/>
      <c r="X411" s="29"/>
      <c r="Y411" s="29"/>
      <c r="Z411" s="29"/>
    </row>
    <row r="412" spans="1:26" ht="12.75" customHeight="1">
      <c r="A412" s="52">
        <v>2902</v>
      </c>
      <c r="B412" s="103"/>
      <c r="C412" s="103"/>
      <c r="D412" s="103"/>
      <c r="E412" s="103"/>
      <c r="F412" s="103"/>
      <c r="G412" s="103"/>
      <c r="H412" s="103"/>
      <c r="I412" s="103"/>
      <c r="J412" s="103"/>
      <c r="K412" s="114"/>
      <c r="L412" s="61"/>
      <c r="M412" s="1"/>
      <c r="N412" s="29"/>
      <c r="O412" s="110"/>
      <c r="P412" s="111"/>
      <c r="Q412" s="112"/>
      <c r="R412" s="110"/>
      <c r="S412" s="29"/>
      <c r="T412" s="29"/>
      <c r="U412" s="29"/>
      <c r="V412" s="29"/>
      <c r="W412" s="29"/>
      <c r="X412" s="29"/>
      <c r="Y412" s="29"/>
      <c r="Z412" s="29"/>
    </row>
    <row r="413" spans="1:26" ht="12.75" customHeight="1">
      <c r="A413" s="52">
        <v>3001</v>
      </c>
      <c r="B413" s="103"/>
      <c r="C413" s="103"/>
      <c r="D413" s="103"/>
      <c r="E413" s="103"/>
      <c r="F413" s="103"/>
      <c r="G413" s="103"/>
      <c r="H413" s="103"/>
      <c r="I413" s="103"/>
      <c r="J413" s="103"/>
      <c r="K413" s="114"/>
      <c r="L413" s="61"/>
      <c r="M413" s="1"/>
      <c r="N413" s="29"/>
      <c r="O413" s="110"/>
      <c r="P413" s="111"/>
      <c r="Q413" s="112"/>
      <c r="R413" s="110"/>
      <c r="S413" s="29"/>
      <c r="T413" s="29"/>
      <c r="U413" s="29"/>
      <c r="V413" s="29"/>
      <c r="W413" s="29"/>
      <c r="X413" s="29"/>
      <c r="Y413" s="29"/>
      <c r="Z413" s="29"/>
    </row>
    <row r="414" spans="1:26" ht="12.75" customHeight="1">
      <c r="A414" s="52">
        <v>3002</v>
      </c>
      <c r="B414" s="103"/>
      <c r="C414" s="103"/>
      <c r="D414" s="103"/>
      <c r="E414" s="103"/>
      <c r="F414" s="103"/>
      <c r="G414" s="103"/>
      <c r="H414" s="103"/>
      <c r="I414" s="103"/>
      <c r="J414" s="103"/>
      <c r="K414" s="114"/>
      <c r="L414" s="61"/>
      <c r="M414" s="1"/>
      <c r="N414" s="29"/>
      <c r="O414" s="77" t="s">
        <v>63</v>
      </c>
      <c r="P414" s="78"/>
      <c r="Q414" s="79" t="str">
        <f>IF(SUM(K404:K414)=0,"",SUM(K404:K414))</f>
        <v/>
      </c>
      <c r="R414" s="80" t="s">
        <v>10</v>
      </c>
      <c r="S414" s="29"/>
      <c r="T414" s="29"/>
      <c r="U414" s="29"/>
      <c r="V414" s="29"/>
      <c r="W414" s="29"/>
      <c r="X414" s="29"/>
      <c r="Y414" s="29"/>
      <c r="Z414" s="29"/>
    </row>
    <row r="415" spans="1:26" ht="12.75" customHeight="1">
      <c r="A415" s="52">
        <v>3101</v>
      </c>
      <c r="B415" s="103"/>
      <c r="C415" s="103"/>
      <c r="D415" s="103"/>
      <c r="E415" s="103"/>
      <c r="F415" s="103"/>
      <c r="G415" s="103"/>
      <c r="H415" s="103"/>
      <c r="I415" s="103"/>
      <c r="J415" s="103"/>
      <c r="K415" s="114"/>
      <c r="L415" s="61"/>
      <c r="M415" s="1"/>
      <c r="N415" s="29"/>
      <c r="O415" s="81" t="s">
        <v>64</v>
      </c>
      <c r="P415" s="82" t="str">
        <f>IF(P414/B402=0,"",P414/B402)</f>
        <v/>
      </c>
      <c r="Q415" s="83" t="e">
        <f>IF(P414/Q414=0,"",P414/Q414)</f>
        <v>#VALUE!</v>
      </c>
      <c r="R415" s="84" t="s">
        <v>65</v>
      </c>
      <c r="S415" s="29"/>
      <c r="T415" s="29"/>
      <c r="U415" s="29"/>
      <c r="V415" s="29"/>
      <c r="W415" s="29"/>
      <c r="X415" s="29"/>
      <c r="Y415" s="29"/>
      <c r="Z415" s="29"/>
    </row>
    <row r="416" spans="1:26" ht="12.75" customHeight="1">
      <c r="A416" s="187"/>
      <c r="B416" s="103"/>
      <c r="C416" s="103"/>
      <c r="D416" s="103"/>
      <c r="E416" s="103"/>
      <c r="F416" s="103"/>
      <c r="G416" s="103"/>
      <c r="H416" s="103"/>
      <c r="I416" s="103"/>
      <c r="J416" s="103"/>
      <c r="K416" s="114"/>
      <c r="L416" s="85"/>
      <c r="M416" s="86"/>
      <c r="N416" s="87"/>
      <c r="O416" s="86"/>
      <c r="P416" s="87"/>
      <c r="Q416" s="87"/>
      <c r="R416" s="88"/>
      <c r="S416" s="29"/>
      <c r="T416" s="29"/>
      <c r="U416" s="29"/>
      <c r="V416" s="29"/>
      <c r="W416" s="29"/>
      <c r="X416" s="29"/>
      <c r="Y416" s="29"/>
      <c r="Z416" s="29"/>
    </row>
    <row r="417" spans="1:26" ht="12.75" customHeight="1">
      <c r="A417" s="28"/>
      <c r="B417" s="29"/>
      <c r="C417" s="29"/>
      <c r="D417" s="201" t="s">
        <v>90</v>
      </c>
      <c r="E417" s="202"/>
      <c r="F417" s="202"/>
      <c r="G417" s="202"/>
      <c r="H417" s="202"/>
      <c r="I417" s="202"/>
      <c r="J417" s="203"/>
      <c r="K417" s="89">
        <f>SUM(K402:K413)</f>
        <v>0</v>
      </c>
      <c r="L417" s="90" t="str">
        <f>IF(K409=0,"",K409/B402)</f>
        <v/>
      </c>
      <c r="M417" s="90" t="str">
        <f>IF(K417=0,"",K417/B402)</f>
        <v/>
      </c>
      <c r="N417" s="90" t="str">
        <f>IF(K409=0,"",M417-L417)</f>
        <v/>
      </c>
      <c r="O417" s="1"/>
      <c r="P417" s="29"/>
      <c r="Q417" s="25"/>
      <c r="R417" s="1"/>
      <c r="S417" s="29"/>
      <c r="T417" s="29"/>
      <c r="U417" s="29"/>
      <c r="V417" s="29"/>
      <c r="W417" s="29"/>
      <c r="X417" s="29"/>
      <c r="Y417" s="29"/>
      <c r="Z417" s="29"/>
    </row>
    <row r="418" spans="1:26" ht="12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1"/>
      <c r="M418" s="1"/>
      <c r="N418" s="29"/>
      <c r="O418" s="1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1"/>
      <c r="M419" s="1"/>
      <c r="N419" s="29"/>
      <c r="O419" s="1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1"/>
      <c r="M420" s="1"/>
      <c r="N420" s="29"/>
      <c r="O420" s="1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1"/>
      <c r="M421" s="1"/>
      <c r="N421" s="29"/>
      <c r="O421" s="1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1"/>
      <c r="M422" s="1"/>
      <c r="N422" s="29"/>
      <c r="O422" s="1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1"/>
      <c r="M423" s="1"/>
      <c r="N423" s="29"/>
      <c r="O423" s="1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1"/>
      <c r="M424" s="1"/>
      <c r="N424" s="29"/>
      <c r="O424" s="1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1"/>
      <c r="M425" s="1"/>
      <c r="N425" s="29"/>
      <c r="O425" s="1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1"/>
      <c r="M426" s="1"/>
      <c r="N426" s="29"/>
      <c r="O426" s="1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1"/>
      <c r="M427" s="1"/>
      <c r="N427" s="29"/>
      <c r="O427" s="1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1"/>
      <c r="M428" s="1"/>
      <c r="N428" s="29"/>
      <c r="O428" s="1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1"/>
      <c r="M429" s="1"/>
      <c r="N429" s="29"/>
      <c r="O429" s="1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1"/>
      <c r="M430" s="1"/>
      <c r="N430" s="29"/>
      <c r="O430" s="1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1"/>
      <c r="M431" s="1"/>
      <c r="N431" s="29"/>
      <c r="O431" s="1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1"/>
      <c r="M432" s="1"/>
      <c r="N432" s="29"/>
      <c r="O432" s="1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1"/>
      <c r="M433" s="1"/>
      <c r="N433" s="29"/>
      <c r="O433" s="1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1"/>
      <c r="M434" s="1"/>
      <c r="N434" s="29"/>
      <c r="O434" s="1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1"/>
      <c r="M435" s="1"/>
      <c r="N435" s="29"/>
      <c r="O435" s="1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1"/>
      <c r="M436" s="1"/>
      <c r="N436" s="29"/>
      <c r="O436" s="1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1"/>
      <c r="M437" s="1"/>
      <c r="N437" s="29"/>
      <c r="O437" s="1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1"/>
      <c r="M438" s="1"/>
      <c r="N438" s="29"/>
      <c r="O438" s="1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1"/>
      <c r="M439" s="1"/>
      <c r="N439" s="29"/>
      <c r="O439" s="1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1"/>
      <c r="M440" s="1"/>
      <c r="N440" s="29"/>
      <c r="O440" s="1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1"/>
      <c r="M441" s="1"/>
      <c r="N441" s="29"/>
      <c r="O441" s="1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1"/>
      <c r="M442" s="1"/>
      <c r="N442" s="29"/>
      <c r="O442" s="1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1"/>
      <c r="M443" s="1"/>
      <c r="N443" s="29"/>
      <c r="O443" s="1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1"/>
      <c r="M444" s="1"/>
      <c r="N444" s="29"/>
      <c r="O444" s="1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1"/>
      <c r="M445" s="1"/>
      <c r="N445" s="29"/>
      <c r="O445" s="1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1"/>
      <c r="M446" s="1"/>
      <c r="N446" s="29"/>
      <c r="O446" s="1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1"/>
      <c r="M447" s="1"/>
      <c r="N447" s="29"/>
      <c r="O447" s="1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1"/>
      <c r="M448" s="1"/>
      <c r="N448" s="29"/>
      <c r="O448" s="1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1"/>
      <c r="M449" s="1"/>
      <c r="N449" s="29"/>
      <c r="O449" s="1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1"/>
      <c r="M450" s="1"/>
      <c r="N450" s="29"/>
      <c r="O450" s="1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1"/>
      <c r="M451" s="1"/>
      <c r="N451" s="29"/>
      <c r="O451" s="1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1"/>
      <c r="M452" s="1"/>
      <c r="N452" s="29"/>
      <c r="O452" s="1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1"/>
      <c r="M453" s="1"/>
      <c r="N453" s="29"/>
      <c r="O453" s="1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1"/>
      <c r="M454" s="1"/>
      <c r="N454" s="29"/>
      <c r="O454" s="1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1"/>
      <c r="M455" s="1"/>
      <c r="N455" s="29"/>
      <c r="O455" s="1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1"/>
      <c r="M456" s="1"/>
      <c r="N456" s="29"/>
      <c r="O456" s="1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1"/>
      <c r="M457" s="1"/>
      <c r="N457" s="29"/>
      <c r="O457" s="1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1"/>
      <c r="M458" s="1"/>
      <c r="N458" s="29"/>
      <c r="O458" s="1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1"/>
      <c r="M459" s="1"/>
      <c r="N459" s="29"/>
      <c r="O459" s="1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1"/>
      <c r="M460" s="1"/>
      <c r="N460" s="29"/>
      <c r="O460" s="1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1"/>
      <c r="M461" s="1"/>
      <c r="N461" s="29"/>
      <c r="O461" s="1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1"/>
      <c r="M462" s="1"/>
      <c r="N462" s="29"/>
      <c r="O462" s="1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1"/>
      <c r="M463" s="1"/>
      <c r="N463" s="29"/>
      <c r="O463" s="1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1"/>
      <c r="M464" s="1"/>
      <c r="N464" s="29"/>
      <c r="O464" s="1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1"/>
      <c r="M465" s="1"/>
      <c r="N465" s="29"/>
      <c r="O465" s="1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1"/>
      <c r="M466" s="1"/>
      <c r="N466" s="29"/>
      <c r="O466" s="1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1"/>
      <c r="M467" s="1"/>
      <c r="N467" s="29"/>
      <c r="O467" s="1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1"/>
      <c r="M468" s="1"/>
      <c r="N468" s="29"/>
      <c r="O468" s="1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1"/>
      <c r="M469" s="1"/>
      <c r="N469" s="29"/>
      <c r="O469" s="1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1"/>
      <c r="M470" s="1"/>
      <c r="N470" s="29"/>
      <c r="O470" s="1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1"/>
      <c r="M471" s="1"/>
      <c r="N471" s="29"/>
      <c r="O471" s="1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1"/>
      <c r="M472" s="1"/>
      <c r="N472" s="29"/>
      <c r="O472" s="1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1"/>
      <c r="M473" s="1"/>
      <c r="N473" s="29"/>
      <c r="O473" s="1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1"/>
      <c r="M474" s="1"/>
      <c r="N474" s="29"/>
      <c r="O474" s="1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1"/>
      <c r="M475" s="1"/>
      <c r="N475" s="29"/>
      <c r="O475" s="1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1"/>
      <c r="M476" s="1"/>
      <c r="N476" s="29"/>
      <c r="O476" s="1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1"/>
      <c r="M477" s="1"/>
      <c r="N477" s="29"/>
      <c r="O477" s="1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1"/>
      <c r="M478" s="1"/>
      <c r="N478" s="29"/>
      <c r="O478" s="1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1"/>
      <c r="M479" s="1"/>
      <c r="N479" s="29"/>
      <c r="O479" s="1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1"/>
      <c r="M480" s="1"/>
      <c r="N480" s="29"/>
      <c r="O480" s="1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1"/>
      <c r="M481" s="1"/>
      <c r="N481" s="29"/>
      <c r="O481" s="1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1"/>
      <c r="M482" s="1"/>
      <c r="N482" s="29"/>
      <c r="O482" s="1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1"/>
      <c r="M483" s="1"/>
      <c r="N483" s="29"/>
      <c r="O483" s="1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1"/>
      <c r="M484" s="1"/>
      <c r="N484" s="29"/>
      <c r="O484" s="1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1"/>
      <c r="M485" s="1"/>
      <c r="N485" s="29"/>
      <c r="O485" s="1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1"/>
      <c r="M486" s="1"/>
      <c r="N486" s="29"/>
      <c r="O486" s="1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1"/>
      <c r="M487" s="1"/>
      <c r="N487" s="29"/>
      <c r="O487" s="1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1"/>
      <c r="M488" s="1"/>
      <c r="N488" s="29"/>
      <c r="O488" s="1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1"/>
      <c r="M489" s="1"/>
      <c r="N489" s="29"/>
      <c r="O489" s="1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1"/>
      <c r="M490" s="1"/>
      <c r="N490" s="29"/>
      <c r="O490" s="1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1"/>
      <c r="M491" s="1"/>
      <c r="N491" s="29"/>
      <c r="O491" s="1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1"/>
      <c r="M492" s="1"/>
      <c r="N492" s="29"/>
      <c r="O492" s="1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1"/>
      <c r="M493" s="1"/>
      <c r="N493" s="29"/>
      <c r="O493" s="1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1"/>
      <c r="M494" s="1"/>
      <c r="N494" s="29"/>
      <c r="O494" s="1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1"/>
      <c r="M495" s="1"/>
      <c r="N495" s="29"/>
      <c r="O495" s="1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1"/>
      <c r="M496" s="1"/>
      <c r="N496" s="29"/>
      <c r="O496" s="1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1"/>
      <c r="M497" s="1"/>
      <c r="N497" s="29"/>
      <c r="O497" s="1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1"/>
      <c r="M498" s="1"/>
      <c r="N498" s="29"/>
      <c r="O498" s="1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1"/>
      <c r="M499" s="1"/>
      <c r="N499" s="29"/>
      <c r="O499" s="1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1"/>
      <c r="M500" s="1"/>
      <c r="N500" s="29"/>
      <c r="O500" s="1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1"/>
      <c r="M501" s="1"/>
      <c r="N501" s="29"/>
      <c r="O501" s="1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1"/>
      <c r="M502" s="1"/>
      <c r="N502" s="29"/>
      <c r="O502" s="1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1"/>
      <c r="M503" s="1"/>
      <c r="N503" s="29"/>
      <c r="O503" s="1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1"/>
      <c r="M504" s="1"/>
      <c r="N504" s="29"/>
      <c r="O504" s="1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1"/>
      <c r="M505" s="1"/>
      <c r="N505" s="29"/>
      <c r="O505" s="1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1"/>
      <c r="M506" s="1"/>
      <c r="N506" s="29"/>
      <c r="O506" s="1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1"/>
      <c r="M507" s="1"/>
      <c r="N507" s="29"/>
      <c r="O507" s="1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1"/>
      <c r="M508" s="1"/>
      <c r="N508" s="29"/>
      <c r="O508" s="1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1"/>
      <c r="M509" s="1"/>
      <c r="N509" s="29"/>
      <c r="O509" s="1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1"/>
      <c r="M510" s="1"/>
      <c r="N510" s="29"/>
      <c r="O510" s="1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1"/>
      <c r="M511" s="1"/>
      <c r="N511" s="29"/>
      <c r="O511" s="1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1"/>
      <c r="M512" s="1"/>
      <c r="N512" s="29"/>
      <c r="O512" s="1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1"/>
      <c r="M513" s="1"/>
      <c r="N513" s="29"/>
      <c r="O513" s="1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1"/>
      <c r="M514" s="1"/>
      <c r="N514" s="29"/>
      <c r="O514" s="1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1"/>
      <c r="M515" s="1"/>
      <c r="N515" s="29"/>
      <c r="O515" s="1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1"/>
      <c r="M516" s="1"/>
      <c r="N516" s="29"/>
      <c r="O516" s="1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1"/>
      <c r="M517" s="1"/>
      <c r="N517" s="29"/>
      <c r="O517" s="1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1"/>
      <c r="M518" s="1"/>
      <c r="N518" s="29"/>
      <c r="O518" s="1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1"/>
      <c r="M519" s="1"/>
      <c r="N519" s="29"/>
      <c r="O519" s="1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1"/>
      <c r="M520" s="1"/>
      <c r="N520" s="29"/>
      <c r="O520" s="1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1"/>
      <c r="M521" s="1"/>
      <c r="N521" s="29"/>
      <c r="O521" s="1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1"/>
      <c r="M522" s="1"/>
      <c r="N522" s="29"/>
      <c r="O522" s="1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1"/>
      <c r="M523" s="1"/>
      <c r="N523" s="29"/>
      <c r="O523" s="1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1"/>
      <c r="M524" s="1"/>
      <c r="N524" s="29"/>
      <c r="O524" s="1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1"/>
      <c r="M525" s="1"/>
      <c r="N525" s="29"/>
      <c r="O525" s="1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1"/>
      <c r="M526" s="1"/>
      <c r="N526" s="29"/>
      <c r="O526" s="1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1"/>
      <c r="M527" s="1"/>
      <c r="N527" s="29"/>
      <c r="O527" s="1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1"/>
      <c r="M528" s="1"/>
      <c r="N528" s="29"/>
      <c r="O528" s="1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1"/>
      <c r="M529" s="1"/>
      <c r="N529" s="29"/>
      <c r="O529" s="1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1"/>
      <c r="M530" s="1"/>
      <c r="N530" s="29"/>
      <c r="O530" s="1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1"/>
      <c r="M531" s="1"/>
      <c r="N531" s="29"/>
      <c r="O531" s="1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1"/>
      <c r="M532" s="1"/>
      <c r="N532" s="29"/>
      <c r="O532" s="1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1"/>
      <c r="M533" s="1"/>
      <c r="N533" s="29"/>
      <c r="O533" s="1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1"/>
      <c r="M534" s="1"/>
      <c r="N534" s="29"/>
      <c r="O534" s="1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1"/>
      <c r="M535" s="1"/>
      <c r="N535" s="29"/>
      <c r="O535" s="1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1"/>
      <c r="M536" s="1"/>
      <c r="N536" s="29"/>
      <c r="O536" s="1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1"/>
      <c r="M537" s="1"/>
      <c r="N537" s="29"/>
      <c r="O537" s="1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1"/>
      <c r="M538" s="1"/>
      <c r="N538" s="29"/>
      <c r="O538" s="1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1"/>
      <c r="M539" s="1"/>
      <c r="N539" s="29"/>
      <c r="O539" s="1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1"/>
      <c r="M540" s="1"/>
      <c r="N540" s="29"/>
      <c r="O540" s="1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1"/>
      <c r="M541" s="1"/>
      <c r="N541" s="29"/>
      <c r="O541" s="1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1"/>
      <c r="M542" s="1"/>
      <c r="N542" s="29"/>
      <c r="O542" s="1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1"/>
      <c r="M543" s="1"/>
      <c r="N543" s="29"/>
      <c r="O543" s="1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1"/>
      <c r="M544" s="1"/>
      <c r="N544" s="29"/>
      <c r="O544" s="1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1"/>
      <c r="M545" s="1"/>
      <c r="N545" s="29"/>
      <c r="O545" s="1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1"/>
      <c r="M546" s="1"/>
      <c r="N546" s="29"/>
      <c r="O546" s="1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1"/>
      <c r="M547" s="1"/>
      <c r="N547" s="29"/>
      <c r="O547" s="1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1"/>
      <c r="M548" s="1"/>
      <c r="N548" s="29"/>
      <c r="O548" s="1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1"/>
      <c r="M549" s="1"/>
      <c r="N549" s="29"/>
      <c r="O549" s="1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1"/>
      <c r="M550" s="1"/>
      <c r="N550" s="29"/>
      <c r="O550" s="1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1"/>
      <c r="M551" s="1"/>
      <c r="N551" s="29"/>
      <c r="O551" s="1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1"/>
      <c r="M552" s="1"/>
      <c r="N552" s="29"/>
      <c r="O552" s="1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1"/>
      <c r="M553" s="1"/>
      <c r="N553" s="29"/>
      <c r="O553" s="1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1"/>
      <c r="M554" s="1"/>
      <c r="N554" s="29"/>
      <c r="O554" s="1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1"/>
      <c r="M555" s="1"/>
      <c r="N555" s="29"/>
      <c r="O555" s="1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1"/>
      <c r="M556" s="1"/>
      <c r="N556" s="29"/>
      <c r="O556" s="1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1"/>
      <c r="M557" s="1"/>
      <c r="N557" s="29"/>
      <c r="O557" s="1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1"/>
      <c r="M558" s="1"/>
      <c r="N558" s="29"/>
      <c r="O558" s="1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1"/>
      <c r="M559" s="1"/>
      <c r="N559" s="29"/>
      <c r="O559" s="1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1"/>
      <c r="M560" s="1"/>
      <c r="N560" s="29"/>
      <c r="O560" s="1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1"/>
      <c r="M561" s="1"/>
      <c r="N561" s="29"/>
      <c r="O561" s="1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1"/>
      <c r="M562" s="1"/>
      <c r="N562" s="29"/>
      <c r="O562" s="1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1"/>
      <c r="M563" s="1"/>
      <c r="N563" s="29"/>
      <c r="O563" s="1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1"/>
      <c r="M564" s="1"/>
      <c r="N564" s="29"/>
      <c r="O564" s="1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1"/>
      <c r="M565" s="1"/>
      <c r="N565" s="29"/>
      <c r="O565" s="1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1"/>
      <c r="M566" s="1"/>
      <c r="N566" s="29"/>
      <c r="O566" s="1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1"/>
      <c r="M567" s="1"/>
      <c r="N567" s="29"/>
      <c r="O567" s="1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1"/>
      <c r="M568" s="1"/>
      <c r="N568" s="29"/>
      <c r="O568" s="1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1"/>
      <c r="M569" s="1"/>
      <c r="N569" s="29"/>
      <c r="O569" s="1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1"/>
      <c r="M570" s="1"/>
      <c r="N570" s="29"/>
      <c r="O570" s="1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1"/>
      <c r="M571" s="1"/>
      <c r="N571" s="29"/>
      <c r="O571" s="1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1"/>
      <c r="M572" s="1"/>
      <c r="N572" s="29"/>
      <c r="O572" s="1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1"/>
      <c r="M573" s="1"/>
      <c r="N573" s="29"/>
      <c r="O573" s="1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1"/>
      <c r="M574" s="1"/>
      <c r="N574" s="29"/>
      <c r="O574" s="1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1"/>
      <c r="M575" s="1"/>
      <c r="N575" s="29"/>
      <c r="O575" s="1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1"/>
      <c r="M576" s="1"/>
      <c r="N576" s="29"/>
      <c r="O576" s="1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1"/>
      <c r="M577" s="1"/>
      <c r="N577" s="29"/>
      <c r="O577" s="1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1"/>
      <c r="M578" s="1"/>
      <c r="N578" s="29"/>
      <c r="O578" s="1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1"/>
      <c r="M579" s="1"/>
      <c r="N579" s="29"/>
      <c r="O579" s="1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1"/>
      <c r="M580" s="1"/>
      <c r="N580" s="29"/>
      <c r="O580" s="1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1"/>
      <c r="M581" s="1"/>
      <c r="N581" s="29"/>
      <c r="O581" s="1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1"/>
      <c r="M582" s="1"/>
      <c r="N582" s="29"/>
      <c r="O582" s="1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1"/>
      <c r="M583" s="1"/>
      <c r="N583" s="29"/>
      <c r="O583" s="1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1"/>
      <c r="M584" s="1"/>
      <c r="N584" s="29"/>
      <c r="O584" s="1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1"/>
      <c r="M585" s="1"/>
      <c r="N585" s="29"/>
      <c r="O585" s="1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1"/>
      <c r="M586" s="1"/>
      <c r="N586" s="29"/>
      <c r="O586" s="1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1"/>
      <c r="M587" s="1"/>
      <c r="N587" s="29"/>
      <c r="O587" s="1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1"/>
      <c r="M588" s="1"/>
      <c r="N588" s="29"/>
      <c r="O588" s="1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1"/>
      <c r="M589" s="1"/>
      <c r="N589" s="29"/>
      <c r="O589" s="1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1"/>
      <c r="M590" s="1"/>
      <c r="N590" s="29"/>
      <c r="O590" s="1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1"/>
      <c r="M591" s="1"/>
      <c r="N591" s="29"/>
      <c r="O591" s="1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1"/>
      <c r="M592" s="1"/>
      <c r="N592" s="29"/>
      <c r="O592" s="1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1"/>
      <c r="M593" s="1"/>
      <c r="N593" s="29"/>
      <c r="O593" s="1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1"/>
      <c r="M594" s="1"/>
      <c r="N594" s="29"/>
      <c r="O594" s="1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1"/>
      <c r="M595" s="1"/>
      <c r="N595" s="29"/>
      <c r="O595" s="1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1"/>
      <c r="M596" s="1"/>
      <c r="N596" s="29"/>
      <c r="O596" s="1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1"/>
      <c r="M597" s="1"/>
      <c r="N597" s="29"/>
      <c r="O597" s="1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1"/>
      <c r="M598" s="1"/>
      <c r="N598" s="29"/>
      <c r="O598" s="1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1"/>
      <c r="M599" s="1"/>
      <c r="N599" s="29"/>
      <c r="O599" s="1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1"/>
      <c r="M600" s="1"/>
      <c r="N600" s="29"/>
      <c r="O600" s="1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1"/>
      <c r="M601" s="1"/>
      <c r="N601" s="29"/>
      <c r="O601" s="1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1"/>
      <c r="M602" s="1"/>
      <c r="N602" s="29"/>
      <c r="O602" s="1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1"/>
      <c r="M603" s="1"/>
      <c r="N603" s="29"/>
      <c r="O603" s="1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1"/>
      <c r="M604" s="1"/>
      <c r="N604" s="29"/>
      <c r="O604" s="1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1"/>
      <c r="M605" s="1"/>
      <c r="N605" s="29"/>
      <c r="O605" s="1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1"/>
      <c r="M606" s="1"/>
      <c r="N606" s="29"/>
      <c r="O606" s="1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1"/>
      <c r="M607" s="1"/>
      <c r="N607" s="29"/>
      <c r="O607" s="1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1"/>
      <c r="M608" s="1"/>
      <c r="N608" s="29"/>
      <c r="O608" s="1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1"/>
      <c r="M609" s="1"/>
      <c r="N609" s="29"/>
      <c r="O609" s="1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1"/>
      <c r="M610" s="1"/>
      <c r="N610" s="29"/>
      <c r="O610" s="1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1"/>
      <c r="M611" s="1"/>
      <c r="N611" s="29"/>
      <c r="O611" s="1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1"/>
      <c r="M612" s="1"/>
      <c r="N612" s="29"/>
      <c r="O612" s="1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1"/>
      <c r="M613" s="1"/>
      <c r="N613" s="29"/>
      <c r="O613" s="1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1"/>
      <c r="M614" s="1"/>
      <c r="N614" s="29"/>
      <c r="O614" s="1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1"/>
      <c r="M615" s="1"/>
      <c r="N615" s="29"/>
      <c r="O615" s="1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1"/>
      <c r="M616" s="1"/>
      <c r="N616" s="29"/>
      <c r="O616" s="1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1"/>
      <c r="M617" s="1"/>
      <c r="N617" s="29"/>
      <c r="O617" s="1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1"/>
      <c r="M618" s="1"/>
      <c r="N618" s="29"/>
      <c r="O618" s="1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1"/>
      <c r="M619" s="1"/>
      <c r="N619" s="29"/>
      <c r="O619" s="1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1"/>
      <c r="M620" s="1"/>
      <c r="N620" s="29"/>
      <c r="O620" s="1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1"/>
      <c r="M621" s="1"/>
      <c r="N621" s="29"/>
      <c r="O621" s="1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1"/>
      <c r="M622" s="1"/>
      <c r="N622" s="29"/>
      <c r="O622" s="1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1"/>
      <c r="M623" s="1"/>
      <c r="N623" s="29"/>
      <c r="O623" s="1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1"/>
      <c r="M624" s="1"/>
      <c r="N624" s="29"/>
      <c r="O624" s="1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1"/>
      <c r="M625" s="1"/>
      <c r="N625" s="29"/>
      <c r="O625" s="1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1"/>
      <c r="M626" s="1"/>
      <c r="N626" s="29"/>
      <c r="O626" s="1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1"/>
      <c r="M627" s="1"/>
      <c r="N627" s="29"/>
      <c r="O627" s="1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1"/>
      <c r="M628" s="1"/>
      <c r="N628" s="29"/>
      <c r="O628" s="1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1"/>
      <c r="M629" s="1"/>
      <c r="N629" s="29"/>
      <c r="O629" s="1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1"/>
      <c r="M630" s="1"/>
      <c r="N630" s="29"/>
      <c r="O630" s="1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1"/>
      <c r="M631" s="1"/>
      <c r="N631" s="29"/>
      <c r="O631" s="1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1"/>
      <c r="M632" s="1"/>
      <c r="N632" s="29"/>
      <c r="O632" s="1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1"/>
      <c r="M633" s="1"/>
      <c r="N633" s="29"/>
      <c r="O633" s="1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1"/>
      <c r="M634" s="1"/>
      <c r="N634" s="29"/>
      <c r="O634" s="1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1"/>
      <c r="M635" s="1"/>
      <c r="N635" s="29"/>
      <c r="O635" s="1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1"/>
      <c r="M636" s="1"/>
      <c r="N636" s="29"/>
      <c r="O636" s="1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1"/>
      <c r="M637" s="1"/>
      <c r="N637" s="29"/>
      <c r="O637" s="1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1"/>
      <c r="M638" s="1"/>
      <c r="N638" s="29"/>
      <c r="O638" s="1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1"/>
      <c r="M639" s="1"/>
      <c r="N639" s="29"/>
      <c r="O639" s="1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1"/>
      <c r="M640" s="1"/>
      <c r="N640" s="29"/>
      <c r="O640" s="1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1"/>
      <c r="M641" s="1"/>
      <c r="N641" s="29"/>
      <c r="O641" s="1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1"/>
      <c r="M642" s="1"/>
      <c r="N642" s="29"/>
      <c r="O642" s="1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1"/>
      <c r="M643" s="1"/>
      <c r="N643" s="29"/>
      <c r="O643" s="1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1"/>
      <c r="M644" s="1"/>
      <c r="N644" s="29"/>
      <c r="O644" s="1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1"/>
      <c r="M645" s="1"/>
      <c r="N645" s="29"/>
      <c r="O645" s="1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1"/>
      <c r="M646" s="1"/>
      <c r="N646" s="29"/>
      <c r="O646" s="1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1"/>
      <c r="M647" s="1"/>
      <c r="N647" s="29"/>
      <c r="O647" s="1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1"/>
      <c r="M648" s="1"/>
      <c r="N648" s="29"/>
      <c r="O648" s="1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1"/>
      <c r="M649" s="1"/>
      <c r="N649" s="29"/>
      <c r="O649" s="1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1"/>
      <c r="M650" s="1"/>
      <c r="N650" s="29"/>
      <c r="O650" s="1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1"/>
      <c r="M651" s="1"/>
      <c r="N651" s="29"/>
      <c r="O651" s="1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1"/>
      <c r="M652" s="1"/>
      <c r="N652" s="29"/>
      <c r="O652" s="1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1"/>
      <c r="M653" s="1"/>
      <c r="N653" s="29"/>
      <c r="O653" s="1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1"/>
      <c r="M654" s="1"/>
      <c r="N654" s="29"/>
      <c r="O654" s="1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1"/>
      <c r="M655" s="1"/>
      <c r="N655" s="29"/>
      <c r="O655" s="1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1"/>
      <c r="M656" s="1"/>
      <c r="N656" s="29"/>
      <c r="O656" s="1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1"/>
      <c r="M657" s="1"/>
      <c r="N657" s="29"/>
      <c r="O657" s="1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1"/>
      <c r="M658" s="1"/>
      <c r="N658" s="29"/>
      <c r="O658" s="1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1"/>
      <c r="M659" s="1"/>
      <c r="N659" s="29"/>
      <c r="O659" s="1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1"/>
      <c r="M660" s="1"/>
      <c r="N660" s="29"/>
      <c r="O660" s="1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1"/>
      <c r="M661" s="1"/>
      <c r="N661" s="29"/>
      <c r="O661" s="1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1"/>
      <c r="M662" s="1"/>
      <c r="N662" s="29"/>
      <c r="O662" s="1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1"/>
      <c r="M663" s="1"/>
      <c r="N663" s="29"/>
      <c r="O663" s="1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1"/>
      <c r="M664" s="1"/>
      <c r="N664" s="29"/>
      <c r="O664" s="1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1"/>
      <c r="M665" s="1"/>
      <c r="N665" s="29"/>
      <c r="O665" s="1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1"/>
      <c r="M666" s="1"/>
      <c r="N666" s="29"/>
      <c r="O666" s="1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1"/>
      <c r="M667" s="1"/>
      <c r="N667" s="29"/>
      <c r="O667" s="1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1"/>
      <c r="M668" s="1"/>
      <c r="N668" s="29"/>
      <c r="O668" s="1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1"/>
      <c r="M669" s="1"/>
      <c r="N669" s="29"/>
      <c r="O669" s="1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1"/>
      <c r="M670" s="1"/>
      <c r="N670" s="29"/>
      <c r="O670" s="1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1"/>
      <c r="M671" s="1"/>
      <c r="N671" s="29"/>
      <c r="O671" s="1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1"/>
      <c r="M672" s="1"/>
      <c r="N672" s="29"/>
      <c r="O672" s="1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1"/>
      <c r="M673" s="1"/>
      <c r="N673" s="29"/>
      <c r="O673" s="1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1"/>
      <c r="M674" s="1"/>
      <c r="N674" s="29"/>
      <c r="O674" s="1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1"/>
      <c r="M675" s="1"/>
      <c r="N675" s="29"/>
      <c r="O675" s="1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1"/>
      <c r="M676" s="1"/>
      <c r="N676" s="29"/>
      <c r="O676" s="1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1"/>
      <c r="M677" s="1"/>
      <c r="N677" s="29"/>
      <c r="O677" s="1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1"/>
      <c r="M678" s="1"/>
      <c r="N678" s="29"/>
      <c r="O678" s="1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1"/>
      <c r="M679" s="1"/>
      <c r="N679" s="29"/>
      <c r="O679" s="1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1"/>
      <c r="M680" s="1"/>
      <c r="N680" s="29"/>
      <c r="O680" s="1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1"/>
      <c r="M681" s="1"/>
      <c r="N681" s="29"/>
      <c r="O681" s="1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1"/>
      <c r="M682" s="1"/>
      <c r="N682" s="29"/>
      <c r="O682" s="1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1"/>
      <c r="M683" s="1"/>
      <c r="N683" s="29"/>
      <c r="O683" s="1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1"/>
      <c r="M684" s="1"/>
      <c r="N684" s="29"/>
      <c r="O684" s="1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1"/>
      <c r="M685" s="1"/>
      <c r="N685" s="29"/>
      <c r="O685" s="1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1"/>
      <c r="M686" s="1"/>
      <c r="N686" s="29"/>
      <c r="O686" s="1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1"/>
      <c r="M687" s="1"/>
      <c r="N687" s="29"/>
      <c r="O687" s="1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1"/>
      <c r="M688" s="1"/>
      <c r="N688" s="29"/>
      <c r="O688" s="1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1"/>
      <c r="M689" s="1"/>
      <c r="N689" s="29"/>
      <c r="O689" s="1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1"/>
      <c r="M690" s="1"/>
      <c r="N690" s="29"/>
      <c r="O690" s="1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1"/>
      <c r="M691" s="1"/>
      <c r="N691" s="29"/>
      <c r="O691" s="1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1"/>
      <c r="M692" s="1"/>
      <c r="N692" s="29"/>
      <c r="O692" s="1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1"/>
      <c r="M693" s="1"/>
      <c r="N693" s="29"/>
      <c r="O693" s="1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1"/>
      <c r="M694" s="1"/>
      <c r="N694" s="29"/>
      <c r="O694" s="1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1"/>
      <c r="M695" s="1"/>
      <c r="N695" s="29"/>
      <c r="O695" s="1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1"/>
      <c r="M696" s="1"/>
      <c r="N696" s="29"/>
      <c r="O696" s="1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1"/>
      <c r="M697" s="1"/>
      <c r="N697" s="29"/>
      <c r="O697" s="1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1"/>
      <c r="M698" s="1"/>
      <c r="N698" s="29"/>
      <c r="O698" s="1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1"/>
      <c r="M699" s="1"/>
      <c r="N699" s="29"/>
      <c r="O699" s="1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1"/>
      <c r="M700" s="1"/>
      <c r="N700" s="29"/>
      <c r="O700" s="1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1"/>
      <c r="M701" s="1"/>
      <c r="N701" s="29"/>
      <c r="O701" s="1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1"/>
      <c r="M702" s="1"/>
      <c r="N702" s="29"/>
      <c r="O702" s="1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1"/>
      <c r="M703" s="1"/>
      <c r="N703" s="29"/>
      <c r="O703" s="1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1"/>
      <c r="M704" s="1"/>
      <c r="N704" s="29"/>
      <c r="O704" s="1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1"/>
      <c r="M705" s="1"/>
      <c r="N705" s="29"/>
      <c r="O705" s="1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1"/>
      <c r="M706" s="1"/>
      <c r="N706" s="29"/>
      <c r="O706" s="1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1"/>
      <c r="M707" s="1"/>
      <c r="N707" s="29"/>
      <c r="O707" s="1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1"/>
      <c r="M708" s="1"/>
      <c r="N708" s="29"/>
      <c r="O708" s="1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1"/>
      <c r="M709" s="1"/>
      <c r="N709" s="29"/>
      <c r="O709" s="1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1"/>
      <c r="M710" s="1"/>
      <c r="N710" s="29"/>
      <c r="O710" s="1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1"/>
      <c r="M711" s="1"/>
      <c r="N711" s="29"/>
      <c r="O711" s="1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1"/>
      <c r="M712" s="1"/>
      <c r="N712" s="29"/>
      <c r="O712" s="1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1"/>
      <c r="M713" s="1"/>
      <c r="N713" s="29"/>
      <c r="O713" s="1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1"/>
      <c r="M714" s="1"/>
      <c r="N714" s="29"/>
      <c r="O714" s="1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1"/>
      <c r="M715" s="1"/>
      <c r="N715" s="29"/>
      <c r="O715" s="1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1"/>
      <c r="M716" s="1"/>
      <c r="N716" s="29"/>
      <c r="O716" s="1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1"/>
      <c r="M717" s="1"/>
      <c r="N717" s="29"/>
      <c r="O717" s="1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1"/>
      <c r="M718" s="1"/>
      <c r="N718" s="29"/>
      <c r="O718" s="1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1"/>
      <c r="M719" s="1"/>
      <c r="N719" s="29"/>
      <c r="O719" s="1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1"/>
      <c r="M720" s="1"/>
      <c r="N720" s="29"/>
      <c r="O720" s="1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1"/>
      <c r="M721" s="1"/>
      <c r="N721" s="29"/>
      <c r="O721" s="1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1"/>
      <c r="M722" s="1"/>
      <c r="N722" s="29"/>
      <c r="O722" s="1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1"/>
      <c r="M723" s="1"/>
      <c r="N723" s="29"/>
      <c r="O723" s="1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1"/>
      <c r="M724" s="1"/>
      <c r="N724" s="29"/>
      <c r="O724" s="1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1"/>
      <c r="M725" s="1"/>
      <c r="N725" s="29"/>
      <c r="O725" s="1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1"/>
      <c r="M726" s="1"/>
      <c r="N726" s="29"/>
      <c r="O726" s="1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1"/>
      <c r="M727" s="1"/>
      <c r="N727" s="29"/>
      <c r="O727" s="1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1"/>
      <c r="M728" s="1"/>
      <c r="N728" s="29"/>
      <c r="O728" s="1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1"/>
      <c r="M729" s="1"/>
      <c r="N729" s="29"/>
      <c r="O729" s="1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1"/>
      <c r="M730" s="1"/>
      <c r="N730" s="29"/>
      <c r="O730" s="1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1"/>
      <c r="M731" s="1"/>
      <c r="N731" s="29"/>
      <c r="O731" s="1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1"/>
      <c r="M732" s="1"/>
      <c r="N732" s="29"/>
      <c r="O732" s="1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1"/>
      <c r="M733" s="1"/>
      <c r="N733" s="29"/>
      <c r="O733" s="1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1"/>
      <c r="M734" s="1"/>
      <c r="N734" s="29"/>
      <c r="O734" s="1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1"/>
      <c r="M735" s="1"/>
      <c r="N735" s="29"/>
      <c r="O735" s="1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1"/>
      <c r="M736" s="1"/>
      <c r="N736" s="29"/>
      <c r="O736" s="1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1"/>
      <c r="M737" s="1"/>
      <c r="N737" s="29"/>
      <c r="O737" s="1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1"/>
      <c r="M738" s="1"/>
      <c r="N738" s="29"/>
      <c r="O738" s="1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1"/>
      <c r="M739" s="1"/>
      <c r="N739" s="29"/>
      <c r="O739" s="1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1"/>
      <c r="M740" s="1"/>
      <c r="N740" s="29"/>
      <c r="O740" s="1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1"/>
      <c r="M741" s="1"/>
      <c r="N741" s="29"/>
      <c r="O741" s="1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1"/>
      <c r="M742" s="1"/>
      <c r="N742" s="29"/>
      <c r="O742" s="1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1"/>
      <c r="M743" s="1"/>
      <c r="N743" s="29"/>
      <c r="O743" s="1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1"/>
      <c r="M744" s="1"/>
      <c r="N744" s="29"/>
      <c r="O744" s="1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1"/>
      <c r="M745" s="1"/>
      <c r="N745" s="29"/>
      <c r="O745" s="1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1"/>
      <c r="M746" s="1"/>
      <c r="N746" s="29"/>
      <c r="O746" s="1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1"/>
      <c r="M747" s="1"/>
      <c r="N747" s="29"/>
      <c r="O747" s="1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1"/>
      <c r="M748" s="1"/>
      <c r="N748" s="29"/>
      <c r="O748" s="1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1"/>
      <c r="M749" s="1"/>
      <c r="N749" s="29"/>
      <c r="O749" s="1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1"/>
      <c r="M750" s="1"/>
      <c r="N750" s="29"/>
      <c r="O750" s="1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1"/>
      <c r="M751" s="1"/>
      <c r="N751" s="29"/>
      <c r="O751" s="1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1"/>
      <c r="M752" s="1"/>
      <c r="N752" s="29"/>
      <c r="O752" s="1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1"/>
      <c r="M753" s="1"/>
      <c r="N753" s="29"/>
      <c r="O753" s="1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1"/>
      <c r="M754" s="1"/>
      <c r="N754" s="29"/>
      <c r="O754" s="1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1"/>
      <c r="M755" s="1"/>
      <c r="N755" s="29"/>
      <c r="O755" s="1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1"/>
      <c r="M756" s="1"/>
      <c r="N756" s="29"/>
      <c r="O756" s="1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1"/>
      <c r="M757" s="1"/>
      <c r="N757" s="29"/>
      <c r="O757" s="1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1"/>
      <c r="M758" s="1"/>
      <c r="N758" s="29"/>
      <c r="O758" s="1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1"/>
      <c r="M759" s="1"/>
      <c r="N759" s="29"/>
      <c r="O759" s="1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1"/>
      <c r="M760" s="1"/>
      <c r="N760" s="29"/>
      <c r="O760" s="1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1"/>
      <c r="M761" s="1"/>
      <c r="N761" s="29"/>
      <c r="O761" s="1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1"/>
      <c r="M762" s="1"/>
      <c r="N762" s="29"/>
      <c r="O762" s="1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1"/>
      <c r="M763" s="1"/>
      <c r="N763" s="29"/>
      <c r="O763" s="1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1"/>
      <c r="M764" s="1"/>
      <c r="N764" s="29"/>
      <c r="O764" s="1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1"/>
      <c r="M765" s="1"/>
      <c r="N765" s="29"/>
      <c r="O765" s="1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1"/>
      <c r="M766" s="1"/>
      <c r="N766" s="29"/>
      <c r="O766" s="1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1"/>
      <c r="M767" s="1"/>
      <c r="N767" s="29"/>
      <c r="O767" s="1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1"/>
      <c r="M768" s="1"/>
      <c r="N768" s="29"/>
      <c r="O768" s="1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1"/>
      <c r="M769" s="1"/>
      <c r="N769" s="29"/>
      <c r="O769" s="1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1"/>
      <c r="M770" s="1"/>
      <c r="N770" s="29"/>
      <c r="O770" s="1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1"/>
      <c r="M771" s="1"/>
      <c r="N771" s="29"/>
      <c r="O771" s="1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1"/>
      <c r="M772" s="1"/>
      <c r="N772" s="29"/>
      <c r="O772" s="1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1"/>
      <c r="M773" s="1"/>
      <c r="N773" s="29"/>
      <c r="O773" s="1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1"/>
      <c r="M774" s="1"/>
      <c r="N774" s="29"/>
      <c r="O774" s="1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1"/>
      <c r="M775" s="1"/>
      <c r="N775" s="29"/>
      <c r="O775" s="1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1"/>
      <c r="M776" s="1"/>
      <c r="N776" s="29"/>
      <c r="O776" s="1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1"/>
      <c r="M777" s="1"/>
      <c r="N777" s="29"/>
      <c r="O777" s="1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1"/>
      <c r="M778" s="1"/>
      <c r="N778" s="29"/>
      <c r="O778" s="1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1"/>
      <c r="M779" s="1"/>
      <c r="N779" s="29"/>
      <c r="O779" s="1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1"/>
      <c r="M780" s="1"/>
      <c r="N780" s="29"/>
      <c r="O780" s="1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1"/>
      <c r="M781" s="1"/>
      <c r="N781" s="29"/>
      <c r="O781" s="1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1"/>
      <c r="M782" s="1"/>
      <c r="N782" s="29"/>
      <c r="O782" s="1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1"/>
      <c r="M783" s="1"/>
      <c r="N783" s="29"/>
      <c r="O783" s="1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1"/>
      <c r="M784" s="1"/>
      <c r="N784" s="29"/>
      <c r="O784" s="1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1"/>
      <c r="M785" s="1"/>
      <c r="N785" s="29"/>
      <c r="O785" s="1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1"/>
      <c r="M786" s="1"/>
      <c r="N786" s="29"/>
      <c r="O786" s="1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1"/>
      <c r="M787" s="1"/>
      <c r="N787" s="29"/>
      <c r="O787" s="1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1"/>
      <c r="M788" s="1"/>
      <c r="N788" s="29"/>
      <c r="O788" s="1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1"/>
      <c r="M789" s="1"/>
      <c r="N789" s="29"/>
      <c r="O789" s="1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1"/>
      <c r="M790" s="1"/>
      <c r="N790" s="29"/>
      <c r="O790" s="1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1"/>
      <c r="M791" s="1"/>
      <c r="N791" s="29"/>
      <c r="O791" s="1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1"/>
      <c r="M792" s="1"/>
      <c r="N792" s="29"/>
      <c r="O792" s="1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1"/>
      <c r="M793" s="1"/>
      <c r="N793" s="29"/>
      <c r="O793" s="1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1"/>
      <c r="M794" s="1"/>
      <c r="N794" s="29"/>
      <c r="O794" s="1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1"/>
      <c r="M795" s="1"/>
      <c r="N795" s="29"/>
      <c r="O795" s="1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1"/>
      <c r="M796" s="1"/>
      <c r="N796" s="29"/>
      <c r="O796" s="1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1"/>
      <c r="M797" s="1"/>
      <c r="N797" s="29"/>
      <c r="O797" s="1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1"/>
      <c r="M798" s="1"/>
      <c r="N798" s="29"/>
      <c r="O798" s="1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1"/>
      <c r="M799" s="1"/>
      <c r="N799" s="29"/>
      <c r="O799" s="1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1"/>
      <c r="M800" s="1"/>
      <c r="N800" s="29"/>
      <c r="O800" s="1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1"/>
      <c r="M801" s="1"/>
      <c r="N801" s="29"/>
      <c r="O801" s="1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1"/>
      <c r="M802" s="1"/>
      <c r="N802" s="29"/>
      <c r="O802" s="1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1"/>
      <c r="M803" s="1"/>
      <c r="N803" s="29"/>
      <c r="O803" s="1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1"/>
      <c r="M804" s="1"/>
      <c r="N804" s="29"/>
      <c r="O804" s="1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1"/>
      <c r="M805" s="1"/>
      <c r="N805" s="29"/>
      <c r="O805" s="1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1"/>
      <c r="M806" s="1"/>
      <c r="N806" s="29"/>
      <c r="O806" s="1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1"/>
      <c r="M807" s="1"/>
      <c r="N807" s="29"/>
      <c r="O807" s="1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1"/>
      <c r="M808" s="1"/>
      <c r="N808" s="29"/>
      <c r="O808" s="1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1"/>
      <c r="M809" s="1"/>
      <c r="N809" s="29"/>
      <c r="O809" s="1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1"/>
      <c r="M810" s="1"/>
      <c r="N810" s="29"/>
      <c r="O810" s="1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1"/>
      <c r="M811" s="1"/>
      <c r="N811" s="29"/>
      <c r="O811" s="1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1"/>
      <c r="M812" s="1"/>
      <c r="N812" s="29"/>
      <c r="O812" s="1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1"/>
      <c r="M813" s="1"/>
      <c r="N813" s="29"/>
      <c r="O813" s="1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1"/>
      <c r="M814" s="1"/>
      <c r="N814" s="29"/>
      <c r="O814" s="1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1"/>
      <c r="M815" s="1"/>
      <c r="N815" s="29"/>
      <c r="O815" s="1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1"/>
      <c r="M816" s="1"/>
      <c r="N816" s="29"/>
      <c r="O816" s="1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1"/>
      <c r="M817" s="1"/>
      <c r="N817" s="29"/>
      <c r="O817" s="1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1"/>
      <c r="M818" s="1"/>
      <c r="N818" s="29"/>
      <c r="O818" s="1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1"/>
      <c r="M819" s="1"/>
      <c r="N819" s="29"/>
      <c r="O819" s="1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1"/>
      <c r="M820" s="1"/>
      <c r="N820" s="29"/>
      <c r="O820" s="1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1"/>
      <c r="M821" s="1"/>
      <c r="N821" s="29"/>
      <c r="O821" s="1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1"/>
      <c r="M822" s="1"/>
      <c r="N822" s="29"/>
      <c r="O822" s="1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1"/>
      <c r="M823" s="1"/>
      <c r="N823" s="29"/>
      <c r="O823" s="1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1"/>
      <c r="M824" s="1"/>
      <c r="N824" s="29"/>
      <c r="O824" s="1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1"/>
      <c r="M825" s="1"/>
      <c r="N825" s="29"/>
      <c r="O825" s="1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1"/>
      <c r="M826" s="1"/>
      <c r="N826" s="29"/>
      <c r="O826" s="1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1"/>
      <c r="M827" s="1"/>
      <c r="N827" s="29"/>
      <c r="O827" s="1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1"/>
      <c r="M828" s="1"/>
      <c r="N828" s="29"/>
      <c r="O828" s="1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1"/>
      <c r="M829" s="1"/>
      <c r="N829" s="29"/>
      <c r="O829" s="1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1"/>
      <c r="M830" s="1"/>
      <c r="N830" s="29"/>
      <c r="O830" s="1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1"/>
      <c r="M831" s="1"/>
      <c r="N831" s="29"/>
      <c r="O831" s="1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1"/>
      <c r="M832" s="1"/>
      <c r="N832" s="29"/>
      <c r="O832" s="1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1"/>
      <c r="M833" s="1"/>
      <c r="N833" s="29"/>
      <c r="O833" s="1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1"/>
      <c r="M834" s="1"/>
      <c r="N834" s="29"/>
      <c r="O834" s="1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1"/>
      <c r="M835" s="1"/>
      <c r="N835" s="29"/>
      <c r="O835" s="1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1"/>
      <c r="M836" s="1"/>
      <c r="N836" s="29"/>
      <c r="O836" s="1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1"/>
      <c r="M837" s="1"/>
      <c r="N837" s="29"/>
      <c r="O837" s="1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1"/>
      <c r="M838" s="1"/>
      <c r="N838" s="29"/>
      <c r="O838" s="1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1"/>
      <c r="M839" s="1"/>
      <c r="N839" s="29"/>
      <c r="O839" s="1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1"/>
      <c r="M840" s="1"/>
      <c r="N840" s="29"/>
      <c r="O840" s="1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1"/>
      <c r="M841" s="1"/>
      <c r="N841" s="29"/>
      <c r="O841" s="1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1"/>
      <c r="M842" s="1"/>
      <c r="N842" s="29"/>
      <c r="O842" s="1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1"/>
      <c r="M843" s="1"/>
      <c r="N843" s="29"/>
      <c r="O843" s="1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1"/>
      <c r="M844" s="1"/>
      <c r="N844" s="29"/>
      <c r="O844" s="1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1"/>
      <c r="M845" s="1"/>
      <c r="N845" s="29"/>
      <c r="O845" s="1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1"/>
      <c r="M846" s="1"/>
      <c r="N846" s="29"/>
      <c r="O846" s="1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1"/>
      <c r="M847" s="1"/>
      <c r="N847" s="29"/>
      <c r="O847" s="1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1"/>
      <c r="M848" s="1"/>
      <c r="N848" s="29"/>
      <c r="O848" s="1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1"/>
      <c r="M849" s="1"/>
      <c r="N849" s="29"/>
      <c r="O849" s="1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1"/>
      <c r="M850" s="1"/>
      <c r="N850" s="29"/>
      <c r="O850" s="1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1"/>
      <c r="M851" s="1"/>
      <c r="N851" s="29"/>
      <c r="O851" s="1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1"/>
      <c r="M852" s="1"/>
      <c r="N852" s="29"/>
      <c r="O852" s="1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1"/>
      <c r="M853" s="1"/>
      <c r="N853" s="29"/>
      <c r="O853" s="1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1"/>
      <c r="M854" s="1"/>
      <c r="N854" s="29"/>
      <c r="O854" s="1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1"/>
      <c r="M855" s="1"/>
      <c r="N855" s="29"/>
      <c r="O855" s="1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1"/>
      <c r="M856" s="1"/>
      <c r="N856" s="29"/>
      <c r="O856" s="1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1"/>
      <c r="M857" s="1"/>
      <c r="N857" s="29"/>
      <c r="O857" s="1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1"/>
      <c r="M858" s="1"/>
      <c r="N858" s="29"/>
      <c r="O858" s="1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1"/>
      <c r="M859" s="1"/>
      <c r="N859" s="29"/>
      <c r="O859" s="1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1"/>
      <c r="M860" s="1"/>
      <c r="N860" s="29"/>
      <c r="O860" s="1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1"/>
      <c r="M861" s="1"/>
      <c r="N861" s="29"/>
      <c r="O861" s="1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1"/>
      <c r="M862" s="1"/>
      <c r="N862" s="29"/>
      <c r="O862" s="1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1"/>
      <c r="M863" s="1"/>
      <c r="N863" s="29"/>
      <c r="O863" s="1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1"/>
      <c r="M864" s="1"/>
      <c r="N864" s="29"/>
      <c r="O864" s="1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1"/>
      <c r="M865" s="1"/>
      <c r="N865" s="29"/>
      <c r="O865" s="1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1"/>
      <c r="M866" s="1"/>
      <c r="N866" s="29"/>
      <c r="O866" s="1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1"/>
      <c r="M867" s="1"/>
      <c r="N867" s="29"/>
      <c r="O867" s="1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1"/>
      <c r="M868" s="1"/>
      <c r="N868" s="29"/>
      <c r="O868" s="1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1"/>
      <c r="M869" s="1"/>
      <c r="N869" s="29"/>
      <c r="O869" s="1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1"/>
      <c r="M870" s="1"/>
      <c r="N870" s="29"/>
      <c r="O870" s="1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1"/>
      <c r="M871" s="1"/>
      <c r="N871" s="29"/>
      <c r="O871" s="1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1"/>
      <c r="M872" s="1"/>
      <c r="N872" s="29"/>
      <c r="O872" s="1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1"/>
      <c r="M873" s="1"/>
      <c r="N873" s="29"/>
      <c r="O873" s="1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1"/>
      <c r="M874" s="1"/>
      <c r="N874" s="29"/>
      <c r="O874" s="1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1"/>
      <c r="M875" s="1"/>
      <c r="N875" s="29"/>
      <c r="O875" s="1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1"/>
      <c r="M876" s="1"/>
      <c r="N876" s="29"/>
      <c r="O876" s="1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1"/>
      <c r="M877" s="1"/>
      <c r="N877" s="29"/>
      <c r="O877" s="1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1"/>
      <c r="M878" s="1"/>
      <c r="N878" s="29"/>
      <c r="O878" s="1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1"/>
      <c r="M879" s="1"/>
      <c r="N879" s="29"/>
      <c r="O879" s="1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1"/>
      <c r="M880" s="1"/>
      <c r="N880" s="29"/>
      <c r="O880" s="1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1"/>
      <c r="M881" s="1"/>
      <c r="N881" s="29"/>
      <c r="O881" s="1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1"/>
      <c r="M882" s="1"/>
      <c r="N882" s="29"/>
      <c r="O882" s="1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1"/>
      <c r="M883" s="1"/>
      <c r="N883" s="29"/>
      <c r="O883" s="1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1"/>
      <c r="M884" s="1"/>
      <c r="N884" s="29"/>
      <c r="O884" s="1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1"/>
      <c r="M885" s="1"/>
      <c r="N885" s="29"/>
      <c r="O885" s="1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1"/>
      <c r="M886" s="1"/>
      <c r="N886" s="29"/>
      <c r="O886" s="1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1"/>
      <c r="M887" s="1"/>
      <c r="N887" s="29"/>
      <c r="O887" s="1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1"/>
      <c r="M888" s="1"/>
      <c r="N888" s="29"/>
      <c r="O888" s="1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1"/>
      <c r="M889" s="1"/>
      <c r="N889" s="29"/>
      <c r="O889" s="1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1"/>
      <c r="M890" s="1"/>
      <c r="N890" s="29"/>
      <c r="O890" s="1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1"/>
      <c r="M891" s="1"/>
      <c r="N891" s="29"/>
      <c r="O891" s="1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1"/>
      <c r="M892" s="1"/>
      <c r="N892" s="29"/>
      <c r="O892" s="1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1"/>
      <c r="M893" s="1"/>
      <c r="N893" s="29"/>
      <c r="O893" s="1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1"/>
      <c r="M894" s="1"/>
      <c r="N894" s="29"/>
      <c r="O894" s="1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1"/>
      <c r="M895" s="1"/>
      <c r="N895" s="29"/>
      <c r="O895" s="1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1"/>
      <c r="M896" s="1"/>
      <c r="N896" s="29"/>
      <c r="O896" s="1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1"/>
      <c r="M897" s="1"/>
      <c r="N897" s="29"/>
      <c r="O897" s="1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1"/>
      <c r="M898" s="1"/>
      <c r="N898" s="29"/>
      <c r="O898" s="1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1"/>
      <c r="M899" s="1"/>
      <c r="N899" s="29"/>
      <c r="O899" s="1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1"/>
      <c r="M900" s="1"/>
      <c r="N900" s="29"/>
      <c r="O900" s="1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1"/>
      <c r="M901" s="1"/>
      <c r="N901" s="29"/>
      <c r="O901" s="1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1"/>
      <c r="M902" s="1"/>
      <c r="N902" s="29"/>
      <c r="O902" s="1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1"/>
      <c r="M903" s="1"/>
      <c r="N903" s="29"/>
      <c r="O903" s="1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1"/>
      <c r="M904" s="1"/>
      <c r="N904" s="29"/>
      <c r="O904" s="1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1"/>
      <c r="M905" s="1"/>
      <c r="N905" s="29"/>
      <c r="O905" s="1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1"/>
      <c r="M906" s="1"/>
      <c r="N906" s="29"/>
      <c r="O906" s="1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1"/>
      <c r="M907" s="1"/>
      <c r="N907" s="29"/>
      <c r="O907" s="1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1"/>
      <c r="M908" s="1"/>
      <c r="N908" s="29"/>
      <c r="O908" s="1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1"/>
      <c r="M909" s="1"/>
      <c r="N909" s="29"/>
      <c r="O909" s="1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1"/>
      <c r="M910" s="1"/>
      <c r="N910" s="29"/>
      <c r="O910" s="1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1"/>
      <c r="M911" s="1"/>
      <c r="N911" s="29"/>
      <c r="O911" s="1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1"/>
      <c r="M912" s="1"/>
      <c r="N912" s="29"/>
      <c r="O912" s="1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1"/>
      <c r="M913" s="1"/>
      <c r="N913" s="29"/>
      <c r="O913" s="1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1"/>
      <c r="M914" s="1"/>
      <c r="N914" s="29"/>
      <c r="O914" s="1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1"/>
      <c r="M915" s="1"/>
      <c r="N915" s="29"/>
      <c r="O915" s="1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1"/>
      <c r="M916" s="1"/>
      <c r="N916" s="29"/>
      <c r="O916" s="1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1"/>
      <c r="M917" s="1"/>
      <c r="N917" s="29"/>
      <c r="O917" s="1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1"/>
      <c r="M918" s="1"/>
      <c r="N918" s="29"/>
      <c r="O918" s="1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1"/>
      <c r="M919" s="1"/>
      <c r="N919" s="29"/>
      <c r="O919" s="1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1"/>
      <c r="M920" s="1"/>
      <c r="N920" s="29"/>
      <c r="O920" s="1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1"/>
      <c r="M921" s="1"/>
      <c r="N921" s="29"/>
      <c r="O921" s="1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1"/>
      <c r="M922" s="1"/>
      <c r="N922" s="29"/>
      <c r="O922" s="1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1"/>
      <c r="M923" s="1"/>
      <c r="N923" s="29"/>
      <c r="O923" s="1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1"/>
      <c r="M924" s="1"/>
      <c r="N924" s="29"/>
      <c r="O924" s="1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1"/>
      <c r="M925" s="1"/>
      <c r="N925" s="29"/>
      <c r="O925" s="1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1"/>
      <c r="M926" s="1"/>
      <c r="N926" s="29"/>
      <c r="O926" s="1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1"/>
      <c r="M927" s="1"/>
      <c r="N927" s="29"/>
      <c r="O927" s="1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1"/>
      <c r="M928" s="1"/>
      <c r="N928" s="29"/>
      <c r="O928" s="1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1"/>
      <c r="M929" s="1"/>
      <c r="N929" s="29"/>
      <c r="O929" s="1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1"/>
      <c r="M930" s="1"/>
      <c r="N930" s="29"/>
      <c r="O930" s="1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1"/>
      <c r="M931" s="1"/>
      <c r="N931" s="29"/>
      <c r="O931" s="1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1"/>
      <c r="M932" s="1"/>
      <c r="N932" s="29"/>
      <c r="O932" s="1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1"/>
      <c r="M933" s="1"/>
      <c r="N933" s="29"/>
      <c r="O933" s="1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1"/>
      <c r="M934" s="1"/>
      <c r="N934" s="29"/>
      <c r="O934" s="1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1"/>
      <c r="M935" s="1"/>
      <c r="N935" s="29"/>
      <c r="O935" s="1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1"/>
      <c r="M936" s="1"/>
      <c r="N936" s="29"/>
      <c r="O936" s="1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1"/>
      <c r="M937" s="1"/>
      <c r="N937" s="29"/>
      <c r="O937" s="1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1"/>
      <c r="M938" s="1"/>
      <c r="N938" s="29"/>
      <c r="O938" s="1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1"/>
      <c r="M939" s="1"/>
      <c r="N939" s="29"/>
      <c r="O939" s="1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1"/>
      <c r="M940" s="1"/>
      <c r="N940" s="29"/>
      <c r="O940" s="1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1"/>
      <c r="M941" s="1"/>
      <c r="N941" s="29"/>
      <c r="O941" s="1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1"/>
      <c r="M942" s="1"/>
      <c r="N942" s="29"/>
      <c r="O942" s="1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1"/>
      <c r="M943" s="1"/>
      <c r="N943" s="29"/>
      <c r="O943" s="1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1"/>
      <c r="M944" s="1"/>
      <c r="N944" s="29"/>
      <c r="O944" s="1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1"/>
      <c r="M945" s="1"/>
      <c r="N945" s="29"/>
      <c r="O945" s="1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1"/>
      <c r="M946" s="1"/>
      <c r="N946" s="29"/>
      <c r="O946" s="1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1"/>
      <c r="M947" s="1"/>
      <c r="N947" s="29"/>
      <c r="O947" s="1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1"/>
      <c r="M948" s="1"/>
      <c r="N948" s="29"/>
      <c r="O948" s="1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1"/>
      <c r="M949" s="1"/>
      <c r="N949" s="29"/>
      <c r="O949" s="1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1"/>
      <c r="M950" s="1"/>
      <c r="N950" s="29"/>
      <c r="O950" s="1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1"/>
      <c r="M951" s="1"/>
      <c r="N951" s="29"/>
      <c r="O951" s="1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1"/>
      <c r="M952" s="1"/>
      <c r="N952" s="29"/>
      <c r="O952" s="1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1"/>
      <c r="M953" s="1"/>
      <c r="N953" s="29"/>
      <c r="O953" s="1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1"/>
      <c r="M954" s="1"/>
      <c r="N954" s="29"/>
      <c r="O954" s="1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1"/>
      <c r="M955" s="1"/>
      <c r="N955" s="29"/>
      <c r="O955" s="1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1"/>
      <c r="M956" s="1"/>
      <c r="N956" s="29"/>
      <c r="O956" s="1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1"/>
      <c r="M957" s="1"/>
      <c r="N957" s="29"/>
      <c r="O957" s="1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2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1"/>
      <c r="M958" s="1"/>
      <c r="N958" s="29"/>
      <c r="O958" s="1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2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1"/>
      <c r="M959" s="1"/>
      <c r="N959" s="29"/>
      <c r="O959" s="1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2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1"/>
      <c r="M960" s="1"/>
      <c r="N960" s="29"/>
      <c r="O960" s="1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2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1"/>
      <c r="M961" s="1"/>
      <c r="N961" s="29"/>
      <c r="O961" s="1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2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1"/>
      <c r="M962" s="1"/>
      <c r="N962" s="29"/>
      <c r="O962" s="1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2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1"/>
      <c r="M963" s="1"/>
      <c r="N963" s="29"/>
      <c r="O963" s="1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2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1"/>
      <c r="M964" s="1"/>
      <c r="N964" s="29"/>
      <c r="O964" s="1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2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1"/>
      <c r="M965" s="1"/>
      <c r="N965" s="29"/>
      <c r="O965" s="1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2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1"/>
      <c r="M966" s="1"/>
      <c r="N966" s="29"/>
      <c r="O966" s="1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2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1"/>
      <c r="M967" s="1"/>
      <c r="N967" s="29"/>
      <c r="O967" s="1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2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1"/>
      <c r="M968" s="1"/>
      <c r="N968" s="29"/>
      <c r="O968" s="1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2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1"/>
      <c r="M969" s="1"/>
      <c r="N969" s="29"/>
      <c r="O969" s="1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2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1"/>
      <c r="M970" s="1"/>
      <c r="N970" s="29"/>
      <c r="O970" s="1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2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1"/>
      <c r="M971" s="1"/>
      <c r="N971" s="29"/>
      <c r="O971" s="1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2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1"/>
      <c r="M972" s="1"/>
      <c r="N972" s="29"/>
      <c r="O972" s="1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2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1"/>
      <c r="M973" s="1"/>
      <c r="N973" s="29"/>
      <c r="O973" s="1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2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1"/>
      <c r="M974" s="1"/>
      <c r="N974" s="29"/>
      <c r="O974" s="1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2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1"/>
      <c r="M975" s="1"/>
      <c r="N975" s="29"/>
      <c r="O975" s="1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2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1"/>
      <c r="M976" s="1"/>
      <c r="N976" s="29"/>
      <c r="O976" s="1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2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1"/>
      <c r="M977" s="1"/>
      <c r="N977" s="29"/>
      <c r="O977" s="1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2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1"/>
      <c r="M978" s="1"/>
      <c r="N978" s="29"/>
      <c r="O978" s="1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2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1"/>
      <c r="M979" s="1"/>
      <c r="N979" s="29"/>
      <c r="O979" s="1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2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1"/>
      <c r="M980" s="1"/>
      <c r="N980" s="29"/>
      <c r="O980" s="1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2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1"/>
      <c r="M981" s="1"/>
      <c r="N981" s="29"/>
      <c r="O981" s="1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2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1"/>
      <c r="M982" s="1"/>
      <c r="N982" s="29"/>
      <c r="O982" s="1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2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1"/>
      <c r="M983" s="1"/>
      <c r="N983" s="29"/>
      <c r="O983" s="1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2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1"/>
      <c r="M984" s="1"/>
      <c r="N984" s="29"/>
      <c r="O984" s="1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2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1"/>
      <c r="M985" s="1"/>
      <c r="N985" s="29"/>
      <c r="O985" s="1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2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1"/>
      <c r="M986" s="1"/>
      <c r="N986" s="29"/>
      <c r="O986" s="1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2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1"/>
      <c r="M987" s="1"/>
      <c r="N987" s="29"/>
      <c r="O987" s="1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2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1"/>
      <c r="M988" s="1"/>
      <c r="N988" s="29"/>
      <c r="O988" s="1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2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1"/>
      <c r="M989" s="1"/>
      <c r="N989" s="29"/>
      <c r="O989" s="1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2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1"/>
      <c r="M990" s="1"/>
      <c r="N990" s="29"/>
      <c r="O990" s="1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2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1"/>
      <c r="M991" s="1"/>
      <c r="N991" s="29"/>
      <c r="O991" s="1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2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1"/>
      <c r="M992" s="1"/>
      <c r="N992" s="29"/>
      <c r="O992" s="1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2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1"/>
      <c r="M993" s="1"/>
      <c r="N993" s="29"/>
      <c r="O993" s="1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2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1"/>
      <c r="M994" s="1"/>
      <c r="N994" s="29"/>
      <c r="O994" s="1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2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1"/>
      <c r="M995" s="1"/>
      <c r="N995" s="29"/>
      <c r="O995" s="1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2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1"/>
      <c r="M996" s="1"/>
      <c r="N996" s="29"/>
      <c r="O996" s="1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2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1"/>
      <c r="M997" s="1"/>
      <c r="N997" s="29"/>
      <c r="O997" s="1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2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1"/>
      <c r="M998" s="1"/>
      <c r="N998" s="29"/>
      <c r="O998" s="1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2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1"/>
      <c r="M999" s="1"/>
      <c r="N999" s="29"/>
      <c r="O999" s="1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2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1"/>
      <c r="M1000" s="1"/>
      <c r="N1000" s="29"/>
      <c r="O1000" s="1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231">
    <mergeCell ref="D375:J375"/>
    <mergeCell ref="Q337:Q338"/>
    <mergeCell ref="R337:R338"/>
    <mergeCell ref="D354:J354"/>
    <mergeCell ref="B357:J357"/>
    <mergeCell ref="A358:A359"/>
    <mergeCell ref="B358:J358"/>
    <mergeCell ref="K358:K359"/>
    <mergeCell ref="L358:L359"/>
    <mergeCell ref="M358:M359"/>
    <mergeCell ref="N358:N359"/>
    <mergeCell ref="O358:O359"/>
    <mergeCell ref="P358:P359"/>
    <mergeCell ref="Q358:Q359"/>
    <mergeCell ref="R358:R359"/>
    <mergeCell ref="B336:J336"/>
    <mergeCell ref="A337:A338"/>
    <mergeCell ref="B337:J337"/>
    <mergeCell ref="K337:K338"/>
    <mergeCell ref="L337:L338"/>
    <mergeCell ref="M337:M338"/>
    <mergeCell ref="N337:N338"/>
    <mergeCell ref="O337:O338"/>
    <mergeCell ref="P337:P338"/>
    <mergeCell ref="Q205:Q206"/>
    <mergeCell ref="R205:R206"/>
    <mergeCell ref="D201:J201"/>
    <mergeCell ref="B204:J204"/>
    <mergeCell ref="A205:A206"/>
    <mergeCell ref="B205:J205"/>
    <mergeCell ref="K205:K206"/>
    <mergeCell ref="L205:L206"/>
    <mergeCell ref="M205:M206"/>
    <mergeCell ref="Q184:Q185"/>
    <mergeCell ref="R184:R185"/>
    <mergeCell ref="D180:J180"/>
    <mergeCell ref="B183:J183"/>
    <mergeCell ref="A184:A185"/>
    <mergeCell ref="B184:J184"/>
    <mergeCell ref="K184:K185"/>
    <mergeCell ref="L184:L185"/>
    <mergeCell ref="M184:M185"/>
    <mergeCell ref="Q163:Q164"/>
    <mergeCell ref="R163:R164"/>
    <mergeCell ref="D159:J159"/>
    <mergeCell ref="B162:J162"/>
    <mergeCell ref="A163:A164"/>
    <mergeCell ref="B163:J163"/>
    <mergeCell ref="K163:K164"/>
    <mergeCell ref="L163:L164"/>
    <mergeCell ref="M163:M164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Q120:Q121"/>
    <mergeCell ref="R120:R121"/>
    <mergeCell ref="D116:J116"/>
    <mergeCell ref="B119:J119"/>
    <mergeCell ref="A120:A121"/>
    <mergeCell ref="B120:J120"/>
    <mergeCell ref="K120:K121"/>
    <mergeCell ref="L120:L121"/>
    <mergeCell ref="M120:M121"/>
    <mergeCell ref="Q74:Q75"/>
    <mergeCell ref="R74:R75"/>
    <mergeCell ref="D70:J70"/>
    <mergeCell ref="B73:G73"/>
    <mergeCell ref="H73:J73"/>
    <mergeCell ref="B74:J74"/>
    <mergeCell ref="K74:K75"/>
    <mergeCell ref="L74:L75"/>
    <mergeCell ref="N97:N98"/>
    <mergeCell ref="O97:O98"/>
    <mergeCell ref="P97:P98"/>
    <mergeCell ref="Q97:Q98"/>
    <mergeCell ref="R97:R98"/>
    <mergeCell ref="D93:J93"/>
    <mergeCell ref="B96:J96"/>
    <mergeCell ref="B97:J97"/>
    <mergeCell ref="K97:K98"/>
    <mergeCell ref="L97:L98"/>
    <mergeCell ref="M97:M98"/>
    <mergeCell ref="A74:A75"/>
    <mergeCell ref="A97:A98"/>
    <mergeCell ref="N120:N121"/>
    <mergeCell ref="O120:O121"/>
    <mergeCell ref="D333:J333"/>
    <mergeCell ref="M74:M75"/>
    <mergeCell ref="N74:N75"/>
    <mergeCell ref="O74:O75"/>
    <mergeCell ref="P74:P75"/>
    <mergeCell ref="P120:P121"/>
    <mergeCell ref="N142:N143"/>
    <mergeCell ref="O142:O143"/>
    <mergeCell ref="P142:P143"/>
    <mergeCell ref="N163:N164"/>
    <mergeCell ref="O163:O164"/>
    <mergeCell ref="P163:P164"/>
    <mergeCell ref="N184:N185"/>
    <mergeCell ref="O184:O185"/>
    <mergeCell ref="P184:P185"/>
    <mergeCell ref="N205:N206"/>
    <mergeCell ref="O205:O206"/>
    <mergeCell ref="P205:P206"/>
    <mergeCell ref="N316:N317"/>
    <mergeCell ref="O316:O317"/>
    <mergeCell ref="P316:P317"/>
    <mergeCell ref="Q316:Q317"/>
    <mergeCell ref="R316:R317"/>
    <mergeCell ref="D312:J312"/>
    <mergeCell ref="B315:J315"/>
    <mergeCell ref="A316:A317"/>
    <mergeCell ref="B316:J316"/>
    <mergeCell ref="K316:K317"/>
    <mergeCell ref="L316:L317"/>
    <mergeCell ref="M316:M317"/>
    <mergeCell ref="Q51:Q52"/>
    <mergeCell ref="M28:M29"/>
    <mergeCell ref="N28:N29"/>
    <mergeCell ref="O28:O29"/>
    <mergeCell ref="P28:P29"/>
    <mergeCell ref="Q28:Q29"/>
    <mergeCell ref="R51:R52"/>
    <mergeCell ref="D47:J47"/>
    <mergeCell ref="B50:G50"/>
    <mergeCell ref="H50:J50"/>
    <mergeCell ref="B51:J51"/>
    <mergeCell ref="K51:K52"/>
    <mergeCell ref="L51:L52"/>
    <mergeCell ref="R28:R29"/>
    <mergeCell ref="D23:J23"/>
    <mergeCell ref="B27:G27"/>
    <mergeCell ref="H27:J27"/>
    <mergeCell ref="O4:O5"/>
    <mergeCell ref="P4:P5"/>
    <mergeCell ref="Q4:Q5"/>
    <mergeCell ref="R4:R5"/>
    <mergeCell ref="B3:J3"/>
    <mergeCell ref="B28:J28"/>
    <mergeCell ref="K28:K29"/>
    <mergeCell ref="L28:L29"/>
    <mergeCell ref="A4:A5"/>
    <mergeCell ref="B4:J4"/>
    <mergeCell ref="K4:K5"/>
    <mergeCell ref="L4:L5"/>
    <mergeCell ref="M4:M5"/>
    <mergeCell ref="N4:N5"/>
    <mergeCell ref="N295:N296"/>
    <mergeCell ref="O295:O296"/>
    <mergeCell ref="P295:P296"/>
    <mergeCell ref="N271:N272"/>
    <mergeCell ref="O271:O272"/>
    <mergeCell ref="P271:P272"/>
    <mergeCell ref="N247:N248"/>
    <mergeCell ref="O247:O248"/>
    <mergeCell ref="P247:P248"/>
    <mergeCell ref="N226:N227"/>
    <mergeCell ref="O226:O227"/>
    <mergeCell ref="P226:P227"/>
    <mergeCell ref="A28:A29"/>
    <mergeCell ref="M51:M52"/>
    <mergeCell ref="N51:N52"/>
    <mergeCell ref="O51:O52"/>
    <mergeCell ref="P51:P52"/>
    <mergeCell ref="A51:A52"/>
    <mergeCell ref="Q295:Q296"/>
    <mergeCell ref="R295:R296"/>
    <mergeCell ref="D288:J288"/>
    <mergeCell ref="B294:J294"/>
    <mergeCell ref="A295:A296"/>
    <mergeCell ref="B295:J295"/>
    <mergeCell ref="K295:K296"/>
    <mergeCell ref="L295:L296"/>
    <mergeCell ref="M295:M296"/>
    <mergeCell ref="Q271:Q272"/>
    <mergeCell ref="R271:R272"/>
    <mergeCell ref="D264:J264"/>
    <mergeCell ref="B270:J270"/>
    <mergeCell ref="A271:A272"/>
    <mergeCell ref="B271:J271"/>
    <mergeCell ref="K271:K272"/>
    <mergeCell ref="L271:L272"/>
    <mergeCell ref="M271:M272"/>
    <mergeCell ref="Q247:Q248"/>
    <mergeCell ref="R247:R248"/>
    <mergeCell ref="D243:J243"/>
    <mergeCell ref="B246:J246"/>
    <mergeCell ref="A247:A248"/>
    <mergeCell ref="B247:J247"/>
    <mergeCell ref="K247:K248"/>
    <mergeCell ref="L247:L248"/>
    <mergeCell ref="M247:M248"/>
    <mergeCell ref="Q226:Q227"/>
    <mergeCell ref="R226:R227"/>
    <mergeCell ref="D222:J222"/>
    <mergeCell ref="B225:J225"/>
    <mergeCell ref="A226:A227"/>
    <mergeCell ref="B226:J226"/>
    <mergeCell ref="K226:K227"/>
    <mergeCell ref="L226:L227"/>
    <mergeCell ref="M226:M227"/>
    <mergeCell ref="Q379:Q380"/>
    <mergeCell ref="R379:R380"/>
    <mergeCell ref="D396:J396"/>
    <mergeCell ref="B378:J378"/>
    <mergeCell ref="A379:A380"/>
    <mergeCell ref="B379:J379"/>
    <mergeCell ref="K379:K380"/>
    <mergeCell ref="L379:L380"/>
    <mergeCell ref="M379:M380"/>
    <mergeCell ref="N379:N380"/>
    <mergeCell ref="O379:O380"/>
    <mergeCell ref="P379:P380"/>
    <mergeCell ref="Q400:Q401"/>
    <mergeCell ref="R400:R401"/>
    <mergeCell ref="D417:J417"/>
    <mergeCell ref="B399:J399"/>
    <mergeCell ref="A400:A401"/>
    <mergeCell ref="B400:J400"/>
    <mergeCell ref="K400:K401"/>
    <mergeCell ref="L400:L401"/>
    <mergeCell ref="M400:M401"/>
    <mergeCell ref="N400:N401"/>
    <mergeCell ref="O400:O401"/>
    <mergeCell ref="P400:P40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1:AH1000"/>
  <sheetViews>
    <sheetView workbookViewId="0">
      <selection activeCell="O30" sqref="O30"/>
    </sheetView>
  </sheetViews>
  <sheetFormatPr baseColWidth="10" defaultColWidth="12.5703125" defaultRowHeight="15" customHeight="1"/>
  <cols>
    <col min="1" max="1" width="10" customWidth="1"/>
    <col min="2" max="5" width="4" customWidth="1"/>
    <col min="6" max="6" width="10" customWidth="1"/>
    <col min="7" max="8" width="11.42578125" customWidth="1"/>
    <col min="9" max="9" width="10" customWidth="1"/>
    <col min="10" max="10" width="11.42578125" customWidth="1"/>
    <col min="11" max="34" width="10" customWidth="1"/>
  </cols>
  <sheetData>
    <row r="1" spans="1:25" ht="12.75" customHeight="1">
      <c r="F1" s="29"/>
      <c r="G1" s="1"/>
      <c r="H1" s="1"/>
      <c r="J1" s="1"/>
    </row>
    <row r="2" spans="1:25" ht="12.75" customHeight="1">
      <c r="A2" s="2" t="s">
        <v>37</v>
      </c>
      <c r="G2" s="1"/>
      <c r="H2" s="1"/>
      <c r="J2" s="1"/>
    </row>
    <row r="3" spans="1:25" ht="25.5" customHeight="1">
      <c r="B3" s="192" t="s">
        <v>1</v>
      </c>
      <c r="C3" s="193"/>
      <c r="D3" s="193"/>
      <c r="E3" s="193"/>
      <c r="G3" s="4" t="s">
        <v>2</v>
      </c>
      <c r="H3" s="4" t="s">
        <v>3</v>
      </c>
      <c r="I3" s="5" t="s">
        <v>4</v>
      </c>
      <c r="J3" s="4" t="s">
        <v>5</v>
      </c>
      <c r="K3" s="6" t="s">
        <v>6</v>
      </c>
      <c r="L3" s="6" t="s">
        <v>7</v>
      </c>
      <c r="M3" s="7" t="s">
        <v>8</v>
      </c>
      <c r="P3" s="8" t="s">
        <v>5</v>
      </c>
      <c r="Q3" s="8"/>
      <c r="R3" s="8"/>
      <c r="S3" s="8"/>
      <c r="T3" s="8"/>
      <c r="U3" s="8"/>
      <c r="V3" s="8"/>
      <c r="W3" s="8"/>
      <c r="X3" s="8"/>
      <c r="Y3" s="8"/>
    </row>
    <row r="4" spans="1:25" ht="12.75" customHeight="1">
      <c r="A4" s="9" t="s">
        <v>9</v>
      </c>
      <c r="B4" s="10">
        <v>1</v>
      </c>
      <c r="C4" s="10">
        <v>2</v>
      </c>
      <c r="D4" s="10">
        <v>3</v>
      </c>
      <c r="E4" s="10">
        <v>4</v>
      </c>
      <c r="F4" s="11" t="s">
        <v>10</v>
      </c>
      <c r="G4" s="12"/>
      <c r="H4" s="12"/>
      <c r="I4" s="13"/>
      <c r="J4" s="14"/>
      <c r="K4" s="15"/>
      <c r="L4" s="15"/>
      <c r="M4" s="1"/>
      <c r="P4" s="16" t="s">
        <v>11</v>
      </c>
      <c r="Q4" s="144"/>
      <c r="R4" s="144"/>
      <c r="S4" s="144"/>
      <c r="T4" s="144"/>
      <c r="U4" s="144"/>
      <c r="V4" s="144"/>
      <c r="W4" s="144"/>
      <c r="X4" s="144"/>
      <c r="Y4" s="144"/>
    </row>
    <row r="5" spans="1:25" ht="12.75" customHeight="1">
      <c r="A5" s="23" t="s">
        <v>14</v>
      </c>
      <c r="B5" s="17">
        <v>14</v>
      </c>
      <c r="C5" s="17"/>
      <c r="D5" s="17"/>
      <c r="E5" s="17"/>
      <c r="F5" s="18"/>
      <c r="G5" s="12"/>
      <c r="H5" s="12"/>
      <c r="I5" s="13"/>
      <c r="J5" s="14"/>
      <c r="K5" s="19">
        <f>B5</f>
        <v>14</v>
      </c>
      <c r="L5" s="15"/>
      <c r="M5" s="1"/>
      <c r="O5" s="20" t="s">
        <v>12</v>
      </c>
      <c r="P5" s="21">
        <v>9902</v>
      </c>
      <c r="Q5" s="22" t="s">
        <v>13</v>
      </c>
      <c r="R5" s="22" t="s">
        <v>14</v>
      </c>
      <c r="S5" s="22" t="s">
        <v>15</v>
      </c>
      <c r="T5" s="22" t="s">
        <v>16</v>
      </c>
      <c r="U5" s="22" t="s">
        <v>17</v>
      </c>
      <c r="V5" s="22" t="s">
        <v>18</v>
      </c>
      <c r="W5" s="22" t="s">
        <v>19</v>
      </c>
    </row>
    <row r="6" spans="1:25" ht="12.75" customHeight="1">
      <c r="A6" s="23" t="s">
        <v>15</v>
      </c>
      <c r="B6" s="17"/>
      <c r="C6" s="17">
        <v>10</v>
      </c>
      <c r="D6" s="17"/>
      <c r="E6" s="17"/>
      <c r="F6" s="18"/>
      <c r="G6" s="12"/>
      <c r="H6" s="12"/>
      <c r="I6" s="13"/>
      <c r="J6" s="14">
        <f>C6/B5</f>
        <v>0.7142857142857143</v>
      </c>
      <c r="K6" s="24">
        <v>10</v>
      </c>
      <c r="L6" s="25">
        <f t="shared" ref="L6:L11" si="0">K6/K5</f>
        <v>0.7142857142857143</v>
      </c>
      <c r="M6" s="1">
        <f t="shared" ref="M6:M11" si="1">100%-L6</f>
        <v>0.2857142857142857</v>
      </c>
      <c r="O6" s="26" t="s">
        <v>20</v>
      </c>
      <c r="P6" s="27" t="e">
        <f t="shared" ref="P6:Q6" si="2">#REF!</f>
        <v>#REF!</v>
      </c>
      <c r="Q6" s="27" t="e">
        <f t="shared" si="2"/>
        <v>#REF!</v>
      </c>
      <c r="R6" s="27">
        <f t="shared" ref="R6:R9" si="3">J6</f>
        <v>0.7142857142857143</v>
      </c>
      <c r="S6" s="27">
        <f t="shared" ref="S6:S8" si="4">J19</f>
        <v>0.66666666666666663</v>
      </c>
      <c r="T6" s="27">
        <f t="shared" ref="T6:T7" si="5">J31</f>
        <v>0.91666666666666663</v>
      </c>
      <c r="U6" s="1">
        <f>J44</f>
        <v>0.41176470588235292</v>
      </c>
      <c r="V6" s="1">
        <f>J56</f>
        <v>0.76190476190476186</v>
      </c>
      <c r="W6" s="1">
        <f>J69</f>
        <v>0.66666666666666663</v>
      </c>
    </row>
    <row r="7" spans="1:25" ht="12.75" customHeight="1">
      <c r="A7" s="23" t="s">
        <v>16</v>
      </c>
      <c r="B7" s="17"/>
      <c r="C7" s="17"/>
      <c r="D7" s="17">
        <v>8</v>
      </c>
      <c r="E7" s="17"/>
      <c r="F7" s="18"/>
      <c r="G7" s="12"/>
      <c r="H7" s="12"/>
      <c r="I7" s="13"/>
      <c r="J7" s="14">
        <f>D7/C6</f>
        <v>0.8</v>
      </c>
      <c r="K7" s="24">
        <v>9</v>
      </c>
      <c r="L7" s="25">
        <f t="shared" si="0"/>
        <v>0.9</v>
      </c>
      <c r="M7" s="1">
        <f t="shared" si="1"/>
        <v>9.9999999999999978E-2</v>
      </c>
      <c r="O7" s="26" t="s">
        <v>21</v>
      </c>
      <c r="P7" s="27" t="e">
        <f t="shared" ref="P7:Q7" si="6">#REF!</f>
        <v>#REF!</v>
      </c>
      <c r="Q7" s="27" t="e">
        <f t="shared" si="6"/>
        <v>#REF!</v>
      </c>
      <c r="R7" s="27">
        <f t="shared" si="3"/>
        <v>0.8</v>
      </c>
      <c r="S7" s="27">
        <f t="shared" si="4"/>
        <v>0.75</v>
      </c>
      <c r="T7" s="27">
        <f t="shared" si="5"/>
        <v>1</v>
      </c>
      <c r="U7" s="1"/>
      <c r="V7" s="1"/>
    </row>
    <row r="8" spans="1:25" ht="12.75" customHeight="1">
      <c r="A8" s="23" t="s">
        <v>17</v>
      </c>
      <c r="B8" s="17"/>
      <c r="C8" s="17"/>
      <c r="D8" s="17"/>
      <c r="E8" s="17">
        <v>8</v>
      </c>
      <c r="F8" s="18"/>
      <c r="G8" s="29">
        <f>E8/B5</f>
        <v>0.5714285714285714</v>
      </c>
      <c r="H8" s="12"/>
      <c r="I8" s="13"/>
      <c r="J8" s="14">
        <f>E8/D7</f>
        <v>1</v>
      </c>
      <c r="K8" s="24">
        <v>9</v>
      </c>
      <c r="L8" s="25">
        <f t="shared" si="0"/>
        <v>1</v>
      </c>
      <c r="M8" s="1">
        <f t="shared" si="1"/>
        <v>0</v>
      </c>
      <c r="O8" s="26" t="s">
        <v>22</v>
      </c>
      <c r="P8" s="27" t="e">
        <f t="shared" ref="P8:Q8" si="7">#REF!</f>
        <v>#REF!</v>
      </c>
      <c r="Q8" s="27" t="e">
        <f t="shared" si="7"/>
        <v>#REF!</v>
      </c>
      <c r="R8" s="27">
        <f t="shared" si="3"/>
        <v>1</v>
      </c>
      <c r="S8" s="27">
        <f t="shared" si="4"/>
        <v>1</v>
      </c>
      <c r="T8" s="27"/>
      <c r="U8" s="1"/>
    </row>
    <row r="9" spans="1:25" ht="12.75" customHeight="1">
      <c r="A9" s="23" t="s">
        <v>18</v>
      </c>
      <c r="B9" s="17"/>
      <c r="C9" s="17"/>
      <c r="D9" s="17"/>
      <c r="E9" s="17">
        <v>2</v>
      </c>
      <c r="F9" s="18"/>
      <c r="G9" s="12"/>
      <c r="H9" s="12"/>
      <c r="I9" s="13"/>
      <c r="J9" s="14"/>
      <c r="K9" s="24">
        <v>2</v>
      </c>
      <c r="L9" s="25">
        <f t="shared" si="0"/>
        <v>0.22222222222222221</v>
      </c>
      <c r="M9" s="1">
        <f t="shared" si="1"/>
        <v>0.77777777777777779</v>
      </c>
      <c r="O9" s="26" t="s">
        <v>23</v>
      </c>
      <c r="P9" s="27" t="e">
        <f t="shared" ref="P9:Q9" si="8">#REF!</f>
        <v>#REF!</v>
      </c>
      <c r="Q9" s="27" t="e">
        <f t="shared" si="8"/>
        <v>#REF!</v>
      </c>
      <c r="R9" s="27">
        <f t="shared" si="3"/>
        <v>0</v>
      </c>
      <c r="S9" s="27"/>
      <c r="T9" s="27"/>
    </row>
    <row r="10" spans="1:25" ht="12.75" customHeight="1">
      <c r="A10" s="28" t="s">
        <v>19</v>
      </c>
      <c r="B10" s="29"/>
      <c r="C10" s="29"/>
      <c r="D10" s="29"/>
      <c r="E10" s="29">
        <v>1</v>
      </c>
      <c r="F10" s="30"/>
      <c r="G10" s="1"/>
      <c r="H10" s="1"/>
      <c r="I10" s="29"/>
      <c r="J10" s="14"/>
      <c r="K10" s="24">
        <v>1</v>
      </c>
      <c r="L10" s="25">
        <f t="shared" si="0"/>
        <v>0.5</v>
      </c>
      <c r="M10" s="1">
        <f t="shared" si="1"/>
        <v>0.5</v>
      </c>
      <c r="O10" s="26" t="s">
        <v>24</v>
      </c>
      <c r="P10" s="27" t="e">
        <f t="shared" ref="P10:Q10" si="9">#REF!</f>
        <v>#REF!</v>
      </c>
      <c r="Q10" s="27" t="e">
        <f t="shared" si="9"/>
        <v>#REF!</v>
      </c>
      <c r="R10" s="27"/>
      <c r="S10" s="27"/>
      <c r="T10" s="27"/>
    </row>
    <row r="11" spans="1:25" ht="12.75" customHeight="1">
      <c r="A11" s="28" t="s">
        <v>27</v>
      </c>
      <c r="B11" s="29"/>
      <c r="C11" s="29"/>
      <c r="D11" s="29"/>
      <c r="E11" s="29"/>
      <c r="F11" s="30"/>
      <c r="G11" s="1"/>
      <c r="H11" s="1"/>
      <c r="I11" s="29"/>
      <c r="J11" s="1"/>
      <c r="L11" s="25">
        <f t="shared" si="0"/>
        <v>0</v>
      </c>
      <c r="M11" s="1">
        <f t="shared" si="1"/>
        <v>1</v>
      </c>
      <c r="O11" s="23" t="s">
        <v>25</v>
      </c>
      <c r="P11" s="27" t="e">
        <f>#REF!</f>
        <v>#REF!</v>
      </c>
      <c r="Q11" s="27"/>
      <c r="R11" s="27"/>
      <c r="S11" s="27"/>
      <c r="T11" s="27"/>
    </row>
    <row r="12" spans="1:25" ht="12.75" customHeight="1">
      <c r="A12" s="28" t="s">
        <v>29</v>
      </c>
      <c r="B12" s="29"/>
      <c r="C12" s="29"/>
      <c r="D12" s="29"/>
      <c r="E12" s="29"/>
      <c r="F12" s="30"/>
      <c r="G12" s="1"/>
      <c r="H12" s="1"/>
      <c r="I12" s="29"/>
      <c r="J12" s="1"/>
      <c r="L12" s="25"/>
      <c r="M12" s="1"/>
      <c r="O12" s="23"/>
      <c r="P12" s="27"/>
      <c r="Q12" s="27"/>
      <c r="R12" s="27"/>
      <c r="S12" s="27"/>
      <c r="T12" s="27"/>
    </row>
    <row r="13" spans="1:25" ht="12.75" customHeight="1">
      <c r="A13" s="28" t="s">
        <v>31</v>
      </c>
      <c r="B13" s="29"/>
      <c r="C13" s="29"/>
      <c r="D13" s="29"/>
      <c r="E13" s="29"/>
      <c r="F13" s="30"/>
      <c r="G13" s="1"/>
      <c r="H13" s="1"/>
      <c r="I13" s="29"/>
      <c r="J13" s="1"/>
      <c r="L13" s="25"/>
      <c r="M13" s="1"/>
      <c r="O13" s="23"/>
      <c r="P13" s="27"/>
      <c r="Q13" s="27"/>
      <c r="R13" s="27"/>
      <c r="S13" s="27"/>
      <c r="T13" s="27"/>
    </row>
    <row r="14" spans="1:25" ht="12.75" customHeight="1">
      <c r="F14" s="29"/>
      <c r="G14" s="1"/>
      <c r="H14" s="1"/>
      <c r="J14" s="1"/>
      <c r="O14" s="23" t="s">
        <v>26</v>
      </c>
      <c r="P14" s="27"/>
      <c r="Q14" s="27"/>
      <c r="R14" s="27"/>
      <c r="S14" s="27"/>
      <c r="T14" s="27"/>
    </row>
    <row r="15" spans="1:25" ht="12.75" customHeight="1">
      <c r="A15" s="2" t="s">
        <v>38</v>
      </c>
      <c r="G15" s="1"/>
      <c r="H15" s="1"/>
      <c r="J15" s="1"/>
      <c r="O15" s="23" t="s">
        <v>28</v>
      </c>
      <c r="P15" s="27"/>
      <c r="Q15" s="27"/>
      <c r="R15" s="27"/>
      <c r="S15" s="27"/>
      <c r="T15" s="27"/>
    </row>
    <row r="16" spans="1:25" ht="25.5" customHeight="1">
      <c r="B16" s="192" t="s">
        <v>1</v>
      </c>
      <c r="C16" s="193"/>
      <c r="D16" s="193"/>
      <c r="E16" s="193"/>
      <c r="G16" s="4" t="s">
        <v>2</v>
      </c>
      <c r="H16" s="4" t="s">
        <v>3</v>
      </c>
      <c r="I16" s="5" t="s">
        <v>4</v>
      </c>
      <c r="J16" s="4" t="s">
        <v>5</v>
      </c>
      <c r="K16" s="6" t="s">
        <v>6</v>
      </c>
      <c r="L16" s="6" t="s">
        <v>7</v>
      </c>
      <c r="M16" s="7" t="s">
        <v>8</v>
      </c>
    </row>
    <row r="17" spans="1:25" ht="12.75" customHeight="1">
      <c r="A17" s="9" t="s">
        <v>9</v>
      </c>
      <c r="B17" s="10">
        <v>1</v>
      </c>
      <c r="C17" s="10">
        <v>2</v>
      </c>
      <c r="D17" s="10">
        <v>3</v>
      </c>
      <c r="E17" s="10">
        <v>4</v>
      </c>
      <c r="F17" s="11" t="s">
        <v>10</v>
      </c>
      <c r="G17" s="12"/>
      <c r="H17" s="12"/>
      <c r="I17" s="13"/>
      <c r="J17" s="14"/>
      <c r="K17" s="15"/>
      <c r="L17" s="15"/>
      <c r="M17" s="1"/>
    </row>
    <row r="18" spans="1:25" ht="12.75" customHeight="1">
      <c r="A18" s="23" t="s">
        <v>15</v>
      </c>
      <c r="B18" s="17">
        <v>6</v>
      </c>
      <c r="C18" s="17"/>
      <c r="D18" s="17"/>
      <c r="E18" s="17"/>
      <c r="F18" s="18"/>
      <c r="G18" s="12"/>
      <c r="H18" s="12"/>
      <c r="I18" s="13"/>
      <c r="J18" s="14"/>
      <c r="K18" s="19">
        <f>B18</f>
        <v>6</v>
      </c>
      <c r="L18" s="15"/>
      <c r="M18" s="1"/>
    </row>
    <row r="19" spans="1:25" ht="12.75" customHeight="1">
      <c r="A19" s="23" t="s">
        <v>16</v>
      </c>
      <c r="B19" s="17"/>
      <c r="C19" s="17">
        <v>4</v>
      </c>
      <c r="D19" s="17"/>
      <c r="E19" s="17"/>
      <c r="F19" s="18"/>
      <c r="G19" s="12"/>
      <c r="H19" s="12"/>
      <c r="I19" s="13"/>
      <c r="J19" s="14">
        <f>C19/B18</f>
        <v>0.66666666666666663</v>
      </c>
      <c r="K19" s="24">
        <v>4</v>
      </c>
      <c r="L19" s="25">
        <f t="shared" ref="L19:L23" si="10">K19/K18</f>
        <v>0.66666666666666663</v>
      </c>
      <c r="M19" s="1">
        <f t="shared" ref="M19:M23" si="11">100%-L19</f>
        <v>0.33333333333333337</v>
      </c>
    </row>
    <row r="20" spans="1:25" ht="12.75" customHeight="1">
      <c r="A20" s="23" t="s">
        <v>17</v>
      </c>
      <c r="B20" s="17"/>
      <c r="C20" s="17"/>
      <c r="D20" s="17">
        <v>3</v>
      </c>
      <c r="E20" s="17"/>
      <c r="F20" s="18"/>
      <c r="G20" s="12"/>
      <c r="H20" s="12"/>
      <c r="I20" s="13"/>
      <c r="J20" s="14">
        <f>D20/C19</f>
        <v>0.75</v>
      </c>
      <c r="K20" s="24">
        <v>4</v>
      </c>
      <c r="L20" s="25">
        <f t="shared" si="10"/>
        <v>1</v>
      </c>
      <c r="M20" s="1">
        <f t="shared" si="11"/>
        <v>0</v>
      </c>
    </row>
    <row r="21" spans="1:25" ht="12.75" customHeight="1">
      <c r="A21" s="23" t="s">
        <v>18</v>
      </c>
      <c r="B21" s="17"/>
      <c r="C21" s="17"/>
      <c r="D21" s="17"/>
      <c r="E21" s="17">
        <v>3</v>
      </c>
      <c r="F21" s="18"/>
      <c r="G21" s="29">
        <f>E21/B18</f>
        <v>0.5</v>
      </c>
      <c r="H21" s="12"/>
      <c r="I21" s="13"/>
      <c r="J21" s="14">
        <f>E21/D20</f>
        <v>1</v>
      </c>
      <c r="K21" s="24">
        <v>3</v>
      </c>
      <c r="L21" s="25">
        <f t="shared" si="10"/>
        <v>0.75</v>
      </c>
      <c r="M21" s="1">
        <f t="shared" si="11"/>
        <v>0.25</v>
      </c>
    </row>
    <row r="22" spans="1:25" ht="12.75" customHeight="1">
      <c r="A22" s="28" t="s">
        <v>19</v>
      </c>
      <c r="B22" s="29"/>
      <c r="C22" s="29"/>
      <c r="D22" s="29"/>
      <c r="E22" s="29"/>
      <c r="F22" s="30"/>
      <c r="G22" s="1"/>
      <c r="H22" s="1"/>
      <c r="I22" s="29"/>
      <c r="J22" s="14"/>
      <c r="K22" s="24"/>
      <c r="L22" s="25">
        <f t="shared" si="10"/>
        <v>0</v>
      </c>
      <c r="M22" s="1">
        <f t="shared" si="11"/>
        <v>1</v>
      </c>
    </row>
    <row r="23" spans="1:25" ht="12.75" customHeight="1">
      <c r="A23" s="28" t="s">
        <v>27</v>
      </c>
      <c r="B23" s="29"/>
      <c r="C23" s="29"/>
      <c r="D23" s="29"/>
      <c r="E23" s="29"/>
      <c r="F23" s="30"/>
      <c r="G23" s="1"/>
      <c r="H23" s="1"/>
      <c r="I23" s="29"/>
      <c r="J23" s="14"/>
      <c r="L23" s="25" t="e">
        <f t="shared" si="10"/>
        <v>#DIV/0!</v>
      </c>
      <c r="M23" s="1" t="e">
        <f t="shared" si="11"/>
        <v>#DIV/0!</v>
      </c>
      <c r="O23" s="33"/>
      <c r="P23" s="8" t="s">
        <v>34</v>
      </c>
      <c r="Q23" s="8"/>
      <c r="R23" s="8"/>
      <c r="S23" s="8"/>
      <c r="T23" s="8"/>
      <c r="U23" s="8"/>
      <c r="V23" s="8"/>
      <c r="W23" s="8"/>
      <c r="X23" s="8"/>
      <c r="Y23" s="8"/>
    </row>
    <row r="24" spans="1:25" ht="12.75" customHeight="1">
      <c r="A24" s="28" t="s">
        <v>29</v>
      </c>
      <c r="B24" s="29"/>
      <c r="C24" s="29"/>
      <c r="D24" s="29"/>
      <c r="E24" s="29"/>
      <c r="F24" s="30"/>
      <c r="G24" s="1"/>
      <c r="H24" s="1"/>
      <c r="I24" s="29"/>
      <c r="J24" s="1"/>
      <c r="L24" s="25"/>
      <c r="M24" s="1"/>
      <c r="O24" s="33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2.75" customHeight="1">
      <c r="A25" s="28" t="s">
        <v>31</v>
      </c>
      <c r="B25" s="29"/>
      <c r="C25" s="29"/>
      <c r="D25" s="29"/>
      <c r="E25" s="29"/>
      <c r="F25" s="30"/>
      <c r="G25" s="1"/>
      <c r="H25" s="1"/>
      <c r="I25" s="29"/>
      <c r="J25" s="1"/>
      <c r="L25" s="25"/>
      <c r="M25" s="1"/>
      <c r="O25" s="33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ht="12.75" customHeight="1">
      <c r="F26" s="29"/>
      <c r="G26" s="1"/>
      <c r="H26" s="1"/>
      <c r="J26" s="1"/>
      <c r="P26" s="16" t="s">
        <v>11</v>
      </c>
      <c r="Q26" s="144"/>
      <c r="R26" s="144"/>
      <c r="S26" s="144"/>
      <c r="T26" s="144"/>
      <c r="U26" s="144"/>
      <c r="V26" s="144"/>
      <c r="W26" s="144"/>
      <c r="X26" s="144"/>
      <c r="Y26" s="144"/>
    </row>
    <row r="27" spans="1:25" ht="12.75" customHeight="1">
      <c r="A27" s="2" t="s">
        <v>40</v>
      </c>
      <c r="G27" s="1"/>
      <c r="H27" s="1"/>
      <c r="J27" s="1"/>
      <c r="O27" s="20" t="s">
        <v>12</v>
      </c>
      <c r="P27" s="21">
        <v>9902</v>
      </c>
      <c r="Q27" s="22" t="s">
        <v>13</v>
      </c>
      <c r="R27" s="22" t="s">
        <v>14</v>
      </c>
      <c r="S27" s="22" t="s">
        <v>15</v>
      </c>
      <c r="T27" s="22" t="s">
        <v>16</v>
      </c>
      <c r="U27" s="22" t="s">
        <v>17</v>
      </c>
      <c r="V27" s="22" t="s">
        <v>18</v>
      </c>
      <c r="W27" s="22" t="s">
        <v>19</v>
      </c>
    </row>
    <row r="28" spans="1:25" ht="25.5" customHeight="1">
      <c r="B28" s="192" t="s">
        <v>1</v>
      </c>
      <c r="C28" s="193"/>
      <c r="D28" s="193"/>
      <c r="E28" s="193"/>
      <c r="G28" s="4" t="s">
        <v>2</v>
      </c>
      <c r="H28" s="4" t="s">
        <v>3</v>
      </c>
      <c r="I28" s="5" t="s">
        <v>4</v>
      </c>
      <c r="J28" s="4" t="s">
        <v>5</v>
      </c>
      <c r="K28" s="6" t="s">
        <v>6</v>
      </c>
      <c r="L28" s="6" t="s">
        <v>7</v>
      </c>
      <c r="M28" s="7" t="s">
        <v>8</v>
      </c>
      <c r="O28" s="26" t="s">
        <v>20</v>
      </c>
      <c r="P28" s="25" t="e">
        <f t="shared" ref="P28:Q28" si="12">#REF!</f>
        <v>#REF!</v>
      </c>
      <c r="Q28" s="25" t="e">
        <f t="shared" si="12"/>
        <v>#REF!</v>
      </c>
      <c r="R28" s="25">
        <f t="shared" ref="R28:R32" si="13">L6</f>
        <v>0.7142857142857143</v>
      </c>
      <c r="S28" s="25">
        <f t="shared" ref="S28:S31" si="14">L19</f>
        <v>0.66666666666666663</v>
      </c>
      <c r="T28" s="25">
        <f t="shared" ref="T28:T30" si="15">L31</f>
        <v>0.91666666666666663</v>
      </c>
      <c r="U28" s="25">
        <f t="shared" ref="U28:U29" si="16">L44</f>
        <v>0.41176470588235292</v>
      </c>
      <c r="V28" s="25">
        <f>L56</f>
        <v>0.80952380952380953</v>
      </c>
      <c r="W28" s="25">
        <f>L69</f>
        <v>0.66666666666666663</v>
      </c>
    </row>
    <row r="29" spans="1:25" ht="12.75" customHeight="1">
      <c r="A29" s="9" t="s">
        <v>9</v>
      </c>
      <c r="B29" s="10">
        <v>1</v>
      </c>
      <c r="C29" s="10">
        <v>2</v>
      </c>
      <c r="D29" s="10">
        <v>3</v>
      </c>
      <c r="E29" s="10">
        <v>4</v>
      </c>
      <c r="F29" s="11" t="s">
        <v>10</v>
      </c>
      <c r="G29" s="12"/>
      <c r="H29" s="12"/>
      <c r="I29" s="13"/>
      <c r="J29" s="14"/>
      <c r="K29" s="15"/>
      <c r="L29" s="15"/>
      <c r="M29" s="1"/>
      <c r="O29" s="26" t="s">
        <v>21</v>
      </c>
      <c r="P29" s="25" t="e">
        <f t="shared" ref="P29:Q29" si="17">#REF!</f>
        <v>#REF!</v>
      </c>
      <c r="Q29" s="25" t="e">
        <f t="shared" si="17"/>
        <v>#REF!</v>
      </c>
      <c r="R29" s="25">
        <f t="shared" si="13"/>
        <v>0.9</v>
      </c>
      <c r="S29" s="25">
        <f t="shared" si="14"/>
        <v>1</v>
      </c>
      <c r="T29" s="25">
        <f t="shared" si="15"/>
        <v>1</v>
      </c>
      <c r="U29" s="25">
        <f t="shared" si="16"/>
        <v>1.1428571428571428</v>
      </c>
      <c r="V29" s="25">
        <f>L61</f>
        <v>0</v>
      </c>
    </row>
    <row r="30" spans="1:25" ht="12.75" customHeight="1">
      <c r="A30" s="23" t="s">
        <v>16</v>
      </c>
      <c r="B30" s="17">
        <v>12</v>
      </c>
      <c r="C30" s="17"/>
      <c r="D30" s="17"/>
      <c r="E30" s="17"/>
      <c r="F30" s="18"/>
      <c r="G30" s="12"/>
      <c r="H30" s="12"/>
      <c r="I30" s="13"/>
      <c r="J30" s="14"/>
      <c r="K30" s="19">
        <f>B30</f>
        <v>12</v>
      </c>
      <c r="L30" s="15"/>
      <c r="M30" s="1"/>
      <c r="O30" s="26" t="s">
        <v>22</v>
      </c>
      <c r="P30" s="25" t="e">
        <f t="shared" ref="P30:Q30" si="18">#REF!</f>
        <v>#REF!</v>
      </c>
      <c r="Q30" s="25" t="e">
        <f t="shared" si="18"/>
        <v>#REF!</v>
      </c>
      <c r="R30" s="25">
        <f t="shared" si="13"/>
        <v>1</v>
      </c>
      <c r="S30" s="25">
        <f t="shared" si="14"/>
        <v>0.75</v>
      </c>
      <c r="T30" s="25">
        <f t="shared" si="15"/>
        <v>0.90909090909090906</v>
      </c>
    </row>
    <row r="31" spans="1:25" ht="12.75" customHeight="1">
      <c r="A31" s="23" t="s">
        <v>17</v>
      </c>
      <c r="B31" s="17"/>
      <c r="C31" s="17">
        <v>11</v>
      </c>
      <c r="D31" s="17"/>
      <c r="E31" s="17"/>
      <c r="F31" s="18"/>
      <c r="G31" s="12"/>
      <c r="H31" s="12"/>
      <c r="I31" s="13"/>
      <c r="J31" s="14">
        <f>C31/B30</f>
        <v>0.91666666666666663</v>
      </c>
      <c r="K31" s="24">
        <v>11</v>
      </c>
      <c r="L31" s="25">
        <f t="shared" ref="L31:L34" si="19">K31/K30</f>
        <v>0.91666666666666663</v>
      </c>
      <c r="M31" s="1">
        <f t="shared" ref="M31:M34" si="20">100%-L31</f>
        <v>8.333333333333337E-2</v>
      </c>
      <c r="O31" s="26" t="s">
        <v>23</v>
      </c>
      <c r="P31" s="25" t="e">
        <f t="shared" ref="P31:Q31" si="21">#REF!</f>
        <v>#REF!</v>
      </c>
      <c r="Q31" s="25" t="e">
        <f t="shared" si="21"/>
        <v>#REF!</v>
      </c>
      <c r="R31" s="25">
        <f t="shared" si="13"/>
        <v>0.22222222222222221</v>
      </c>
      <c r="S31" s="25">
        <f t="shared" si="14"/>
        <v>0</v>
      </c>
      <c r="T31" s="25"/>
    </row>
    <row r="32" spans="1:25" ht="12.75" customHeight="1">
      <c r="A32" s="23" t="s">
        <v>18</v>
      </c>
      <c r="B32" s="17"/>
      <c r="C32" s="17"/>
      <c r="D32" s="17">
        <v>11</v>
      </c>
      <c r="E32" s="17"/>
      <c r="F32" s="18"/>
      <c r="G32" s="12"/>
      <c r="H32" s="12"/>
      <c r="I32" s="13"/>
      <c r="J32" s="14">
        <f>D32/C31</f>
        <v>1</v>
      </c>
      <c r="K32" s="24">
        <v>11</v>
      </c>
      <c r="L32" s="25">
        <f t="shared" si="19"/>
        <v>1</v>
      </c>
      <c r="M32" s="1">
        <f t="shared" si="20"/>
        <v>0</v>
      </c>
      <c r="O32" s="26" t="s">
        <v>24</v>
      </c>
      <c r="P32" s="25" t="e">
        <f t="shared" ref="P32:Q32" si="22">#REF!</f>
        <v>#REF!</v>
      </c>
      <c r="Q32" s="25" t="e">
        <f t="shared" si="22"/>
        <v>#REF!</v>
      </c>
      <c r="R32" s="25">
        <f t="shared" si="13"/>
        <v>0.5</v>
      </c>
      <c r="S32" s="25"/>
      <c r="T32" s="25"/>
    </row>
    <row r="33" spans="1:27" ht="12.75" customHeight="1">
      <c r="A33" s="28" t="s">
        <v>19</v>
      </c>
      <c r="B33" s="29"/>
      <c r="C33" s="29"/>
      <c r="D33" s="29"/>
      <c r="E33" s="29">
        <v>10</v>
      </c>
      <c r="F33" s="30">
        <v>1</v>
      </c>
      <c r="G33" s="29">
        <f>E33/B30</f>
        <v>0.83333333333333337</v>
      </c>
      <c r="H33" s="1"/>
      <c r="I33" s="29"/>
      <c r="J33" s="14">
        <f>E33/D32</f>
        <v>0.90909090909090906</v>
      </c>
      <c r="K33" s="24">
        <v>10</v>
      </c>
      <c r="L33" s="25">
        <f t="shared" si="19"/>
        <v>0.90909090909090906</v>
      </c>
      <c r="M33" s="1">
        <f t="shared" si="20"/>
        <v>9.0909090909090939E-2</v>
      </c>
      <c r="O33" s="23" t="s">
        <v>25</v>
      </c>
      <c r="P33" s="25" t="e">
        <f t="shared" ref="P33:Q33" si="23">#REF!</f>
        <v>#REF!</v>
      </c>
      <c r="Q33" s="25" t="e">
        <f t="shared" si="23"/>
        <v>#REF!</v>
      </c>
      <c r="R33" s="25"/>
      <c r="S33" s="25"/>
      <c r="T33" s="25"/>
      <c r="AA33" s="39"/>
    </row>
    <row r="34" spans="1:27" ht="12.75" customHeight="1">
      <c r="A34" s="28" t="s">
        <v>27</v>
      </c>
      <c r="B34" s="29"/>
      <c r="C34" s="29"/>
      <c r="D34" s="29"/>
      <c r="E34" s="29">
        <v>1</v>
      </c>
      <c r="F34" s="30"/>
      <c r="G34" s="1"/>
      <c r="H34" s="1"/>
      <c r="I34" s="29"/>
      <c r="J34" s="14"/>
      <c r="K34" s="24">
        <v>1</v>
      </c>
      <c r="L34" s="25">
        <f t="shared" si="19"/>
        <v>0.1</v>
      </c>
      <c r="M34" s="1">
        <f t="shared" si="20"/>
        <v>0.9</v>
      </c>
      <c r="O34" s="23" t="s">
        <v>26</v>
      </c>
      <c r="P34" s="25" t="e">
        <f>#REF!</f>
        <v>#REF!</v>
      </c>
      <c r="Q34" s="25"/>
      <c r="R34" s="25"/>
      <c r="S34" s="27"/>
      <c r="T34" s="27"/>
      <c r="AA34" s="41"/>
    </row>
    <row r="35" spans="1:27" ht="12.75" customHeight="1">
      <c r="A35" s="28" t="s">
        <v>29</v>
      </c>
      <c r="B35" s="29"/>
      <c r="C35" s="29"/>
      <c r="D35" s="29"/>
      <c r="E35" s="29">
        <v>1</v>
      </c>
      <c r="F35" s="30"/>
      <c r="G35" s="1"/>
      <c r="H35" s="1"/>
      <c r="I35" s="29"/>
      <c r="J35" s="1"/>
      <c r="K35" s="24">
        <v>1</v>
      </c>
      <c r="L35" s="25"/>
      <c r="M35" s="1"/>
      <c r="O35" s="23"/>
      <c r="P35" s="25"/>
      <c r="Q35" s="25"/>
      <c r="R35" s="25"/>
      <c r="S35" s="27"/>
      <c r="T35" s="27"/>
      <c r="AA35" s="41"/>
    </row>
    <row r="36" spans="1:27" ht="12.75" customHeight="1">
      <c r="A36" s="28" t="s">
        <v>30</v>
      </c>
      <c r="B36" s="29"/>
      <c r="C36" s="29"/>
      <c r="D36" s="29"/>
      <c r="E36" s="29">
        <v>1</v>
      </c>
      <c r="F36" s="30"/>
      <c r="G36" s="1"/>
      <c r="H36" s="1"/>
      <c r="I36" s="29"/>
      <c r="J36" s="1"/>
      <c r="K36" s="24">
        <v>1</v>
      </c>
      <c r="L36" s="25"/>
      <c r="M36" s="1"/>
      <c r="O36" s="23"/>
      <c r="P36" s="25"/>
      <c r="Q36" s="25"/>
      <c r="R36" s="25"/>
      <c r="S36" s="27"/>
      <c r="T36" s="27"/>
      <c r="AA36" s="41"/>
    </row>
    <row r="37" spans="1:27" ht="12.75" customHeight="1">
      <c r="A37" s="28" t="s">
        <v>31</v>
      </c>
      <c r="B37" s="29"/>
      <c r="C37" s="29"/>
      <c r="D37" s="29"/>
      <c r="E37" s="29"/>
      <c r="F37" s="30"/>
      <c r="G37" s="1"/>
      <c r="H37" s="1"/>
      <c r="I37" s="29"/>
      <c r="J37" s="1"/>
      <c r="K37" s="24"/>
      <c r="L37" s="25"/>
      <c r="M37" s="1"/>
      <c r="O37" s="23"/>
      <c r="P37" s="25"/>
      <c r="Q37" s="25"/>
      <c r="R37" s="25"/>
      <c r="S37" s="27"/>
      <c r="T37" s="27"/>
      <c r="AA37" s="41"/>
    </row>
    <row r="38" spans="1:27" ht="12.75" customHeight="1">
      <c r="A38" s="28"/>
      <c r="B38" s="29"/>
      <c r="C38" s="29"/>
      <c r="D38" s="29"/>
      <c r="E38" s="29"/>
      <c r="F38" s="30"/>
      <c r="G38" s="1"/>
      <c r="H38" s="1"/>
      <c r="I38" s="29"/>
      <c r="J38" s="1"/>
      <c r="K38" s="24"/>
      <c r="L38" s="25"/>
      <c r="M38" s="1"/>
      <c r="O38" s="23"/>
      <c r="P38" s="25"/>
      <c r="Q38" s="25"/>
      <c r="R38" s="25"/>
      <c r="S38" s="27"/>
      <c r="T38" s="27"/>
      <c r="AA38" s="41"/>
    </row>
    <row r="39" spans="1:27" ht="12.75" customHeight="1">
      <c r="F39" s="29"/>
      <c r="G39" s="1"/>
      <c r="H39" s="145">
        <f>B30+B43</f>
        <v>29</v>
      </c>
      <c r="I39" s="146">
        <f>F46+E33</f>
        <v>16</v>
      </c>
      <c r="J39" s="147">
        <f>I39/H39</f>
        <v>0.55172413793103448</v>
      </c>
      <c r="O39" s="23" t="s">
        <v>28</v>
      </c>
    </row>
    <row r="40" spans="1:27" ht="12.75" customHeight="1">
      <c r="A40" s="2" t="s">
        <v>48</v>
      </c>
      <c r="G40" s="1"/>
      <c r="H40" s="1"/>
      <c r="J40" s="1"/>
    </row>
    <row r="41" spans="1:27" ht="25.5" customHeight="1">
      <c r="B41" s="192" t="s">
        <v>1</v>
      </c>
      <c r="C41" s="193"/>
      <c r="D41" s="193"/>
      <c r="E41" s="193"/>
      <c r="G41" s="4" t="s">
        <v>2</v>
      </c>
      <c r="H41" s="4" t="s">
        <v>3</v>
      </c>
      <c r="I41" s="5" t="s">
        <v>4</v>
      </c>
      <c r="J41" s="4" t="s">
        <v>5</v>
      </c>
      <c r="K41" s="6" t="s">
        <v>6</v>
      </c>
      <c r="L41" s="6" t="s">
        <v>7</v>
      </c>
      <c r="M41" s="7" t="s">
        <v>8</v>
      </c>
    </row>
    <row r="42" spans="1:27" ht="12.75" customHeight="1">
      <c r="A42" s="9" t="s">
        <v>9</v>
      </c>
      <c r="B42" s="10">
        <v>1</v>
      </c>
      <c r="C42" s="10">
        <v>2</v>
      </c>
      <c r="D42" s="10">
        <v>3</v>
      </c>
      <c r="E42" s="10">
        <v>4</v>
      </c>
      <c r="F42" s="11" t="s">
        <v>10</v>
      </c>
      <c r="G42" s="12"/>
      <c r="H42" s="12"/>
      <c r="I42" s="13"/>
      <c r="J42" s="14"/>
      <c r="K42" s="15"/>
      <c r="L42" s="15"/>
      <c r="M42" s="1"/>
    </row>
    <row r="43" spans="1:27" ht="12.75" customHeight="1">
      <c r="A43" s="23" t="s">
        <v>17</v>
      </c>
      <c r="B43" s="17">
        <v>17</v>
      </c>
      <c r="C43" s="17"/>
      <c r="D43" s="17"/>
      <c r="E43" s="17"/>
      <c r="F43" s="18"/>
      <c r="G43" s="12"/>
      <c r="H43" s="12"/>
      <c r="I43" s="13"/>
      <c r="J43" s="14"/>
      <c r="K43" s="19">
        <f>B43</f>
        <v>17</v>
      </c>
      <c r="L43" s="15"/>
      <c r="M43" s="1"/>
    </row>
    <row r="44" spans="1:27" ht="12.75" customHeight="1">
      <c r="A44" s="23" t="s">
        <v>18</v>
      </c>
      <c r="B44" s="17"/>
      <c r="C44" s="17">
        <v>7</v>
      </c>
      <c r="D44" s="17"/>
      <c r="E44" s="17"/>
      <c r="F44" s="18"/>
      <c r="G44" s="12"/>
      <c r="H44" s="12"/>
      <c r="I44" s="13"/>
      <c r="J44" s="14">
        <f>C44/B43</f>
        <v>0.41176470588235292</v>
      </c>
      <c r="K44" s="24">
        <v>7</v>
      </c>
      <c r="L44" s="25">
        <f t="shared" ref="L44:L46" si="24">K44/K43</f>
        <v>0.41176470588235292</v>
      </c>
      <c r="M44" s="1">
        <f t="shared" ref="M44:M46" si="25">100%-L44</f>
        <v>0.58823529411764708</v>
      </c>
    </row>
    <row r="45" spans="1:27" ht="12.75" customHeight="1">
      <c r="A45" s="28" t="s">
        <v>19</v>
      </c>
      <c r="B45" s="29"/>
      <c r="C45" s="29"/>
      <c r="D45" s="17">
        <v>7</v>
      </c>
      <c r="E45" s="29"/>
      <c r="F45" s="30"/>
      <c r="G45" s="1"/>
      <c r="H45" s="1"/>
      <c r="I45" s="29"/>
      <c r="J45" s="14">
        <f>D45/C44</f>
        <v>1</v>
      </c>
      <c r="K45" s="24">
        <v>8</v>
      </c>
      <c r="L45" s="25">
        <f t="shared" si="24"/>
        <v>1.1428571428571428</v>
      </c>
      <c r="M45" s="1">
        <f t="shared" si="25"/>
        <v>-0.14285714285714279</v>
      </c>
    </row>
    <row r="46" spans="1:27" ht="12.75" customHeight="1">
      <c r="A46" s="28" t="s">
        <v>27</v>
      </c>
      <c r="B46" s="29"/>
      <c r="C46" s="29"/>
      <c r="D46" s="29"/>
      <c r="E46" s="29">
        <v>7</v>
      </c>
      <c r="F46" s="30">
        <v>6</v>
      </c>
      <c r="G46" s="29">
        <f>E46/B43</f>
        <v>0.41176470588235292</v>
      </c>
      <c r="H46" s="1"/>
      <c r="I46" s="29"/>
      <c r="J46" s="14">
        <f>E46/D45</f>
        <v>1</v>
      </c>
      <c r="K46" s="24">
        <v>7</v>
      </c>
      <c r="L46" s="25">
        <f t="shared" si="24"/>
        <v>0.875</v>
      </c>
      <c r="M46" s="1">
        <f t="shared" si="25"/>
        <v>0.125</v>
      </c>
    </row>
    <row r="47" spans="1:27" ht="12.75" customHeight="1">
      <c r="A47" s="28" t="s">
        <v>29</v>
      </c>
      <c r="B47" s="29"/>
      <c r="C47" s="29"/>
      <c r="D47" s="29">
        <v>1</v>
      </c>
      <c r="E47" s="29"/>
      <c r="F47" s="30">
        <v>1</v>
      </c>
      <c r="G47" s="1"/>
      <c r="H47" s="1"/>
      <c r="I47" s="29"/>
      <c r="J47" s="1"/>
      <c r="K47" s="24">
        <v>1</v>
      </c>
      <c r="L47" s="25"/>
      <c r="M47" s="1"/>
    </row>
    <row r="48" spans="1:27" ht="12.75" customHeight="1">
      <c r="A48" s="28" t="s">
        <v>30</v>
      </c>
      <c r="B48" s="29"/>
      <c r="C48" s="29"/>
      <c r="D48" s="29"/>
      <c r="E48" s="29">
        <v>1</v>
      </c>
      <c r="F48" s="30"/>
      <c r="G48" s="1"/>
      <c r="H48" s="1"/>
      <c r="I48" s="29"/>
      <c r="J48" s="1"/>
      <c r="K48" s="24"/>
      <c r="L48" s="25"/>
      <c r="M48" s="1"/>
    </row>
    <row r="49" spans="1:25" ht="12.75" customHeight="1">
      <c r="A49" s="28" t="s">
        <v>31</v>
      </c>
      <c r="B49" s="29"/>
      <c r="C49" s="29"/>
      <c r="D49" s="29"/>
      <c r="E49" s="29"/>
      <c r="F49" s="30"/>
      <c r="G49" s="1"/>
      <c r="H49" s="1"/>
      <c r="I49" s="29"/>
      <c r="J49" s="1"/>
      <c r="K49" s="24"/>
      <c r="L49" s="25"/>
      <c r="M49" s="1"/>
    </row>
    <row r="50" spans="1:25" ht="12.75" customHeight="1">
      <c r="A50" s="28" t="s">
        <v>35</v>
      </c>
      <c r="B50" s="29"/>
      <c r="C50" s="29"/>
      <c r="D50" s="29"/>
      <c r="E50" s="29"/>
      <c r="F50" s="30"/>
      <c r="G50" s="1"/>
      <c r="H50" s="1"/>
      <c r="I50" s="29"/>
      <c r="J50" s="1"/>
      <c r="K50" s="24"/>
      <c r="L50" s="25"/>
      <c r="M50" s="1"/>
    </row>
    <row r="51" spans="1:25" ht="12.75" customHeight="1">
      <c r="F51" s="29"/>
      <c r="G51" s="1"/>
      <c r="H51" s="1"/>
      <c r="J51" s="1"/>
      <c r="O51" s="33"/>
      <c r="P51" s="8" t="s">
        <v>39</v>
      </c>
      <c r="Q51" s="8"/>
      <c r="R51" s="8"/>
      <c r="S51" s="8"/>
      <c r="T51" s="8"/>
      <c r="U51" s="8"/>
      <c r="V51" s="8"/>
      <c r="W51" s="8"/>
      <c r="X51" s="8"/>
      <c r="Y51" s="8"/>
    </row>
    <row r="52" spans="1:25" ht="12.75" customHeight="1">
      <c r="A52" s="2" t="s">
        <v>49</v>
      </c>
      <c r="G52" s="1"/>
      <c r="H52" s="1"/>
      <c r="J52" s="1"/>
      <c r="P52" s="194" t="s">
        <v>11</v>
      </c>
      <c r="Q52" s="195"/>
      <c r="R52" s="195"/>
      <c r="S52" s="195"/>
      <c r="T52" s="195"/>
      <c r="U52" s="195"/>
      <c r="V52" s="195"/>
      <c r="W52" s="195"/>
      <c r="X52" s="195"/>
      <c r="Y52" s="195"/>
    </row>
    <row r="53" spans="1:25" ht="25.5" customHeight="1">
      <c r="B53" s="192" t="s">
        <v>1</v>
      </c>
      <c r="C53" s="193"/>
      <c r="D53" s="193"/>
      <c r="E53" s="193"/>
      <c r="G53" s="4" t="s">
        <v>2</v>
      </c>
      <c r="H53" s="4" t="s">
        <v>3</v>
      </c>
      <c r="I53" s="5" t="s">
        <v>4</v>
      </c>
      <c r="J53" s="4" t="s">
        <v>5</v>
      </c>
      <c r="K53" s="6" t="s">
        <v>6</v>
      </c>
      <c r="L53" s="6" t="s">
        <v>7</v>
      </c>
      <c r="M53" s="7" t="s">
        <v>8</v>
      </c>
      <c r="O53" s="20" t="s">
        <v>12</v>
      </c>
      <c r="P53" s="21">
        <v>9902</v>
      </c>
      <c r="Q53" s="22" t="s">
        <v>13</v>
      </c>
      <c r="R53" s="22" t="s">
        <v>14</v>
      </c>
      <c r="S53" s="22" t="s">
        <v>15</v>
      </c>
      <c r="T53" s="22" t="s">
        <v>16</v>
      </c>
      <c r="U53" s="22" t="s">
        <v>17</v>
      </c>
      <c r="V53" s="22" t="s">
        <v>18</v>
      </c>
      <c r="W53" s="22" t="s">
        <v>19</v>
      </c>
    </row>
    <row r="54" spans="1:25" ht="12.75" customHeight="1">
      <c r="A54" s="9" t="s">
        <v>9</v>
      </c>
      <c r="B54" s="10">
        <v>1</v>
      </c>
      <c r="C54" s="10">
        <v>2</v>
      </c>
      <c r="D54" s="10">
        <v>3</v>
      </c>
      <c r="E54" s="10">
        <v>4</v>
      </c>
      <c r="F54" s="11" t="s">
        <v>10</v>
      </c>
      <c r="G54" s="12"/>
      <c r="H54" s="12"/>
      <c r="I54" s="13"/>
      <c r="J54" s="14"/>
      <c r="K54" s="15"/>
      <c r="L54" s="15"/>
      <c r="M54" s="1"/>
      <c r="O54" s="26" t="s">
        <v>20</v>
      </c>
      <c r="P54" s="25" t="e">
        <f t="shared" ref="P54:Q54" si="26">#REF!</f>
        <v>#REF!</v>
      </c>
      <c r="Q54" s="25" t="e">
        <f t="shared" si="26"/>
        <v>#REF!</v>
      </c>
      <c r="R54" s="25">
        <f t="shared" ref="R54:R57" si="27">M6</f>
        <v>0.2857142857142857</v>
      </c>
      <c r="S54" s="25">
        <f t="shared" ref="S54:S57" si="28">M19</f>
        <v>0.33333333333333337</v>
      </c>
      <c r="T54" s="25">
        <f t="shared" ref="T54:T57" si="29">M31</f>
        <v>8.333333333333337E-2</v>
      </c>
      <c r="U54" s="1">
        <f t="shared" ref="U54:U56" si="30">M44</f>
        <v>0.58823529411764708</v>
      </c>
      <c r="V54" s="1">
        <f>M56</f>
        <v>0.19047619047619047</v>
      </c>
      <c r="W54" s="1">
        <f>M69</f>
        <v>0.33333333333333337</v>
      </c>
    </row>
    <row r="55" spans="1:25" ht="12.75" customHeight="1">
      <c r="A55" s="23" t="s">
        <v>18</v>
      </c>
      <c r="B55" s="17">
        <v>21</v>
      </c>
      <c r="C55" s="17"/>
      <c r="D55" s="17"/>
      <c r="E55" s="17"/>
      <c r="F55" s="18"/>
      <c r="G55" s="12"/>
      <c r="H55" s="12"/>
      <c r="I55" s="13"/>
      <c r="J55" s="14"/>
      <c r="K55" s="19">
        <f>B55</f>
        <v>21</v>
      </c>
      <c r="L55" s="15"/>
      <c r="M55" s="1"/>
      <c r="O55" s="26" t="s">
        <v>21</v>
      </c>
      <c r="P55" s="25" t="e">
        <f t="shared" ref="P55:Q55" si="31">#REF!</f>
        <v>#REF!</v>
      </c>
      <c r="Q55" s="25" t="e">
        <f t="shared" si="31"/>
        <v>#REF!</v>
      </c>
      <c r="R55" s="25">
        <f t="shared" si="27"/>
        <v>9.9999999999999978E-2</v>
      </c>
      <c r="S55" s="25">
        <f t="shared" si="28"/>
        <v>0</v>
      </c>
      <c r="T55" s="25">
        <f t="shared" si="29"/>
        <v>0</v>
      </c>
      <c r="U55" s="1">
        <f t="shared" si="30"/>
        <v>-0.14285714285714279</v>
      </c>
      <c r="V55" s="1">
        <f>M61</f>
        <v>0</v>
      </c>
    </row>
    <row r="56" spans="1:25" ht="12.75" customHeight="1">
      <c r="A56" s="28" t="s">
        <v>19</v>
      </c>
      <c r="B56" s="29"/>
      <c r="C56" s="29">
        <v>16</v>
      </c>
      <c r="D56" s="29"/>
      <c r="E56" s="29"/>
      <c r="F56" s="30"/>
      <c r="G56" s="1"/>
      <c r="H56" s="1"/>
      <c r="I56" s="29"/>
      <c r="J56" s="14">
        <f>C56/B55</f>
        <v>0.76190476190476186</v>
      </c>
      <c r="K56" s="24">
        <v>17</v>
      </c>
      <c r="L56" s="25">
        <f t="shared" ref="L56:L58" si="32">K56/K55</f>
        <v>0.80952380952380953</v>
      </c>
      <c r="M56" s="1">
        <f t="shared" ref="M56:M58" si="33">100%-L56</f>
        <v>0.19047619047619047</v>
      </c>
      <c r="O56" s="26" t="s">
        <v>22</v>
      </c>
      <c r="P56" s="25" t="e">
        <f t="shared" ref="P56:Q56" si="34">#REF!</f>
        <v>#REF!</v>
      </c>
      <c r="Q56" s="25" t="e">
        <f t="shared" si="34"/>
        <v>#REF!</v>
      </c>
      <c r="R56" s="25">
        <f t="shared" si="27"/>
        <v>0</v>
      </c>
      <c r="S56" s="25">
        <f t="shared" si="28"/>
        <v>0.25</v>
      </c>
      <c r="T56" s="25">
        <f t="shared" si="29"/>
        <v>9.0909090909090939E-2</v>
      </c>
      <c r="U56" s="1">
        <f t="shared" si="30"/>
        <v>0.125</v>
      </c>
    </row>
    <row r="57" spans="1:25" ht="12.75" customHeight="1">
      <c r="A57" s="28" t="s">
        <v>27</v>
      </c>
      <c r="B57" s="29"/>
      <c r="C57" s="29"/>
      <c r="D57" s="29">
        <v>11</v>
      </c>
      <c r="E57" s="29"/>
      <c r="F57" s="30"/>
      <c r="G57" s="1"/>
      <c r="H57" s="1"/>
      <c r="I57" s="29"/>
      <c r="J57" s="14">
        <f>D57/C56</f>
        <v>0.6875</v>
      </c>
      <c r="K57" s="24">
        <v>12</v>
      </c>
      <c r="L57" s="25">
        <f t="shared" si="32"/>
        <v>0.70588235294117652</v>
      </c>
      <c r="M57" s="1">
        <f t="shared" si="33"/>
        <v>0.29411764705882348</v>
      </c>
      <c r="O57" s="26" t="s">
        <v>23</v>
      </c>
      <c r="P57" s="25" t="e">
        <f t="shared" ref="P57:Q57" si="35">#REF!</f>
        <v>#REF!</v>
      </c>
      <c r="Q57" s="25" t="e">
        <f t="shared" si="35"/>
        <v>#REF!</v>
      </c>
      <c r="R57" s="25">
        <f t="shared" si="27"/>
        <v>0.77777777777777779</v>
      </c>
      <c r="S57" s="25">
        <f t="shared" si="28"/>
        <v>1</v>
      </c>
      <c r="T57" s="25">
        <f t="shared" si="29"/>
        <v>0.9</v>
      </c>
    </row>
    <row r="58" spans="1:25" ht="12.75" customHeight="1">
      <c r="A58" s="28" t="s">
        <v>29</v>
      </c>
      <c r="B58" s="29"/>
      <c r="C58" s="29"/>
      <c r="D58" s="29"/>
      <c r="E58" s="29">
        <v>10</v>
      </c>
      <c r="F58" s="29">
        <f>E58/B55</f>
        <v>0.47619047619047616</v>
      </c>
      <c r="G58" s="1"/>
      <c r="H58" s="1"/>
      <c r="I58" s="29"/>
      <c r="J58" s="14">
        <f>E58/D57</f>
        <v>0.90909090909090906</v>
      </c>
      <c r="K58" s="24">
        <v>11</v>
      </c>
      <c r="L58" s="25">
        <f t="shared" si="32"/>
        <v>0.91666666666666663</v>
      </c>
      <c r="M58" s="1">
        <f t="shared" si="33"/>
        <v>8.333333333333337E-2</v>
      </c>
      <c r="O58" s="26"/>
      <c r="P58" s="25"/>
      <c r="Q58" s="25"/>
      <c r="R58" s="25"/>
      <c r="S58" s="25"/>
      <c r="T58" s="25"/>
    </row>
    <row r="59" spans="1:25" ht="12.75" customHeight="1">
      <c r="A59" s="28" t="s">
        <v>30</v>
      </c>
      <c r="B59" s="29"/>
      <c r="C59" s="29"/>
      <c r="D59" s="29">
        <v>1</v>
      </c>
      <c r="E59" s="29">
        <v>1</v>
      </c>
      <c r="F59" s="30"/>
      <c r="G59" s="1"/>
      <c r="H59" s="1"/>
      <c r="I59" s="29"/>
      <c r="J59" s="14"/>
      <c r="K59" s="24">
        <v>2</v>
      </c>
      <c r="L59" s="25"/>
      <c r="M59" s="1"/>
      <c r="O59" s="26"/>
      <c r="P59" s="25"/>
      <c r="Q59" s="25"/>
      <c r="R59" s="25"/>
      <c r="S59" s="25"/>
      <c r="T59" s="25"/>
    </row>
    <row r="60" spans="1:25" ht="12.75" customHeight="1">
      <c r="A60" s="28" t="s">
        <v>31</v>
      </c>
      <c r="B60" s="29"/>
      <c r="C60" s="29"/>
      <c r="D60" s="29"/>
      <c r="E60" s="29"/>
      <c r="F60" s="30"/>
      <c r="G60" s="1"/>
      <c r="H60" s="1"/>
      <c r="I60" s="29"/>
      <c r="J60" s="14"/>
      <c r="K60" s="24"/>
      <c r="L60" s="25"/>
      <c r="M60" s="1"/>
      <c r="O60" s="26"/>
      <c r="P60" s="25"/>
      <c r="Q60" s="25"/>
      <c r="R60" s="25"/>
      <c r="S60" s="25"/>
      <c r="T60" s="25"/>
    </row>
    <row r="61" spans="1:25" ht="12.75" customHeight="1">
      <c r="A61" s="28" t="s">
        <v>32</v>
      </c>
      <c r="F61" s="29"/>
      <c r="G61" s="1"/>
      <c r="H61" s="1"/>
      <c r="J61" s="14"/>
      <c r="K61" s="24"/>
      <c r="L61" s="25"/>
      <c r="M61" s="1"/>
      <c r="O61" s="26" t="s">
        <v>24</v>
      </c>
      <c r="P61" s="25" t="e">
        <f t="shared" ref="P61:Q61" si="36">#REF!</f>
        <v>#REF!</v>
      </c>
      <c r="Q61" s="25" t="e">
        <f t="shared" si="36"/>
        <v>#REF!</v>
      </c>
      <c r="R61" s="25">
        <f>M10</f>
        <v>0.5</v>
      </c>
      <c r="S61" s="25" t="e">
        <f>M23</f>
        <v>#DIV/0!</v>
      </c>
      <c r="T61" s="25"/>
    </row>
    <row r="62" spans="1:25" ht="12.75" customHeight="1">
      <c r="A62" s="28" t="s">
        <v>35</v>
      </c>
      <c r="F62" s="29"/>
      <c r="G62" s="1"/>
      <c r="H62" s="1"/>
      <c r="J62" s="1"/>
      <c r="K62" s="24"/>
      <c r="L62" s="25"/>
      <c r="M62" s="1"/>
      <c r="O62" s="26"/>
      <c r="P62" s="25"/>
      <c r="Q62" s="25"/>
      <c r="R62" s="25"/>
      <c r="S62" s="25"/>
      <c r="T62" s="25"/>
    </row>
    <row r="63" spans="1:25" ht="12.75" customHeight="1">
      <c r="A63" s="28"/>
      <c r="F63" s="29"/>
      <c r="G63" s="1"/>
      <c r="H63" s="1"/>
      <c r="J63" s="1"/>
      <c r="K63" s="24"/>
      <c r="L63" s="25"/>
      <c r="M63" s="1"/>
      <c r="O63" s="26"/>
      <c r="P63" s="25"/>
      <c r="Q63" s="25"/>
      <c r="R63" s="25"/>
      <c r="S63" s="25"/>
      <c r="T63" s="25"/>
    </row>
    <row r="64" spans="1:25" ht="12.75" customHeight="1">
      <c r="G64" s="1"/>
      <c r="H64" s="1"/>
      <c r="J64" s="1"/>
      <c r="O64" s="23" t="s">
        <v>25</v>
      </c>
      <c r="P64" s="25" t="e">
        <f t="shared" ref="P64:Q64" si="37">#REF!</f>
        <v>#REF!</v>
      </c>
      <c r="Q64" s="25" t="e">
        <f t="shared" si="37"/>
        <v>#REF!</v>
      </c>
      <c r="R64" s="25">
        <f>M11</f>
        <v>1</v>
      </c>
      <c r="S64" s="27"/>
      <c r="T64" s="27"/>
    </row>
    <row r="65" spans="1:34" ht="12.75" customHeight="1">
      <c r="A65" s="2" t="s">
        <v>50</v>
      </c>
      <c r="G65" s="1"/>
      <c r="H65" s="1"/>
      <c r="J65" s="1"/>
      <c r="O65" s="23" t="s">
        <v>26</v>
      </c>
      <c r="P65" s="25" t="e">
        <f t="shared" ref="P65:Q65" si="38">#REF!</f>
        <v>#REF!</v>
      </c>
      <c r="Q65" s="25" t="e">
        <f t="shared" si="38"/>
        <v>#REF!</v>
      </c>
      <c r="R65" s="27"/>
      <c r="S65" s="27"/>
      <c r="T65" s="27"/>
    </row>
    <row r="66" spans="1:34" ht="25.5" customHeight="1">
      <c r="B66" s="192" t="s">
        <v>1</v>
      </c>
      <c r="C66" s="193"/>
      <c r="D66" s="193"/>
      <c r="E66" s="193"/>
      <c r="G66" s="4" t="s">
        <v>2</v>
      </c>
      <c r="H66" s="4" t="s">
        <v>3</v>
      </c>
      <c r="I66" s="5" t="s">
        <v>4</v>
      </c>
      <c r="J66" s="4" t="s">
        <v>5</v>
      </c>
      <c r="K66" s="6" t="s">
        <v>6</v>
      </c>
      <c r="L66" s="6" t="s">
        <v>7</v>
      </c>
      <c r="M66" s="7" t="s">
        <v>8</v>
      </c>
      <c r="O66" s="23" t="s">
        <v>28</v>
      </c>
      <c r="P66" s="25"/>
      <c r="Q66" s="25"/>
      <c r="R66" s="25"/>
      <c r="S66" s="25"/>
      <c r="T66" s="27"/>
      <c r="U66" s="27"/>
      <c r="V66" s="27"/>
      <c r="W66" s="27"/>
      <c r="X66" s="27"/>
      <c r="Y66" s="27"/>
    </row>
    <row r="67" spans="1:34" ht="12.75" customHeight="1">
      <c r="A67" s="9" t="s">
        <v>9</v>
      </c>
      <c r="B67" s="10">
        <v>1</v>
      </c>
      <c r="C67" s="10">
        <v>2</v>
      </c>
      <c r="D67" s="10">
        <v>3</v>
      </c>
      <c r="E67" s="10">
        <v>4</v>
      </c>
      <c r="F67" s="11" t="s">
        <v>10</v>
      </c>
      <c r="G67" s="12"/>
      <c r="H67" s="12"/>
      <c r="I67" s="13"/>
      <c r="J67" s="14"/>
      <c r="K67" s="15"/>
      <c r="L67" s="15"/>
      <c r="M67" s="1"/>
      <c r="O67" s="34"/>
      <c r="P67" s="35"/>
      <c r="Q67" s="35"/>
      <c r="R67" s="35"/>
      <c r="S67" s="36"/>
      <c r="T67" s="36"/>
      <c r="U67" s="36"/>
      <c r="V67" s="36"/>
      <c r="W67" s="36"/>
      <c r="X67" s="36"/>
      <c r="Y67" s="36"/>
    </row>
    <row r="68" spans="1:34" ht="12.75" customHeight="1">
      <c r="A68" s="28" t="s">
        <v>19</v>
      </c>
      <c r="B68" s="17">
        <v>15</v>
      </c>
      <c r="C68" s="17"/>
      <c r="D68" s="17"/>
      <c r="E68" s="17"/>
      <c r="F68" s="18"/>
      <c r="G68" s="12"/>
      <c r="H68" s="12"/>
      <c r="I68" s="13"/>
      <c r="J68" s="14"/>
      <c r="K68" s="19">
        <f>B68</f>
        <v>15</v>
      </c>
      <c r="L68" s="15"/>
      <c r="M68" s="1"/>
      <c r="O68" s="28"/>
      <c r="P68" s="35"/>
      <c r="Q68" s="35"/>
      <c r="R68" s="36"/>
      <c r="S68" s="36"/>
      <c r="T68" s="36"/>
      <c r="U68" s="36"/>
      <c r="V68" s="36"/>
      <c r="W68" s="36"/>
      <c r="X68" s="36"/>
      <c r="Y68" s="36"/>
    </row>
    <row r="69" spans="1:34" ht="12.75" customHeight="1">
      <c r="A69" s="28" t="s">
        <v>27</v>
      </c>
      <c r="C69" s="29">
        <v>10</v>
      </c>
      <c r="F69" s="29"/>
      <c r="G69" s="1"/>
      <c r="H69" s="1"/>
      <c r="J69" s="14">
        <f>C69/B68</f>
        <v>0.66666666666666663</v>
      </c>
      <c r="K69" s="24">
        <v>10</v>
      </c>
      <c r="L69" s="25">
        <f t="shared" ref="L69:L71" si="39">K69/K68</f>
        <v>0.66666666666666663</v>
      </c>
      <c r="M69" s="1">
        <f t="shared" ref="M69:M71" si="40">100%-L69</f>
        <v>0.33333333333333337</v>
      </c>
      <c r="O69" s="28"/>
      <c r="P69" s="35"/>
      <c r="Q69" s="36"/>
      <c r="R69" s="36"/>
      <c r="S69" s="36"/>
      <c r="T69" s="36"/>
      <c r="U69" s="36"/>
      <c r="V69" s="36"/>
      <c r="W69" s="36"/>
      <c r="X69" s="36"/>
      <c r="Y69" s="36"/>
    </row>
    <row r="70" spans="1:34" ht="12.75" customHeight="1">
      <c r="A70" s="28" t="s">
        <v>29</v>
      </c>
      <c r="D70" s="29">
        <v>10</v>
      </c>
      <c r="F70" s="29"/>
      <c r="G70" s="1"/>
      <c r="H70" s="1"/>
      <c r="J70" s="14">
        <f>D70/C69</f>
        <v>1</v>
      </c>
      <c r="K70" s="24">
        <v>10</v>
      </c>
      <c r="L70" s="25">
        <f t="shared" si="39"/>
        <v>1</v>
      </c>
      <c r="M70" s="1">
        <f t="shared" si="40"/>
        <v>0</v>
      </c>
      <c r="O70" s="28"/>
      <c r="P70" s="35"/>
      <c r="Q70" s="36"/>
      <c r="R70" s="36"/>
      <c r="S70" s="36"/>
      <c r="T70" s="36"/>
      <c r="U70" s="36"/>
      <c r="V70" s="36"/>
      <c r="W70" s="36"/>
      <c r="X70" s="36"/>
      <c r="Y70" s="36"/>
    </row>
    <row r="71" spans="1:34" ht="12.75" customHeight="1">
      <c r="A71" s="28" t="s">
        <v>30</v>
      </c>
      <c r="E71" s="29">
        <v>9</v>
      </c>
      <c r="F71" s="29">
        <f>E71/B68</f>
        <v>0.6</v>
      </c>
      <c r="G71" s="1"/>
      <c r="H71" s="1"/>
      <c r="J71" s="14">
        <f>E71/D70</f>
        <v>0.9</v>
      </c>
      <c r="K71" s="24">
        <v>9</v>
      </c>
      <c r="L71" s="25">
        <f t="shared" si="39"/>
        <v>0.9</v>
      </c>
      <c r="M71" s="1">
        <f t="shared" si="40"/>
        <v>9.9999999999999978E-2</v>
      </c>
      <c r="O71" s="29"/>
      <c r="P71" s="8" t="s">
        <v>41</v>
      </c>
      <c r="Q71" s="35"/>
      <c r="R71" s="35"/>
      <c r="S71" s="35"/>
      <c r="T71" s="35"/>
      <c r="U71" s="35"/>
      <c r="V71" s="35"/>
      <c r="W71" s="35"/>
      <c r="X71" s="35"/>
      <c r="Y71" s="35"/>
    </row>
    <row r="72" spans="1:34" ht="12.75" customHeight="1">
      <c r="A72" s="28" t="s">
        <v>31</v>
      </c>
      <c r="G72" s="1"/>
      <c r="H72" s="1"/>
      <c r="J72" s="14"/>
      <c r="K72" s="24"/>
      <c r="L72" s="25"/>
      <c r="M72" s="1"/>
      <c r="O72" s="29"/>
      <c r="P72" s="8"/>
      <c r="Q72" s="35"/>
      <c r="R72" s="35"/>
      <c r="S72" s="35"/>
      <c r="T72" s="35"/>
      <c r="U72" s="35"/>
      <c r="V72" s="35"/>
      <c r="W72" s="35"/>
      <c r="X72" s="35"/>
      <c r="Y72" s="35"/>
    </row>
    <row r="73" spans="1:34" ht="12.75" customHeight="1">
      <c r="A73" s="28" t="s">
        <v>32</v>
      </c>
      <c r="G73" s="1"/>
      <c r="H73" s="1"/>
      <c r="J73" s="14"/>
      <c r="L73" s="25"/>
      <c r="M73" s="1"/>
      <c r="O73" s="37" t="s">
        <v>12</v>
      </c>
      <c r="P73" s="39" t="s">
        <v>14</v>
      </c>
      <c r="Q73" s="39" t="s">
        <v>15</v>
      </c>
      <c r="R73" s="39" t="s">
        <v>16</v>
      </c>
      <c r="S73" s="39" t="s">
        <v>17</v>
      </c>
      <c r="T73" s="39" t="s">
        <v>18</v>
      </c>
      <c r="U73" s="39" t="s">
        <v>19</v>
      </c>
      <c r="V73" s="39" t="s">
        <v>27</v>
      </c>
      <c r="W73" s="39" t="s">
        <v>29</v>
      </c>
      <c r="X73" s="39" t="s">
        <v>30</v>
      </c>
      <c r="Y73" s="39" t="s">
        <v>31</v>
      </c>
      <c r="Z73" s="39" t="s">
        <v>32</v>
      </c>
      <c r="AA73" s="39" t="s">
        <v>35</v>
      </c>
      <c r="AB73" s="39" t="s">
        <v>36</v>
      </c>
      <c r="AC73" s="39" t="s">
        <v>42</v>
      </c>
      <c r="AD73" s="39" t="s">
        <v>43</v>
      </c>
      <c r="AE73" s="39" t="s">
        <v>44</v>
      </c>
      <c r="AF73" s="39" t="s">
        <v>45</v>
      </c>
      <c r="AG73" s="39" t="s">
        <v>46</v>
      </c>
      <c r="AH73" s="39" t="s">
        <v>47</v>
      </c>
    </row>
    <row r="74" spans="1:34" ht="12.75" customHeight="1">
      <c r="A74" s="28" t="s">
        <v>35</v>
      </c>
      <c r="G74" s="1"/>
      <c r="H74" s="1"/>
      <c r="J74" s="1"/>
      <c r="L74" s="25"/>
      <c r="M74" s="1"/>
      <c r="O74" s="40" t="s">
        <v>20</v>
      </c>
      <c r="P74" s="41">
        <f>K7/K5</f>
        <v>0.6428571428571429</v>
      </c>
      <c r="Q74" s="41">
        <f>K20/K18</f>
        <v>0.66666666666666663</v>
      </c>
      <c r="R74" s="41">
        <f>K32/K30</f>
        <v>0.91666666666666663</v>
      </c>
      <c r="S74" s="41">
        <f>K45/K43</f>
        <v>0.47058823529411764</v>
      </c>
      <c r="T74" s="41">
        <f>K57/K55</f>
        <v>0.5714285714285714</v>
      </c>
      <c r="U74" s="41">
        <f>K70/K68</f>
        <v>0.66666666666666663</v>
      </c>
      <c r="V74" s="41">
        <f>K82/K80</f>
        <v>0.93333333333333335</v>
      </c>
      <c r="W74" s="41">
        <f>K93/K91</f>
        <v>0.8</v>
      </c>
      <c r="X74" s="41">
        <f>K104/K102</f>
        <v>0.81481481481481477</v>
      </c>
      <c r="Y74" s="41">
        <f>K117/K115</f>
        <v>0.79166666666666663</v>
      </c>
      <c r="Z74" s="41">
        <f>K129/K127</f>
        <v>0.95238095238095233</v>
      </c>
      <c r="AA74" s="41">
        <f>K140/K138</f>
        <v>0.9</v>
      </c>
      <c r="AB74" s="41">
        <f>K150/K148</f>
        <v>0.8214285714285714</v>
      </c>
      <c r="AC74" s="41">
        <f>K161/K159</f>
        <v>0.8571428571428571</v>
      </c>
      <c r="AD74" s="41">
        <f>K171/K169</f>
        <v>0.82926829268292679</v>
      </c>
      <c r="AE74" s="41">
        <f>K181/K179</f>
        <v>0.8</v>
      </c>
      <c r="AF74" s="41">
        <f>K193/K191</f>
        <v>0.875</v>
      </c>
      <c r="AG74" s="41">
        <f>K204/K202</f>
        <v>0.63636363636363635</v>
      </c>
      <c r="AH74" s="41">
        <f>K214/K212</f>
        <v>0.84615384615384615</v>
      </c>
    </row>
    <row r="75" spans="1:34" ht="12.75" customHeight="1">
      <c r="A75" s="28"/>
      <c r="G75" s="1"/>
      <c r="H75" s="1"/>
      <c r="J75" s="1"/>
      <c r="L75" s="25"/>
      <c r="M75" s="1"/>
      <c r="O75" s="40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34" ht="12.75" customHeight="1">
      <c r="G76" s="1"/>
      <c r="H76" s="1"/>
      <c r="J76" s="1"/>
    </row>
    <row r="77" spans="1:34" ht="12.75" customHeight="1">
      <c r="A77" s="2" t="s">
        <v>51</v>
      </c>
      <c r="G77" s="1"/>
      <c r="H77" s="1"/>
      <c r="J77" s="1"/>
      <c r="O77" s="33"/>
      <c r="P77" s="8"/>
      <c r="Q77" s="35"/>
      <c r="R77" s="35"/>
      <c r="S77" s="35"/>
      <c r="T77" s="35"/>
      <c r="U77" s="35"/>
      <c r="V77" s="35"/>
      <c r="W77" s="35"/>
      <c r="X77" s="35"/>
      <c r="Y77" s="35"/>
    </row>
    <row r="78" spans="1:34" ht="25.5" customHeight="1">
      <c r="B78" s="192" t="s">
        <v>1</v>
      </c>
      <c r="C78" s="193"/>
      <c r="D78" s="193"/>
      <c r="E78" s="193"/>
      <c r="G78" s="4" t="s">
        <v>2</v>
      </c>
      <c r="H78" s="4" t="s">
        <v>3</v>
      </c>
      <c r="I78" s="5" t="s">
        <v>4</v>
      </c>
      <c r="J78" s="4" t="s">
        <v>5</v>
      </c>
      <c r="K78" s="6" t="s">
        <v>6</v>
      </c>
      <c r="L78" s="6" t="s">
        <v>7</v>
      </c>
      <c r="M78" s="7" t="s">
        <v>8</v>
      </c>
    </row>
    <row r="79" spans="1:34" ht="12.75" customHeight="1">
      <c r="A79" s="9" t="s">
        <v>9</v>
      </c>
      <c r="B79" s="10">
        <v>1</v>
      </c>
      <c r="C79" s="10">
        <v>2</v>
      </c>
      <c r="D79" s="10">
        <v>3</v>
      </c>
      <c r="E79" s="10">
        <v>4</v>
      </c>
      <c r="F79" s="11" t="s">
        <v>10</v>
      </c>
      <c r="G79" s="12"/>
      <c r="H79" s="12"/>
      <c r="I79" s="13"/>
      <c r="J79" s="14"/>
      <c r="K79" s="15"/>
      <c r="L79" s="15"/>
      <c r="M79" s="1"/>
    </row>
    <row r="80" spans="1:34" ht="12.75" customHeight="1">
      <c r="A80" s="28" t="s">
        <v>27</v>
      </c>
      <c r="B80" s="17">
        <v>15</v>
      </c>
      <c r="C80" s="17"/>
      <c r="D80" s="17"/>
      <c r="E80" s="17"/>
      <c r="F80" s="18"/>
      <c r="G80" s="12"/>
      <c r="H80" s="12"/>
      <c r="I80" s="13"/>
      <c r="J80" s="14"/>
      <c r="K80" s="19">
        <f>B80</f>
        <v>15</v>
      </c>
      <c r="L80" s="15"/>
      <c r="M80" s="1"/>
    </row>
    <row r="81" spans="1:13" ht="12.75" customHeight="1">
      <c r="A81" s="28" t="s">
        <v>29</v>
      </c>
      <c r="C81" s="29">
        <v>13</v>
      </c>
      <c r="F81" s="29"/>
      <c r="G81" s="1"/>
      <c r="H81" s="1"/>
      <c r="J81" s="14">
        <f>C81/B80</f>
        <v>0.8666666666666667</v>
      </c>
      <c r="K81" s="24">
        <v>13</v>
      </c>
      <c r="L81" s="25">
        <f t="shared" ref="L81:L83" si="41">K81/K80</f>
        <v>0.8666666666666667</v>
      </c>
      <c r="M81" s="1">
        <f t="shared" ref="M81:M83" si="42">100%-L81</f>
        <v>0.1333333333333333</v>
      </c>
    </row>
    <row r="82" spans="1:13" ht="12.75" customHeight="1">
      <c r="A82" s="28" t="s">
        <v>30</v>
      </c>
      <c r="D82" s="29">
        <v>13</v>
      </c>
      <c r="G82" s="1"/>
      <c r="H82" s="1"/>
      <c r="J82" s="14">
        <f>D82/C81</f>
        <v>1</v>
      </c>
      <c r="K82" s="24">
        <v>14</v>
      </c>
      <c r="L82" s="25">
        <f t="shared" si="41"/>
        <v>1.0769230769230769</v>
      </c>
      <c r="M82" s="1">
        <f t="shared" si="42"/>
        <v>-7.6923076923076872E-2</v>
      </c>
    </row>
    <row r="83" spans="1:13" ht="12.75" customHeight="1">
      <c r="A83" s="28" t="s">
        <v>31</v>
      </c>
      <c r="E83" s="29">
        <v>12</v>
      </c>
      <c r="F83" s="29">
        <f>E83/B80</f>
        <v>0.8</v>
      </c>
      <c r="G83" s="1"/>
      <c r="H83" s="1"/>
      <c r="J83" s="1">
        <f>E83/D82</f>
        <v>0.92307692307692313</v>
      </c>
      <c r="K83" s="24">
        <v>13</v>
      </c>
      <c r="L83" s="25">
        <f t="shared" si="41"/>
        <v>0.9285714285714286</v>
      </c>
      <c r="M83" s="1">
        <f t="shared" si="42"/>
        <v>7.1428571428571397E-2</v>
      </c>
    </row>
    <row r="84" spans="1:13" ht="12.75" customHeight="1">
      <c r="A84" s="28" t="s">
        <v>32</v>
      </c>
      <c r="E84" s="29">
        <v>3</v>
      </c>
      <c r="G84" s="1"/>
      <c r="H84" s="1"/>
      <c r="J84" s="1"/>
      <c r="K84" s="24">
        <v>3</v>
      </c>
    </row>
    <row r="85" spans="1:13" ht="12.75" customHeight="1">
      <c r="A85" s="28" t="s">
        <v>35</v>
      </c>
      <c r="G85" s="1"/>
      <c r="H85" s="1"/>
      <c r="J85" s="1"/>
      <c r="K85" s="24"/>
    </row>
    <row r="86" spans="1:13" ht="12.75" customHeight="1">
      <c r="A86" s="28"/>
      <c r="G86" s="1"/>
      <c r="H86" s="1"/>
      <c r="J86" s="1"/>
      <c r="K86" s="24"/>
    </row>
    <row r="87" spans="1:13" ht="12.75" customHeight="1">
      <c r="G87" s="1"/>
      <c r="H87" s="1"/>
      <c r="J87" s="1"/>
    </row>
    <row r="88" spans="1:13" ht="12.75" customHeight="1">
      <c r="A88" s="2" t="s">
        <v>54</v>
      </c>
      <c r="G88" s="1"/>
      <c r="H88" s="1"/>
      <c r="J88" s="1"/>
    </row>
    <row r="89" spans="1:13" ht="25.5" customHeight="1">
      <c r="B89" s="192" t="s">
        <v>1</v>
      </c>
      <c r="C89" s="193"/>
      <c r="D89" s="193"/>
      <c r="E89" s="193"/>
      <c r="G89" s="4" t="s">
        <v>2</v>
      </c>
      <c r="H89" s="4" t="s">
        <v>3</v>
      </c>
      <c r="I89" s="5" t="s">
        <v>4</v>
      </c>
      <c r="J89" s="4" t="s">
        <v>5</v>
      </c>
      <c r="K89" s="6" t="s">
        <v>6</v>
      </c>
      <c r="L89" s="6" t="s">
        <v>7</v>
      </c>
      <c r="M89" s="7" t="s">
        <v>8</v>
      </c>
    </row>
    <row r="90" spans="1:13" ht="12.75" customHeight="1">
      <c r="A90" s="9" t="s">
        <v>9</v>
      </c>
      <c r="B90" s="10">
        <v>1</v>
      </c>
      <c r="C90" s="10">
        <v>2</v>
      </c>
      <c r="D90" s="10">
        <v>3</v>
      </c>
      <c r="E90" s="10">
        <v>4</v>
      </c>
      <c r="F90" s="11" t="s">
        <v>10</v>
      </c>
      <c r="G90" s="12"/>
      <c r="H90" s="12"/>
      <c r="I90" s="13"/>
      <c r="J90" s="14"/>
      <c r="K90" s="15"/>
      <c r="L90" s="15"/>
      <c r="M90" s="1"/>
    </row>
    <row r="91" spans="1:13" ht="12.75" customHeight="1">
      <c r="A91" s="28" t="s">
        <v>29</v>
      </c>
      <c r="B91" s="17">
        <v>15</v>
      </c>
      <c r="C91" s="17"/>
      <c r="D91" s="17"/>
      <c r="E91" s="17"/>
      <c r="F91" s="18"/>
      <c r="G91" s="12"/>
      <c r="H91" s="12"/>
      <c r="I91" s="13"/>
      <c r="J91" s="14"/>
      <c r="K91" s="19">
        <f>B91</f>
        <v>15</v>
      </c>
      <c r="L91" s="15"/>
      <c r="M91" s="1"/>
    </row>
    <row r="92" spans="1:13" ht="12.75" customHeight="1">
      <c r="A92" s="28" t="s">
        <v>30</v>
      </c>
      <c r="C92" s="29">
        <v>14</v>
      </c>
      <c r="F92" s="29"/>
      <c r="G92" s="1"/>
      <c r="H92" s="1"/>
      <c r="J92" s="14">
        <f>C92/B91</f>
        <v>0.93333333333333335</v>
      </c>
      <c r="K92" s="24">
        <v>14</v>
      </c>
      <c r="L92" s="25">
        <f t="shared" ref="L92:L94" si="43">K92/K91</f>
        <v>0.93333333333333335</v>
      </c>
      <c r="M92" s="1">
        <f t="shared" ref="M92:M94" si="44">100%-L92</f>
        <v>6.6666666666666652E-2</v>
      </c>
    </row>
    <row r="93" spans="1:13" ht="12.75" customHeight="1">
      <c r="A93" s="28" t="s">
        <v>31</v>
      </c>
      <c r="D93" s="29">
        <v>12</v>
      </c>
      <c r="G93" s="1"/>
      <c r="H93" s="1"/>
      <c r="J93" s="14">
        <f>D93/C92</f>
        <v>0.8571428571428571</v>
      </c>
      <c r="K93" s="24">
        <v>12</v>
      </c>
      <c r="L93" s="25">
        <f t="shared" si="43"/>
        <v>0.8571428571428571</v>
      </c>
      <c r="M93" s="1">
        <f t="shared" si="44"/>
        <v>0.1428571428571429</v>
      </c>
    </row>
    <row r="94" spans="1:13" ht="12.75" customHeight="1">
      <c r="A94" s="28" t="s">
        <v>32</v>
      </c>
      <c r="E94" s="29">
        <v>10</v>
      </c>
      <c r="F94" s="29">
        <f>E94/B91</f>
        <v>0.66666666666666663</v>
      </c>
      <c r="G94" s="1"/>
      <c r="H94" s="1"/>
      <c r="J94" s="1">
        <f>E94/D93</f>
        <v>0.83333333333333337</v>
      </c>
      <c r="K94" s="24">
        <v>12</v>
      </c>
      <c r="L94" s="25">
        <f t="shared" si="43"/>
        <v>1</v>
      </c>
      <c r="M94" s="1">
        <f t="shared" si="44"/>
        <v>0</v>
      </c>
    </row>
    <row r="95" spans="1:13" ht="12.75" customHeight="1">
      <c r="A95" s="28" t="s">
        <v>35</v>
      </c>
      <c r="E95" s="29">
        <v>3</v>
      </c>
      <c r="G95" s="1"/>
      <c r="H95" s="1"/>
      <c r="J95" s="1"/>
      <c r="K95" s="24">
        <v>3</v>
      </c>
      <c r="L95" s="25"/>
      <c r="M95" s="1"/>
    </row>
    <row r="96" spans="1:13" ht="12.75" customHeight="1">
      <c r="A96" s="28" t="s">
        <v>36</v>
      </c>
      <c r="E96" s="29">
        <v>1</v>
      </c>
      <c r="G96" s="1"/>
      <c r="H96" s="1"/>
      <c r="J96" s="1"/>
      <c r="K96" s="24">
        <v>1</v>
      </c>
      <c r="L96" s="25"/>
      <c r="M96" s="1"/>
    </row>
    <row r="97" spans="1:13" ht="12.75" customHeight="1">
      <c r="A97" s="28"/>
      <c r="G97" s="1"/>
      <c r="H97" s="1"/>
      <c r="J97" s="1"/>
      <c r="K97" s="24"/>
      <c r="L97" s="25"/>
      <c r="M97" s="1"/>
    </row>
    <row r="98" spans="1:13" ht="12.75" customHeight="1">
      <c r="A98" s="28"/>
      <c r="G98" s="1"/>
      <c r="H98" s="1"/>
      <c r="J98" s="1"/>
      <c r="K98" s="24"/>
      <c r="L98" s="25"/>
      <c r="M98" s="1"/>
    </row>
    <row r="99" spans="1:13" ht="12.75" customHeight="1">
      <c r="A99" s="2" t="s">
        <v>55</v>
      </c>
      <c r="G99" s="1"/>
      <c r="H99" s="1"/>
      <c r="J99" s="1"/>
    </row>
    <row r="100" spans="1:13" ht="25.5" customHeight="1">
      <c r="B100" s="192" t="s">
        <v>1</v>
      </c>
      <c r="C100" s="193"/>
      <c r="D100" s="193"/>
      <c r="E100" s="193"/>
      <c r="G100" s="4" t="s">
        <v>2</v>
      </c>
      <c r="H100" s="4" t="s">
        <v>3</v>
      </c>
      <c r="I100" s="5" t="s">
        <v>4</v>
      </c>
      <c r="J100" s="4" t="s">
        <v>5</v>
      </c>
      <c r="K100" s="6" t="s">
        <v>6</v>
      </c>
      <c r="L100" s="6" t="s">
        <v>7</v>
      </c>
      <c r="M100" s="7" t="s">
        <v>8</v>
      </c>
    </row>
    <row r="101" spans="1:13" ht="12.75" customHeight="1">
      <c r="A101" s="9" t="s">
        <v>9</v>
      </c>
      <c r="B101" s="10">
        <v>1</v>
      </c>
      <c r="C101" s="10">
        <v>2</v>
      </c>
      <c r="D101" s="10">
        <v>3</v>
      </c>
      <c r="E101" s="10">
        <v>4</v>
      </c>
      <c r="F101" s="11" t="s">
        <v>10</v>
      </c>
      <c r="G101" s="12"/>
      <c r="H101" s="12"/>
      <c r="I101" s="13"/>
      <c r="J101" s="14"/>
      <c r="K101" s="15"/>
      <c r="L101" s="15"/>
      <c r="M101" s="1"/>
    </row>
    <row r="102" spans="1:13" ht="12.75" customHeight="1">
      <c r="A102" s="28" t="s">
        <v>30</v>
      </c>
      <c r="B102" s="17">
        <v>27</v>
      </c>
      <c r="C102" s="17"/>
      <c r="D102" s="17"/>
      <c r="E102" s="17"/>
      <c r="F102" s="18"/>
      <c r="G102" s="12"/>
      <c r="H102" s="12"/>
      <c r="I102" s="13"/>
      <c r="J102" s="14"/>
      <c r="K102" s="19">
        <f>B102</f>
        <v>27</v>
      </c>
      <c r="L102" s="15"/>
      <c r="M102" s="1"/>
    </row>
    <row r="103" spans="1:13" ht="12.75" customHeight="1">
      <c r="A103" s="28" t="s">
        <v>31</v>
      </c>
      <c r="C103" s="29">
        <v>23</v>
      </c>
      <c r="G103" s="1"/>
      <c r="H103" s="1"/>
      <c r="J103" s="1">
        <f>C103/B102</f>
        <v>0.85185185185185186</v>
      </c>
      <c r="K103" s="19">
        <v>24</v>
      </c>
      <c r="L103" s="25">
        <f t="shared" ref="L103:L105" si="45">K103/K102</f>
        <v>0.88888888888888884</v>
      </c>
      <c r="M103" s="1">
        <f t="shared" ref="M103:M105" si="46">100%-L103</f>
        <v>0.11111111111111116</v>
      </c>
    </row>
    <row r="104" spans="1:13" ht="12.75" customHeight="1">
      <c r="A104" s="28" t="s">
        <v>32</v>
      </c>
      <c r="D104" s="29">
        <v>19</v>
      </c>
      <c r="G104" s="1"/>
      <c r="H104" s="1"/>
      <c r="J104" s="1">
        <f>D104/C103</f>
        <v>0.82608695652173914</v>
      </c>
      <c r="K104" s="19">
        <v>22</v>
      </c>
      <c r="L104" s="25">
        <f t="shared" si="45"/>
        <v>0.91666666666666663</v>
      </c>
      <c r="M104" s="1">
        <f t="shared" si="46"/>
        <v>8.333333333333337E-2</v>
      </c>
    </row>
    <row r="105" spans="1:13" ht="12.75" customHeight="1">
      <c r="A105" s="28" t="s">
        <v>35</v>
      </c>
      <c r="E105" s="29">
        <v>19</v>
      </c>
      <c r="F105" s="29">
        <f>E105/B102</f>
        <v>0.70370370370370372</v>
      </c>
      <c r="G105" s="1"/>
      <c r="H105" s="1"/>
      <c r="J105" s="1">
        <f>E105/D104</f>
        <v>1</v>
      </c>
      <c r="K105" s="19">
        <v>23</v>
      </c>
      <c r="L105" s="25">
        <f t="shared" si="45"/>
        <v>1.0454545454545454</v>
      </c>
      <c r="M105" s="1">
        <f t="shared" si="46"/>
        <v>-4.5454545454545414E-2</v>
      </c>
    </row>
    <row r="106" spans="1:13" ht="12.75" customHeight="1">
      <c r="A106" s="28" t="s">
        <v>36</v>
      </c>
      <c r="E106" s="29">
        <v>7</v>
      </c>
      <c r="G106" s="1"/>
      <c r="H106" s="1"/>
      <c r="J106" s="1"/>
      <c r="K106" s="19">
        <v>7</v>
      </c>
      <c r="L106" s="25"/>
      <c r="M106" s="1"/>
    </row>
    <row r="107" spans="1:13" ht="12.75" customHeight="1">
      <c r="A107" s="28" t="s">
        <v>42</v>
      </c>
      <c r="E107" s="29">
        <v>3</v>
      </c>
      <c r="G107" s="1"/>
      <c r="H107" s="1"/>
      <c r="J107" s="1"/>
      <c r="K107" s="19">
        <v>3</v>
      </c>
      <c r="L107" s="25"/>
      <c r="M107" s="1"/>
    </row>
    <row r="108" spans="1:13" ht="12.75" customHeight="1">
      <c r="A108" s="28" t="s">
        <v>43</v>
      </c>
      <c r="E108" s="29">
        <v>1</v>
      </c>
      <c r="G108" s="1"/>
      <c r="H108" s="1"/>
      <c r="J108" s="1"/>
      <c r="K108" s="19">
        <v>1</v>
      </c>
      <c r="L108" s="25"/>
      <c r="M108" s="1"/>
    </row>
    <row r="109" spans="1:13" ht="12.75" customHeight="1">
      <c r="A109" s="28" t="s">
        <v>44</v>
      </c>
      <c r="G109" s="1"/>
      <c r="H109" s="1"/>
      <c r="J109" s="1"/>
      <c r="K109" s="19"/>
      <c r="L109" s="25"/>
      <c r="M109" s="1"/>
    </row>
    <row r="110" spans="1:13" ht="12.75" customHeight="1">
      <c r="A110" s="28" t="s">
        <v>46</v>
      </c>
      <c r="E110" s="29">
        <v>1</v>
      </c>
      <c r="G110" s="1"/>
      <c r="H110" s="1"/>
      <c r="J110" s="1"/>
      <c r="K110" s="19">
        <v>1</v>
      </c>
      <c r="L110" s="25"/>
      <c r="M110" s="1"/>
    </row>
    <row r="111" spans="1:13" ht="12.75" customHeight="1">
      <c r="G111" s="1"/>
      <c r="H111" s="1"/>
      <c r="J111" s="1"/>
    </row>
    <row r="112" spans="1:13" ht="12.75" customHeight="1">
      <c r="A112" s="2" t="s">
        <v>56</v>
      </c>
      <c r="G112" s="1"/>
      <c r="H112" s="1"/>
      <c r="J112" s="1"/>
    </row>
    <row r="113" spans="1:13" ht="25.5" customHeight="1">
      <c r="B113" s="192" t="s">
        <v>1</v>
      </c>
      <c r="C113" s="193"/>
      <c r="D113" s="193"/>
      <c r="E113" s="193"/>
      <c r="G113" s="4" t="s">
        <v>2</v>
      </c>
      <c r="H113" s="4" t="s">
        <v>3</v>
      </c>
      <c r="I113" s="5" t="s">
        <v>4</v>
      </c>
      <c r="J113" s="4" t="s">
        <v>5</v>
      </c>
      <c r="K113" s="6" t="s">
        <v>6</v>
      </c>
      <c r="L113" s="6" t="s">
        <v>7</v>
      </c>
      <c r="M113" s="7" t="s">
        <v>8</v>
      </c>
    </row>
    <row r="114" spans="1:13" ht="12.75" customHeight="1">
      <c r="A114" s="9" t="s">
        <v>9</v>
      </c>
      <c r="B114" s="10">
        <v>1</v>
      </c>
      <c r="C114" s="10">
        <v>2</v>
      </c>
      <c r="D114" s="10">
        <v>3</v>
      </c>
      <c r="E114" s="10">
        <v>4</v>
      </c>
      <c r="F114" s="11" t="s">
        <v>10</v>
      </c>
      <c r="G114" s="12"/>
      <c r="H114" s="12"/>
      <c r="I114" s="13"/>
      <c r="J114" s="14"/>
      <c r="K114" s="15"/>
      <c r="L114" s="15"/>
      <c r="M114" s="1"/>
    </row>
    <row r="115" spans="1:13" ht="12.75" customHeight="1">
      <c r="A115" s="28" t="s">
        <v>31</v>
      </c>
      <c r="B115" s="17">
        <v>24</v>
      </c>
      <c r="C115" s="17"/>
      <c r="D115" s="17"/>
      <c r="E115" s="17"/>
      <c r="F115" s="18"/>
      <c r="G115" s="12"/>
      <c r="H115" s="12"/>
      <c r="I115" s="13"/>
      <c r="J115" s="14"/>
      <c r="K115" s="19">
        <f>B115</f>
        <v>24</v>
      </c>
      <c r="L115" s="15"/>
      <c r="M115" s="1"/>
    </row>
    <row r="116" spans="1:13" ht="12.75" customHeight="1">
      <c r="A116" s="28" t="s">
        <v>32</v>
      </c>
      <c r="C116" s="29">
        <v>19</v>
      </c>
      <c r="G116" s="1"/>
      <c r="H116" s="1"/>
      <c r="J116" s="1">
        <f>C116/B115</f>
        <v>0.79166666666666663</v>
      </c>
      <c r="K116" s="19">
        <v>19</v>
      </c>
      <c r="L116" s="25">
        <f t="shared" ref="L116:L118" si="47">K116/K115</f>
        <v>0.79166666666666663</v>
      </c>
      <c r="M116" s="1">
        <f t="shared" ref="M116:M118" si="48">100%-L116</f>
        <v>0.20833333333333337</v>
      </c>
    </row>
    <row r="117" spans="1:13" ht="12.75" customHeight="1">
      <c r="A117" s="28" t="s">
        <v>35</v>
      </c>
      <c r="D117" s="29">
        <v>19</v>
      </c>
      <c r="G117" s="1"/>
      <c r="H117" s="1"/>
      <c r="J117" s="1">
        <f>D117/C116</f>
        <v>1</v>
      </c>
      <c r="K117" s="19">
        <v>19</v>
      </c>
      <c r="L117" s="25">
        <f t="shared" si="47"/>
        <v>1</v>
      </c>
      <c r="M117" s="1">
        <f t="shared" si="48"/>
        <v>0</v>
      </c>
    </row>
    <row r="118" spans="1:13" ht="12.75" customHeight="1">
      <c r="A118" s="28" t="s">
        <v>36</v>
      </c>
      <c r="E118" s="29">
        <v>17</v>
      </c>
      <c r="F118" s="29">
        <f>E118/B115</f>
        <v>0.70833333333333337</v>
      </c>
      <c r="G118" s="1"/>
      <c r="H118" s="1"/>
      <c r="J118" s="1">
        <f>E118/D117</f>
        <v>0.89473684210526316</v>
      </c>
      <c r="K118" s="19">
        <v>17</v>
      </c>
      <c r="L118" s="25">
        <f t="shared" si="47"/>
        <v>0.89473684210526316</v>
      </c>
      <c r="M118" s="1">
        <f t="shared" si="48"/>
        <v>0.10526315789473684</v>
      </c>
    </row>
    <row r="119" spans="1:13" ht="12.75" customHeight="1">
      <c r="A119" s="28" t="s">
        <v>42</v>
      </c>
      <c r="E119" s="29">
        <v>1</v>
      </c>
      <c r="G119" s="1"/>
      <c r="H119" s="1"/>
      <c r="J119" s="1"/>
      <c r="K119" s="19">
        <v>1</v>
      </c>
      <c r="L119" s="25"/>
      <c r="M119" s="1"/>
    </row>
    <row r="120" spans="1:13" ht="12.75" customHeight="1">
      <c r="A120" s="28" t="s">
        <v>43</v>
      </c>
      <c r="E120" s="29">
        <v>1</v>
      </c>
      <c r="G120" s="1"/>
      <c r="H120" s="1"/>
      <c r="J120" s="1"/>
      <c r="K120" s="19">
        <v>1</v>
      </c>
      <c r="L120" s="25"/>
      <c r="M120" s="1"/>
    </row>
    <row r="121" spans="1:13" ht="12.75" customHeight="1">
      <c r="A121" s="28" t="s">
        <v>44</v>
      </c>
      <c r="G121" s="1"/>
      <c r="H121" s="1"/>
      <c r="J121" s="1"/>
      <c r="K121" s="19"/>
      <c r="L121" s="25"/>
      <c r="M121" s="1"/>
    </row>
    <row r="122" spans="1:13" ht="12.75" customHeight="1">
      <c r="A122" s="28" t="s">
        <v>46</v>
      </c>
      <c r="E122" s="29">
        <v>1</v>
      </c>
      <c r="G122" s="1"/>
      <c r="H122" s="1"/>
      <c r="J122" s="1"/>
      <c r="K122" s="19">
        <v>1</v>
      </c>
      <c r="L122" s="25"/>
      <c r="M122" s="1"/>
    </row>
    <row r="123" spans="1:13" ht="12.75" customHeight="1">
      <c r="G123" s="1"/>
      <c r="H123" s="1"/>
      <c r="J123" s="1"/>
    </row>
    <row r="124" spans="1:13" ht="12.75" customHeight="1">
      <c r="A124" s="2" t="s">
        <v>57</v>
      </c>
      <c r="G124" s="1"/>
      <c r="H124" s="1"/>
      <c r="J124" s="1"/>
    </row>
    <row r="125" spans="1:13" ht="25.5" customHeight="1">
      <c r="B125" s="192" t="s">
        <v>1</v>
      </c>
      <c r="C125" s="193"/>
      <c r="D125" s="193"/>
      <c r="E125" s="193"/>
      <c r="G125" s="4" t="s">
        <v>2</v>
      </c>
      <c r="H125" s="4" t="s">
        <v>3</v>
      </c>
      <c r="I125" s="5" t="s">
        <v>4</v>
      </c>
      <c r="J125" s="4" t="s">
        <v>5</v>
      </c>
      <c r="K125" s="6" t="s">
        <v>6</v>
      </c>
      <c r="L125" s="6" t="s">
        <v>7</v>
      </c>
      <c r="M125" s="7" t="s">
        <v>8</v>
      </c>
    </row>
    <row r="126" spans="1:13" ht="12.75" customHeight="1">
      <c r="A126" s="9" t="s">
        <v>9</v>
      </c>
      <c r="B126" s="10">
        <v>1</v>
      </c>
      <c r="C126" s="10">
        <v>2</v>
      </c>
      <c r="D126" s="10">
        <v>3</v>
      </c>
      <c r="E126" s="10">
        <v>4</v>
      </c>
      <c r="F126" s="11" t="s">
        <v>10</v>
      </c>
      <c r="G126" s="12"/>
      <c r="H126" s="12"/>
      <c r="I126" s="13"/>
      <c r="J126" s="14"/>
      <c r="K126" s="15"/>
      <c r="L126" s="15"/>
      <c r="M126" s="1"/>
    </row>
    <row r="127" spans="1:13" ht="12.75" customHeight="1">
      <c r="A127" s="28" t="s">
        <v>32</v>
      </c>
      <c r="B127" s="17">
        <v>21</v>
      </c>
      <c r="C127" s="17"/>
      <c r="D127" s="17"/>
      <c r="E127" s="17"/>
      <c r="F127" s="18"/>
      <c r="G127" s="12"/>
      <c r="H127" s="12"/>
      <c r="I127" s="13"/>
      <c r="J127" s="14"/>
      <c r="K127" s="19">
        <f>B127</f>
        <v>21</v>
      </c>
      <c r="L127" s="15"/>
      <c r="M127" s="1"/>
    </row>
    <row r="128" spans="1:13" ht="12.75" customHeight="1">
      <c r="A128" s="28" t="s">
        <v>35</v>
      </c>
      <c r="C128" s="29">
        <v>19</v>
      </c>
      <c r="G128" s="1"/>
      <c r="H128" s="1"/>
      <c r="J128" s="1">
        <f>C128/B127</f>
        <v>0.90476190476190477</v>
      </c>
      <c r="K128" s="19">
        <v>19</v>
      </c>
      <c r="L128" s="25">
        <f t="shared" ref="L128:L130" si="49">K128/K127</f>
        <v>0.90476190476190477</v>
      </c>
      <c r="M128" s="1">
        <f t="shared" ref="M128:M130" si="50">100%-L128</f>
        <v>9.5238095238095233E-2</v>
      </c>
    </row>
    <row r="129" spans="1:13" ht="12.75" customHeight="1">
      <c r="A129" s="28" t="s">
        <v>36</v>
      </c>
      <c r="D129" s="29">
        <v>18</v>
      </c>
      <c r="G129" s="1"/>
      <c r="H129" s="1"/>
      <c r="J129" s="1">
        <f>D129/C128</f>
        <v>0.94736842105263153</v>
      </c>
      <c r="K129" s="19">
        <v>20</v>
      </c>
      <c r="L129" s="25">
        <f t="shared" si="49"/>
        <v>1.0526315789473684</v>
      </c>
      <c r="M129" s="1">
        <f t="shared" si="50"/>
        <v>-5.2631578947368363E-2</v>
      </c>
    </row>
    <row r="130" spans="1:13" ht="12.75" customHeight="1">
      <c r="A130" s="28" t="s">
        <v>42</v>
      </c>
      <c r="E130" s="29">
        <v>18</v>
      </c>
      <c r="F130" s="29">
        <f>E130/B127</f>
        <v>0.8571428571428571</v>
      </c>
      <c r="G130" s="1"/>
      <c r="H130" s="1"/>
      <c r="J130" s="1">
        <f>E130/D129</f>
        <v>1</v>
      </c>
      <c r="K130" s="19">
        <v>19</v>
      </c>
      <c r="L130" s="25">
        <f t="shared" si="49"/>
        <v>0.95</v>
      </c>
      <c r="M130" s="1">
        <f t="shared" si="50"/>
        <v>5.0000000000000044E-2</v>
      </c>
    </row>
    <row r="131" spans="1:13" ht="12.75" customHeight="1">
      <c r="A131" s="28" t="s">
        <v>43</v>
      </c>
      <c r="E131" s="29">
        <v>1</v>
      </c>
      <c r="G131" s="1"/>
      <c r="H131" s="1"/>
      <c r="J131" s="1"/>
      <c r="K131" s="19">
        <v>1</v>
      </c>
      <c r="L131" s="25"/>
      <c r="M131" s="1"/>
    </row>
    <row r="132" spans="1:13" ht="12.75" customHeight="1">
      <c r="A132" s="28" t="s">
        <v>44</v>
      </c>
      <c r="G132" s="1"/>
      <c r="H132" s="1"/>
      <c r="J132" s="1"/>
      <c r="K132" s="19"/>
      <c r="L132" s="25"/>
      <c r="M132" s="1"/>
    </row>
    <row r="133" spans="1:13" ht="12.75" customHeight="1">
      <c r="A133" s="28" t="s">
        <v>46</v>
      </c>
      <c r="G133" s="1"/>
      <c r="H133" s="1"/>
      <c r="J133" s="1"/>
      <c r="K133" s="19"/>
      <c r="L133" s="25"/>
      <c r="M133" s="1"/>
    </row>
    <row r="134" spans="1:13" ht="12.75" customHeight="1">
      <c r="G134" s="1"/>
      <c r="H134" s="1"/>
      <c r="J134" s="1"/>
    </row>
    <row r="135" spans="1:13" ht="12.75" customHeight="1">
      <c r="A135" s="2" t="s">
        <v>60</v>
      </c>
      <c r="G135" s="1"/>
      <c r="H135" s="1"/>
      <c r="J135" s="1"/>
    </row>
    <row r="136" spans="1:13" ht="25.5" customHeight="1">
      <c r="B136" s="192" t="s">
        <v>1</v>
      </c>
      <c r="C136" s="193"/>
      <c r="D136" s="193"/>
      <c r="E136" s="193"/>
      <c r="G136" s="4" t="s">
        <v>2</v>
      </c>
      <c r="H136" s="4" t="s">
        <v>3</v>
      </c>
      <c r="I136" s="5" t="s">
        <v>4</v>
      </c>
      <c r="J136" s="4" t="s">
        <v>5</v>
      </c>
      <c r="K136" s="6" t="s">
        <v>6</v>
      </c>
      <c r="L136" s="6" t="s">
        <v>7</v>
      </c>
      <c r="M136" s="7" t="s">
        <v>8</v>
      </c>
    </row>
    <row r="137" spans="1:13" ht="12.75" customHeight="1">
      <c r="A137" s="9" t="s">
        <v>9</v>
      </c>
      <c r="B137" s="10">
        <v>1</v>
      </c>
      <c r="C137" s="10">
        <v>2</v>
      </c>
      <c r="D137" s="10">
        <v>3</v>
      </c>
      <c r="E137" s="10">
        <v>4</v>
      </c>
      <c r="F137" s="11" t="s">
        <v>10</v>
      </c>
      <c r="G137" s="12"/>
      <c r="H137" s="12"/>
      <c r="I137" s="13"/>
      <c r="J137" s="14"/>
      <c r="K137" s="15"/>
      <c r="L137" s="15"/>
      <c r="M137" s="1"/>
    </row>
    <row r="138" spans="1:13" ht="12.75" customHeight="1">
      <c r="A138" s="28" t="s">
        <v>35</v>
      </c>
      <c r="B138" s="17">
        <v>10</v>
      </c>
      <c r="C138" s="17"/>
      <c r="D138" s="17"/>
      <c r="E138" s="17"/>
      <c r="F138" s="18"/>
      <c r="G138" s="12"/>
      <c r="H138" s="12"/>
      <c r="I138" s="13"/>
      <c r="J138" s="14"/>
      <c r="K138" s="19">
        <f>B138</f>
        <v>10</v>
      </c>
      <c r="L138" s="15"/>
      <c r="M138" s="1"/>
    </row>
    <row r="139" spans="1:13" ht="12.75" customHeight="1">
      <c r="A139" s="28" t="s">
        <v>36</v>
      </c>
      <c r="C139" s="29">
        <v>8</v>
      </c>
      <c r="G139" s="1"/>
      <c r="H139" s="1"/>
      <c r="J139" s="1">
        <f>C139/B138</f>
        <v>0.8</v>
      </c>
      <c r="K139" s="19">
        <v>8</v>
      </c>
      <c r="L139" s="25">
        <f t="shared" ref="L139:L141" si="51">K139/K138</f>
        <v>0.8</v>
      </c>
      <c r="M139" s="1">
        <f t="shared" ref="M139:M141" si="52">100%-L139</f>
        <v>0.19999999999999996</v>
      </c>
    </row>
    <row r="140" spans="1:13" ht="12.75" customHeight="1">
      <c r="A140" s="28" t="s">
        <v>42</v>
      </c>
      <c r="D140" s="29">
        <v>8</v>
      </c>
      <c r="G140" s="1"/>
      <c r="H140" s="1"/>
      <c r="J140" s="1">
        <f>D140/C139</f>
        <v>1</v>
      </c>
      <c r="K140" s="19">
        <v>9</v>
      </c>
      <c r="L140" s="25">
        <f t="shared" si="51"/>
        <v>1.125</v>
      </c>
      <c r="M140" s="1">
        <f t="shared" si="52"/>
        <v>-0.125</v>
      </c>
    </row>
    <row r="141" spans="1:13" ht="12.75" customHeight="1">
      <c r="A141" s="28" t="s">
        <v>43</v>
      </c>
      <c r="E141" s="29">
        <v>8</v>
      </c>
      <c r="F141" s="29">
        <f>E141/B138</f>
        <v>0.8</v>
      </c>
      <c r="G141" s="1"/>
      <c r="H141" s="1"/>
      <c r="J141" s="1">
        <f>E141/D140</f>
        <v>1</v>
      </c>
      <c r="K141" s="19">
        <v>8</v>
      </c>
      <c r="L141" s="25">
        <f t="shared" si="51"/>
        <v>0.88888888888888884</v>
      </c>
      <c r="M141" s="1">
        <f t="shared" si="52"/>
        <v>0.11111111111111116</v>
      </c>
    </row>
    <row r="142" spans="1:13" ht="12.75" customHeight="1">
      <c r="A142" s="28" t="s">
        <v>44</v>
      </c>
      <c r="G142" s="1"/>
      <c r="H142" s="1"/>
      <c r="J142" s="1"/>
      <c r="K142" s="19"/>
      <c r="L142" s="25"/>
      <c r="M142" s="1"/>
    </row>
    <row r="143" spans="1:13" ht="12.75" customHeight="1">
      <c r="A143" s="28" t="s">
        <v>46</v>
      </c>
      <c r="G143" s="1"/>
      <c r="H143" s="1"/>
      <c r="J143" s="1"/>
      <c r="K143" s="19"/>
      <c r="L143" s="25"/>
      <c r="M143" s="1"/>
    </row>
    <row r="144" spans="1:13" ht="12.75" customHeight="1">
      <c r="G144" s="1"/>
      <c r="H144" s="1"/>
      <c r="J144" s="1"/>
    </row>
    <row r="145" spans="1:13" ht="12.75" customHeight="1">
      <c r="A145" s="2" t="s">
        <v>61</v>
      </c>
      <c r="G145" s="1"/>
      <c r="H145" s="1"/>
      <c r="J145" s="1"/>
    </row>
    <row r="146" spans="1:13" ht="25.5" customHeight="1">
      <c r="B146" s="192" t="s">
        <v>1</v>
      </c>
      <c r="C146" s="193"/>
      <c r="D146" s="193"/>
      <c r="E146" s="193"/>
      <c r="G146" s="4" t="s">
        <v>2</v>
      </c>
      <c r="H146" s="4" t="s">
        <v>3</v>
      </c>
      <c r="I146" s="5" t="s">
        <v>4</v>
      </c>
      <c r="J146" s="4" t="s">
        <v>5</v>
      </c>
      <c r="K146" s="6" t="s">
        <v>6</v>
      </c>
      <c r="L146" s="6" t="s">
        <v>7</v>
      </c>
      <c r="M146" s="7" t="s">
        <v>8</v>
      </c>
    </row>
    <row r="147" spans="1:13" ht="12.75" customHeight="1">
      <c r="A147" s="9" t="s">
        <v>9</v>
      </c>
      <c r="B147" s="10">
        <v>1</v>
      </c>
      <c r="C147" s="10">
        <v>2</v>
      </c>
      <c r="D147" s="10">
        <v>3</v>
      </c>
      <c r="E147" s="10">
        <v>4</v>
      </c>
      <c r="F147" s="11" t="s">
        <v>10</v>
      </c>
      <c r="G147" s="12"/>
      <c r="H147" s="12"/>
      <c r="I147" s="13"/>
      <c r="J147" s="14"/>
      <c r="K147" s="15"/>
      <c r="L147" s="15"/>
      <c r="M147" s="1"/>
    </row>
    <row r="148" spans="1:13" ht="12.75" customHeight="1">
      <c r="A148" s="28" t="s">
        <v>36</v>
      </c>
      <c r="B148" s="17">
        <v>28</v>
      </c>
      <c r="C148" s="17"/>
      <c r="D148" s="17"/>
      <c r="E148" s="17"/>
      <c r="F148" s="18"/>
      <c r="G148" s="12"/>
      <c r="H148" s="12"/>
      <c r="I148" s="13"/>
      <c r="J148" s="14"/>
      <c r="K148" s="19">
        <f>B148</f>
        <v>28</v>
      </c>
      <c r="L148" s="15"/>
      <c r="M148" s="1"/>
    </row>
    <row r="149" spans="1:13" ht="12.75" customHeight="1">
      <c r="A149" s="28" t="s">
        <v>42</v>
      </c>
      <c r="C149" s="29">
        <v>26</v>
      </c>
      <c r="G149" s="1"/>
      <c r="H149" s="1"/>
      <c r="J149" s="1">
        <f>C149/B148</f>
        <v>0.9285714285714286</v>
      </c>
      <c r="K149" s="19">
        <v>26</v>
      </c>
      <c r="L149" s="25">
        <f t="shared" ref="L149:L151" si="53">K149/K148</f>
        <v>0.9285714285714286</v>
      </c>
      <c r="M149" s="1">
        <f t="shared" ref="M149:M151" si="54">100%-L149</f>
        <v>7.1428571428571397E-2</v>
      </c>
    </row>
    <row r="150" spans="1:13" ht="12.75" customHeight="1">
      <c r="A150" s="28" t="s">
        <v>43</v>
      </c>
      <c r="D150" s="29">
        <v>22</v>
      </c>
      <c r="G150" s="1"/>
      <c r="H150" s="1"/>
      <c r="J150" s="1">
        <f>D150/C149</f>
        <v>0.84615384615384615</v>
      </c>
      <c r="K150" s="19">
        <v>23</v>
      </c>
      <c r="L150" s="25">
        <f t="shared" si="53"/>
        <v>0.88461538461538458</v>
      </c>
      <c r="M150" s="1">
        <f t="shared" si="54"/>
        <v>0.11538461538461542</v>
      </c>
    </row>
    <row r="151" spans="1:13" ht="12.75" customHeight="1">
      <c r="A151" s="28" t="s">
        <v>44</v>
      </c>
      <c r="E151" s="29">
        <v>19</v>
      </c>
      <c r="F151" s="29">
        <f>E151/B148</f>
        <v>0.6785714285714286</v>
      </c>
      <c r="G151" s="1"/>
      <c r="H151" s="1"/>
      <c r="J151" s="1">
        <f>E151/D150</f>
        <v>0.86363636363636365</v>
      </c>
      <c r="K151" s="19">
        <v>21</v>
      </c>
      <c r="L151" s="25">
        <f t="shared" si="53"/>
        <v>0.91304347826086951</v>
      </c>
      <c r="M151" s="1">
        <f t="shared" si="54"/>
        <v>8.6956521739130488E-2</v>
      </c>
    </row>
    <row r="152" spans="1:13" ht="12.75" customHeight="1">
      <c r="A152" s="28" t="s">
        <v>45</v>
      </c>
      <c r="E152" s="29">
        <v>5</v>
      </c>
      <c r="G152" s="1"/>
      <c r="H152" s="1"/>
      <c r="J152" s="1"/>
      <c r="K152" s="19">
        <v>7</v>
      </c>
      <c r="L152" s="25"/>
      <c r="M152" s="1"/>
    </row>
    <row r="153" spans="1:13" ht="12.75" customHeight="1">
      <c r="A153" s="28" t="s">
        <v>46</v>
      </c>
      <c r="E153" s="29">
        <v>3</v>
      </c>
      <c r="G153" s="1"/>
      <c r="H153" s="1"/>
      <c r="J153" s="1"/>
      <c r="K153" s="19">
        <v>3</v>
      </c>
      <c r="L153" s="25"/>
      <c r="M153" s="1"/>
    </row>
    <row r="154" spans="1:13" ht="12.75" customHeight="1">
      <c r="A154" s="28" t="s">
        <v>47</v>
      </c>
      <c r="E154" s="29">
        <v>1</v>
      </c>
      <c r="G154" s="1"/>
      <c r="H154" s="1"/>
      <c r="J154" s="1"/>
      <c r="K154" s="19">
        <v>1</v>
      </c>
      <c r="L154" s="25"/>
      <c r="M154" s="1"/>
    </row>
    <row r="155" spans="1:13" ht="12.75" customHeight="1">
      <c r="G155" s="1"/>
      <c r="H155" s="1"/>
      <c r="J155" s="1"/>
    </row>
    <row r="156" spans="1:13" ht="12.75" customHeight="1">
      <c r="A156" s="2" t="s">
        <v>62</v>
      </c>
      <c r="G156" s="1"/>
      <c r="H156" s="1"/>
      <c r="J156" s="1"/>
    </row>
    <row r="157" spans="1:13" ht="25.5" customHeight="1">
      <c r="B157" s="192" t="s">
        <v>1</v>
      </c>
      <c r="C157" s="193"/>
      <c r="D157" s="193"/>
      <c r="E157" s="193"/>
      <c r="G157" s="4" t="s">
        <v>2</v>
      </c>
      <c r="H157" s="4" t="s">
        <v>3</v>
      </c>
      <c r="I157" s="5" t="s">
        <v>4</v>
      </c>
      <c r="J157" s="4" t="s">
        <v>5</v>
      </c>
      <c r="K157" s="6" t="s">
        <v>6</v>
      </c>
      <c r="L157" s="6" t="s">
        <v>7</v>
      </c>
      <c r="M157" s="7" t="s">
        <v>8</v>
      </c>
    </row>
    <row r="158" spans="1:13" ht="12.75" customHeight="1">
      <c r="A158" s="9" t="s">
        <v>9</v>
      </c>
      <c r="B158" s="10">
        <v>1</v>
      </c>
      <c r="C158" s="10">
        <v>2</v>
      </c>
      <c r="D158" s="10">
        <v>3</v>
      </c>
      <c r="E158" s="10">
        <v>4</v>
      </c>
      <c r="F158" s="11" t="s">
        <v>10</v>
      </c>
      <c r="G158" s="12"/>
      <c r="H158" s="12"/>
      <c r="I158" s="13"/>
      <c r="J158" s="14"/>
      <c r="K158" s="15"/>
      <c r="L158" s="15"/>
      <c r="M158" s="1"/>
    </row>
    <row r="159" spans="1:13" ht="12.75" customHeight="1">
      <c r="A159" s="28" t="s">
        <v>42</v>
      </c>
      <c r="B159" s="17">
        <v>14</v>
      </c>
      <c r="C159" s="17"/>
      <c r="D159" s="17"/>
      <c r="E159" s="17"/>
      <c r="F159" s="18"/>
      <c r="G159" s="12"/>
      <c r="H159" s="12"/>
      <c r="I159" s="13"/>
      <c r="J159" s="14"/>
      <c r="K159" s="19">
        <f>B159</f>
        <v>14</v>
      </c>
      <c r="L159" s="15"/>
      <c r="M159" s="1"/>
    </row>
    <row r="160" spans="1:13" ht="12.75" customHeight="1">
      <c r="A160" s="28" t="s">
        <v>43</v>
      </c>
      <c r="C160" s="29">
        <v>13</v>
      </c>
      <c r="G160" s="1"/>
      <c r="H160" s="1"/>
      <c r="J160" s="1">
        <f>C160/B159</f>
        <v>0.9285714285714286</v>
      </c>
      <c r="K160" s="19">
        <v>13</v>
      </c>
      <c r="L160" s="25">
        <f t="shared" ref="L160:L162" si="55">K160/K159</f>
        <v>0.9285714285714286</v>
      </c>
      <c r="M160" s="1">
        <f t="shared" ref="M160:M162" si="56">100%-L160</f>
        <v>7.1428571428571397E-2</v>
      </c>
    </row>
    <row r="161" spans="1:13" ht="12.75" customHeight="1">
      <c r="A161" s="28" t="s">
        <v>44</v>
      </c>
      <c r="D161" s="29">
        <v>12</v>
      </c>
      <c r="G161" s="1"/>
      <c r="H161" s="1"/>
      <c r="J161" s="1">
        <f>D161/C160</f>
        <v>0.92307692307692313</v>
      </c>
      <c r="K161" s="19">
        <v>12</v>
      </c>
      <c r="L161" s="25">
        <f t="shared" si="55"/>
        <v>0.92307692307692313</v>
      </c>
      <c r="M161" s="1">
        <f t="shared" si="56"/>
        <v>7.6923076923076872E-2</v>
      </c>
    </row>
    <row r="162" spans="1:13" ht="12.75" customHeight="1">
      <c r="A162" s="28" t="s">
        <v>45</v>
      </c>
      <c r="E162" s="29">
        <v>10</v>
      </c>
      <c r="F162" s="29">
        <f>E162/B159</f>
        <v>0.7142857142857143</v>
      </c>
      <c r="G162" s="1"/>
      <c r="H162" s="1"/>
      <c r="J162" s="1">
        <f>E162/D161</f>
        <v>0.83333333333333337</v>
      </c>
      <c r="K162" s="19">
        <v>10</v>
      </c>
      <c r="L162" s="25">
        <f t="shared" si="55"/>
        <v>0.83333333333333337</v>
      </c>
      <c r="M162" s="1">
        <f t="shared" si="56"/>
        <v>0.16666666666666663</v>
      </c>
    </row>
    <row r="163" spans="1:13" ht="12.75" customHeight="1">
      <c r="A163" s="28" t="s">
        <v>46</v>
      </c>
      <c r="E163" s="29">
        <v>1</v>
      </c>
      <c r="G163" s="1"/>
      <c r="H163" s="1"/>
      <c r="J163" s="1"/>
      <c r="K163" s="19">
        <v>1</v>
      </c>
      <c r="L163" s="25"/>
      <c r="M163" s="1"/>
    </row>
    <row r="164" spans="1:13" ht="12.75" customHeight="1">
      <c r="A164" s="28" t="s">
        <v>47</v>
      </c>
      <c r="E164" s="29">
        <v>1</v>
      </c>
      <c r="G164" s="1"/>
      <c r="H164" s="1"/>
      <c r="J164" s="1"/>
      <c r="K164" s="19">
        <v>1</v>
      </c>
      <c r="L164" s="25"/>
      <c r="M164" s="1"/>
    </row>
    <row r="165" spans="1:13" ht="12.75" customHeight="1">
      <c r="G165" s="1"/>
      <c r="H165" s="1"/>
      <c r="J165" s="1"/>
    </row>
    <row r="166" spans="1:13" ht="12.75" customHeight="1">
      <c r="A166" s="2" t="s">
        <v>66</v>
      </c>
      <c r="G166" s="1"/>
      <c r="H166" s="1"/>
      <c r="J166" s="1"/>
    </row>
    <row r="167" spans="1:13" ht="25.5" customHeight="1">
      <c r="B167" s="192" t="s">
        <v>1</v>
      </c>
      <c r="C167" s="193"/>
      <c r="D167" s="193"/>
      <c r="E167" s="193"/>
      <c r="G167" s="4" t="s">
        <v>2</v>
      </c>
      <c r="H167" s="4" t="s">
        <v>3</v>
      </c>
      <c r="I167" s="5" t="s">
        <v>4</v>
      </c>
      <c r="J167" s="4" t="s">
        <v>5</v>
      </c>
      <c r="K167" s="6" t="s">
        <v>6</v>
      </c>
      <c r="L167" s="6" t="s">
        <v>7</v>
      </c>
      <c r="M167" s="7" t="s">
        <v>8</v>
      </c>
    </row>
    <row r="168" spans="1:13" ht="12.75" customHeight="1">
      <c r="A168" s="9" t="s">
        <v>9</v>
      </c>
      <c r="B168" s="10">
        <v>1</v>
      </c>
      <c r="C168" s="10">
        <v>2</v>
      </c>
      <c r="D168" s="10">
        <v>3</v>
      </c>
      <c r="E168" s="10">
        <v>4</v>
      </c>
      <c r="F168" s="11" t="s">
        <v>10</v>
      </c>
      <c r="G168" s="12"/>
      <c r="H168" s="12"/>
      <c r="I168" s="13"/>
      <c r="J168" s="14"/>
      <c r="K168" s="15"/>
      <c r="L168" s="15"/>
      <c r="M168" s="1"/>
    </row>
    <row r="169" spans="1:13" ht="12.75" customHeight="1">
      <c r="A169" s="28" t="s">
        <v>43</v>
      </c>
      <c r="B169" s="17">
        <v>41</v>
      </c>
      <c r="C169" s="17"/>
      <c r="D169" s="17"/>
      <c r="E169" s="17"/>
      <c r="F169" s="18"/>
      <c r="G169" s="12"/>
      <c r="H169" s="12"/>
      <c r="I169" s="13"/>
      <c r="J169" s="14"/>
      <c r="K169" s="19">
        <f>B169</f>
        <v>41</v>
      </c>
      <c r="L169" s="15"/>
      <c r="M169" s="1"/>
    </row>
    <row r="170" spans="1:13" ht="12.75" customHeight="1">
      <c r="A170" s="28" t="s">
        <v>44</v>
      </c>
      <c r="C170" s="29">
        <v>37</v>
      </c>
      <c r="G170" s="1"/>
      <c r="H170" s="1"/>
      <c r="J170" s="1">
        <f>C170/B169</f>
        <v>0.90243902439024393</v>
      </c>
      <c r="K170" s="19">
        <v>37</v>
      </c>
      <c r="L170" s="25">
        <f t="shared" ref="L170:L172" si="57">K170/K169</f>
        <v>0.90243902439024393</v>
      </c>
      <c r="M170" s="1">
        <f t="shared" ref="M170:M172" si="58">100%-L170</f>
        <v>9.7560975609756073E-2</v>
      </c>
    </row>
    <row r="171" spans="1:13" ht="12.75" customHeight="1">
      <c r="A171" s="28" t="s">
        <v>45</v>
      </c>
      <c r="D171" s="29">
        <v>33</v>
      </c>
      <c r="G171" s="1"/>
      <c r="H171" s="1"/>
      <c r="J171" s="1">
        <f>D171/C170</f>
        <v>0.89189189189189189</v>
      </c>
      <c r="K171" s="19">
        <v>34</v>
      </c>
      <c r="L171" s="25">
        <f t="shared" si="57"/>
        <v>0.91891891891891897</v>
      </c>
      <c r="M171" s="1">
        <f t="shared" si="58"/>
        <v>8.108108108108103E-2</v>
      </c>
    </row>
    <row r="172" spans="1:13" ht="12.75" customHeight="1">
      <c r="A172" s="28" t="s">
        <v>46</v>
      </c>
      <c r="E172" s="29">
        <v>31</v>
      </c>
      <c r="F172" s="29">
        <f>E172/B169</f>
        <v>0.75609756097560976</v>
      </c>
      <c r="G172" s="1"/>
      <c r="H172" s="1"/>
      <c r="J172" s="1">
        <f>E172/D171</f>
        <v>0.93939393939393945</v>
      </c>
      <c r="K172" s="19">
        <v>32</v>
      </c>
      <c r="L172" s="25">
        <f t="shared" si="57"/>
        <v>0.94117647058823528</v>
      </c>
      <c r="M172" s="1">
        <f t="shared" si="58"/>
        <v>5.8823529411764719E-2</v>
      </c>
    </row>
    <row r="173" spans="1:13" ht="12.75" customHeight="1">
      <c r="A173" s="28" t="s">
        <v>47</v>
      </c>
      <c r="E173" s="29">
        <v>3</v>
      </c>
      <c r="G173" s="1"/>
      <c r="H173" s="1"/>
      <c r="J173" s="1"/>
      <c r="K173" s="19">
        <v>4</v>
      </c>
    </row>
    <row r="174" spans="1:13" ht="12.75" customHeight="1">
      <c r="A174" s="28" t="s">
        <v>52</v>
      </c>
      <c r="E174" s="29">
        <v>1</v>
      </c>
      <c r="G174" s="1"/>
      <c r="H174" s="1"/>
      <c r="J174" s="1"/>
      <c r="K174" s="19">
        <v>1</v>
      </c>
    </row>
    <row r="175" spans="1:13" ht="12.75" customHeight="1">
      <c r="G175" s="1"/>
      <c r="H175" s="1"/>
      <c r="J175" s="1"/>
    </row>
    <row r="176" spans="1:13" ht="12.75" customHeight="1">
      <c r="A176" s="2" t="s">
        <v>72</v>
      </c>
      <c r="G176" s="1"/>
      <c r="H176" s="1"/>
      <c r="J176" s="1"/>
    </row>
    <row r="177" spans="1:13" ht="25.5" customHeight="1">
      <c r="B177" s="192" t="s">
        <v>1</v>
      </c>
      <c r="C177" s="193"/>
      <c r="D177" s="193"/>
      <c r="E177" s="193"/>
      <c r="G177" s="4" t="s">
        <v>2</v>
      </c>
      <c r="H177" s="4" t="s">
        <v>3</v>
      </c>
      <c r="I177" s="5" t="s">
        <v>4</v>
      </c>
      <c r="J177" s="4" t="s">
        <v>5</v>
      </c>
      <c r="K177" s="6" t="s">
        <v>6</v>
      </c>
      <c r="L177" s="6" t="s">
        <v>7</v>
      </c>
      <c r="M177" s="7" t="s">
        <v>8</v>
      </c>
    </row>
    <row r="178" spans="1:13" ht="12.75" customHeight="1">
      <c r="A178" s="9" t="s">
        <v>9</v>
      </c>
      <c r="B178" s="10">
        <v>1</v>
      </c>
      <c r="C178" s="10">
        <v>2</v>
      </c>
      <c r="D178" s="10">
        <v>3</v>
      </c>
      <c r="E178" s="10">
        <v>4</v>
      </c>
      <c r="F178" s="11" t="s">
        <v>10</v>
      </c>
      <c r="G178" s="12"/>
      <c r="H178" s="12"/>
      <c r="I178" s="13"/>
      <c r="J178" s="14"/>
      <c r="K178" s="15"/>
      <c r="L178" s="15"/>
      <c r="M178" s="1"/>
    </row>
    <row r="179" spans="1:13" ht="12.75" customHeight="1">
      <c r="A179" s="28" t="s">
        <v>44</v>
      </c>
      <c r="B179" s="17">
        <v>30</v>
      </c>
      <c r="C179" s="17"/>
      <c r="D179" s="17"/>
      <c r="E179" s="17"/>
      <c r="F179" s="18"/>
      <c r="G179" s="12"/>
      <c r="H179" s="12"/>
      <c r="I179" s="13"/>
      <c r="J179" s="14"/>
      <c r="K179" s="19">
        <f>B179</f>
        <v>30</v>
      </c>
      <c r="L179" s="15"/>
      <c r="M179" s="1"/>
    </row>
    <row r="180" spans="1:13" ht="12.75" customHeight="1">
      <c r="A180" s="28" t="s">
        <v>45</v>
      </c>
      <c r="C180" s="29">
        <v>27</v>
      </c>
      <c r="G180" s="1"/>
      <c r="H180" s="1"/>
      <c r="J180" s="1">
        <f>C180/B179</f>
        <v>0.9</v>
      </c>
      <c r="K180" s="19">
        <v>27</v>
      </c>
      <c r="L180" s="25">
        <f t="shared" ref="L180:L182" si="59">K180/K179</f>
        <v>0.9</v>
      </c>
      <c r="M180" s="1">
        <f t="shared" ref="M180:M182" si="60">100%-L180</f>
        <v>9.9999999999999978E-2</v>
      </c>
    </row>
    <row r="181" spans="1:13" ht="12.75" customHeight="1">
      <c r="A181" s="28" t="s">
        <v>46</v>
      </c>
      <c r="D181" s="29">
        <v>21</v>
      </c>
      <c r="G181" s="1"/>
      <c r="H181" s="1"/>
      <c r="J181" s="1">
        <f>D181/C180</f>
        <v>0.77777777777777779</v>
      </c>
      <c r="K181" s="19">
        <v>24</v>
      </c>
      <c r="L181" s="25">
        <f t="shared" si="59"/>
        <v>0.88888888888888884</v>
      </c>
      <c r="M181" s="1">
        <f t="shared" si="60"/>
        <v>0.11111111111111116</v>
      </c>
    </row>
    <row r="182" spans="1:13" ht="12.75" customHeight="1">
      <c r="A182" s="28" t="s">
        <v>47</v>
      </c>
      <c r="E182" s="29">
        <v>20</v>
      </c>
      <c r="F182" s="29">
        <f>E182/B179</f>
        <v>0.66666666666666663</v>
      </c>
      <c r="G182" s="1"/>
      <c r="H182" s="1"/>
      <c r="J182" s="1">
        <f>E182/D181</f>
        <v>0.95238095238095233</v>
      </c>
      <c r="K182" s="19">
        <v>25</v>
      </c>
      <c r="L182" s="25">
        <f t="shared" si="59"/>
        <v>1.0416666666666667</v>
      </c>
      <c r="M182" s="1">
        <f t="shared" si="60"/>
        <v>-4.1666666666666741E-2</v>
      </c>
    </row>
    <row r="183" spans="1:13" ht="12.75" customHeight="1">
      <c r="A183" s="29">
        <v>1001</v>
      </c>
      <c r="E183" s="29">
        <v>8</v>
      </c>
      <c r="G183" s="1"/>
      <c r="H183" s="1"/>
      <c r="J183" s="1"/>
      <c r="K183" s="19">
        <v>9</v>
      </c>
    </row>
    <row r="184" spans="1:13" ht="12.75" customHeight="1">
      <c r="A184" s="29">
        <v>1002</v>
      </c>
      <c r="E184" s="29">
        <v>1</v>
      </c>
      <c r="G184" s="1"/>
      <c r="H184" s="1"/>
      <c r="J184" s="1"/>
      <c r="K184" s="19">
        <v>1</v>
      </c>
    </row>
    <row r="185" spans="1:13" ht="12.75" customHeight="1">
      <c r="A185" s="29">
        <v>1101</v>
      </c>
      <c r="E185" s="29">
        <v>1</v>
      </c>
      <c r="G185" s="1"/>
      <c r="H185" s="1"/>
      <c r="J185" s="1"/>
      <c r="K185" s="19">
        <v>1</v>
      </c>
    </row>
    <row r="186" spans="1:13" ht="12.75" customHeight="1">
      <c r="A186" s="29">
        <v>1102</v>
      </c>
      <c r="E186" s="29">
        <v>1</v>
      </c>
      <c r="G186" s="1"/>
      <c r="H186" s="1"/>
      <c r="J186" s="1"/>
      <c r="K186" s="19">
        <v>1</v>
      </c>
    </row>
    <row r="187" spans="1:13" ht="12.75" customHeight="1">
      <c r="G187" s="1"/>
      <c r="H187" s="1"/>
      <c r="J187" s="1"/>
    </row>
    <row r="188" spans="1:13" ht="12.75" customHeight="1">
      <c r="A188" s="2" t="s">
        <v>73</v>
      </c>
      <c r="G188" s="1"/>
      <c r="H188" s="1"/>
      <c r="J188" s="1"/>
    </row>
    <row r="189" spans="1:13" ht="25.5" customHeight="1">
      <c r="B189" s="192" t="s">
        <v>1</v>
      </c>
      <c r="C189" s="193"/>
      <c r="D189" s="193"/>
      <c r="E189" s="193"/>
      <c r="G189" s="4" t="s">
        <v>2</v>
      </c>
      <c r="H189" s="4" t="s">
        <v>3</v>
      </c>
      <c r="I189" s="5" t="s">
        <v>4</v>
      </c>
      <c r="J189" s="4" t="s">
        <v>5</v>
      </c>
      <c r="K189" s="6" t="s">
        <v>6</v>
      </c>
      <c r="L189" s="6" t="s">
        <v>7</v>
      </c>
      <c r="M189" s="7" t="s">
        <v>8</v>
      </c>
    </row>
    <row r="190" spans="1:13" ht="12.75" customHeight="1">
      <c r="A190" s="9" t="s">
        <v>9</v>
      </c>
      <c r="B190" s="10">
        <v>1</v>
      </c>
      <c r="C190" s="10">
        <v>2</v>
      </c>
      <c r="D190" s="10">
        <v>3</v>
      </c>
      <c r="E190" s="10">
        <v>4</v>
      </c>
      <c r="F190" s="11" t="s">
        <v>10</v>
      </c>
      <c r="G190" s="12"/>
      <c r="H190" s="12"/>
      <c r="I190" s="13"/>
      <c r="J190" s="14"/>
      <c r="K190" s="15"/>
      <c r="L190" s="15"/>
      <c r="M190" s="1"/>
    </row>
    <row r="191" spans="1:13" ht="12.75" customHeight="1">
      <c r="A191" s="28" t="s">
        <v>45</v>
      </c>
      <c r="B191" s="17">
        <v>32</v>
      </c>
      <c r="C191" s="17"/>
      <c r="D191" s="17"/>
      <c r="E191" s="17"/>
      <c r="F191" s="18"/>
      <c r="G191" s="12"/>
      <c r="H191" s="12"/>
      <c r="I191" s="13"/>
      <c r="J191" s="14"/>
      <c r="K191" s="19">
        <f>B191</f>
        <v>32</v>
      </c>
      <c r="L191" s="15"/>
      <c r="M191" s="1"/>
    </row>
    <row r="192" spans="1:13" ht="12.75" customHeight="1">
      <c r="A192" s="28" t="s">
        <v>46</v>
      </c>
      <c r="C192" s="29">
        <v>28</v>
      </c>
      <c r="G192" s="1"/>
      <c r="H192" s="1"/>
      <c r="J192" s="1">
        <f>C192/B191</f>
        <v>0.875</v>
      </c>
      <c r="K192" s="19">
        <v>28</v>
      </c>
      <c r="L192" s="25">
        <f t="shared" ref="L192:L194" si="61">K192/K191</f>
        <v>0.875</v>
      </c>
      <c r="M192" s="1">
        <f t="shared" ref="M192:M194" si="62">100%-L192</f>
        <v>0.125</v>
      </c>
    </row>
    <row r="193" spans="1:13" ht="12.75" customHeight="1">
      <c r="A193" s="28" t="s">
        <v>47</v>
      </c>
      <c r="D193" s="29">
        <v>27</v>
      </c>
      <c r="G193" s="1"/>
      <c r="H193" s="1"/>
      <c r="J193" s="1">
        <f>D193/C192</f>
        <v>0.9642857142857143</v>
      </c>
      <c r="K193" s="19">
        <v>28</v>
      </c>
      <c r="L193" s="25">
        <f t="shared" si="61"/>
        <v>1</v>
      </c>
      <c r="M193" s="1">
        <f t="shared" si="62"/>
        <v>0</v>
      </c>
    </row>
    <row r="194" spans="1:13" ht="12.75" customHeight="1">
      <c r="A194" s="29">
        <v>1001</v>
      </c>
      <c r="E194" s="29">
        <v>25</v>
      </c>
      <c r="F194" s="29">
        <f>E194/B191</f>
        <v>0.78125</v>
      </c>
      <c r="G194" s="1"/>
      <c r="H194" s="1"/>
      <c r="J194" s="1">
        <f>E194/D193</f>
        <v>0.92592592592592593</v>
      </c>
      <c r="K194" s="19">
        <v>28</v>
      </c>
      <c r="L194" s="25">
        <f t="shared" si="61"/>
        <v>1</v>
      </c>
      <c r="M194" s="1">
        <f t="shared" si="62"/>
        <v>0</v>
      </c>
    </row>
    <row r="195" spans="1:13" ht="12.75" customHeight="1">
      <c r="A195" s="29">
        <v>1002</v>
      </c>
      <c r="E195" s="29">
        <v>10</v>
      </c>
      <c r="G195" s="1"/>
      <c r="H195" s="1"/>
      <c r="J195" s="1"/>
      <c r="K195" s="19">
        <v>11</v>
      </c>
    </row>
    <row r="196" spans="1:13" ht="12.75" customHeight="1">
      <c r="A196" s="29">
        <v>1101</v>
      </c>
      <c r="E196" s="29">
        <v>5</v>
      </c>
      <c r="G196" s="1"/>
      <c r="H196" s="1"/>
      <c r="J196" s="1"/>
      <c r="K196" s="19">
        <v>6</v>
      </c>
    </row>
    <row r="197" spans="1:13" ht="12.75" customHeight="1">
      <c r="A197" s="29">
        <v>1102</v>
      </c>
      <c r="E197" s="29">
        <v>1</v>
      </c>
      <c r="G197" s="1"/>
      <c r="H197" s="1"/>
      <c r="J197" s="1"/>
      <c r="K197" s="19">
        <v>1</v>
      </c>
    </row>
    <row r="198" spans="1:13" ht="12.75" customHeight="1">
      <c r="G198" s="1"/>
      <c r="H198" s="1"/>
      <c r="J198" s="1"/>
    </row>
    <row r="199" spans="1:13" ht="12.75" customHeight="1">
      <c r="A199" s="2" t="s">
        <v>74</v>
      </c>
      <c r="G199" s="1"/>
      <c r="H199" s="1"/>
      <c r="J199" s="1"/>
    </row>
    <row r="200" spans="1:13" ht="25.5" customHeight="1">
      <c r="B200" s="192" t="s">
        <v>1</v>
      </c>
      <c r="C200" s="193"/>
      <c r="D200" s="193"/>
      <c r="E200" s="193"/>
      <c r="G200" s="4" t="s">
        <v>2</v>
      </c>
      <c r="H200" s="4" t="s">
        <v>3</v>
      </c>
      <c r="I200" s="5" t="s">
        <v>4</v>
      </c>
      <c r="J200" s="4" t="s">
        <v>5</v>
      </c>
      <c r="K200" s="6" t="s">
        <v>6</v>
      </c>
      <c r="L200" s="6" t="s">
        <v>7</v>
      </c>
      <c r="M200" s="7" t="s">
        <v>8</v>
      </c>
    </row>
    <row r="201" spans="1:13" ht="12.75" customHeight="1">
      <c r="A201" s="9" t="s">
        <v>9</v>
      </c>
      <c r="B201" s="10">
        <v>1</v>
      </c>
      <c r="C201" s="10">
        <v>2</v>
      </c>
      <c r="D201" s="10">
        <v>3</v>
      </c>
      <c r="E201" s="10">
        <v>4</v>
      </c>
      <c r="F201" s="11" t="s">
        <v>10</v>
      </c>
      <c r="G201" s="12"/>
      <c r="H201" s="12"/>
      <c r="I201" s="13"/>
      <c r="J201" s="14"/>
      <c r="K201" s="15"/>
      <c r="L201" s="15"/>
      <c r="M201" s="1"/>
    </row>
    <row r="202" spans="1:13" ht="12.75" customHeight="1">
      <c r="A202" s="28" t="s">
        <v>46</v>
      </c>
      <c r="B202" s="17">
        <v>22</v>
      </c>
      <c r="C202" s="17"/>
      <c r="D202" s="17"/>
      <c r="E202" s="17"/>
      <c r="F202" s="18"/>
      <c r="G202" s="12"/>
      <c r="H202" s="12"/>
      <c r="I202" s="13"/>
      <c r="J202" s="14"/>
      <c r="K202" s="19">
        <f>B202</f>
        <v>22</v>
      </c>
      <c r="L202" s="15"/>
      <c r="M202" s="1"/>
    </row>
    <row r="203" spans="1:13" ht="12.75" customHeight="1">
      <c r="A203" s="28" t="s">
        <v>47</v>
      </c>
      <c r="C203" s="29">
        <v>15</v>
      </c>
      <c r="G203" s="1"/>
      <c r="H203" s="1"/>
      <c r="J203" s="1">
        <f>C203/B202</f>
        <v>0.68181818181818177</v>
      </c>
      <c r="K203" s="19">
        <v>15</v>
      </c>
      <c r="L203" s="25">
        <f t="shared" ref="L203:L205" si="63">K203/K202</f>
        <v>0.68181818181818177</v>
      </c>
      <c r="M203" s="1">
        <f t="shared" ref="M203:M205" si="64">100%-L203</f>
        <v>0.31818181818181823</v>
      </c>
    </row>
    <row r="204" spans="1:13" ht="12.75" customHeight="1">
      <c r="A204" s="29">
        <v>1001</v>
      </c>
      <c r="D204" s="29">
        <v>14</v>
      </c>
      <c r="G204" s="1"/>
      <c r="H204" s="1"/>
      <c r="J204" s="1">
        <f>D204/C203</f>
        <v>0.93333333333333335</v>
      </c>
      <c r="K204" s="19">
        <v>14</v>
      </c>
      <c r="L204" s="25">
        <f t="shared" si="63"/>
        <v>0.93333333333333335</v>
      </c>
      <c r="M204" s="1">
        <f t="shared" si="64"/>
        <v>6.6666666666666652E-2</v>
      </c>
    </row>
    <row r="205" spans="1:13" ht="12.75" customHeight="1">
      <c r="A205" s="29">
        <v>1002</v>
      </c>
      <c r="E205" s="29">
        <v>13</v>
      </c>
      <c r="F205" s="29">
        <f>E205/B202</f>
        <v>0.59090909090909094</v>
      </c>
      <c r="G205" s="1"/>
      <c r="H205" s="1"/>
      <c r="J205" s="1">
        <f>E205/D204</f>
        <v>0.9285714285714286</v>
      </c>
      <c r="K205" s="19">
        <v>13</v>
      </c>
      <c r="L205" s="25">
        <f t="shared" si="63"/>
        <v>0.9285714285714286</v>
      </c>
      <c r="M205" s="1">
        <f t="shared" si="64"/>
        <v>7.1428571428571397E-2</v>
      </c>
    </row>
    <row r="206" spans="1:13" ht="12.75" customHeight="1">
      <c r="A206" s="29">
        <v>1101</v>
      </c>
      <c r="E206" s="29">
        <v>2</v>
      </c>
      <c r="G206" s="1"/>
      <c r="H206" s="1"/>
      <c r="J206" s="1"/>
      <c r="K206" s="19">
        <v>2</v>
      </c>
      <c r="L206" s="25"/>
      <c r="M206" s="1"/>
    </row>
    <row r="207" spans="1:13" ht="12.75" customHeight="1">
      <c r="A207" s="29">
        <v>1102</v>
      </c>
      <c r="E207" s="29">
        <v>1</v>
      </c>
      <c r="G207" s="1"/>
      <c r="H207" s="1"/>
      <c r="J207" s="1"/>
      <c r="K207" s="19">
        <v>1</v>
      </c>
      <c r="L207" s="25"/>
      <c r="M207" s="1"/>
    </row>
    <row r="208" spans="1:13" ht="12.75" customHeight="1">
      <c r="G208" s="1"/>
      <c r="H208" s="1"/>
      <c r="J208" s="1"/>
    </row>
    <row r="209" spans="1:15" ht="12.75" customHeight="1">
      <c r="A209" s="2" t="s">
        <v>75</v>
      </c>
      <c r="G209" s="1"/>
      <c r="H209" s="1"/>
      <c r="J209" s="1"/>
    </row>
    <row r="210" spans="1:15" ht="25.5" customHeight="1">
      <c r="B210" s="192" t="s">
        <v>1</v>
      </c>
      <c r="C210" s="193"/>
      <c r="D210" s="193"/>
      <c r="E210" s="193"/>
      <c r="G210" s="4" t="s">
        <v>2</v>
      </c>
      <c r="H210" s="4" t="s">
        <v>3</v>
      </c>
      <c r="I210" s="5" t="s">
        <v>4</v>
      </c>
      <c r="J210" s="4" t="s">
        <v>5</v>
      </c>
      <c r="K210" s="6" t="s">
        <v>6</v>
      </c>
      <c r="L210" s="6" t="s">
        <v>7</v>
      </c>
      <c r="M210" s="7" t="s">
        <v>8</v>
      </c>
    </row>
    <row r="211" spans="1:15" ht="12.75" customHeight="1">
      <c r="A211" s="9" t="s">
        <v>9</v>
      </c>
      <c r="B211" s="10">
        <v>1</v>
      </c>
      <c r="C211" s="10">
        <v>2</v>
      </c>
      <c r="D211" s="10">
        <v>3</v>
      </c>
      <c r="E211" s="10">
        <v>4</v>
      </c>
      <c r="F211" s="11" t="s">
        <v>10</v>
      </c>
      <c r="G211" s="12"/>
      <c r="H211" s="12"/>
      <c r="I211" s="13"/>
      <c r="J211" s="14"/>
      <c r="K211" s="15"/>
      <c r="L211" s="15"/>
      <c r="M211" s="1"/>
    </row>
    <row r="212" spans="1:15" ht="12.75" customHeight="1">
      <c r="A212" s="28" t="s">
        <v>47</v>
      </c>
      <c r="B212" s="17">
        <v>39</v>
      </c>
      <c r="C212" s="17"/>
      <c r="D212" s="17"/>
      <c r="E212" s="17"/>
      <c r="F212" s="18"/>
      <c r="G212" s="12"/>
      <c r="H212" s="12"/>
      <c r="I212" s="13"/>
      <c r="J212" s="14"/>
      <c r="K212" s="19">
        <f>B212</f>
        <v>39</v>
      </c>
      <c r="L212" s="15"/>
      <c r="M212" s="1"/>
    </row>
    <row r="213" spans="1:15" ht="12.75" customHeight="1">
      <c r="A213" s="28" t="s">
        <v>52</v>
      </c>
      <c r="C213" s="29">
        <v>36</v>
      </c>
      <c r="G213" s="1"/>
      <c r="H213" s="1"/>
      <c r="J213" s="1">
        <f>C213/B212</f>
        <v>0.92307692307692313</v>
      </c>
      <c r="K213" s="19">
        <v>36</v>
      </c>
      <c r="L213" s="25">
        <f t="shared" ref="L213:L215" si="65">K213/K212</f>
        <v>0.92307692307692313</v>
      </c>
      <c r="M213" s="1">
        <f t="shared" ref="M213:M215" si="66">100%-L213</f>
        <v>7.6923076923076872E-2</v>
      </c>
    </row>
    <row r="214" spans="1:15" ht="12.75" customHeight="1">
      <c r="A214" s="29">
        <v>1002</v>
      </c>
      <c r="D214" s="29">
        <v>27</v>
      </c>
      <c r="G214" s="1"/>
      <c r="H214" s="1"/>
      <c r="J214" s="1">
        <f>D214/C213</f>
        <v>0.75</v>
      </c>
      <c r="K214" s="19">
        <v>33</v>
      </c>
      <c r="L214" s="25">
        <f t="shared" si="65"/>
        <v>0.91666666666666663</v>
      </c>
      <c r="M214" s="1">
        <f t="shared" si="66"/>
        <v>8.333333333333337E-2</v>
      </c>
    </row>
    <row r="215" spans="1:15" ht="12.75" customHeight="1">
      <c r="A215" s="29">
        <v>1101</v>
      </c>
      <c r="E215" s="29">
        <v>20</v>
      </c>
      <c r="G215" s="1"/>
      <c r="H215" s="1"/>
      <c r="J215" s="1">
        <f>E215/D214</f>
        <v>0.7407407407407407</v>
      </c>
      <c r="K215" s="19">
        <v>30</v>
      </c>
      <c r="L215" s="25">
        <f t="shared" si="65"/>
        <v>0.90909090909090906</v>
      </c>
      <c r="M215" s="1">
        <f t="shared" si="66"/>
        <v>9.0909090909090939E-2</v>
      </c>
    </row>
    <row r="216" spans="1:15" ht="12.75" customHeight="1">
      <c r="A216" s="29">
        <v>1102</v>
      </c>
      <c r="E216" s="29">
        <v>10</v>
      </c>
      <c r="F216" s="29">
        <f>E215/B212</f>
        <v>0.51282051282051277</v>
      </c>
      <c r="G216" s="1"/>
      <c r="H216" s="1"/>
      <c r="J216" s="1"/>
      <c r="K216" s="19">
        <v>14</v>
      </c>
    </row>
    <row r="217" spans="1:15" ht="12.75" customHeight="1">
      <c r="A217" s="29">
        <v>1201</v>
      </c>
      <c r="E217" s="29">
        <v>5</v>
      </c>
      <c r="G217" s="1"/>
      <c r="H217" s="1"/>
      <c r="J217" s="1"/>
      <c r="K217" s="19">
        <v>6</v>
      </c>
    </row>
    <row r="218" spans="1:15" ht="12.75" customHeight="1">
      <c r="G218" s="1"/>
      <c r="H218" s="1"/>
      <c r="J218" s="1"/>
    </row>
    <row r="219" spans="1:15" ht="12.75" customHeight="1">
      <c r="A219" s="2" t="s">
        <v>116</v>
      </c>
      <c r="G219" s="1"/>
      <c r="H219" s="1"/>
      <c r="J219" s="1"/>
    </row>
    <row r="220" spans="1:15" ht="25.5" customHeight="1">
      <c r="B220" s="192" t="s">
        <v>1</v>
      </c>
      <c r="C220" s="193"/>
      <c r="D220" s="193"/>
      <c r="E220" s="193"/>
      <c r="G220" s="4" t="s">
        <v>2</v>
      </c>
      <c r="H220" s="4" t="s">
        <v>3</v>
      </c>
      <c r="I220" s="5" t="s">
        <v>4</v>
      </c>
      <c r="J220" s="4" t="s">
        <v>5</v>
      </c>
      <c r="K220" s="6" t="s">
        <v>6</v>
      </c>
      <c r="L220" s="6" t="s">
        <v>7</v>
      </c>
      <c r="M220" s="7" t="s">
        <v>8</v>
      </c>
    </row>
    <row r="221" spans="1:15" ht="12.75" customHeight="1">
      <c r="A221" s="9" t="s">
        <v>9</v>
      </c>
      <c r="B221" s="10">
        <v>1</v>
      </c>
      <c r="C221" s="10">
        <v>2</v>
      </c>
      <c r="D221" s="10">
        <v>3</v>
      </c>
      <c r="E221" s="10">
        <v>4</v>
      </c>
      <c r="F221" s="11" t="s">
        <v>10</v>
      </c>
      <c r="G221" s="12"/>
      <c r="H221" s="12"/>
      <c r="I221" s="13"/>
      <c r="J221" s="14"/>
      <c r="K221" s="15"/>
      <c r="L221" s="15"/>
      <c r="M221" s="1"/>
    </row>
    <row r="222" spans="1:15" ht="12.75" customHeight="1">
      <c r="A222" s="28" t="s">
        <v>52</v>
      </c>
      <c r="B222" s="17">
        <v>37</v>
      </c>
      <c r="C222" s="17"/>
      <c r="D222" s="17"/>
      <c r="E222" s="17"/>
      <c r="F222" s="18"/>
      <c r="G222" s="12"/>
      <c r="H222" s="12"/>
      <c r="I222" s="13"/>
      <c r="J222" s="14"/>
      <c r="K222" s="19">
        <f>B222</f>
        <v>37</v>
      </c>
      <c r="L222" s="15"/>
      <c r="M222" s="1"/>
    </row>
    <row r="223" spans="1:15" ht="12.75" customHeight="1">
      <c r="A223" s="28" t="s">
        <v>53</v>
      </c>
      <c r="C223" s="29">
        <v>29</v>
      </c>
      <c r="G223" s="1"/>
      <c r="H223" s="1"/>
      <c r="J223" s="1">
        <f>C223/B222</f>
        <v>0.78378378378378377</v>
      </c>
      <c r="K223" s="19">
        <v>31</v>
      </c>
      <c r="L223" s="25">
        <f t="shared" ref="L223:L225" si="67">K223/K222</f>
        <v>0.83783783783783783</v>
      </c>
      <c r="M223" s="1">
        <f t="shared" ref="M223:M225" si="68">100%-L223</f>
        <v>0.16216216216216217</v>
      </c>
    </row>
    <row r="224" spans="1:15" ht="12.75" customHeight="1">
      <c r="A224" s="29">
        <v>1101</v>
      </c>
      <c r="D224" s="29">
        <v>26</v>
      </c>
      <c r="G224" s="1"/>
      <c r="H224" s="1"/>
      <c r="J224" s="1">
        <f>D224/C223</f>
        <v>0.89655172413793105</v>
      </c>
      <c r="K224" s="19">
        <v>30</v>
      </c>
      <c r="L224" s="25">
        <f t="shared" si="67"/>
        <v>0.967741935483871</v>
      </c>
      <c r="M224" s="1">
        <f t="shared" si="68"/>
        <v>3.2258064516129004E-2</v>
      </c>
      <c r="O224" s="35">
        <f>K224/K222</f>
        <v>0.81081081081081086</v>
      </c>
    </row>
    <row r="225" spans="1:26" ht="12.75" customHeight="1">
      <c r="A225" s="29">
        <v>1102</v>
      </c>
      <c r="E225" s="29">
        <v>24</v>
      </c>
      <c r="G225" s="1"/>
      <c r="H225" s="1"/>
      <c r="J225" s="1">
        <f>E225/D224</f>
        <v>0.92307692307692313</v>
      </c>
      <c r="K225" s="19">
        <v>28</v>
      </c>
      <c r="L225" s="25">
        <f t="shared" si="67"/>
        <v>0.93333333333333335</v>
      </c>
      <c r="M225" s="1">
        <f t="shared" si="68"/>
        <v>6.6666666666666652E-2</v>
      </c>
      <c r="O225" s="35"/>
    </row>
    <row r="226" spans="1:26" ht="12.75" customHeight="1">
      <c r="A226" s="29">
        <v>1201</v>
      </c>
      <c r="E226" s="29">
        <v>4</v>
      </c>
      <c r="G226" s="1"/>
      <c r="H226" s="1"/>
      <c r="J226" s="1"/>
      <c r="K226" s="19">
        <v>5</v>
      </c>
      <c r="L226" s="25"/>
      <c r="M226" s="1"/>
      <c r="O226" s="35"/>
    </row>
    <row r="227" spans="1:26" ht="12.75" customHeight="1">
      <c r="A227" s="29">
        <v>1202</v>
      </c>
      <c r="E227" s="29">
        <v>1</v>
      </c>
      <c r="G227" s="1"/>
      <c r="H227" s="1"/>
      <c r="J227" s="1"/>
      <c r="K227" s="19">
        <v>2</v>
      </c>
      <c r="L227" s="25"/>
      <c r="M227" s="1"/>
      <c r="O227" s="35"/>
    </row>
    <row r="228" spans="1:26" ht="12.75" customHeight="1">
      <c r="A228" s="29">
        <v>1301</v>
      </c>
      <c r="E228" s="29">
        <v>1</v>
      </c>
      <c r="G228" s="1"/>
      <c r="H228" s="1"/>
      <c r="J228" s="1"/>
      <c r="K228" s="19">
        <v>1</v>
      </c>
      <c r="L228" s="25"/>
      <c r="M228" s="1"/>
      <c r="O228" s="35"/>
      <c r="Y228" s="44" t="s">
        <v>47</v>
      </c>
      <c r="Z228" s="29">
        <v>7</v>
      </c>
    </row>
    <row r="229" spans="1:26" ht="12.75" customHeight="1">
      <c r="F229" s="29">
        <f>E225/B222</f>
        <v>0.64864864864864868</v>
      </c>
      <c r="G229" s="1"/>
      <c r="H229" s="1"/>
      <c r="J229" s="1"/>
      <c r="O229" s="35"/>
      <c r="Y229" s="44" t="s">
        <v>53</v>
      </c>
      <c r="Z229" s="29">
        <v>1</v>
      </c>
    </row>
    <row r="230" spans="1:26" ht="12.75" customHeight="1">
      <c r="A230" s="2" t="s">
        <v>117</v>
      </c>
      <c r="G230" s="1"/>
      <c r="H230" s="1"/>
      <c r="J230" s="1"/>
      <c r="O230" s="35"/>
      <c r="Y230" s="44" t="s">
        <v>58</v>
      </c>
      <c r="Z230" s="29">
        <v>1</v>
      </c>
    </row>
    <row r="231" spans="1:26" ht="25.5" customHeight="1">
      <c r="B231" s="192" t="s">
        <v>1</v>
      </c>
      <c r="C231" s="193"/>
      <c r="D231" s="193"/>
      <c r="E231" s="193"/>
      <c r="G231" s="4" t="s">
        <v>2</v>
      </c>
      <c r="H231" s="4" t="s">
        <v>3</v>
      </c>
      <c r="I231" s="5" t="s">
        <v>4</v>
      </c>
      <c r="J231" s="4" t="s">
        <v>5</v>
      </c>
      <c r="K231" s="6" t="s">
        <v>6</v>
      </c>
      <c r="L231" s="6" t="s">
        <v>7</v>
      </c>
      <c r="M231" s="7" t="s">
        <v>8</v>
      </c>
      <c r="O231" s="35"/>
    </row>
    <row r="232" spans="1:26" ht="12.75" customHeight="1">
      <c r="A232" s="9" t="s">
        <v>9</v>
      </c>
      <c r="B232" s="10">
        <v>1</v>
      </c>
      <c r="C232" s="10">
        <v>2</v>
      </c>
      <c r="D232" s="10">
        <v>3</v>
      </c>
      <c r="E232" s="10">
        <v>4</v>
      </c>
      <c r="F232" s="11" t="s">
        <v>10</v>
      </c>
      <c r="G232" s="12"/>
      <c r="H232" s="12"/>
      <c r="I232" s="13"/>
      <c r="J232" s="14"/>
      <c r="K232" s="15"/>
      <c r="L232" s="15"/>
      <c r="M232" s="1"/>
      <c r="O232" s="35"/>
    </row>
    <row r="233" spans="1:26" ht="12.75" customHeight="1">
      <c r="A233" s="28" t="s">
        <v>53</v>
      </c>
      <c r="B233" s="17">
        <v>29</v>
      </c>
      <c r="C233" s="17"/>
      <c r="D233" s="17"/>
      <c r="E233" s="17"/>
      <c r="F233" s="18"/>
      <c r="G233" s="12"/>
      <c r="H233" s="12"/>
      <c r="I233" s="13"/>
      <c r="J233" s="14"/>
      <c r="K233" s="19">
        <f>B233</f>
        <v>29</v>
      </c>
      <c r="L233" s="15"/>
      <c r="M233" s="1"/>
      <c r="O233" s="35"/>
    </row>
    <row r="234" spans="1:26" ht="12.75" customHeight="1">
      <c r="A234" s="28" t="s">
        <v>58</v>
      </c>
      <c r="C234" s="29">
        <v>27</v>
      </c>
      <c r="G234" s="1"/>
      <c r="H234" s="1"/>
      <c r="J234" s="1">
        <f>C234/B233</f>
        <v>0.93103448275862066</v>
      </c>
      <c r="K234" s="19">
        <v>27</v>
      </c>
      <c r="L234" s="25">
        <f t="shared" ref="L234:L236" si="69">K234/K233</f>
        <v>0.93103448275862066</v>
      </c>
      <c r="M234" s="1">
        <f t="shared" ref="M234:M236" si="70">100%-L234</f>
        <v>6.8965517241379337E-2</v>
      </c>
      <c r="O234" s="35"/>
    </row>
    <row r="235" spans="1:26" ht="12.75" customHeight="1">
      <c r="A235" s="29">
        <v>1102</v>
      </c>
      <c r="D235" s="29">
        <v>22</v>
      </c>
      <c r="G235" s="1"/>
      <c r="H235" s="1"/>
      <c r="J235" s="1">
        <f>D235/C234</f>
        <v>0.81481481481481477</v>
      </c>
      <c r="K235" s="19">
        <v>26</v>
      </c>
      <c r="L235" s="25">
        <f t="shared" si="69"/>
        <v>0.96296296296296291</v>
      </c>
      <c r="M235" s="1">
        <f t="shared" si="70"/>
        <v>3.703703703703709E-2</v>
      </c>
      <c r="O235" s="35">
        <f>K235/K233</f>
        <v>0.89655172413793105</v>
      </c>
    </row>
    <row r="236" spans="1:26" ht="12.75" customHeight="1">
      <c r="A236" s="29">
        <v>1201</v>
      </c>
      <c r="E236" s="29">
        <v>18</v>
      </c>
      <c r="F236" s="29">
        <f>E236/B233</f>
        <v>0.62068965517241381</v>
      </c>
      <c r="G236" s="1"/>
      <c r="H236" s="1"/>
      <c r="J236" s="1">
        <f>E236/D235</f>
        <v>0.81818181818181823</v>
      </c>
      <c r="K236" s="19">
        <v>25</v>
      </c>
      <c r="L236" s="25">
        <f t="shared" si="69"/>
        <v>0.96153846153846156</v>
      </c>
      <c r="M236" s="1">
        <f t="shared" si="70"/>
        <v>3.8461538461538436E-2</v>
      </c>
      <c r="O236" s="35"/>
    </row>
    <row r="237" spans="1:26" ht="12.75" customHeight="1">
      <c r="A237" s="29">
        <v>1202</v>
      </c>
      <c r="E237" s="29">
        <v>7</v>
      </c>
      <c r="G237" s="1"/>
      <c r="H237" s="1"/>
      <c r="J237" s="1"/>
      <c r="K237" s="19">
        <v>7</v>
      </c>
    </row>
    <row r="238" spans="1:26" ht="12.75" customHeight="1">
      <c r="A238" s="29">
        <v>1301</v>
      </c>
      <c r="G238" s="1"/>
      <c r="H238" s="1"/>
      <c r="J238" s="1"/>
      <c r="K238" s="19"/>
    </row>
    <row r="239" spans="1:26" ht="12.75" customHeight="1">
      <c r="G239" s="1"/>
      <c r="H239" s="1"/>
      <c r="J239" s="1"/>
    </row>
    <row r="240" spans="1:26" ht="12.75" customHeight="1">
      <c r="A240" s="2" t="s">
        <v>118</v>
      </c>
      <c r="G240" s="1"/>
      <c r="H240" s="1"/>
      <c r="J240" s="1"/>
    </row>
    <row r="241" spans="1:15" ht="25.5" customHeight="1">
      <c r="B241" s="192" t="s">
        <v>1</v>
      </c>
      <c r="C241" s="193"/>
      <c r="D241" s="193"/>
      <c r="E241" s="193"/>
      <c r="G241" s="4" t="s">
        <v>2</v>
      </c>
      <c r="H241" s="4" t="s">
        <v>3</v>
      </c>
      <c r="I241" s="5" t="s">
        <v>4</v>
      </c>
      <c r="J241" s="4" t="s">
        <v>5</v>
      </c>
      <c r="K241" s="6" t="s">
        <v>6</v>
      </c>
      <c r="L241" s="6" t="s">
        <v>7</v>
      </c>
      <c r="M241" s="7" t="s">
        <v>8</v>
      </c>
    </row>
    <row r="242" spans="1:15" ht="12.75" customHeight="1">
      <c r="A242" s="9" t="s">
        <v>9</v>
      </c>
      <c r="B242" s="10">
        <v>1</v>
      </c>
      <c r="C242" s="10">
        <v>2</v>
      </c>
      <c r="D242" s="10">
        <v>3</v>
      </c>
      <c r="E242" s="10">
        <v>4</v>
      </c>
      <c r="F242" s="11" t="s">
        <v>10</v>
      </c>
      <c r="G242" s="12"/>
      <c r="H242" s="12"/>
      <c r="I242" s="13"/>
      <c r="J242" s="14"/>
      <c r="K242" s="15"/>
      <c r="L242" s="15"/>
      <c r="M242" s="1"/>
    </row>
    <row r="243" spans="1:15" ht="12.75" customHeight="1">
      <c r="A243" s="28" t="s">
        <v>58</v>
      </c>
      <c r="B243" s="17">
        <v>38</v>
      </c>
      <c r="C243" s="17"/>
      <c r="D243" s="17"/>
      <c r="E243" s="17"/>
      <c r="F243" s="18"/>
      <c r="G243" s="12"/>
      <c r="H243" s="12"/>
      <c r="I243" s="13"/>
      <c r="J243" s="14"/>
      <c r="K243" s="19">
        <f>B243</f>
        <v>38</v>
      </c>
      <c r="L243" s="15"/>
      <c r="M243" s="1"/>
    </row>
    <row r="244" spans="1:15" ht="12.75" customHeight="1">
      <c r="A244" s="28" t="s">
        <v>59</v>
      </c>
      <c r="C244" s="29">
        <v>28</v>
      </c>
      <c r="G244" s="1"/>
      <c r="H244" s="1"/>
      <c r="J244" s="1">
        <f>C244/B243</f>
        <v>0.73684210526315785</v>
      </c>
      <c r="K244" s="19">
        <v>28</v>
      </c>
      <c r="L244" s="25">
        <f t="shared" ref="L244:L246" si="71">K244/K243</f>
        <v>0.73684210526315785</v>
      </c>
      <c r="M244" s="1">
        <f t="shared" ref="M244:M246" si="72">100%-L244</f>
        <v>0.26315789473684215</v>
      </c>
    </row>
    <row r="245" spans="1:15" ht="12.75" customHeight="1">
      <c r="A245" s="29">
        <v>1201</v>
      </c>
      <c r="D245" s="29">
        <v>24</v>
      </c>
      <c r="G245" s="1"/>
      <c r="H245" s="1"/>
      <c r="J245" s="1">
        <f>D245/C244</f>
        <v>0.8571428571428571</v>
      </c>
      <c r="K245" s="19">
        <v>26</v>
      </c>
      <c r="L245" s="25">
        <f t="shared" si="71"/>
        <v>0.9285714285714286</v>
      </c>
      <c r="M245" s="1">
        <f t="shared" si="72"/>
        <v>7.1428571428571397E-2</v>
      </c>
      <c r="O245" s="35">
        <f>K245/K243</f>
        <v>0.68421052631578949</v>
      </c>
    </row>
    <row r="246" spans="1:15" ht="12.75" customHeight="1">
      <c r="A246" s="29">
        <v>1202</v>
      </c>
      <c r="E246" s="29">
        <v>23</v>
      </c>
      <c r="F246" s="29">
        <f>E246/B243</f>
        <v>0.60526315789473684</v>
      </c>
      <c r="G246" s="1"/>
      <c r="H246" s="1"/>
      <c r="J246" s="1">
        <f>E246/D245</f>
        <v>0.95833333333333337</v>
      </c>
      <c r="K246" s="19">
        <v>25</v>
      </c>
      <c r="L246" s="25">
        <f t="shared" si="71"/>
        <v>0.96153846153846156</v>
      </c>
      <c r="M246" s="1">
        <f t="shared" si="72"/>
        <v>3.8461538461538436E-2</v>
      </c>
      <c r="O246" s="35"/>
    </row>
    <row r="247" spans="1:15" ht="12.75" customHeight="1">
      <c r="A247" s="29">
        <v>1301</v>
      </c>
      <c r="E247" s="29">
        <v>1</v>
      </c>
      <c r="G247" s="1"/>
      <c r="H247" s="1"/>
      <c r="J247" s="1"/>
      <c r="K247" s="19">
        <v>1</v>
      </c>
      <c r="L247" s="25"/>
      <c r="M247" s="1"/>
      <c r="O247" s="35"/>
    </row>
    <row r="248" spans="1:15" ht="12.75" customHeight="1">
      <c r="A248" s="29">
        <v>1302</v>
      </c>
      <c r="E248" s="29">
        <v>1</v>
      </c>
      <c r="G248" s="1"/>
      <c r="H248" s="1"/>
      <c r="J248" s="1"/>
      <c r="K248" s="19">
        <v>1</v>
      </c>
      <c r="L248" s="25"/>
      <c r="M248" s="1"/>
      <c r="O248" s="35"/>
    </row>
    <row r="249" spans="1:15" ht="12.75" customHeight="1">
      <c r="G249" s="1"/>
      <c r="H249" s="1"/>
      <c r="J249" s="1"/>
    </row>
    <row r="250" spans="1:15" ht="12.75" customHeight="1">
      <c r="A250" s="2" t="s">
        <v>119</v>
      </c>
      <c r="G250" s="1"/>
      <c r="H250" s="1"/>
      <c r="J250" s="1"/>
    </row>
    <row r="251" spans="1:15" ht="25.5" customHeight="1">
      <c r="B251" s="192" t="s">
        <v>1</v>
      </c>
      <c r="C251" s="193"/>
      <c r="D251" s="193"/>
      <c r="E251" s="193"/>
      <c r="G251" s="4" t="s">
        <v>2</v>
      </c>
      <c r="H251" s="4" t="s">
        <v>3</v>
      </c>
      <c r="I251" s="5" t="s">
        <v>4</v>
      </c>
      <c r="J251" s="4" t="s">
        <v>5</v>
      </c>
      <c r="K251" s="6" t="s">
        <v>6</v>
      </c>
      <c r="L251" s="6" t="s">
        <v>7</v>
      </c>
      <c r="M251" s="7" t="s">
        <v>8</v>
      </c>
    </row>
    <row r="252" spans="1:15" ht="12.75" customHeight="1">
      <c r="A252" s="9" t="s">
        <v>9</v>
      </c>
      <c r="B252" s="10">
        <v>1</v>
      </c>
      <c r="C252" s="10">
        <v>2</v>
      </c>
      <c r="D252" s="10">
        <v>3</v>
      </c>
      <c r="E252" s="10">
        <v>4</v>
      </c>
      <c r="F252" s="11" t="s">
        <v>10</v>
      </c>
      <c r="G252" s="12"/>
      <c r="H252" s="12"/>
      <c r="I252" s="13"/>
      <c r="J252" s="14"/>
      <c r="K252" s="15"/>
      <c r="L252" s="15"/>
      <c r="M252" s="1"/>
    </row>
    <row r="253" spans="1:15" ht="12.75" customHeight="1">
      <c r="A253" s="28" t="s">
        <v>59</v>
      </c>
      <c r="B253" s="17">
        <v>54</v>
      </c>
      <c r="C253" s="17"/>
      <c r="D253" s="17"/>
      <c r="E253" s="17"/>
      <c r="F253" s="18"/>
      <c r="G253" s="12"/>
      <c r="H253" s="12"/>
      <c r="I253" s="13"/>
      <c r="J253" s="14"/>
      <c r="K253" s="19">
        <f>B253</f>
        <v>54</v>
      </c>
      <c r="L253" s="15"/>
      <c r="M253" s="1"/>
    </row>
    <row r="254" spans="1:15" ht="12.75" customHeight="1">
      <c r="A254" s="28" t="s">
        <v>67</v>
      </c>
      <c r="C254" s="29">
        <v>50</v>
      </c>
      <c r="G254" s="1"/>
      <c r="H254" s="1"/>
      <c r="J254" s="1">
        <f>C254/B253</f>
        <v>0.92592592592592593</v>
      </c>
      <c r="K254" s="19">
        <v>50</v>
      </c>
      <c r="L254" s="25">
        <f t="shared" ref="L254:L256" si="73">K254/K253</f>
        <v>0.92592592592592593</v>
      </c>
      <c r="M254" s="1">
        <f t="shared" ref="M254:M256" si="74">100%-L254</f>
        <v>7.407407407407407E-2</v>
      </c>
    </row>
    <row r="255" spans="1:15" ht="12.75" customHeight="1">
      <c r="A255" s="29">
        <v>1202</v>
      </c>
      <c r="D255" s="29">
        <v>40</v>
      </c>
      <c r="G255" s="1"/>
      <c r="H255" s="1"/>
      <c r="J255" s="1">
        <f>D255/C254</f>
        <v>0.8</v>
      </c>
      <c r="K255" s="19">
        <v>45</v>
      </c>
      <c r="L255" s="25">
        <f t="shared" si="73"/>
        <v>0.9</v>
      </c>
      <c r="M255" s="1">
        <f t="shared" si="74"/>
        <v>9.9999999999999978E-2</v>
      </c>
      <c r="O255" s="29">
        <f>K255/K253</f>
        <v>0.83333333333333337</v>
      </c>
    </row>
    <row r="256" spans="1:15" ht="12.75" customHeight="1">
      <c r="A256" s="29">
        <v>1301</v>
      </c>
      <c r="E256" s="29">
        <v>39</v>
      </c>
      <c r="F256" s="29">
        <f>E256/B253</f>
        <v>0.72222222222222221</v>
      </c>
      <c r="G256" s="1"/>
      <c r="H256" s="1"/>
      <c r="J256" s="1">
        <f>E256/D255</f>
        <v>0.97499999999999998</v>
      </c>
      <c r="K256" s="19">
        <v>45</v>
      </c>
      <c r="L256" s="25">
        <f t="shared" si="73"/>
        <v>1</v>
      </c>
      <c r="M256" s="1">
        <f t="shared" si="74"/>
        <v>0</v>
      </c>
    </row>
    <row r="257" spans="1:15" ht="12.75" customHeight="1">
      <c r="A257" s="29">
        <v>1302</v>
      </c>
      <c r="E257" s="29">
        <v>11</v>
      </c>
      <c r="G257" s="1"/>
      <c r="H257" s="1"/>
      <c r="J257" s="1"/>
      <c r="K257" s="19">
        <v>12</v>
      </c>
      <c r="L257" s="25"/>
      <c r="M257" s="1"/>
    </row>
    <row r="258" spans="1:15" ht="12.75" customHeight="1">
      <c r="G258" s="1"/>
      <c r="H258" s="1"/>
      <c r="J258" s="1"/>
    </row>
    <row r="259" spans="1:15" ht="12.75" customHeight="1">
      <c r="A259" s="2" t="s">
        <v>120</v>
      </c>
      <c r="G259" s="1"/>
      <c r="H259" s="1"/>
      <c r="J259" s="1"/>
    </row>
    <row r="260" spans="1:15" ht="25.5" customHeight="1">
      <c r="B260" s="192" t="s">
        <v>1</v>
      </c>
      <c r="C260" s="193"/>
      <c r="D260" s="193"/>
      <c r="E260" s="193"/>
      <c r="G260" s="4" t="s">
        <v>2</v>
      </c>
      <c r="H260" s="4" t="s">
        <v>3</v>
      </c>
      <c r="I260" s="5" t="s">
        <v>4</v>
      </c>
      <c r="J260" s="4" t="s">
        <v>5</v>
      </c>
      <c r="K260" s="6" t="s">
        <v>6</v>
      </c>
      <c r="L260" s="6" t="s">
        <v>7</v>
      </c>
      <c r="M260" s="7" t="s">
        <v>8</v>
      </c>
    </row>
    <row r="261" spans="1:15" ht="12.75" customHeight="1">
      <c r="A261" s="9" t="s">
        <v>9</v>
      </c>
      <c r="B261" s="10">
        <v>1</v>
      </c>
      <c r="C261" s="10">
        <v>2</v>
      </c>
      <c r="D261" s="10">
        <v>3</v>
      </c>
      <c r="E261" s="10">
        <v>4</v>
      </c>
      <c r="F261" s="11" t="s">
        <v>10</v>
      </c>
      <c r="G261" s="12"/>
      <c r="H261" s="12"/>
      <c r="I261" s="13"/>
      <c r="J261" s="14"/>
      <c r="K261" s="15"/>
      <c r="L261" s="15"/>
      <c r="M261" s="1"/>
    </row>
    <row r="262" spans="1:15" ht="12.75" customHeight="1">
      <c r="A262" s="28" t="s">
        <v>67</v>
      </c>
      <c r="B262" s="17">
        <v>39</v>
      </c>
      <c r="C262" s="17"/>
      <c r="D262" s="17"/>
      <c r="E262" s="17"/>
      <c r="F262" s="18"/>
      <c r="G262" s="12"/>
      <c r="H262" s="12"/>
      <c r="I262" s="13"/>
      <c r="J262" s="14"/>
      <c r="K262" s="19">
        <f>B262</f>
        <v>39</v>
      </c>
      <c r="L262" s="15"/>
      <c r="M262" s="1"/>
    </row>
    <row r="263" spans="1:15" ht="12.75" customHeight="1">
      <c r="A263" s="28" t="s">
        <v>68</v>
      </c>
      <c r="C263" s="29">
        <v>31</v>
      </c>
      <c r="G263" s="1"/>
      <c r="H263" s="1"/>
      <c r="J263" s="1">
        <f>C263/B262</f>
        <v>0.79487179487179482</v>
      </c>
      <c r="K263" s="19">
        <v>31</v>
      </c>
      <c r="L263" s="25">
        <f t="shared" ref="L263:L265" si="75">K263/K262</f>
        <v>0.79487179487179482</v>
      </c>
      <c r="M263" s="1">
        <f t="shared" ref="M263:M265" si="76">100%-L263</f>
        <v>0.20512820512820518</v>
      </c>
    </row>
    <row r="264" spans="1:15" ht="12.75" customHeight="1">
      <c r="A264" s="29">
        <v>1301</v>
      </c>
      <c r="D264" s="29">
        <v>26</v>
      </c>
      <c r="G264" s="1"/>
      <c r="H264" s="1"/>
      <c r="J264" s="1">
        <f>D264/C263</f>
        <v>0.83870967741935487</v>
      </c>
      <c r="K264" s="29">
        <v>26</v>
      </c>
      <c r="L264" s="25">
        <f t="shared" si="75"/>
        <v>0.83870967741935487</v>
      </c>
      <c r="M264" s="1">
        <f t="shared" si="76"/>
        <v>0.16129032258064513</v>
      </c>
      <c r="O264" s="29">
        <f>K264/K262</f>
        <v>0.66666666666666663</v>
      </c>
    </row>
    <row r="265" spans="1:15" ht="12.75" customHeight="1">
      <c r="A265" s="29">
        <v>1302</v>
      </c>
      <c r="E265" s="29">
        <v>26</v>
      </c>
      <c r="F265" s="29">
        <f>E265/B262</f>
        <v>0.66666666666666663</v>
      </c>
      <c r="G265" s="1"/>
      <c r="H265" s="1"/>
      <c r="J265" s="1">
        <f>E265/D264</f>
        <v>1</v>
      </c>
      <c r="K265" s="29">
        <v>26</v>
      </c>
      <c r="L265" s="25">
        <f t="shared" si="75"/>
        <v>1</v>
      </c>
      <c r="M265" s="1">
        <f t="shared" si="76"/>
        <v>0</v>
      </c>
    </row>
    <row r="266" spans="1:15" ht="12.75" customHeight="1">
      <c r="G266" s="1"/>
      <c r="H266" s="1"/>
      <c r="J266" s="1"/>
    </row>
    <row r="267" spans="1:15" ht="12.75" customHeight="1">
      <c r="G267" s="1"/>
      <c r="H267" s="1"/>
      <c r="J267" s="1"/>
    </row>
    <row r="268" spans="1:15" ht="12.75" customHeight="1">
      <c r="G268" s="1"/>
      <c r="H268" s="1"/>
      <c r="J268" s="1"/>
    </row>
    <row r="269" spans="1:15" ht="12.75" customHeight="1">
      <c r="G269" s="1"/>
      <c r="H269" s="1"/>
      <c r="J269" s="1"/>
    </row>
    <row r="270" spans="1:15" ht="12.75" customHeight="1">
      <c r="G270" s="1"/>
      <c r="H270" s="1"/>
      <c r="J270" s="1"/>
    </row>
    <row r="271" spans="1:15" ht="12.75" customHeight="1">
      <c r="G271" s="1"/>
      <c r="H271" s="1"/>
      <c r="J271" s="1"/>
    </row>
    <row r="272" spans="1:15" ht="12.75" customHeight="1">
      <c r="G272" s="1"/>
      <c r="H272" s="1"/>
      <c r="J272" s="1"/>
    </row>
    <row r="273" spans="7:10" ht="12.75" customHeight="1">
      <c r="G273" s="1"/>
      <c r="H273" s="1"/>
      <c r="J273" s="1"/>
    </row>
    <row r="274" spans="7:10" ht="12.75" customHeight="1">
      <c r="G274" s="1"/>
      <c r="H274" s="1"/>
      <c r="J274" s="1"/>
    </row>
    <row r="275" spans="7:10" ht="12.75" customHeight="1">
      <c r="G275" s="1"/>
      <c r="H275" s="1"/>
      <c r="J275" s="1"/>
    </row>
    <row r="276" spans="7:10" ht="12.75" customHeight="1">
      <c r="G276" s="1"/>
      <c r="H276" s="1"/>
      <c r="J276" s="1"/>
    </row>
    <row r="277" spans="7:10" ht="12.75" customHeight="1">
      <c r="G277" s="1"/>
      <c r="H277" s="1"/>
      <c r="J277" s="1"/>
    </row>
    <row r="278" spans="7:10" ht="12.75" customHeight="1">
      <c r="G278" s="1"/>
      <c r="H278" s="1"/>
      <c r="J278" s="1"/>
    </row>
    <row r="279" spans="7:10" ht="12.75" customHeight="1">
      <c r="G279" s="1"/>
      <c r="H279" s="1"/>
      <c r="J279" s="1"/>
    </row>
    <row r="280" spans="7:10" ht="12.75" customHeight="1">
      <c r="G280" s="1"/>
      <c r="H280" s="1"/>
      <c r="J280" s="1"/>
    </row>
    <row r="281" spans="7:10" ht="12.75" customHeight="1">
      <c r="G281" s="1"/>
      <c r="H281" s="1"/>
      <c r="J281" s="1"/>
    </row>
    <row r="282" spans="7:10" ht="12.75" customHeight="1">
      <c r="G282" s="1"/>
      <c r="H282" s="1"/>
      <c r="J282" s="1"/>
    </row>
    <row r="283" spans="7:10" ht="12.75" customHeight="1">
      <c r="G283" s="1"/>
      <c r="H283" s="1"/>
      <c r="J283" s="1"/>
    </row>
    <row r="284" spans="7:10" ht="12.75" customHeight="1">
      <c r="G284" s="1"/>
      <c r="H284" s="1"/>
      <c r="J284" s="1"/>
    </row>
    <row r="285" spans="7:10" ht="12.75" customHeight="1">
      <c r="G285" s="1"/>
      <c r="H285" s="1"/>
      <c r="J285" s="1"/>
    </row>
    <row r="286" spans="7:10" ht="12.75" customHeight="1">
      <c r="G286" s="1"/>
      <c r="H286" s="1"/>
      <c r="J286" s="1"/>
    </row>
    <row r="287" spans="7:10" ht="12.75" customHeight="1">
      <c r="G287" s="1"/>
      <c r="H287" s="1"/>
      <c r="J287" s="1"/>
    </row>
    <row r="288" spans="7:10" ht="12.75" customHeight="1">
      <c r="G288" s="1"/>
      <c r="H288" s="1"/>
      <c r="J288" s="1"/>
    </row>
    <row r="289" spans="7:10" ht="12.75" customHeight="1">
      <c r="G289" s="1"/>
      <c r="H289" s="1"/>
      <c r="J289" s="1"/>
    </row>
    <row r="290" spans="7:10" ht="12.75" customHeight="1">
      <c r="G290" s="1"/>
      <c r="H290" s="1"/>
      <c r="J290" s="1"/>
    </row>
    <row r="291" spans="7:10" ht="12.75" customHeight="1">
      <c r="G291" s="1"/>
      <c r="H291" s="1"/>
      <c r="J291" s="1"/>
    </row>
    <row r="292" spans="7:10" ht="12.75" customHeight="1">
      <c r="G292" s="1"/>
      <c r="H292" s="1"/>
      <c r="J292" s="1"/>
    </row>
    <row r="293" spans="7:10" ht="12.75" customHeight="1">
      <c r="G293" s="1"/>
      <c r="H293" s="1"/>
      <c r="J293" s="1"/>
    </row>
    <row r="294" spans="7:10" ht="12.75" customHeight="1">
      <c r="G294" s="1"/>
      <c r="H294" s="1"/>
      <c r="J294" s="1"/>
    </row>
    <row r="295" spans="7:10" ht="12.75" customHeight="1">
      <c r="G295" s="1"/>
      <c r="H295" s="1"/>
      <c r="J295" s="1"/>
    </row>
    <row r="296" spans="7:10" ht="12.75" customHeight="1">
      <c r="G296" s="1"/>
      <c r="H296" s="1"/>
      <c r="J296" s="1"/>
    </row>
    <row r="297" spans="7:10" ht="12.75" customHeight="1">
      <c r="G297" s="1"/>
      <c r="H297" s="1"/>
      <c r="J297" s="1"/>
    </row>
    <row r="298" spans="7:10" ht="12.75" customHeight="1">
      <c r="G298" s="1"/>
      <c r="H298" s="1"/>
      <c r="J298" s="1"/>
    </row>
    <row r="299" spans="7:10" ht="12.75" customHeight="1">
      <c r="G299" s="1"/>
      <c r="H299" s="1"/>
      <c r="J299" s="1"/>
    </row>
    <row r="300" spans="7:10" ht="12.75" customHeight="1">
      <c r="G300" s="1"/>
      <c r="H300" s="1"/>
      <c r="J300" s="1"/>
    </row>
    <row r="301" spans="7:10" ht="12.75" customHeight="1">
      <c r="G301" s="1"/>
      <c r="H301" s="1"/>
      <c r="J301" s="1"/>
    </row>
    <row r="302" spans="7:10" ht="12.75" customHeight="1">
      <c r="G302" s="1"/>
      <c r="H302" s="1"/>
      <c r="J302" s="1"/>
    </row>
    <row r="303" spans="7:10" ht="12.75" customHeight="1">
      <c r="G303" s="1"/>
      <c r="H303" s="1"/>
      <c r="J303" s="1"/>
    </row>
    <row r="304" spans="7:10" ht="12.75" customHeight="1">
      <c r="G304" s="1"/>
      <c r="H304" s="1"/>
      <c r="J304" s="1"/>
    </row>
    <row r="305" spans="7:10" ht="12.75" customHeight="1">
      <c r="G305" s="1"/>
      <c r="H305" s="1"/>
      <c r="J305" s="1"/>
    </row>
    <row r="306" spans="7:10" ht="12.75" customHeight="1">
      <c r="G306" s="1"/>
      <c r="H306" s="1"/>
      <c r="J306" s="1"/>
    </row>
    <row r="307" spans="7:10" ht="12.75" customHeight="1">
      <c r="G307" s="1"/>
      <c r="H307" s="1"/>
      <c r="J307" s="1"/>
    </row>
    <row r="308" spans="7:10" ht="12.75" customHeight="1">
      <c r="G308" s="1"/>
      <c r="H308" s="1"/>
      <c r="J308" s="1"/>
    </row>
    <row r="309" spans="7:10" ht="12.75" customHeight="1">
      <c r="G309" s="1"/>
      <c r="H309" s="1"/>
      <c r="J309" s="1"/>
    </row>
    <row r="310" spans="7:10" ht="12.75" customHeight="1">
      <c r="G310" s="1"/>
      <c r="H310" s="1"/>
      <c r="J310" s="1"/>
    </row>
    <row r="311" spans="7:10" ht="12.75" customHeight="1">
      <c r="G311" s="1"/>
      <c r="H311" s="1"/>
      <c r="J311" s="1"/>
    </row>
    <row r="312" spans="7:10" ht="12.75" customHeight="1">
      <c r="G312" s="1"/>
      <c r="H312" s="1"/>
      <c r="J312" s="1"/>
    </row>
    <row r="313" spans="7:10" ht="12.75" customHeight="1">
      <c r="G313" s="1"/>
      <c r="H313" s="1"/>
      <c r="J313" s="1"/>
    </row>
    <row r="314" spans="7:10" ht="12.75" customHeight="1">
      <c r="G314" s="1"/>
      <c r="H314" s="1"/>
      <c r="J314" s="1"/>
    </row>
    <row r="315" spans="7:10" ht="12.75" customHeight="1">
      <c r="G315" s="1"/>
      <c r="H315" s="1"/>
      <c r="J315" s="1"/>
    </row>
    <row r="316" spans="7:10" ht="12.75" customHeight="1">
      <c r="G316" s="1"/>
      <c r="H316" s="1"/>
      <c r="J316" s="1"/>
    </row>
    <row r="317" spans="7:10" ht="12.75" customHeight="1">
      <c r="G317" s="1"/>
      <c r="H317" s="1"/>
      <c r="J317" s="1"/>
    </row>
    <row r="318" spans="7:10" ht="12.75" customHeight="1">
      <c r="G318" s="1"/>
      <c r="H318" s="1"/>
      <c r="J318" s="1"/>
    </row>
    <row r="319" spans="7:10" ht="12.75" customHeight="1">
      <c r="G319" s="1"/>
      <c r="H319" s="1"/>
      <c r="J319" s="1"/>
    </row>
    <row r="320" spans="7:10" ht="12.75" customHeight="1">
      <c r="G320" s="1"/>
      <c r="H320" s="1"/>
      <c r="J320" s="1"/>
    </row>
    <row r="321" spans="7:10" ht="12.75" customHeight="1">
      <c r="G321" s="1"/>
      <c r="H321" s="1"/>
      <c r="J321" s="1"/>
    </row>
    <row r="322" spans="7:10" ht="12.75" customHeight="1">
      <c r="G322" s="1"/>
      <c r="H322" s="1"/>
      <c r="J322" s="1"/>
    </row>
    <row r="323" spans="7:10" ht="12.75" customHeight="1">
      <c r="G323" s="1"/>
      <c r="H323" s="1"/>
      <c r="J323" s="1"/>
    </row>
    <row r="324" spans="7:10" ht="12.75" customHeight="1">
      <c r="G324" s="1"/>
      <c r="H324" s="1"/>
      <c r="J324" s="1"/>
    </row>
    <row r="325" spans="7:10" ht="12.75" customHeight="1">
      <c r="G325" s="1"/>
      <c r="H325" s="1"/>
      <c r="J325" s="1"/>
    </row>
    <row r="326" spans="7:10" ht="12.75" customHeight="1">
      <c r="G326" s="1"/>
      <c r="H326" s="1"/>
      <c r="J326" s="1"/>
    </row>
    <row r="327" spans="7:10" ht="12.75" customHeight="1">
      <c r="G327" s="1"/>
      <c r="H327" s="1"/>
      <c r="J327" s="1"/>
    </row>
    <row r="328" spans="7:10" ht="12.75" customHeight="1">
      <c r="G328" s="1"/>
      <c r="H328" s="1"/>
      <c r="J328" s="1"/>
    </row>
    <row r="329" spans="7:10" ht="12.75" customHeight="1">
      <c r="G329" s="1"/>
      <c r="H329" s="1"/>
      <c r="J329" s="1"/>
    </row>
    <row r="330" spans="7:10" ht="12.75" customHeight="1">
      <c r="G330" s="1"/>
      <c r="H330" s="1"/>
      <c r="J330" s="1"/>
    </row>
    <row r="331" spans="7:10" ht="12.75" customHeight="1">
      <c r="G331" s="1"/>
      <c r="H331" s="1"/>
      <c r="J331" s="1"/>
    </row>
    <row r="332" spans="7:10" ht="12.75" customHeight="1">
      <c r="G332" s="1"/>
      <c r="H332" s="1"/>
      <c r="J332" s="1"/>
    </row>
    <row r="333" spans="7:10" ht="12.75" customHeight="1">
      <c r="G333" s="1"/>
      <c r="H333" s="1"/>
      <c r="J333" s="1"/>
    </row>
    <row r="334" spans="7:10" ht="12.75" customHeight="1">
      <c r="G334" s="1"/>
      <c r="H334" s="1"/>
      <c r="J334" s="1"/>
    </row>
    <row r="335" spans="7:10" ht="12.75" customHeight="1">
      <c r="G335" s="1"/>
      <c r="H335" s="1"/>
      <c r="J335" s="1"/>
    </row>
    <row r="336" spans="7:10" ht="12.75" customHeight="1">
      <c r="G336" s="1"/>
      <c r="H336" s="1"/>
      <c r="J336" s="1"/>
    </row>
    <row r="337" spans="7:10" ht="12.75" customHeight="1">
      <c r="G337" s="1"/>
      <c r="H337" s="1"/>
      <c r="J337" s="1"/>
    </row>
    <row r="338" spans="7:10" ht="12.75" customHeight="1">
      <c r="G338" s="1"/>
      <c r="H338" s="1"/>
      <c r="J338" s="1"/>
    </row>
    <row r="339" spans="7:10" ht="12.75" customHeight="1">
      <c r="G339" s="1"/>
      <c r="H339" s="1"/>
      <c r="J339" s="1"/>
    </row>
    <row r="340" spans="7:10" ht="12.75" customHeight="1">
      <c r="G340" s="1"/>
      <c r="H340" s="1"/>
      <c r="J340" s="1"/>
    </row>
    <row r="341" spans="7:10" ht="12.75" customHeight="1">
      <c r="G341" s="1"/>
      <c r="H341" s="1"/>
      <c r="J341" s="1"/>
    </row>
    <row r="342" spans="7:10" ht="12.75" customHeight="1">
      <c r="G342" s="1"/>
      <c r="H342" s="1"/>
      <c r="J342" s="1"/>
    </row>
    <row r="343" spans="7:10" ht="12.75" customHeight="1">
      <c r="G343" s="1"/>
      <c r="H343" s="1"/>
      <c r="J343" s="1"/>
    </row>
    <row r="344" spans="7:10" ht="12.75" customHeight="1">
      <c r="G344" s="1"/>
      <c r="H344" s="1"/>
      <c r="J344" s="1"/>
    </row>
    <row r="345" spans="7:10" ht="12.75" customHeight="1">
      <c r="G345" s="1"/>
      <c r="H345" s="1"/>
      <c r="J345" s="1"/>
    </row>
    <row r="346" spans="7:10" ht="12.75" customHeight="1">
      <c r="G346" s="1"/>
      <c r="H346" s="1"/>
      <c r="J346" s="1"/>
    </row>
    <row r="347" spans="7:10" ht="12.75" customHeight="1">
      <c r="G347" s="1"/>
      <c r="H347" s="1"/>
      <c r="J347" s="1"/>
    </row>
    <row r="348" spans="7:10" ht="12.75" customHeight="1">
      <c r="G348" s="1"/>
      <c r="H348" s="1"/>
      <c r="J348" s="1"/>
    </row>
    <row r="349" spans="7:10" ht="12.75" customHeight="1">
      <c r="G349" s="1"/>
      <c r="H349" s="1"/>
      <c r="J349" s="1"/>
    </row>
    <row r="350" spans="7:10" ht="12.75" customHeight="1">
      <c r="G350" s="1"/>
      <c r="H350" s="1"/>
      <c r="J350" s="1"/>
    </row>
    <row r="351" spans="7:10" ht="12.75" customHeight="1">
      <c r="G351" s="1"/>
      <c r="H351" s="1"/>
      <c r="J351" s="1"/>
    </row>
    <row r="352" spans="7:10" ht="12.75" customHeight="1">
      <c r="G352" s="1"/>
      <c r="H352" s="1"/>
      <c r="J352" s="1"/>
    </row>
    <row r="353" spans="7:10" ht="12.75" customHeight="1">
      <c r="G353" s="1"/>
      <c r="H353" s="1"/>
      <c r="J353" s="1"/>
    </row>
    <row r="354" spans="7:10" ht="12.75" customHeight="1">
      <c r="G354" s="1"/>
      <c r="H354" s="1"/>
      <c r="J354" s="1"/>
    </row>
    <row r="355" spans="7:10" ht="12.75" customHeight="1">
      <c r="G355" s="1"/>
      <c r="H355" s="1"/>
      <c r="J355" s="1"/>
    </row>
    <row r="356" spans="7:10" ht="12.75" customHeight="1">
      <c r="G356" s="1"/>
      <c r="H356" s="1"/>
      <c r="J356" s="1"/>
    </row>
    <row r="357" spans="7:10" ht="12.75" customHeight="1">
      <c r="G357" s="1"/>
      <c r="H357" s="1"/>
      <c r="J357" s="1"/>
    </row>
    <row r="358" spans="7:10" ht="12.75" customHeight="1">
      <c r="G358" s="1"/>
      <c r="H358" s="1"/>
      <c r="J358" s="1"/>
    </row>
    <row r="359" spans="7:10" ht="12.75" customHeight="1">
      <c r="G359" s="1"/>
      <c r="H359" s="1"/>
      <c r="J359" s="1"/>
    </row>
    <row r="360" spans="7:10" ht="12.75" customHeight="1">
      <c r="G360" s="1"/>
      <c r="H360" s="1"/>
      <c r="J360" s="1"/>
    </row>
    <row r="361" spans="7:10" ht="12.75" customHeight="1">
      <c r="G361" s="1"/>
      <c r="H361" s="1"/>
      <c r="J361" s="1"/>
    </row>
    <row r="362" spans="7:10" ht="12.75" customHeight="1">
      <c r="G362" s="1"/>
      <c r="H362" s="1"/>
      <c r="J362" s="1"/>
    </row>
    <row r="363" spans="7:10" ht="12.75" customHeight="1">
      <c r="G363" s="1"/>
      <c r="H363" s="1"/>
      <c r="J363" s="1"/>
    </row>
    <row r="364" spans="7:10" ht="12.75" customHeight="1">
      <c r="G364" s="1"/>
      <c r="H364" s="1"/>
      <c r="J364" s="1"/>
    </row>
    <row r="365" spans="7:10" ht="12.75" customHeight="1">
      <c r="G365" s="1"/>
      <c r="H365" s="1"/>
      <c r="J365" s="1"/>
    </row>
    <row r="366" spans="7:10" ht="12.75" customHeight="1">
      <c r="G366" s="1"/>
      <c r="H366" s="1"/>
      <c r="J366" s="1"/>
    </row>
    <row r="367" spans="7:10" ht="12.75" customHeight="1">
      <c r="G367" s="1"/>
      <c r="H367" s="1"/>
      <c r="J367" s="1"/>
    </row>
    <row r="368" spans="7:10" ht="12.75" customHeight="1">
      <c r="G368" s="1"/>
      <c r="H368" s="1"/>
      <c r="J368" s="1"/>
    </row>
    <row r="369" spans="7:10" ht="12.75" customHeight="1">
      <c r="G369" s="1"/>
      <c r="H369" s="1"/>
      <c r="J369" s="1"/>
    </row>
    <row r="370" spans="7:10" ht="12.75" customHeight="1">
      <c r="G370" s="1"/>
      <c r="H370" s="1"/>
      <c r="J370" s="1"/>
    </row>
    <row r="371" spans="7:10" ht="12.75" customHeight="1">
      <c r="G371" s="1"/>
      <c r="H371" s="1"/>
      <c r="J371" s="1"/>
    </row>
    <row r="372" spans="7:10" ht="12.75" customHeight="1">
      <c r="G372" s="1"/>
      <c r="H372" s="1"/>
      <c r="J372" s="1"/>
    </row>
    <row r="373" spans="7:10" ht="12.75" customHeight="1">
      <c r="G373" s="1"/>
      <c r="H373" s="1"/>
      <c r="J373" s="1"/>
    </row>
    <row r="374" spans="7:10" ht="12.75" customHeight="1">
      <c r="G374" s="1"/>
      <c r="H374" s="1"/>
      <c r="J374" s="1"/>
    </row>
    <row r="375" spans="7:10" ht="12.75" customHeight="1">
      <c r="G375" s="1"/>
      <c r="H375" s="1"/>
      <c r="J375" s="1"/>
    </row>
    <row r="376" spans="7:10" ht="12.75" customHeight="1">
      <c r="G376" s="1"/>
      <c r="H376" s="1"/>
      <c r="J376" s="1"/>
    </row>
    <row r="377" spans="7:10" ht="12.75" customHeight="1">
      <c r="G377" s="1"/>
      <c r="H377" s="1"/>
      <c r="J377" s="1"/>
    </row>
    <row r="378" spans="7:10" ht="12.75" customHeight="1">
      <c r="G378" s="1"/>
      <c r="H378" s="1"/>
      <c r="J378" s="1"/>
    </row>
    <row r="379" spans="7:10" ht="12.75" customHeight="1">
      <c r="G379" s="1"/>
      <c r="H379" s="1"/>
      <c r="J379" s="1"/>
    </row>
    <row r="380" spans="7:10" ht="12.75" customHeight="1">
      <c r="G380" s="1"/>
      <c r="H380" s="1"/>
      <c r="J380" s="1"/>
    </row>
    <row r="381" spans="7:10" ht="12.75" customHeight="1">
      <c r="G381" s="1"/>
      <c r="H381" s="1"/>
      <c r="J381" s="1"/>
    </row>
    <row r="382" spans="7:10" ht="12.75" customHeight="1">
      <c r="G382" s="1"/>
      <c r="H382" s="1"/>
      <c r="J382" s="1"/>
    </row>
    <row r="383" spans="7:10" ht="12.75" customHeight="1">
      <c r="G383" s="1"/>
      <c r="H383" s="1"/>
      <c r="J383" s="1"/>
    </row>
    <row r="384" spans="7:10" ht="12.75" customHeight="1">
      <c r="G384" s="1"/>
      <c r="H384" s="1"/>
      <c r="J384" s="1"/>
    </row>
    <row r="385" spans="7:10" ht="12.75" customHeight="1">
      <c r="G385" s="1"/>
      <c r="H385" s="1"/>
      <c r="J385" s="1"/>
    </row>
    <row r="386" spans="7:10" ht="12.75" customHeight="1">
      <c r="G386" s="1"/>
      <c r="H386" s="1"/>
      <c r="J386" s="1"/>
    </row>
    <row r="387" spans="7:10" ht="12.75" customHeight="1">
      <c r="G387" s="1"/>
      <c r="H387" s="1"/>
      <c r="J387" s="1"/>
    </row>
    <row r="388" spans="7:10" ht="12.75" customHeight="1">
      <c r="G388" s="1"/>
      <c r="H388" s="1"/>
      <c r="J388" s="1"/>
    </row>
    <row r="389" spans="7:10" ht="12.75" customHeight="1">
      <c r="G389" s="1"/>
      <c r="H389" s="1"/>
      <c r="J389" s="1"/>
    </row>
    <row r="390" spans="7:10" ht="12.75" customHeight="1">
      <c r="G390" s="1"/>
      <c r="H390" s="1"/>
      <c r="J390" s="1"/>
    </row>
    <row r="391" spans="7:10" ht="12.75" customHeight="1">
      <c r="G391" s="1"/>
      <c r="H391" s="1"/>
      <c r="J391" s="1"/>
    </row>
    <row r="392" spans="7:10" ht="12.75" customHeight="1">
      <c r="G392" s="1"/>
      <c r="H392" s="1"/>
      <c r="J392" s="1"/>
    </row>
    <row r="393" spans="7:10" ht="12.75" customHeight="1">
      <c r="G393" s="1"/>
      <c r="H393" s="1"/>
      <c r="J393" s="1"/>
    </row>
    <row r="394" spans="7:10" ht="12.75" customHeight="1">
      <c r="G394" s="1"/>
      <c r="H394" s="1"/>
      <c r="J394" s="1"/>
    </row>
    <row r="395" spans="7:10" ht="12.75" customHeight="1">
      <c r="G395" s="1"/>
      <c r="H395" s="1"/>
      <c r="J395" s="1"/>
    </row>
    <row r="396" spans="7:10" ht="12.75" customHeight="1">
      <c r="G396" s="1"/>
      <c r="H396" s="1"/>
      <c r="J396" s="1"/>
    </row>
    <row r="397" spans="7:10" ht="12.75" customHeight="1">
      <c r="G397" s="1"/>
      <c r="H397" s="1"/>
      <c r="J397" s="1"/>
    </row>
    <row r="398" spans="7:10" ht="12.75" customHeight="1">
      <c r="G398" s="1"/>
      <c r="H398" s="1"/>
      <c r="J398" s="1"/>
    </row>
    <row r="399" spans="7:10" ht="12.75" customHeight="1">
      <c r="G399" s="1"/>
      <c r="H399" s="1"/>
      <c r="J399" s="1"/>
    </row>
    <row r="400" spans="7:10" ht="12.75" customHeight="1">
      <c r="G400" s="1"/>
      <c r="H400" s="1"/>
      <c r="J400" s="1"/>
    </row>
    <row r="401" spans="7:10" ht="12.75" customHeight="1">
      <c r="G401" s="1"/>
      <c r="H401" s="1"/>
      <c r="J401" s="1"/>
    </row>
    <row r="402" spans="7:10" ht="12.75" customHeight="1">
      <c r="G402" s="1"/>
      <c r="H402" s="1"/>
      <c r="J402" s="1"/>
    </row>
    <row r="403" spans="7:10" ht="12.75" customHeight="1">
      <c r="G403" s="1"/>
      <c r="H403" s="1"/>
      <c r="J403" s="1"/>
    </row>
    <row r="404" spans="7:10" ht="12.75" customHeight="1">
      <c r="G404" s="1"/>
      <c r="H404" s="1"/>
      <c r="J404" s="1"/>
    </row>
    <row r="405" spans="7:10" ht="12.75" customHeight="1">
      <c r="G405" s="1"/>
      <c r="H405" s="1"/>
      <c r="J405" s="1"/>
    </row>
    <row r="406" spans="7:10" ht="12.75" customHeight="1">
      <c r="G406" s="1"/>
      <c r="H406" s="1"/>
      <c r="J406" s="1"/>
    </row>
    <row r="407" spans="7:10" ht="12.75" customHeight="1">
      <c r="G407" s="1"/>
      <c r="H407" s="1"/>
      <c r="J407" s="1"/>
    </row>
    <row r="408" spans="7:10" ht="12.75" customHeight="1">
      <c r="G408" s="1"/>
      <c r="H408" s="1"/>
      <c r="J408" s="1"/>
    </row>
    <row r="409" spans="7:10" ht="12.75" customHeight="1">
      <c r="G409" s="1"/>
      <c r="H409" s="1"/>
      <c r="J409" s="1"/>
    </row>
    <row r="410" spans="7:10" ht="12.75" customHeight="1">
      <c r="G410" s="1"/>
      <c r="H410" s="1"/>
      <c r="J410" s="1"/>
    </row>
    <row r="411" spans="7:10" ht="12.75" customHeight="1">
      <c r="G411" s="1"/>
      <c r="H411" s="1"/>
      <c r="J411" s="1"/>
    </row>
    <row r="412" spans="7:10" ht="12.75" customHeight="1">
      <c r="G412" s="1"/>
      <c r="H412" s="1"/>
      <c r="J412" s="1"/>
    </row>
    <row r="413" spans="7:10" ht="12.75" customHeight="1">
      <c r="G413" s="1"/>
      <c r="H413" s="1"/>
      <c r="J413" s="1"/>
    </row>
    <row r="414" spans="7:10" ht="12.75" customHeight="1">
      <c r="G414" s="1"/>
      <c r="H414" s="1"/>
      <c r="J414" s="1"/>
    </row>
    <row r="415" spans="7:10" ht="12.75" customHeight="1">
      <c r="G415" s="1"/>
      <c r="H415" s="1"/>
      <c r="J415" s="1"/>
    </row>
    <row r="416" spans="7:10" ht="12.75" customHeight="1">
      <c r="G416" s="1"/>
      <c r="H416" s="1"/>
      <c r="J416" s="1"/>
    </row>
    <row r="417" spans="7:10" ht="12.75" customHeight="1">
      <c r="G417" s="1"/>
      <c r="H417" s="1"/>
      <c r="J417" s="1"/>
    </row>
    <row r="418" spans="7:10" ht="12.75" customHeight="1">
      <c r="G418" s="1"/>
      <c r="H418" s="1"/>
      <c r="J418" s="1"/>
    </row>
    <row r="419" spans="7:10" ht="12.75" customHeight="1">
      <c r="G419" s="1"/>
      <c r="H419" s="1"/>
      <c r="J419" s="1"/>
    </row>
    <row r="420" spans="7:10" ht="12.75" customHeight="1">
      <c r="G420" s="1"/>
      <c r="H420" s="1"/>
      <c r="J420" s="1"/>
    </row>
    <row r="421" spans="7:10" ht="12.75" customHeight="1">
      <c r="G421" s="1"/>
      <c r="H421" s="1"/>
      <c r="J421" s="1"/>
    </row>
    <row r="422" spans="7:10" ht="12.75" customHeight="1">
      <c r="G422" s="1"/>
      <c r="H422" s="1"/>
      <c r="J422" s="1"/>
    </row>
    <row r="423" spans="7:10" ht="12.75" customHeight="1">
      <c r="G423" s="1"/>
      <c r="H423" s="1"/>
      <c r="J423" s="1"/>
    </row>
    <row r="424" spans="7:10" ht="12.75" customHeight="1">
      <c r="G424" s="1"/>
      <c r="H424" s="1"/>
      <c r="J424" s="1"/>
    </row>
    <row r="425" spans="7:10" ht="12.75" customHeight="1">
      <c r="G425" s="1"/>
      <c r="H425" s="1"/>
      <c r="J425" s="1"/>
    </row>
    <row r="426" spans="7:10" ht="12.75" customHeight="1">
      <c r="G426" s="1"/>
      <c r="H426" s="1"/>
      <c r="J426" s="1"/>
    </row>
    <row r="427" spans="7:10" ht="12.75" customHeight="1">
      <c r="G427" s="1"/>
      <c r="H427" s="1"/>
      <c r="J427" s="1"/>
    </row>
    <row r="428" spans="7:10" ht="12.75" customHeight="1">
      <c r="G428" s="1"/>
      <c r="H428" s="1"/>
      <c r="J428" s="1"/>
    </row>
    <row r="429" spans="7:10" ht="12.75" customHeight="1">
      <c r="G429" s="1"/>
      <c r="H429" s="1"/>
      <c r="J429" s="1"/>
    </row>
    <row r="430" spans="7:10" ht="12.75" customHeight="1">
      <c r="G430" s="1"/>
      <c r="H430" s="1"/>
      <c r="J430" s="1"/>
    </row>
    <row r="431" spans="7:10" ht="12.75" customHeight="1">
      <c r="G431" s="1"/>
      <c r="H431" s="1"/>
      <c r="J431" s="1"/>
    </row>
    <row r="432" spans="7:10" ht="12.75" customHeight="1">
      <c r="G432" s="1"/>
      <c r="H432" s="1"/>
      <c r="J432" s="1"/>
    </row>
    <row r="433" spans="7:10" ht="12.75" customHeight="1">
      <c r="G433" s="1"/>
      <c r="H433" s="1"/>
      <c r="J433" s="1"/>
    </row>
    <row r="434" spans="7:10" ht="12.75" customHeight="1">
      <c r="G434" s="1"/>
      <c r="H434" s="1"/>
      <c r="J434" s="1"/>
    </row>
    <row r="435" spans="7:10" ht="12.75" customHeight="1">
      <c r="G435" s="1"/>
      <c r="H435" s="1"/>
      <c r="J435" s="1"/>
    </row>
    <row r="436" spans="7:10" ht="12.75" customHeight="1">
      <c r="G436" s="1"/>
      <c r="H436" s="1"/>
      <c r="J436" s="1"/>
    </row>
    <row r="437" spans="7:10" ht="12.75" customHeight="1">
      <c r="G437" s="1"/>
      <c r="H437" s="1"/>
      <c r="J437" s="1"/>
    </row>
    <row r="438" spans="7:10" ht="12.75" customHeight="1">
      <c r="G438" s="1"/>
      <c r="H438" s="1"/>
      <c r="J438" s="1"/>
    </row>
    <row r="439" spans="7:10" ht="12.75" customHeight="1">
      <c r="G439" s="1"/>
      <c r="H439" s="1"/>
      <c r="J439" s="1"/>
    </row>
    <row r="440" spans="7:10" ht="12.75" customHeight="1">
      <c r="G440" s="1"/>
      <c r="H440" s="1"/>
      <c r="J440" s="1"/>
    </row>
    <row r="441" spans="7:10" ht="12.75" customHeight="1">
      <c r="G441" s="1"/>
      <c r="H441" s="1"/>
      <c r="J441" s="1"/>
    </row>
    <row r="442" spans="7:10" ht="12.75" customHeight="1">
      <c r="G442" s="1"/>
      <c r="H442" s="1"/>
      <c r="J442" s="1"/>
    </row>
    <row r="443" spans="7:10" ht="12.75" customHeight="1">
      <c r="G443" s="1"/>
      <c r="H443" s="1"/>
      <c r="J443" s="1"/>
    </row>
    <row r="444" spans="7:10" ht="12.75" customHeight="1">
      <c r="G444" s="1"/>
      <c r="H444" s="1"/>
      <c r="J444" s="1"/>
    </row>
    <row r="445" spans="7:10" ht="12.75" customHeight="1">
      <c r="G445" s="1"/>
      <c r="H445" s="1"/>
      <c r="J445" s="1"/>
    </row>
    <row r="446" spans="7:10" ht="12.75" customHeight="1">
      <c r="G446" s="1"/>
      <c r="H446" s="1"/>
      <c r="J446" s="1"/>
    </row>
    <row r="447" spans="7:10" ht="12.75" customHeight="1">
      <c r="G447" s="1"/>
      <c r="H447" s="1"/>
      <c r="J447" s="1"/>
    </row>
    <row r="448" spans="7:10" ht="12.75" customHeight="1">
      <c r="G448" s="1"/>
      <c r="H448" s="1"/>
      <c r="J448" s="1"/>
    </row>
    <row r="449" spans="7:10" ht="12.75" customHeight="1">
      <c r="G449" s="1"/>
      <c r="H449" s="1"/>
      <c r="J449" s="1"/>
    </row>
    <row r="450" spans="7:10" ht="12.75" customHeight="1">
      <c r="G450" s="1"/>
      <c r="H450" s="1"/>
      <c r="J450" s="1"/>
    </row>
    <row r="451" spans="7:10" ht="12.75" customHeight="1">
      <c r="G451" s="1"/>
      <c r="H451" s="1"/>
      <c r="J451" s="1"/>
    </row>
    <row r="452" spans="7:10" ht="12.75" customHeight="1">
      <c r="G452" s="1"/>
      <c r="H452" s="1"/>
      <c r="J452" s="1"/>
    </row>
    <row r="453" spans="7:10" ht="12.75" customHeight="1">
      <c r="G453" s="1"/>
      <c r="H453" s="1"/>
      <c r="J453" s="1"/>
    </row>
    <row r="454" spans="7:10" ht="12.75" customHeight="1">
      <c r="G454" s="1"/>
      <c r="H454" s="1"/>
      <c r="J454" s="1"/>
    </row>
    <row r="455" spans="7:10" ht="12.75" customHeight="1">
      <c r="G455" s="1"/>
      <c r="H455" s="1"/>
      <c r="J455" s="1"/>
    </row>
    <row r="456" spans="7:10" ht="12.75" customHeight="1">
      <c r="G456" s="1"/>
      <c r="H456" s="1"/>
      <c r="J456" s="1"/>
    </row>
    <row r="457" spans="7:10" ht="12.75" customHeight="1">
      <c r="G457" s="1"/>
      <c r="H457" s="1"/>
      <c r="J457" s="1"/>
    </row>
    <row r="458" spans="7:10" ht="12.75" customHeight="1">
      <c r="G458" s="1"/>
      <c r="H458" s="1"/>
      <c r="J458" s="1"/>
    </row>
    <row r="459" spans="7:10" ht="12.75" customHeight="1">
      <c r="G459" s="1"/>
      <c r="H459" s="1"/>
      <c r="J459" s="1"/>
    </row>
    <row r="460" spans="7:10" ht="12.75" customHeight="1">
      <c r="G460" s="1"/>
      <c r="H460" s="1"/>
      <c r="J460" s="1"/>
    </row>
    <row r="461" spans="7:10" ht="12.75" customHeight="1">
      <c r="G461" s="1"/>
      <c r="H461" s="1"/>
      <c r="J461" s="1"/>
    </row>
    <row r="462" spans="7:10" ht="12.75" customHeight="1">
      <c r="G462" s="1"/>
      <c r="H462" s="1"/>
      <c r="J462" s="1"/>
    </row>
    <row r="463" spans="7:10" ht="12.75" customHeight="1">
      <c r="G463" s="1"/>
      <c r="H463" s="1"/>
      <c r="J463" s="1"/>
    </row>
    <row r="464" spans="7:10" ht="12.75" customHeight="1">
      <c r="G464" s="1"/>
      <c r="H464" s="1"/>
      <c r="J464" s="1"/>
    </row>
    <row r="465" spans="7:10" ht="12.75" customHeight="1">
      <c r="G465" s="1"/>
      <c r="H465" s="1"/>
      <c r="J465" s="1"/>
    </row>
    <row r="466" spans="7:10" ht="12.75" customHeight="1">
      <c r="G466" s="1"/>
      <c r="H466" s="1"/>
      <c r="J466" s="1"/>
    </row>
    <row r="467" spans="7:10" ht="12.75" customHeight="1">
      <c r="G467" s="1"/>
      <c r="H467" s="1"/>
      <c r="J467" s="1"/>
    </row>
    <row r="468" spans="7:10" ht="12.75" customHeight="1">
      <c r="G468" s="1"/>
      <c r="H468" s="1"/>
      <c r="J468" s="1"/>
    </row>
    <row r="469" spans="7:10" ht="12.75" customHeight="1">
      <c r="G469" s="1"/>
      <c r="H469" s="1"/>
      <c r="J469" s="1"/>
    </row>
    <row r="470" spans="7:10" ht="12.75" customHeight="1">
      <c r="G470" s="1"/>
      <c r="H470" s="1"/>
      <c r="J470" s="1"/>
    </row>
    <row r="471" spans="7:10" ht="12.75" customHeight="1">
      <c r="G471" s="1"/>
      <c r="H471" s="1"/>
      <c r="J471" s="1"/>
    </row>
    <row r="472" spans="7:10" ht="12.75" customHeight="1">
      <c r="G472" s="1"/>
      <c r="H472" s="1"/>
      <c r="J472" s="1"/>
    </row>
    <row r="473" spans="7:10" ht="12.75" customHeight="1">
      <c r="G473" s="1"/>
      <c r="H473" s="1"/>
      <c r="J473" s="1"/>
    </row>
    <row r="474" spans="7:10" ht="12.75" customHeight="1">
      <c r="G474" s="1"/>
      <c r="H474" s="1"/>
      <c r="J474" s="1"/>
    </row>
    <row r="475" spans="7:10" ht="12.75" customHeight="1">
      <c r="G475" s="1"/>
      <c r="H475" s="1"/>
      <c r="J475" s="1"/>
    </row>
    <row r="476" spans="7:10" ht="12.75" customHeight="1">
      <c r="G476" s="1"/>
      <c r="H476" s="1"/>
      <c r="J476" s="1"/>
    </row>
    <row r="477" spans="7:10" ht="12.75" customHeight="1">
      <c r="G477" s="1"/>
      <c r="H477" s="1"/>
      <c r="J477" s="1"/>
    </row>
    <row r="478" spans="7:10" ht="12.75" customHeight="1">
      <c r="G478" s="1"/>
      <c r="H478" s="1"/>
      <c r="J478" s="1"/>
    </row>
    <row r="479" spans="7:10" ht="12.75" customHeight="1">
      <c r="G479" s="1"/>
      <c r="H479" s="1"/>
      <c r="J479" s="1"/>
    </row>
    <row r="480" spans="7:10" ht="12.75" customHeight="1">
      <c r="G480" s="1"/>
      <c r="H480" s="1"/>
      <c r="J480" s="1"/>
    </row>
    <row r="481" spans="7:10" ht="12.75" customHeight="1">
      <c r="G481" s="1"/>
      <c r="H481" s="1"/>
      <c r="J481" s="1"/>
    </row>
    <row r="482" spans="7:10" ht="12.75" customHeight="1">
      <c r="G482" s="1"/>
      <c r="H482" s="1"/>
      <c r="J482" s="1"/>
    </row>
    <row r="483" spans="7:10" ht="12.75" customHeight="1">
      <c r="G483" s="1"/>
      <c r="H483" s="1"/>
      <c r="J483" s="1"/>
    </row>
    <row r="484" spans="7:10" ht="12.75" customHeight="1">
      <c r="G484" s="1"/>
      <c r="H484" s="1"/>
      <c r="J484" s="1"/>
    </row>
    <row r="485" spans="7:10" ht="12.75" customHeight="1">
      <c r="G485" s="1"/>
      <c r="H485" s="1"/>
      <c r="J485" s="1"/>
    </row>
    <row r="486" spans="7:10" ht="12.75" customHeight="1">
      <c r="G486" s="1"/>
      <c r="H486" s="1"/>
      <c r="J486" s="1"/>
    </row>
    <row r="487" spans="7:10" ht="12.75" customHeight="1">
      <c r="G487" s="1"/>
      <c r="H487" s="1"/>
      <c r="J487" s="1"/>
    </row>
    <row r="488" spans="7:10" ht="12.75" customHeight="1">
      <c r="G488" s="1"/>
      <c r="H488" s="1"/>
      <c r="J488" s="1"/>
    </row>
    <row r="489" spans="7:10" ht="12.75" customHeight="1">
      <c r="G489" s="1"/>
      <c r="H489" s="1"/>
      <c r="J489" s="1"/>
    </row>
    <row r="490" spans="7:10" ht="12.75" customHeight="1">
      <c r="G490" s="1"/>
      <c r="H490" s="1"/>
      <c r="J490" s="1"/>
    </row>
    <row r="491" spans="7:10" ht="12.75" customHeight="1">
      <c r="G491" s="1"/>
      <c r="H491" s="1"/>
      <c r="J491" s="1"/>
    </row>
    <row r="492" spans="7:10" ht="12.75" customHeight="1">
      <c r="G492" s="1"/>
      <c r="H492" s="1"/>
      <c r="J492" s="1"/>
    </row>
    <row r="493" spans="7:10" ht="12.75" customHeight="1">
      <c r="G493" s="1"/>
      <c r="H493" s="1"/>
      <c r="J493" s="1"/>
    </row>
    <row r="494" spans="7:10" ht="12.75" customHeight="1">
      <c r="G494" s="1"/>
      <c r="H494" s="1"/>
      <c r="J494" s="1"/>
    </row>
    <row r="495" spans="7:10" ht="12.75" customHeight="1">
      <c r="G495" s="1"/>
      <c r="H495" s="1"/>
      <c r="J495" s="1"/>
    </row>
    <row r="496" spans="7:10" ht="12.75" customHeight="1">
      <c r="G496" s="1"/>
      <c r="H496" s="1"/>
      <c r="J496" s="1"/>
    </row>
    <row r="497" spans="7:10" ht="12.75" customHeight="1">
      <c r="G497" s="1"/>
      <c r="H497" s="1"/>
      <c r="J497" s="1"/>
    </row>
    <row r="498" spans="7:10" ht="12.75" customHeight="1">
      <c r="G498" s="1"/>
      <c r="H498" s="1"/>
      <c r="J498" s="1"/>
    </row>
    <row r="499" spans="7:10" ht="12.75" customHeight="1">
      <c r="G499" s="1"/>
      <c r="H499" s="1"/>
      <c r="J499" s="1"/>
    </row>
    <row r="500" spans="7:10" ht="12.75" customHeight="1">
      <c r="G500" s="1"/>
      <c r="H500" s="1"/>
      <c r="J500" s="1"/>
    </row>
    <row r="501" spans="7:10" ht="12.75" customHeight="1">
      <c r="G501" s="1"/>
      <c r="H501" s="1"/>
      <c r="J501" s="1"/>
    </row>
    <row r="502" spans="7:10" ht="12.75" customHeight="1">
      <c r="G502" s="1"/>
      <c r="H502" s="1"/>
      <c r="J502" s="1"/>
    </row>
    <row r="503" spans="7:10" ht="12.75" customHeight="1">
      <c r="G503" s="1"/>
      <c r="H503" s="1"/>
      <c r="J503" s="1"/>
    </row>
    <row r="504" spans="7:10" ht="12.75" customHeight="1">
      <c r="G504" s="1"/>
      <c r="H504" s="1"/>
      <c r="J504" s="1"/>
    </row>
    <row r="505" spans="7:10" ht="12.75" customHeight="1">
      <c r="G505" s="1"/>
      <c r="H505" s="1"/>
      <c r="J505" s="1"/>
    </row>
    <row r="506" spans="7:10" ht="12.75" customHeight="1">
      <c r="G506" s="1"/>
      <c r="H506" s="1"/>
      <c r="J506" s="1"/>
    </row>
    <row r="507" spans="7:10" ht="12.75" customHeight="1">
      <c r="G507" s="1"/>
      <c r="H507" s="1"/>
      <c r="J507" s="1"/>
    </row>
    <row r="508" spans="7:10" ht="12.75" customHeight="1">
      <c r="G508" s="1"/>
      <c r="H508" s="1"/>
      <c r="J508" s="1"/>
    </row>
    <row r="509" spans="7:10" ht="12.75" customHeight="1">
      <c r="G509" s="1"/>
      <c r="H509" s="1"/>
      <c r="J509" s="1"/>
    </row>
    <row r="510" spans="7:10" ht="12.75" customHeight="1">
      <c r="G510" s="1"/>
      <c r="H510" s="1"/>
      <c r="J510" s="1"/>
    </row>
    <row r="511" spans="7:10" ht="12.75" customHeight="1">
      <c r="G511" s="1"/>
      <c r="H511" s="1"/>
      <c r="J511" s="1"/>
    </row>
    <row r="512" spans="7:10" ht="12.75" customHeight="1">
      <c r="G512" s="1"/>
      <c r="H512" s="1"/>
      <c r="J512" s="1"/>
    </row>
    <row r="513" spans="7:10" ht="12.75" customHeight="1">
      <c r="G513" s="1"/>
      <c r="H513" s="1"/>
      <c r="J513" s="1"/>
    </row>
    <row r="514" spans="7:10" ht="12.75" customHeight="1">
      <c r="G514" s="1"/>
      <c r="H514" s="1"/>
      <c r="J514" s="1"/>
    </row>
    <row r="515" spans="7:10" ht="12.75" customHeight="1">
      <c r="G515" s="1"/>
      <c r="H515" s="1"/>
      <c r="J515" s="1"/>
    </row>
    <row r="516" spans="7:10" ht="12.75" customHeight="1">
      <c r="G516" s="1"/>
      <c r="H516" s="1"/>
      <c r="J516" s="1"/>
    </row>
    <row r="517" spans="7:10" ht="12.75" customHeight="1">
      <c r="G517" s="1"/>
      <c r="H517" s="1"/>
      <c r="J517" s="1"/>
    </row>
    <row r="518" spans="7:10" ht="12.75" customHeight="1">
      <c r="G518" s="1"/>
      <c r="H518" s="1"/>
      <c r="J518" s="1"/>
    </row>
    <row r="519" spans="7:10" ht="12.75" customHeight="1">
      <c r="G519" s="1"/>
      <c r="H519" s="1"/>
      <c r="J519" s="1"/>
    </row>
    <row r="520" spans="7:10" ht="12.75" customHeight="1">
      <c r="G520" s="1"/>
      <c r="H520" s="1"/>
      <c r="J520" s="1"/>
    </row>
    <row r="521" spans="7:10" ht="12.75" customHeight="1">
      <c r="G521" s="1"/>
      <c r="H521" s="1"/>
      <c r="J521" s="1"/>
    </row>
    <row r="522" spans="7:10" ht="12.75" customHeight="1">
      <c r="G522" s="1"/>
      <c r="H522" s="1"/>
      <c r="J522" s="1"/>
    </row>
    <row r="523" spans="7:10" ht="12.75" customHeight="1">
      <c r="G523" s="1"/>
      <c r="H523" s="1"/>
      <c r="J523" s="1"/>
    </row>
    <row r="524" spans="7:10" ht="12.75" customHeight="1">
      <c r="G524" s="1"/>
      <c r="H524" s="1"/>
      <c r="J524" s="1"/>
    </row>
    <row r="525" spans="7:10" ht="12.75" customHeight="1">
      <c r="G525" s="1"/>
      <c r="H525" s="1"/>
      <c r="J525" s="1"/>
    </row>
    <row r="526" spans="7:10" ht="12.75" customHeight="1">
      <c r="G526" s="1"/>
      <c r="H526" s="1"/>
      <c r="J526" s="1"/>
    </row>
    <row r="527" spans="7:10" ht="12.75" customHeight="1">
      <c r="G527" s="1"/>
      <c r="H527" s="1"/>
      <c r="J527" s="1"/>
    </row>
    <row r="528" spans="7:10" ht="12.75" customHeight="1">
      <c r="G528" s="1"/>
      <c r="H528" s="1"/>
      <c r="J528" s="1"/>
    </row>
    <row r="529" spans="7:10" ht="12.75" customHeight="1">
      <c r="G529" s="1"/>
      <c r="H529" s="1"/>
      <c r="J529" s="1"/>
    </row>
    <row r="530" spans="7:10" ht="12.75" customHeight="1">
      <c r="G530" s="1"/>
      <c r="H530" s="1"/>
      <c r="J530" s="1"/>
    </row>
    <row r="531" spans="7:10" ht="12.75" customHeight="1">
      <c r="G531" s="1"/>
      <c r="H531" s="1"/>
      <c r="J531" s="1"/>
    </row>
    <row r="532" spans="7:10" ht="12.75" customHeight="1">
      <c r="G532" s="1"/>
      <c r="H532" s="1"/>
      <c r="J532" s="1"/>
    </row>
    <row r="533" spans="7:10" ht="12.75" customHeight="1">
      <c r="G533" s="1"/>
      <c r="H533" s="1"/>
      <c r="J533" s="1"/>
    </row>
    <row r="534" spans="7:10" ht="12.75" customHeight="1">
      <c r="G534" s="1"/>
      <c r="H534" s="1"/>
      <c r="J534" s="1"/>
    </row>
    <row r="535" spans="7:10" ht="12.75" customHeight="1">
      <c r="G535" s="1"/>
      <c r="H535" s="1"/>
      <c r="J535" s="1"/>
    </row>
    <row r="536" spans="7:10" ht="12.75" customHeight="1">
      <c r="G536" s="1"/>
      <c r="H536" s="1"/>
      <c r="J536" s="1"/>
    </row>
    <row r="537" spans="7:10" ht="12.75" customHeight="1">
      <c r="G537" s="1"/>
      <c r="H537" s="1"/>
      <c r="J537" s="1"/>
    </row>
    <row r="538" spans="7:10" ht="12.75" customHeight="1">
      <c r="G538" s="1"/>
      <c r="H538" s="1"/>
      <c r="J538" s="1"/>
    </row>
    <row r="539" spans="7:10" ht="12.75" customHeight="1">
      <c r="G539" s="1"/>
      <c r="H539" s="1"/>
      <c r="J539" s="1"/>
    </row>
    <row r="540" spans="7:10" ht="12.75" customHeight="1">
      <c r="G540" s="1"/>
      <c r="H540" s="1"/>
      <c r="J540" s="1"/>
    </row>
    <row r="541" spans="7:10" ht="12.75" customHeight="1">
      <c r="G541" s="1"/>
      <c r="H541" s="1"/>
      <c r="J541" s="1"/>
    </row>
    <row r="542" spans="7:10" ht="12.75" customHeight="1">
      <c r="G542" s="1"/>
      <c r="H542" s="1"/>
      <c r="J542" s="1"/>
    </row>
    <row r="543" spans="7:10" ht="12.75" customHeight="1">
      <c r="G543" s="1"/>
      <c r="H543" s="1"/>
      <c r="J543" s="1"/>
    </row>
    <row r="544" spans="7:10" ht="12.75" customHeight="1">
      <c r="G544" s="1"/>
      <c r="H544" s="1"/>
      <c r="J544" s="1"/>
    </row>
    <row r="545" spans="7:10" ht="12.75" customHeight="1">
      <c r="G545" s="1"/>
      <c r="H545" s="1"/>
      <c r="J545" s="1"/>
    </row>
    <row r="546" spans="7:10" ht="12.75" customHeight="1">
      <c r="G546" s="1"/>
      <c r="H546" s="1"/>
      <c r="J546" s="1"/>
    </row>
    <row r="547" spans="7:10" ht="12.75" customHeight="1">
      <c r="G547" s="1"/>
      <c r="H547" s="1"/>
      <c r="J547" s="1"/>
    </row>
    <row r="548" spans="7:10" ht="12.75" customHeight="1">
      <c r="G548" s="1"/>
      <c r="H548" s="1"/>
      <c r="J548" s="1"/>
    </row>
    <row r="549" spans="7:10" ht="12.75" customHeight="1">
      <c r="G549" s="1"/>
      <c r="H549" s="1"/>
      <c r="J549" s="1"/>
    </row>
    <row r="550" spans="7:10" ht="12.75" customHeight="1">
      <c r="G550" s="1"/>
      <c r="H550" s="1"/>
      <c r="J550" s="1"/>
    </row>
    <row r="551" spans="7:10" ht="12.75" customHeight="1">
      <c r="G551" s="1"/>
      <c r="H551" s="1"/>
      <c r="J551" s="1"/>
    </row>
    <row r="552" spans="7:10" ht="12.75" customHeight="1">
      <c r="G552" s="1"/>
      <c r="H552" s="1"/>
      <c r="J552" s="1"/>
    </row>
    <row r="553" spans="7:10" ht="12.75" customHeight="1">
      <c r="G553" s="1"/>
      <c r="H553" s="1"/>
      <c r="J553" s="1"/>
    </row>
    <row r="554" spans="7:10" ht="12.75" customHeight="1">
      <c r="G554" s="1"/>
      <c r="H554" s="1"/>
      <c r="J554" s="1"/>
    </row>
    <row r="555" spans="7:10" ht="12.75" customHeight="1">
      <c r="G555" s="1"/>
      <c r="H555" s="1"/>
      <c r="J555" s="1"/>
    </row>
    <row r="556" spans="7:10" ht="12.75" customHeight="1">
      <c r="G556" s="1"/>
      <c r="H556" s="1"/>
      <c r="J556" s="1"/>
    </row>
    <row r="557" spans="7:10" ht="12.75" customHeight="1">
      <c r="G557" s="1"/>
      <c r="H557" s="1"/>
      <c r="J557" s="1"/>
    </row>
    <row r="558" spans="7:10" ht="12.75" customHeight="1">
      <c r="G558" s="1"/>
      <c r="H558" s="1"/>
      <c r="J558" s="1"/>
    </row>
    <row r="559" spans="7:10" ht="12.75" customHeight="1">
      <c r="G559" s="1"/>
      <c r="H559" s="1"/>
      <c r="J559" s="1"/>
    </row>
    <row r="560" spans="7:10" ht="12.75" customHeight="1">
      <c r="G560" s="1"/>
      <c r="H560" s="1"/>
      <c r="J560" s="1"/>
    </row>
    <row r="561" spans="7:10" ht="12.75" customHeight="1">
      <c r="G561" s="1"/>
      <c r="H561" s="1"/>
      <c r="J561" s="1"/>
    </row>
    <row r="562" spans="7:10" ht="12.75" customHeight="1">
      <c r="G562" s="1"/>
      <c r="H562" s="1"/>
      <c r="J562" s="1"/>
    </row>
    <row r="563" spans="7:10" ht="12.75" customHeight="1">
      <c r="G563" s="1"/>
      <c r="H563" s="1"/>
      <c r="J563" s="1"/>
    </row>
    <row r="564" spans="7:10" ht="12.75" customHeight="1">
      <c r="G564" s="1"/>
      <c r="H564" s="1"/>
      <c r="J564" s="1"/>
    </row>
    <row r="565" spans="7:10" ht="12.75" customHeight="1">
      <c r="G565" s="1"/>
      <c r="H565" s="1"/>
      <c r="J565" s="1"/>
    </row>
    <row r="566" spans="7:10" ht="12.75" customHeight="1">
      <c r="G566" s="1"/>
      <c r="H566" s="1"/>
      <c r="J566" s="1"/>
    </row>
    <row r="567" spans="7:10" ht="12.75" customHeight="1">
      <c r="G567" s="1"/>
      <c r="H567" s="1"/>
      <c r="J567" s="1"/>
    </row>
    <row r="568" spans="7:10" ht="12.75" customHeight="1">
      <c r="G568" s="1"/>
      <c r="H568" s="1"/>
      <c r="J568" s="1"/>
    </row>
    <row r="569" spans="7:10" ht="12.75" customHeight="1">
      <c r="G569" s="1"/>
      <c r="H569" s="1"/>
      <c r="J569" s="1"/>
    </row>
    <row r="570" spans="7:10" ht="12.75" customHeight="1">
      <c r="G570" s="1"/>
      <c r="H570" s="1"/>
      <c r="J570" s="1"/>
    </row>
    <row r="571" spans="7:10" ht="12.75" customHeight="1">
      <c r="G571" s="1"/>
      <c r="H571" s="1"/>
      <c r="J571" s="1"/>
    </row>
    <row r="572" spans="7:10" ht="12.75" customHeight="1">
      <c r="G572" s="1"/>
      <c r="H572" s="1"/>
      <c r="J572" s="1"/>
    </row>
    <row r="573" spans="7:10" ht="12.75" customHeight="1">
      <c r="G573" s="1"/>
      <c r="H573" s="1"/>
      <c r="J573" s="1"/>
    </row>
    <row r="574" spans="7:10" ht="12.75" customHeight="1">
      <c r="G574" s="1"/>
      <c r="H574" s="1"/>
      <c r="J574" s="1"/>
    </row>
    <row r="575" spans="7:10" ht="12.75" customHeight="1">
      <c r="G575" s="1"/>
      <c r="H575" s="1"/>
      <c r="J575" s="1"/>
    </row>
    <row r="576" spans="7:10" ht="12.75" customHeight="1">
      <c r="G576" s="1"/>
      <c r="H576" s="1"/>
      <c r="J576" s="1"/>
    </row>
    <row r="577" spans="7:10" ht="12.75" customHeight="1">
      <c r="G577" s="1"/>
      <c r="H577" s="1"/>
      <c r="J577" s="1"/>
    </row>
    <row r="578" spans="7:10" ht="12.75" customHeight="1">
      <c r="G578" s="1"/>
      <c r="H578" s="1"/>
      <c r="J578" s="1"/>
    </row>
    <row r="579" spans="7:10" ht="12.75" customHeight="1">
      <c r="G579" s="1"/>
      <c r="H579" s="1"/>
      <c r="J579" s="1"/>
    </row>
    <row r="580" spans="7:10" ht="12.75" customHeight="1">
      <c r="G580" s="1"/>
      <c r="H580" s="1"/>
      <c r="J580" s="1"/>
    </row>
    <row r="581" spans="7:10" ht="12.75" customHeight="1">
      <c r="G581" s="1"/>
      <c r="H581" s="1"/>
      <c r="J581" s="1"/>
    </row>
    <row r="582" spans="7:10" ht="12.75" customHeight="1">
      <c r="G582" s="1"/>
      <c r="H582" s="1"/>
      <c r="J582" s="1"/>
    </row>
    <row r="583" spans="7:10" ht="12.75" customHeight="1">
      <c r="G583" s="1"/>
      <c r="H583" s="1"/>
      <c r="J583" s="1"/>
    </row>
    <row r="584" spans="7:10" ht="12.75" customHeight="1">
      <c r="G584" s="1"/>
      <c r="H584" s="1"/>
      <c r="J584" s="1"/>
    </row>
    <row r="585" spans="7:10" ht="12.75" customHeight="1">
      <c r="G585" s="1"/>
      <c r="H585" s="1"/>
      <c r="J585" s="1"/>
    </row>
    <row r="586" spans="7:10" ht="12.75" customHeight="1">
      <c r="G586" s="1"/>
      <c r="H586" s="1"/>
      <c r="J586" s="1"/>
    </row>
    <row r="587" spans="7:10" ht="12.75" customHeight="1">
      <c r="G587" s="1"/>
      <c r="H587" s="1"/>
      <c r="J587" s="1"/>
    </row>
    <row r="588" spans="7:10" ht="12.75" customHeight="1">
      <c r="G588" s="1"/>
      <c r="H588" s="1"/>
      <c r="J588" s="1"/>
    </row>
    <row r="589" spans="7:10" ht="12.75" customHeight="1">
      <c r="G589" s="1"/>
      <c r="H589" s="1"/>
      <c r="J589" s="1"/>
    </row>
    <row r="590" spans="7:10" ht="12.75" customHeight="1">
      <c r="G590" s="1"/>
      <c r="H590" s="1"/>
      <c r="J590" s="1"/>
    </row>
    <row r="591" spans="7:10" ht="12.75" customHeight="1">
      <c r="G591" s="1"/>
      <c r="H591" s="1"/>
      <c r="J591" s="1"/>
    </row>
    <row r="592" spans="7:10" ht="12.75" customHeight="1">
      <c r="G592" s="1"/>
      <c r="H592" s="1"/>
      <c r="J592" s="1"/>
    </row>
    <row r="593" spans="7:10" ht="12.75" customHeight="1">
      <c r="G593" s="1"/>
      <c r="H593" s="1"/>
      <c r="J593" s="1"/>
    </row>
    <row r="594" spans="7:10" ht="12.75" customHeight="1">
      <c r="G594" s="1"/>
      <c r="H594" s="1"/>
      <c r="J594" s="1"/>
    </row>
    <row r="595" spans="7:10" ht="12.75" customHeight="1">
      <c r="G595" s="1"/>
      <c r="H595" s="1"/>
      <c r="J595" s="1"/>
    </row>
    <row r="596" spans="7:10" ht="12.75" customHeight="1">
      <c r="G596" s="1"/>
      <c r="H596" s="1"/>
      <c r="J596" s="1"/>
    </row>
    <row r="597" spans="7:10" ht="12.75" customHeight="1">
      <c r="G597" s="1"/>
      <c r="H597" s="1"/>
      <c r="J597" s="1"/>
    </row>
    <row r="598" spans="7:10" ht="12.75" customHeight="1">
      <c r="G598" s="1"/>
      <c r="H598" s="1"/>
      <c r="J598" s="1"/>
    </row>
    <row r="599" spans="7:10" ht="12.75" customHeight="1">
      <c r="G599" s="1"/>
      <c r="H599" s="1"/>
      <c r="J599" s="1"/>
    </row>
    <row r="600" spans="7:10" ht="12.75" customHeight="1">
      <c r="G600" s="1"/>
      <c r="H600" s="1"/>
      <c r="J600" s="1"/>
    </row>
    <row r="601" spans="7:10" ht="12.75" customHeight="1">
      <c r="G601" s="1"/>
      <c r="H601" s="1"/>
      <c r="J601" s="1"/>
    </row>
    <row r="602" spans="7:10" ht="12.75" customHeight="1">
      <c r="G602" s="1"/>
      <c r="H602" s="1"/>
      <c r="J602" s="1"/>
    </row>
    <row r="603" spans="7:10" ht="12.75" customHeight="1">
      <c r="G603" s="1"/>
      <c r="H603" s="1"/>
      <c r="J603" s="1"/>
    </row>
    <row r="604" spans="7:10" ht="12.75" customHeight="1">
      <c r="G604" s="1"/>
      <c r="H604" s="1"/>
      <c r="J604" s="1"/>
    </row>
    <row r="605" spans="7:10" ht="12.75" customHeight="1">
      <c r="G605" s="1"/>
      <c r="H605" s="1"/>
      <c r="J605" s="1"/>
    </row>
    <row r="606" spans="7:10" ht="12.75" customHeight="1">
      <c r="G606" s="1"/>
      <c r="H606" s="1"/>
      <c r="J606" s="1"/>
    </row>
    <row r="607" spans="7:10" ht="12.75" customHeight="1">
      <c r="G607" s="1"/>
      <c r="H607" s="1"/>
      <c r="J607" s="1"/>
    </row>
    <row r="608" spans="7:10" ht="12.75" customHeight="1">
      <c r="G608" s="1"/>
      <c r="H608" s="1"/>
      <c r="J608" s="1"/>
    </row>
    <row r="609" spans="7:10" ht="12.75" customHeight="1">
      <c r="G609" s="1"/>
      <c r="H609" s="1"/>
      <c r="J609" s="1"/>
    </row>
    <row r="610" spans="7:10" ht="12.75" customHeight="1">
      <c r="G610" s="1"/>
      <c r="H610" s="1"/>
      <c r="J610" s="1"/>
    </row>
    <row r="611" spans="7:10" ht="12.75" customHeight="1">
      <c r="G611" s="1"/>
      <c r="H611" s="1"/>
      <c r="J611" s="1"/>
    </row>
    <row r="612" spans="7:10" ht="12.75" customHeight="1">
      <c r="G612" s="1"/>
      <c r="H612" s="1"/>
      <c r="J612" s="1"/>
    </row>
    <row r="613" spans="7:10" ht="12.75" customHeight="1">
      <c r="G613" s="1"/>
      <c r="H613" s="1"/>
      <c r="J613" s="1"/>
    </row>
    <row r="614" spans="7:10" ht="12.75" customHeight="1">
      <c r="G614" s="1"/>
      <c r="H614" s="1"/>
      <c r="J614" s="1"/>
    </row>
    <row r="615" spans="7:10" ht="12.75" customHeight="1">
      <c r="G615" s="1"/>
      <c r="H615" s="1"/>
      <c r="J615" s="1"/>
    </row>
    <row r="616" spans="7:10" ht="12.75" customHeight="1">
      <c r="G616" s="1"/>
      <c r="H616" s="1"/>
      <c r="J616" s="1"/>
    </row>
    <row r="617" spans="7:10" ht="12.75" customHeight="1">
      <c r="G617" s="1"/>
      <c r="H617" s="1"/>
      <c r="J617" s="1"/>
    </row>
    <row r="618" spans="7:10" ht="12.75" customHeight="1">
      <c r="G618" s="1"/>
      <c r="H618" s="1"/>
      <c r="J618" s="1"/>
    </row>
    <row r="619" spans="7:10" ht="12.75" customHeight="1">
      <c r="G619" s="1"/>
      <c r="H619" s="1"/>
      <c r="J619" s="1"/>
    </row>
    <row r="620" spans="7:10" ht="12.75" customHeight="1">
      <c r="G620" s="1"/>
      <c r="H620" s="1"/>
      <c r="J620" s="1"/>
    </row>
    <row r="621" spans="7:10" ht="12.75" customHeight="1">
      <c r="G621" s="1"/>
      <c r="H621" s="1"/>
      <c r="J621" s="1"/>
    </row>
    <row r="622" spans="7:10" ht="12.75" customHeight="1">
      <c r="G622" s="1"/>
      <c r="H622" s="1"/>
      <c r="J622" s="1"/>
    </row>
    <row r="623" spans="7:10" ht="12.75" customHeight="1">
      <c r="G623" s="1"/>
      <c r="H623" s="1"/>
      <c r="J623" s="1"/>
    </row>
    <row r="624" spans="7:10" ht="12.75" customHeight="1">
      <c r="G624" s="1"/>
      <c r="H624" s="1"/>
      <c r="J624" s="1"/>
    </row>
    <row r="625" spans="7:10" ht="12.75" customHeight="1">
      <c r="G625" s="1"/>
      <c r="H625" s="1"/>
      <c r="J625" s="1"/>
    </row>
    <row r="626" spans="7:10" ht="12.75" customHeight="1">
      <c r="G626" s="1"/>
      <c r="H626" s="1"/>
      <c r="J626" s="1"/>
    </row>
    <row r="627" spans="7:10" ht="12.75" customHeight="1">
      <c r="G627" s="1"/>
      <c r="H627" s="1"/>
      <c r="J627" s="1"/>
    </row>
    <row r="628" spans="7:10" ht="12.75" customHeight="1">
      <c r="G628" s="1"/>
      <c r="H628" s="1"/>
      <c r="J628" s="1"/>
    </row>
    <row r="629" spans="7:10" ht="12.75" customHeight="1">
      <c r="G629" s="1"/>
      <c r="H629" s="1"/>
      <c r="J629" s="1"/>
    </row>
    <row r="630" spans="7:10" ht="12.75" customHeight="1">
      <c r="G630" s="1"/>
      <c r="H630" s="1"/>
      <c r="J630" s="1"/>
    </row>
    <row r="631" spans="7:10" ht="12.75" customHeight="1">
      <c r="G631" s="1"/>
      <c r="H631" s="1"/>
      <c r="J631" s="1"/>
    </row>
    <row r="632" spans="7:10" ht="12.75" customHeight="1">
      <c r="G632" s="1"/>
      <c r="H632" s="1"/>
      <c r="J632" s="1"/>
    </row>
    <row r="633" spans="7:10" ht="12.75" customHeight="1">
      <c r="G633" s="1"/>
      <c r="H633" s="1"/>
      <c r="J633" s="1"/>
    </row>
    <row r="634" spans="7:10" ht="12.75" customHeight="1">
      <c r="G634" s="1"/>
      <c r="H634" s="1"/>
      <c r="J634" s="1"/>
    </row>
    <row r="635" spans="7:10" ht="12.75" customHeight="1">
      <c r="G635" s="1"/>
      <c r="H635" s="1"/>
      <c r="J635" s="1"/>
    </row>
    <row r="636" spans="7:10" ht="12.75" customHeight="1">
      <c r="G636" s="1"/>
      <c r="H636" s="1"/>
      <c r="J636" s="1"/>
    </row>
    <row r="637" spans="7:10" ht="12.75" customHeight="1">
      <c r="G637" s="1"/>
      <c r="H637" s="1"/>
      <c r="J637" s="1"/>
    </row>
    <row r="638" spans="7:10" ht="12.75" customHeight="1">
      <c r="G638" s="1"/>
      <c r="H638" s="1"/>
      <c r="J638" s="1"/>
    </row>
    <row r="639" spans="7:10" ht="12.75" customHeight="1">
      <c r="G639" s="1"/>
      <c r="H639" s="1"/>
      <c r="J639" s="1"/>
    </row>
    <row r="640" spans="7:10" ht="12.75" customHeight="1">
      <c r="G640" s="1"/>
      <c r="H640" s="1"/>
      <c r="J640" s="1"/>
    </row>
    <row r="641" spans="7:10" ht="12.75" customHeight="1">
      <c r="G641" s="1"/>
      <c r="H641" s="1"/>
      <c r="J641" s="1"/>
    </row>
    <row r="642" spans="7:10" ht="12.75" customHeight="1">
      <c r="G642" s="1"/>
      <c r="H642" s="1"/>
      <c r="J642" s="1"/>
    </row>
    <row r="643" spans="7:10" ht="12.75" customHeight="1">
      <c r="G643" s="1"/>
      <c r="H643" s="1"/>
      <c r="J643" s="1"/>
    </row>
    <row r="644" spans="7:10" ht="12.75" customHeight="1">
      <c r="G644" s="1"/>
      <c r="H644" s="1"/>
      <c r="J644" s="1"/>
    </row>
    <row r="645" spans="7:10" ht="12.75" customHeight="1">
      <c r="G645" s="1"/>
      <c r="H645" s="1"/>
      <c r="J645" s="1"/>
    </row>
    <row r="646" spans="7:10" ht="12.75" customHeight="1">
      <c r="G646" s="1"/>
      <c r="H646" s="1"/>
      <c r="J646" s="1"/>
    </row>
    <row r="647" spans="7:10" ht="12.75" customHeight="1">
      <c r="G647" s="1"/>
      <c r="H647" s="1"/>
      <c r="J647" s="1"/>
    </row>
    <row r="648" spans="7:10" ht="12.75" customHeight="1">
      <c r="G648" s="1"/>
      <c r="H648" s="1"/>
      <c r="J648" s="1"/>
    </row>
    <row r="649" spans="7:10" ht="12.75" customHeight="1">
      <c r="G649" s="1"/>
      <c r="H649" s="1"/>
      <c r="J649" s="1"/>
    </row>
    <row r="650" spans="7:10" ht="12.75" customHeight="1">
      <c r="G650" s="1"/>
      <c r="H650" s="1"/>
      <c r="J650" s="1"/>
    </row>
    <row r="651" spans="7:10" ht="12.75" customHeight="1">
      <c r="G651" s="1"/>
      <c r="H651" s="1"/>
      <c r="J651" s="1"/>
    </row>
    <row r="652" spans="7:10" ht="12.75" customHeight="1">
      <c r="G652" s="1"/>
      <c r="H652" s="1"/>
      <c r="J652" s="1"/>
    </row>
    <row r="653" spans="7:10" ht="12.75" customHeight="1">
      <c r="G653" s="1"/>
      <c r="H653" s="1"/>
      <c r="J653" s="1"/>
    </row>
    <row r="654" spans="7:10" ht="12.75" customHeight="1">
      <c r="G654" s="1"/>
      <c r="H654" s="1"/>
      <c r="J654" s="1"/>
    </row>
    <row r="655" spans="7:10" ht="12.75" customHeight="1">
      <c r="G655" s="1"/>
      <c r="H655" s="1"/>
      <c r="J655" s="1"/>
    </row>
    <row r="656" spans="7:10" ht="12.75" customHeight="1">
      <c r="G656" s="1"/>
      <c r="H656" s="1"/>
      <c r="J656" s="1"/>
    </row>
    <row r="657" spans="7:10" ht="12.75" customHeight="1">
      <c r="G657" s="1"/>
      <c r="H657" s="1"/>
      <c r="J657" s="1"/>
    </row>
    <row r="658" spans="7:10" ht="12.75" customHeight="1">
      <c r="G658" s="1"/>
      <c r="H658" s="1"/>
      <c r="J658" s="1"/>
    </row>
    <row r="659" spans="7:10" ht="12.75" customHeight="1">
      <c r="G659" s="1"/>
      <c r="H659" s="1"/>
      <c r="J659" s="1"/>
    </row>
    <row r="660" spans="7:10" ht="12.75" customHeight="1">
      <c r="G660" s="1"/>
      <c r="H660" s="1"/>
      <c r="J660" s="1"/>
    </row>
    <row r="661" spans="7:10" ht="12.75" customHeight="1">
      <c r="G661" s="1"/>
      <c r="H661" s="1"/>
      <c r="J661" s="1"/>
    </row>
    <row r="662" spans="7:10" ht="12.75" customHeight="1">
      <c r="G662" s="1"/>
      <c r="H662" s="1"/>
      <c r="J662" s="1"/>
    </row>
    <row r="663" spans="7:10" ht="12.75" customHeight="1">
      <c r="G663" s="1"/>
      <c r="H663" s="1"/>
      <c r="J663" s="1"/>
    </row>
    <row r="664" spans="7:10" ht="12.75" customHeight="1">
      <c r="G664" s="1"/>
      <c r="H664" s="1"/>
      <c r="J664" s="1"/>
    </row>
    <row r="665" spans="7:10" ht="12.75" customHeight="1">
      <c r="G665" s="1"/>
      <c r="H665" s="1"/>
      <c r="J665" s="1"/>
    </row>
    <row r="666" spans="7:10" ht="12.75" customHeight="1">
      <c r="G666" s="1"/>
      <c r="H666" s="1"/>
      <c r="J666" s="1"/>
    </row>
    <row r="667" spans="7:10" ht="12.75" customHeight="1">
      <c r="G667" s="1"/>
      <c r="H667" s="1"/>
      <c r="J667" s="1"/>
    </row>
    <row r="668" spans="7:10" ht="12.75" customHeight="1">
      <c r="G668" s="1"/>
      <c r="H668" s="1"/>
      <c r="J668" s="1"/>
    </row>
    <row r="669" spans="7:10" ht="12.75" customHeight="1">
      <c r="G669" s="1"/>
      <c r="H669" s="1"/>
      <c r="J669" s="1"/>
    </row>
    <row r="670" spans="7:10" ht="12.75" customHeight="1">
      <c r="G670" s="1"/>
      <c r="H670" s="1"/>
      <c r="J670" s="1"/>
    </row>
    <row r="671" spans="7:10" ht="12.75" customHeight="1">
      <c r="G671" s="1"/>
      <c r="H671" s="1"/>
      <c r="J671" s="1"/>
    </row>
    <row r="672" spans="7:10" ht="12.75" customHeight="1">
      <c r="G672" s="1"/>
      <c r="H672" s="1"/>
      <c r="J672" s="1"/>
    </row>
    <row r="673" spans="7:10" ht="12.75" customHeight="1">
      <c r="G673" s="1"/>
      <c r="H673" s="1"/>
      <c r="J673" s="1"/>
    </row>
    <row r="674" spans="7:10" ht="12.75" customHeight="1">
      <c r="G674" s="1"/>
      <c r="H674" s="1"/>
      <c r="J674" s="1"/>
    </row>
    <row r="675" spans="7:10" ht="12.75" customHeight="1">
      <c r="G675" s="1"/>
      <c r="H675" s="1"/>
      <c r="J675" s="1"/>
    </row>
    <row r="676" spans="7:10" ht="12.75" customHeight="1">
      <c r="G676" s="1"/>
      <c r="H676" s="1"/>
      <c r="J676" s="1"/>
    </row>
    <row r="677" spans="7:10" ht="12.75" customHeight="1">
      <c r="G677" s="1"/>
      <c r="H677" s="1"/>
      <c r="J677" s="1"/>
    </row>
    <row r="678" spans="7:10" ht="12.75" customHeight="1">
      <c r="G678" s="1"/>
      <c r="H678" s="1"/>
      <c r="J678" s="1"/>
    </row>
    <row r="679" spans="7:10" ht="12.75" customHeight="1">
      <c r="G679" s="1"/>
      <c r="H679" s="1"/>
      <c r="J679" s="1"/>
    </row>
    <row r="680" spans="7:10" ht="12.75" customHeight="1">
      <c r="G680" s="1"/>
      <c r="H680" s="1"/>
      <c r="J680" s="1"/>
    </row>
    <row r="681" spans="7:10" ht="12.75" customHeight="1">
      <c r="G681" s="1"/>
      <c r="H681" s="1"/>
      <c r="J681" s="1"/>
    </row>
    <row r="682" spans="7:10" ht="12.75" customHeight="1">
      <c r="G682" s="1"/>
      <c r="H682" s="1"/>
      <c r="J682" s="1"/>
    </row>
    <row r="683" spans="7:10" ht="12.75" customHeight="1">
      <c r="G683" s="1"/>
      <c r="H683" s="1"/>
      <c r="J683" s="1"/>
    </row>
    <row r="684" spans="7:10" ht="12.75" customHeight="1">
      <c r="G684" s="1"/>
      <c r="H684" s="1"/>
      <c r="J684" s="1"/>
    </row>
    <row r="685" spans="7:10" ht="12.75" customHeight="1">
      <c r="G685" s="1"/>
      <c r="H685" s="1"/>
      <c r="J685" s="1"/>
    </row>
    <row r="686" spans="7:10" ht="12.75" customHeight="1">
      <c r="G686" s="1"/>
      <c r="H686" s="1"/>
      <c r="J686" s="1"/>
    </row>
    <row r="687" spans="7:10" ht="12.75" customHeight="1">
      <c r="G687" s="1"/>
      <c r="H687" s="1"/>
      <c r="J687" s="1"/>
    </row>
    <row r="688" spans="7:10" ht="12.75" customHeight="1">
      <c r="G688" s="1"/>
      <c r="H688" s="1"/>
      <c r="J688" s="1"/>
    </row>
    <row r="689" spans="7:10" ht="12.75" customHeight="1">
      <c r="G689" s="1"/>
      <c r="H689" s="1"/>
      <c r="J689" s="1"/>
    </row>
    <row r="690" spans="7:10" ht="12.75" customHeight="1">
      <c r="G690" s="1"/>
      <c r="H690" s="1"/>
      <c r="J690" s="1"/>
    </row>
    <row r="691" spans="7:10" ht="12.75" customHeight="1">
      <c r="G691" s="1"/>
      <c r="H691" s="1"/>
      <c r="J691" s="1"/>
    </row>
    <row r="692" spans="7:10" ht="12.75" customHeight="1">
      <c r="G692" s="1"/>
      <c r="H692" s="1"/>
      <c r="J692" s="1"/>
    </row>
    <row r="693" spans="7:10" ht="12.75" customHeight="1">
      <c r="G693" s="1"/>
      <c r="H693" s="1"/>
      <c r="J693" s="1"/>
    </row>
    <row r="694" spans="7:10" ht="12.75" customHeight="1">
      <c r="G694" s="1"/>
      <c r="H694" s="1"/>
      <c r="J694" s="1"/>
    </row>
    <row r="695" spans="7:10" ht="12.75" customHeight="1">
      <c r="G695" s="1"/>
      <c r="H695" s="1"/>
      <c r="J695" s="1"/>
    </row>
    <row r="696" spans="7:10" ht="12.75" customHeight="1">
      <c r="G696" s="1"/>
      <c r="H696" s="1"/>
      <c r="J696" s="1"/>
    </row>
    <row r="697" spans="7:10" ht="12.75" customHeight="1">
      <c r="G697" s="1"/>
      <c r="H697" s="1"/>
      <c r="J697" s="1"/>
    </row>
    <row r="698" spans="7:10" ht="12.75" customHeight="1">
      <c r="G698" s="1"/>
      <c r="H698" s="1"/>
      <c r="J698" s="1"/>
    </row>
    <row r="699" spans="7:10" ht="12.75" customHeight="1">
      <c r="G699" s="1"/>
      <c r="H699" s="1"/>
      <c r="J699" s="1"/>
    </row>
    <row r="700" spans="7:10" ht="12.75" customHeight="1">
      <c r="G700" s="1"/>
      <c r="H700" s="1"/>
      <c r="J700" s="1"/>
    </row>
    <row r="701" spans="7:10" ht="12.75" customHeight="1">
      <c r="G701" s="1"/>
      <c r="H701" s="1"/>
      <c r="J701" s="1"/>
    </row>
    <row r="702" spans="7:10" ht="12.75" customHeight="1">
      <c r="G702" s="1"/>
      <c r="H702" s="1"/>
      <c r="J702" s="1"/>
    </row>
    <row r="703" spans="7:10" ht="12.75" customHeight="1">
      <c r="G703" s="1"/>
      <c r="H703" s="1"/>
      <c r="J703" s="1"/>
    </row>
    <row r="704" spans="7:10" ht="12.75" customHeight="1">
      <c r="G704" s="1"/>
      <c r="H704" s="1"/>
      <c r="J704" s="1"/>
    </row>
    <row r="705" spans="7:10" ht="12.75" customHeight="1">
      <c r="G705" s="1"/>
      <c r="H705" s="1"/>
      <c r="J705" s="1"/>
    </row>
    <row r="706" spans="7:10" ht="12.75" customHeight="1">
      <c r="G706" s="1"/>
      <c r="H706" s="1"/>
      <c r="J706" s="1"/>
    </row>
    <row r="707" spans="7:10" ht="12.75" customHeight="1">
      <c r="G707" s="1"/>
      <c r="H707" s="1"/>
      <c r="J707" s="1"/>
    </row>
    <row r="708" spans="7:10" ht="12.75" customHeight="1">
      <c r="G708" s="1"/>
      <c r="H708" s="1"/>
      <c r="J708" s="1"/>
    </row>
    <row r="709" spans="7:10" ht="12.75" customHeight="1">
      <c r="G709" s="1"/>
      <c r="H709" s="1"/>
      <c r="J709" s="1"/>
    </row>
    <row r="710" spans="7:10" ht="12.75" customHeight="1">
      <c r="G710" s="1"/>
      <c r="H710" s="1"/>
      <c r="J710" s="1"/>
    </row>
    <row r="711" spans="7:10" ht="12.75" customHeight="1">
      <c r="G711" s="1"/>
      <c r="H711" s="1"/>
      <c r="J711" s="1"/>
    </row>
    <row r="712" spans="7:10" ht="12.75" customHeight="1">
      <c r="G712" s="1"/>
      <c r="H712" s="1"/>
      <c r="J712" s="1"/>
    </row>
    <row r="713" spans="7:10" ht="12.75" customHeight="1">
      <c r="G713" s="1"/>
      <c r="H713" s="1"/>
      <c r="J713" s="1"/>
    </row>
    <row r="714" spans="7:10" ht="12.75" customHeight="1">
      <c r="G714" s="1"/>
      <c r="H714" s="1"/>
      <c r="J714" s="1"/>
    </row>
    <row r="715" spans="7:10" ht="12.75" customHeight="1">
      <c r="G715" s="1"/>
      <c r="H715" s="1"/>
      <c r="J715" s="1"/>
    </row>
    <row r="716" spans="7:10" ht="12.75" customHeight="1">
      <c r="G716" s="1"/>
      <c r="H716" s="1"/>
      <c r="J716" s="1"/>
    </row>
    <row r="717" spans="7:10" ht="12.75" customHeight="1">
      <c r="G717" s="1"/>
      <c r="H717" s="1"/>
      <c r="J717" s="1"/>
    </row>
    <row r="718" spans="7:10" ht="12.75" customHeight="1">
      <c r="G718" s="1"/>
      <c r="H718" s="1"/>
      <c r="J718" s="1"/>
    </row>
    <row r="719" spans="7:10" ht="12.75" customHeight="1">
      <c r="G719" s="1"/>
      <c r="H719" s="1"/>
      <c r="J719" s="1"/>
    </row>
    <row r="720" spans="7:10" ht="12.75" customHeight="1">
      <c r="G720" s="1"/>
      <c r="H720" s="1"/>
      <c r="J720" s="1"/>
    </row>
    <row r="721" spans="7:10" ht="12.75" customHeight="1">
      <c r="G721" s="1"/>
      <c r="H721" s="1"/>
      <c r="J721" s="1"/>
    </row>
    <row r="722" spans="7:10" ht="12.75" customHeight="1">
      <c r="G722" s="1"/>
      <c r="H722" s="1"/>
      <c r="J722" s="1"/>
    </row>
    <row r="723" spans="7:10" ht="12.75" customHeight="1">
      <c r="G723" s="1"/>
      <c r="H723" s="1"/>
      <c r="J723" s="1"/>
    </row>
    <row r="724" spans="7:10" ht="12.75" customHeight="1">
      <c r="G724" s="1"/>
      <c r="H724" s="1"/>
      <c r="J724" s="1"/>
    </row>
    <row r="725" spans="7:10" ht="12.75" customHeight="1">
      <c r="G725" s="1"/>
      <c r="H725" s="1"/>
      <c r="J725" s="1"/>
    </row>
    <row r="726" spans="7:10" ht="12.75" customHeight="1">
      <c r="G726" s="1"/>
      <c r="H726" s="1"/>
      <c r="J726" s="1"/>
    </row>
    <row r="727" spans="7:10" ht="12.75" customHeight="1">
      <c r="G727" s="1"/>
      <c r="H727" s="1"/>
      <c r="J727" s="1"/>
    </row>
    <row r="728" spans="7:10" ht="12.75" customHeight="1">
      <c r="G728" s="1"/>
      <c r="H728" s="1"/>
      <c r="J728" s="1"/>
    </row>
    <row r="729" spans="7:10" ht="12.75" customHeight="1">
      <c r="G729" s="1"/>
      <c r="H729" s="1"/>
      <c r="J729" s="1"/>
    </row>
    <row r="730" spans="7:10" ht="12.75" customHeight="1">
      <c r="G730" s="1"/>
      <c r="H730" s="1"/>
      <c r="J730" s="1"/>
    </row>
    <row r="731" spans="7:10" ht="12.75" customHeight="1">
      <c r="G731" s="1"/>
      <c r="H731" s="1"/>
      <c r="J731" s="1"/>
    </row>
    <row r="732" spans="7:10" ht="12.75" customHeight="1">
      <c r="G732" s="1"/>
      <c r="H732" s="1"/>
      <c r="J732" s="1"/>
    </row>
    <row r="733" spans="7:10" ht="12.75" customHeight="1">
      <c r="G733" s="1"/>
      <c r="H733" s="1"/>
      <c r="J733" s="1"/>
    </row>
    <row r="734" spans="7:10" ht="12.75" customHeight="1">
      <c r="G734" s="1"/>
      <c r="H734" s="1"/>
      <c r="J734" s="1"/>
    </row>
    <row r="735" spans="7:10" ht="12.75" customHeight="1">
      <c r="G735" s="1"/>
      <c r="H735" s="1"/>
      <c r="J735" s="1"/>
    </row>
    <row r="736" spans="7:10" ht="12.75" customHeight="1">
      <c r="G736" s="1"/>
      <c r="H736" s="1"/>
      <c r="J736" s="1"/>
    </row>
    <row r="737" spans="7:10" ht="12.75" customHeight="1">
      <c r="G737" s="1"/>
      <c r="H737" s="1"/>
      <c r="J737" s="1"/>
    </row>
    <row r="738" spans="7:10" ht="12.75" customHeight="1">
      <c r="G738" s="1"/>
      <c r="H738" s="1"/>
      <c r="J738" s="1"/>
    </row>
    <row r="739" spans="7:10" ht="12.75" customHeight="1">
      <c r="G739" s="1"/>
      <c r="H739" s="1"/>
      <c r="J739" s="1"/>
    </row>
    <row r="740" spans="7:10" ht="12.75" customHeight="1">
      <c r="G740" s="1"/>
      <c r="H740" s="1"/>
      <c r="J740" s="1"/>
    </row>
    <row r="741" spans="7:10" ht="12.75" customHeight="1">
      <c r="G741" s="1"/>
      <c r="H741" s="1"/>
      <c r="J741" s="1"/>
    </row>
    <row r="742" spans="7:10" ht="12.75" customHeight="1">
      <c r="G742" s="1"/>
      <c r="H742" s="1"/>
      <c r="J742" s="1"/>
    </row>
    <row r="743" spans="7:10" ht="12.75" customHeight="1">
      <c r="G743" s="1"/>
      <c r="H743" s="1"/>
      <c r="J743" s="1"/>
    </row>
    <row r="744" spans="7:10" ht="12.75" customHeight="1">
      <c r="G744" s="1"/>
      <c r="H744" s="1"/>
      <c r="J744" s="1"/>
    </row>
    <row r="745" spans="7:10" ht="12.75" customHeight="1">
      <c r="G745" s="1"/>
      <c r="H745" s="1"/>
      <c r="J745" s="1"/>
    </row>
    <row r="746" spans="7:10" ht="12.75" customHeight="1">
      <c r="G746" s="1"/>
      <c r="H746" s="1"/>
      <c r="J746" s="1"/>
    </row>
    <row r="747" spans="7:10" ht="12.75" customHeight="1">
      <c r="G747" s="1"/>
      <c r="H747" s="1"/>
      <c r="J747" s="1"/>
    </row>
    <row r="748" spans="7:10" ht="12.75" customHeight="1">
      <c r="G748" s="1"/>
      <c r="H748" s="1"/>
      <c r="J748" s="1"/>
    </row>
    <row r="749" spans="7:10" ht="12.75" customHeight="1">
      <c r="G749" s="1"/>
      <c r="H749" s="1"/>
      <c r="J749" s="1"/>
    </row>
    <row r="750" spans="7:10" ht="12.75" customHeight="1">
      <c r="G750" s="1"/>
      <c r="H750" s="1"/>
      <c r="J750" s="1"/>
    </row>
    <row r="751" spans="7:10" ht="12.75" customHeight="1">
      <c r="G751" s="1"/>
      <c r="H751" s="1"/>
      <c r="J751" s="1"/>
    </row>
    <row r="752" spans="7:10" ht="12.75" customHeight="1">
      <c r="G752" s="1"/>
      <c r="H752" s="1"/>
      <c r="J752" s="1"/>
    </row>
    <row r="753" spans="7:10" ht="12.75" customHeight="1">
      <c r="G753" s="1"/>
      <c r="H753" s="1"/>
      <c r="J753" s="1"/>
    </row>
    <row r="754" spans="7:10" ht="12.75" customHeight="1">
      <c r="G754" s="1"/>
      <c r="H754" s="1"/>
      <c r="J754" s="1"/>
    </row>
    <row r="755" spans="7:10" ht="12.75" customHeight="1">
      <c r="G755" s="1"/>
      <c r="H755" s="1"/>
      <c r="J755" s="1"/>
    </row>
    <row r="756" spans="7:10" ht="12.75" customHeight="1">
      <c r="G756" s="1"/>
      <c r="H756" s="1"/>
      <c r="J756" s="1"/>
    </row>
    <row r="757" spans="7:10" ht="12.75" customHeight="1">
      <c r="G757" s="1"/>
      <c r="H757" s="1"/>
      <c r="J757" s="1"/>
    </row>
    <row r="758" spans="7:10" ht="12.75" customHeight="1">
      <c r="G758" s="1"/>
      <c r="H758" s="1"/>
      <c r="J758" s="1"/>
    </row>
    <row r="759" spans="7:10" ht="12.75" customHeight="1">
      <c r="G759" s="1"/>
      <c r="H759" s="1"/>
      <c r="J759" s="1"/>
    </row>
    <row r="760" spans="7:10" ht="12.75" customHeight="1">
      <c r="G760" s="1"/>
      <c r="H760" s="1"/>
      <c r="J760" s="1"/>
    </row>
    <row r="761" spans="7:10" ht="12.75" customHeight="1">
      <c r="G761" s="1"/>
      <c r="H761" s="1"/>
      <c r="J761" s="1"/>
    </row>
    <row r="762" spans="7:10" ht="12.75" customHeight="1">
      <c r="G762" s="1"/>
      <c r="H762" s="1"/>
      <c r="J762" s="1"/>
    </row>
    <row r="763" spans="7:10" ht="12.75" customHeight="1">
      <c r="G763" s="1"/>
      <c r="H763" s="1"/>
      <c r="J763" s="1"/>
    </row>
    <row r="764" spans="7:10" ht="12.75" customHeight="1">
      <c r="G764" s="1"/>
      <c r="H764" s="1"/>
      <c r="J764" s="1"/>
    </row>
    <row r="765" spans="7:10" ht="12.75" customHeight="1">
      <c r="G765" s="1"/>
      <c r="H765" s="1"/>
      <c r="J765" s="1"/>
    </row>
    <row r="766" spans="7:10" ht="12.75" customHeight="1">
      <c r="G766" s="1"/>
      <c r="H766" s="1"/>
      <c r="J766" s="1"/>
    </row>
    <row r="767" spans="7:10" ht="12.75" customHeight="1">
      <c r="G767" s="1"/>
      <c r="H767" s="1"/>
      <c r="J767" s="1"/>
    </row>
    <row r="768" spans="7:10" ht="12.75" customHeight="1">
      <c r="G768" s="1"/>
      <c r="H768" s="1"/>
      <c r="J768" s="1"/>
    </row>
    <row r="769" spans="7:10" ht="12.75" customHeight="1">
      <c r="G769" s="1"/>
      <c r="H769" s="1"/>
      <c r="J769" s="1"/>
    </row>
    <row r="770" spans="7:10" ht="12.75" customHeight="1">
      <c r="G770" s="1"/>
      <c r="H770" s="1"/>
      <c r="J770" s="1"/>
    </row>
    <row r="771" spans="7:10" ht="12.75" customHeight="1">
      <c r="G771" s="1"/>
      <c r="H771" s="1"/>
      <c r="J771" s="1"/>
    </row>
    <row r="772" spans="7:10" ht="12.75" customHeight="1">
      <c r="G772" s="1"/>
      <c r="H772" s="1"/>
      <c r="J772" s="1"/>
    </row>
    <row r="773" spans="7:10" ht="12.75" customHeight="1">
      <c r="G773" s="1"/>
      <c r="H773" s="1"/>
      <c r="J773" s="1"/>
    </row>
    <row r="774" spans="7:10" ht="12.75" customHeight="1">
      <c r="G774" s="1"/>
      <c r="H774" s="1"/>
      <c r="J774" s="1"/>
    </row>
    <row r="775" spans="7:10" ht="12.75" customHeight="1">
      <c r="G775" s="1"/>
      <c r="H775" s="1"/>
      <c r="J775" s="1"/>
    </row>
    <row r="776" spans="7:10" ht="12.75" customHeight="1">
      <c r="G776" s="1"/>
      <c r="H776" s="1"/>
      <c r="J776" s="1"/>
    </row>
    <row r="777" spans="7:10" ht="12.75" customHeight="1">
      <c r="G777" s="1"/>
      <c r="H777" s="1"/>
      <c r="J777" s="1"/>
    </row>
    <row r="778" spans="7:10" ht="12.75" customHeight="1">
      <c r="G778" s="1"/>
      <c r="H778" s="1"/>
      <c r="J778" s="1"/>
    </row>
    <row r="779" spans="7:10" ht="12.75" customHeight="1">
      <c r="G779" s="1"/>
      <c r="H779" s="1"/>
      <c r="J779" s="1"/>
    </row>
    <row r="780" spans="7:10" ht="12.75" customHeight="1">
      <c r="G780" s="1"/>
      <c r="H780" s="1"/>
      <c r="J780" s="1"/>
    </row>
    <row r="781" spans="7:10" ht="12.75" customHeight="1">
      <c r="G781" s="1"/>
      <c r="H781" s="1"/>
      <c r="J781" s="1"/>
    </row>
    <row r="782" spans="7:10" ht="12.75" customHeight="1">
      <c r="G782" s="1"/>
      <c r="H782" s="1"/>
      <c r="J782" s="1"/>
    </row>
    <row r="783" spans="7:10" ht="12.75" customHeight="1">
      <c r="G783" s="1"/>
      <c r="H783" s="1"/>
      <c r="J783" s="1"/>
    </row>
    <row r="784" spans="7:10" ht="12.75" customHeight="1">
      <c r="G784" s="1"/>
      <c r="H784" s="1"/>
      <c r="J784" s="1"/>
    </row>
    <row r="785" spans="7:10" ht="12.75" customHeight="1">
      <c r="G785" s="1"/>
      <c r="H785" s="1"/>
      <c r="J785" s="1"/>
    </row>
    <row r="786" spans="7:10" ht="12.75" customHeight="1">
      <c r="G786" s="1"/>
      <c r="H786" s="1"/>
      <c r="J786" s="1"/>
    </row>
    <row r="787" spans="7:10" ht="12.75" customHeight="1">
      <c r="G787" s="1"/>
      <c r="H787" s="1"/>
      <c r="J787" s="1"/>
    </row>
    <row r="788" spans="7:10" ht="12.75" customHeight="1">
      <c r="G788" s="1"/>
      <c r="H788" s="1"/>
      <c r="J788" s="1"/>
    </row>
    <row r="789" spans="7:10" ht="12.75" customHeight="1">
      <c r="G789" s="1"/>
      <c r="H789" s="1"/>
      <c r="J789" s="1"/>
    </row>
    <row r="790" spans="7:10" ht="12.75" customHeight="1">
      <c r="G790" s="1"/>
      <c r="H790" s="1"/>
      <c r="J790" s="1"/>
    </row>
    <row r="791" spans="7:10" ht="12.75" customHeight="1">
      <c r="G791" s="1"/>
      <c r="H791" s="1"/>
      <c r="J791" s="1"/>
    </row>
    <row r="792" spans="7:10" ht="12.75" customHeight="1">
      <c r="G792" s="1"/>
      <c r="H792" s="1"/>
      <c r="J792" s="1"/>
    </row>
    <row r="793" spans="7:10" ht="12.75" customHeight="1">
      <c r="G793" s="1"/>
      <c r="H793" s="1"/>
      <c r="J793" s="1"/>
    </row>
    <row r="794" spans="7:10" ht="12.75" customHeight="1">
      <c r="G794" s="1"/>
      <c r="H794" s="1"/>
      <c r="J794" s="1"/>
    </row>
    <row r="795" spans="7:10" ht="12.75" customHeight="1">
      <c r="G795" s="1"/>
      <c r="H795" s="1"/>
      <c r="J795" s="1"/>
    </row>
    <row r="796" spans="7:10" ht="12.75" customHeight="1">
      <c r="G796" s="1"/>
      <c r="H796" s="1"/>
      <c r="J796" s="1"/>
    </row>
    <row r="797" spans="7:10" ht="12.75" customHeight="1">
      <c r="G797" s="1"/>
      <c r="H797" s="1"/>
      <c r="J797" s="1"/>
    </row>
    <row r="798" spans="7:10" ht="12.75" customHeight="1">
      <c r="G798" s="1"/>
      <c r="H798" s="1"/>
      <c r="J798" s="1"/>
    </row>
    <row r="799" spans="7:10" ht="12.75" customHeight="1">
      <c r="G799" s="1"/>
      <c r="H799" s="1"/>
      <c r="J799" s="1"/>
    </row>
    <row r="800" spans="7:10" ht="12.75" customHeight="1">
      <c r="G800" s="1"/>
      <c r="H800" s="1"/>
      <c r="J800" s="1"/>
    </row>
    <row r="801" spans="7:10" ht="12.75" customHeight="1">
      <c r="G801" s="1"/>
      <c r="H801" s="1"/>
      <c r="J801" s="1"/>
    </row>
    <row r="802" spans="7:10" ht="12.75" customHeight="1">
      <c r="G802" s="1"/>
      <c r="H802" s="1"/>
      <c r="J802" s="1"/>
    </row>
    <row r="803" spans="7:10" ht="12.75" customHeight="1">
      <c r="G803" s="1"/>
      <c r="H803" s="1"/>
      <c r="J803" s="1"/>
    </row>
    <row r="804" spans="7:10" ht="12.75" customHeight="1">
      <c r="G804" s="1"/>
      <c r="H804" s="1"/>
      <c r="J804" s="1"/>
    </row>
    <row r="805" spans="7:10" ht="12.75" customHeight="1">
      <c r="G805" s="1"/>
      <c r="H805" s="1"/>
      <c r="J805" s="1"/>
    </row>
    <row r="806" spans="7:10" ht="12.75" customHeight="1">
      <c r="G806" s="1"/>
      <c r="H806" s="1"/>
      <c r="J806" s="1"/>
    </row>
    <row r="807" spans="7:10" ht="12.75" customHeight="1">
      <c r="G807" s="1"/>
      <c r="H807" s="1"/>
      <c r="J807" s="1"/>
    </row>
    <row r="808" spans="7:10" ht="12.75" customHeight="1">
      <c r="G808" s="1"/>
      <c r="H808" s="1"/>
      <c r="J808" s="1"/>
    </row>
    <row r="809" spans="7:10" ht="12.75" customHeight="1">
      <c r="G809" s="1"/>
      <c r="H809" s="1"/>
      <c r="J809" s="1"/>
    </row>
    <row r="810" spans="7:10" ht="12.75" customHeight="1">
      <c r="G810" s="1"/>
      <c r="H810" s="1"/>
      <c r="J810" s="1"/>
    </row>
    <row r="811" spans="7:10" ht="12.75" customHeight="1">
      <c r="G811" s="1"/>
      <c r="H811" s="1"/>
      <c r="J811" s="1"/>
    </row>
    <row r="812" spans="7:10" ht="12.75" customHeight="1">
      <c r="G812" s="1"/>
      <c r="H812" s="1"/>
      <c r="J812" s="1"/>
    </row>
    <row r="813" spans="7:10" ht="12.75" customHeight="1">
      <c r="G813" s="1"/>
      <c r="H813" s="1"/>
      <c r="J813" s="1"/>
    </row>
    <row r="814" spans="7:10" ht="12.75" customHeight="1">
      <c r="G814" s="1"/>
      <c r="H814" s="1"/>
      <c r="J814" s="1"/>
    </row>
    <row r="815" spans="7:10" ht="12.75" customHeight="1">
      <c r="G815" s="1"/>
      <c r="H815" s="1"/>
      <c r="J815" s="1"/>
    </row>
    <row r="816" spans="7:10" ht="12.75" customHeight="1">
      <c r="G816" s="1"/>
      <c r="H816" s="1"/>
      <c r="J816" s="1"/>
    </row>
    <row r="817" spans="7:10" ht="12.75" customHeight="1">
      <c r="G817" s="1"/>
      <c r="H817" s="1"/>
      <c r="J817" s="1"/>
    </row>
    <row r="818" spans="7:10" ht="12.75" customHeight="1">
      <c r="G818" s="1"/>
      <c r="H818" s="1"/>
      <c r="J818" s="1"/>
    </row>
    <row r="819" spans="7:10" ht="12.75" customHeight="1">
      <c r="G819" s="1"/>
      <c r="H819" s="1"/>
      <c r="J819" s="1"/>
    </row>
    <row r="820" spans="7:10" ht="12.75" customHeight="1">
      <c r="G820" s="1"/>
      <c r="H820" s="1"/>
      <c r="J820" s="1"/>
    </row>
    <row r="821" spans="7:10" ht="12.75" customHeight="1">
      <c r="G821" s="1"/>
      <c r="H821" s="1"/>
      <c r="J821" s="1"/>
    </row>
    <row r="822" spans="7:10" ht="12.75" customHeight="1">
      <c r="G822" s="1"/>
      <c r="H822" s="1"/>
      <c r="J822" s="1"/>
    </row>
    <row r="823" spans="7:10" ht="12.75" customHeight="1">
      <c r="G823" s="1"/>
      <c r="H823" s="1"/>
      <c r="J823" s="1"/>
    </row>
    <row r="824" spans="7:10" ht="12.75" customHeight="1">
      <c r="G824" s="1"/>
      <c r="H824" s="1"/>
      <c r="J824" s="1"/>
    </row>
    <row r="825" spans="7:10" ht="12.75" customHeight="1">
      <c r="G825" s="1"/>
      <c r="H825" s="1"/>
      <c r="J825" s="1"/>
    </row>
    <row r="826" spans="7:10" ht="12.75" customHeight="1">
      <c r="G826" s="1"/>
      <c r="H826" s="1"/>
      <c r="J826" s="1"/>
    </row>
    <row r="827" spans="7:10" ht="12.75" customHeight="1">
      <c r="G827" s="1"/>
      <c r="H827" s="1"/>
      <c r="J827" s="1"/>
    </row>
    <row r="828" spans="7:10" ht="12.75" customHeight="1">
      <c r="G828" s="1"/>
      <c r="H828" s="1"/>
      <c r="J828" s="1"/>
    </row>
    <row r="829" spans="7:10" ht="12.75" customHeight="1">
      <c r="G829" s="1"/>
      <c r="H829" s="1"/>
      <c r="J829" s="1"/>
    </row>
    <row r="830" spans="7:10" ht="12.75" customHeight="1">
      <c r="G830" s="1"/>
      <c r="H830" s="1"/>
      <c r="J830" s="1"/>
    </row>
    <row r="831" spans="7:10" ht="12.75" customHeight="1">
      <c r="G831" s="1"/>
      <c r="H831" s="1"/>
      <c r="J831" s="1"/>
    </row>
    <row r="832" spans="7:10" ht="12.75" customHeight="1">
      <c r="G832" s="1"/>
      <c r="H832" s="1"/>
      <c r="J832" s="1"/>
    </row>
    <row r="833" spans="7:10" ht="12.75" customHeight="1">
      <c r="G833" s="1"/>
      <c r="H833" s="1"/>
      <c r="J833" s="1"/>
    </row>
    <row r="834" spans="7:10" ht="12.75" customHeight="1">
      <c r="G834" s="1"/>
      <c r="H834" s="1"/>
      <c r="J834" s="1"/>
    </row>
    <row r="835" spans="7:10" ht="12.75" customHeight="1">
      <c r="G835" s="1"/>
      <c r="H835" s="1"/>
      <c r="J835" s="1"/>
    </row>
    <row r="836" spans="7:10" ht="12.75" customHeight="1">
      <c r="G836" s="1"/>
      <c r="H836" s="1"/>
      <c r="J836" s="1"/>
    </row>
    <row r="837" spans="7:10" ht="12.75" customHeight="1">
      <c r="G837" s="1"/>
      <c r="H837" s="1"/>
      <c r="J837" s="1"/>
    </row>
    <row r="838" spans="7:10" ht="12.75" customHeight="1">
      <c r="G838" s="1"/>
      <c r="H838" s="1"/>
      <c r="J838" s="1"/>
    </row>
    <row r="839" spans="7:10" ht="12.75" customHeight="1">
      <c r="G839" s="1"/>
      <c r="H839" s="1"/>
      <c r="J839" s="1"/>
    </row>
    <row r="840" spans="7:10" ht="12.75" customHeight="1">
      <c r="G840" s="1"/>
      <c r="H840" s="1"/>
      <c r="J840" s="1"/>
    </row>
    <row r="841" spans="7:10" ht="12.75" customHeight="1">
      <c r="G841" s="1"/>
      <c r="H841" s="1"/>
      <c r="J841" s="1"/>
    </row>
    <row r="842" spans="7:10" ht="12.75" customHeight="1">
      <c r="G842" s="1"/>
      <c r="H842" s="1"/>
      <c r="J842" s="1"/>
    </row>
    <row r="843" spans="7:10" ht="12.75" customHeight="1">
      <c r="G843" s="1"/>
      <c r="H843" s="1"/>
      <c r="J843" s="1"/>
    </row>
    <row r="844" spans="7:10" ht="12.75" customHeight="1">
      <c r="G844" s="1"/>
      <c r="H844" s="1"/>
      <c r="J844" s="1"/>
    </row>
    <row r="845" spans="7:10" ht="12.75" customHeight="1">
      <c r="G845" s="1"/>
      <c r="H845" s="1"/>
      <c r="J845" s="1"/>
    </row>
    <row r="846" spans="7:10" ht="12.75" customHeight="1">
      <c r="G846" s="1"/>
      <c r="H846" s="1"/>
      <c r="J846" s="1"/>
    </row>
    <row r="847" spans="7:10" ht="12.75" customHeight="1">
      <c r="G847" s="1"/>
      <c r="H847" s="1"/>
      <c r="J847" s="1"/>
    </row>
    <row r="848" spans="7:10" ht="12.75" customHeight="1">
      <c r="G848" s="1"/>
      <c r="H848" s="1"/>
      <c r="J848" s="1"/>
    </row>
    <row r="849" spans="7:10" ht="12.75" customHeight="1">
      <c r="G849" s="1"/>
      <c r="H849" s="1"/>
      <c r="J849" s="1"/>
    </row>
    <row r="850" spans="7:10" ht="12.75" customHeight="1">
      <c r="G850" s="1"/>
      <c r="H850" s="1"/>
      <c r="J850" s="1"/>
    </row>
    <row r="851" spans="7:10" ht="12.75" customHeight="1">
      <c r="G851" s="1"/>
      <c r="H851" s="1"/>
      <c r="J851" s="1"/>
    </row>
    <row r="852" spans="7:10" ht="12.75" customHeight="1">
      <c r="G852" s="1"/>
      <c r="H852" s="1"/>
      <c r="J852" s="1"/>
    </row>
    <row r="853" spans="7:10" ht="12.75" customHeight="1">
      <c r="G853" s="1"/>
      <c r="H853" s="1"/>
      <c r="J853" s="1"/>
    </row>
    <row r="854" spans="7:10" ht="12.75" customHeight="1">
      <c r="G854" s="1"/>
      <c r="H854" s="1"/>
      <c r="J854" s="1"/>
    </row>
    <row r="855" spans="7:10" ht="12.75" customHeight="1">
      <c r="G855" s="1"/>
      <c r="H855" s="1"/>
      <c r="J855" s="1"/>
    </row>
    <row r="856" spans="7:10" ht="12.75" customHeight="1">
      <c r="G856" s="1"/>
      <c r="H856" s="1"/>
      <c r="J856" s="1"/>
    </row>
    <row r="857" spans="7:10" ht="12.75" customHeight="1">
      <c r="G857" s="1"/>
      <c r="H857" s="1"/>
      <c r="J857" s="1"/>
    </row>
    <row r="858" spans="7:10" ht="12.75" customHeight="1">
      <c r="G858" s="1"/>
      <c r="H858" s="1"/>
      <c r="J858" s="1"/>
    </row>
    <row r="859" spans="7:10" ht="12.75" customHeight="1">
      <c r="G859" s="1"/>
      <c r="H859" s="1"/>
      <c r="J859" s="1"/>
    </row>
    <row r="860" spans="7:10" ht="12.75" customHeight="1">
      <c r="G860" s="1"/>
      <c r="H860" s="1"/>
      <c r="J860" s="1"/>
    </row>
    <row r="861" spans="7:10" ht="12.75" customHeight="1">
      <c r="G861" s="1"/>
      <c r="H861" s="1"/>
      <c r="J861" s="1"/>
    </row>
    <row r="862" spans="7:10" ht="12.75" customHeight="1">
      <c r="G862" s="1"/>
      <c r="H862" s="1"/>
      <c r="J862" s="1"/>
    </row>
    <row r="863" spans="7:10" ht="12.75" customHeight="1">
      <c r="G863" s="1"/>
      <c r="H863" s="1"/>
      <c r="J863" s="1"/>
    </row>
    <row r="864" spans="7:10" ht="12.75" customHeight="1">
      <c r="G864" s="1"/>
      <c r="H864" s="1"/>
      <c r="J864" s="1"/>
    </row>
    <row r="865" spans="7:10" ht="12.75" customHeight="1">
      <c r="G865" s="1"/>
      <c r="H865" s="1"/>
      <c r="J865" s="1"/>
    </row>
    <row r="866" spans="7:10" ht="12.75" customHeight="1">
      <c r="G866" s="1"/>
      <c r="H866" s="1"/>
      <c r="J866" s="1"/>
    </row>
    <row r="867" spans="7:10" ht="12.75" customHeight="1">
      <c r="G867" s="1"/>
      <c r="H867" s="1"/>
      <c r="J867" s="1"/>
    </row>
    <row r="868" spans="7:10" ht="12.75" customHeight="1">
      <c r="G868" s="1"/>
      <c r="H868" s="1"/>
      <c r="J868" s="1"/>
    </row>
    <row r="869" spans="7:10" ht="12.75" customHeight="1">
      <c r="G869" s="1"/>
      <c r="H869" s="1"/>
      <c r="J869" s="1"/>
    </row>
    <row r="870" spans="7:10" ht="12.75" customHeight="1">
      <c r="G870" s="1"/>
      <c r="H870" s="1"/>
      <c r="J870" s="1"/>
    </row>
    <row r="871" spans="7:10" ht="12.75" customHeight="1">
      <c r="G871" s="1"/>
      <c r="H871" s="1"/>
      <c r="J871" s="1"/>
    </row>
    <row r="872" spans="7:10" ht="12.75" customHeight="1">
      <c r="G872" s="1"/>
      <c r="H872" s="1"/>
      <c r="J872" s="1"/>
    </row>
    <row r="873" spans="7:10" ht="12.75" customHeight="1">
      <c r="G873" s="1"/>
      <c r="H873" s="1"/>
      <c r="J873" s="1"/>
    </row>
    <row r="874" spans="7:10" ht="12.75" customHeight="1">
      <c r="G874" s="1"/>
      <c r="H874" s="1"/>
      <c r="J874" s="1"/>
    </row>
    <row r="875" spans="7:10" ht="12.75" customHeight="1">
      <c r="G875" s="1"/>
      <c r="H875" s="1"/>
      <c r="J875" s="1"/>
    </row>
    <row r="876" spans="7:10" ht="12.75" customHeight="1">
      <c r="G876" s="1"/>
      <c r="H876" s="1"/>
      <c r="J876" s="1"/>
    </row>
    <row r="877" spans="7:10" ht="12.75" customHeight="1">
      <c r="G877" s="1"/>
      <c r="H877" s="1"/>
      <c r="J877" s="1"/>
    </row>
    <row r="878" spans="7:10" ht="12.75" customHeight="1">
      <c r="G878" s="1"/>
      <c r="H878" s="1"/>
      <c r="J878" s="1"/>
    </row>
    <row r="879" spans="7:10" ht="12.75" customHeight="1">
      <c r="G879" s="1"/>
      <c r="H879" s="1"/>
      <c r="J879" s="1"/>
    </row>
    <row r="880" spans="7:10" ht="12.75" customHeight="1">
      <c r="G880" s="1"/>
      <c r="H880" s="1"/>
      <c r="J880" s="1"/>
    </row>
    <row r="881" spans="7:10" ht="12.75" customHeight="1">
      <c r="G881" s="1"/>
      <c r="H881" s="1"/>
      <c r="J881" s="1"/>
    </row>
    <row r="882" spans="7:10" ht="12.75" customHeight="1">
      <c r="G882" s="1"/>
      <c r="H882" s="1"/>
      <c r="J882" s="1"/>
    </row>
    <row r="883" spans="7:10" ht="12.75" customHeight="1">
      <c r="G883" s="1"/>
      <c r="H883" s="1"/>
      <c r="J883" s="1"/>
    </row>
    <row r="884" spans="7:10" ht="12.75" customHeight="1">
      <c r="G884" s="1"/>
      <c r="H884" s="1"/>
      <c r="J884" s="1"/>
    </row>
    <row r="885" spans="7:10" ht="12.75" customHeight="1">
      <c r="G885" s="1"/>
      <c r="H885" s="1"/>
      <c r="J885" s="1"/>
    </row>
    <row r="886" spans="7:10" ht="12.75" customHeight="1">
      <c r="G886" s="1"/>
      <c r="H886" s="1"/>
      <c r="J886" s="1"/>
    </row>
    <row r="887" spans="7:10" ht="12.75" customHeight="1">
      <c r="G887" s="1"/>
      <c r="H887" s="1"/>
      <c r="J887" s="1"/>
    </row>
    <row r="888" spans="7:10" ht="12.75" customHeight="1">
      <c r="G888" s="1"/>
      <c r="H888" s="1"/>
      <c r="J888" s="1"/>
    </row>
    <row r="889" spans="7:10" ht="12.75" customHeight="1">
      <c r="G889" s="1"/>
      <c r="H889" s="1"/>
      <c r="J889" s="1"/>
    </row>
    <row r="890" spans="7:10" ht="12.75" customHeight="1">
      <c r="G890" s="1"/>
      <c r="H890" s="1"/>
      <c r="J890" s="1"/>
    </row>
    <row r="891" spans="7:10" ht="12.75" customHeight="1">
      <c r="G891" s="1"/>
      <c r="H891" s="1"/>
      <c r="J891" s="1"/>
    </row>
    <row r="892" spans="7:10" ht="12.75" customHeight="1">
      <c r="G892" s="1"/>
      <c r="H892" s="1"/>
      <c r="J892" s="1"/>
    </row>
    <row r="893" spans="7:10" ht="12.75" customHeight="1">
      <c r="G893" s="1"/>
      <c r="H893" s="1"/>
      <c r="J893" s="1"/>
    </row>
    <row r="894" spans="7:10" ht="12.75" customHeight="1">
      <c r="G894" s="1"/>
      <c r="H894" s="1"/>
      <c r="J894" s="1"/>
    </row>
    <row r="895" spans="7:10" ht="12.75" customHeight="1">
      <c r="G895" s="1"/>
      <c r="H895" s="1"/>
      <c r="J895" s="1"/>
    </row>
    <row r="896" spans="7:10" ht="12.75" customHeight="1">
      <c r="G896" s="1"/>
      <c r="H896" s="1"/>
      <c r="J896" s="1"/>
    </row>
    <row r="897" spans="7:10" ht="12.75" customHeight="1">
      <c r="G897" s="1"/>
      <c r="H897" s="1"/>
      <c r="J897" s="1"/>
    </row>
    <row r="898" spans="7:10" ht="12.75" customHeight="1">
      <c r="G898" s="1"/>
      <c r="H898" s="1"/>
      <c r="J898" s="1"/>
    </row>
    <row r="899" spans="7:10" ht="12.75" customHeight="1">
      <c r="G899" s="1"/>
      <c r="H899" s="1"/>
      <c r="J899" s="1"/>
    </row>
    <row r="900" spans="7:10" ht="12.75" customHeight="1">
      <c r="G900" s="1"/>
      <c r="H900" s="1"/>
      <c r="J900" s="1"/>
    </row>
    <row r="901" spans="7:10" ht="12.75" customHeight="1">
      <c r="G901" s="1"/>
      <c r="H901" s="1"/>
      <c r="J901" s="1"/>
    </row>
    <row r="902" spans="7:10" ht="12.75" customHeight="1">
      <c r="G902" s="1"/>
      <c r="H902" s="1"/>
      <c r="J902" s="1"/>
    </row>
    <row r="903" spans="7:10" ht="12.75" customHeight="1">
      <c r="G903" s="1"/>
      <c r="H903" s="1"/>
      <c r="J903" s="1"/>
    </row>
    <row r="904" spans="7:10" ht="12.75" customHeight="1">
      <c r="G904" s="1"/>
      <c r="H904" s="1"/>
      <c r="J904" s="1"/>
    </row>
    <row r="905" spans="7:10" ht="12.75" customHeight="1">
      <c r="G905" s="1"/>
      <c r="H905" s="1"/>
      <c r="J905" s="1"/>
    </row>
    <row r="906" spans="7:10" ht="12.75" customHeight="1">
      <c r="G906" s="1"/>
      <c r="H906" s="1"/>
      <c r="J906" s="1"/>
    </row>
    <row r="907" spans="7:10" ht="12.75" customHeight="1">
      <c r="G907" s="1"/>
      <c r="H907" s="1"/>
      <c r="J907" s="1"/>
    </row>
    <row r="908" spans="7:10" ht="12.75" customHeight="1">
      <c r="G908" s="1"/>
      <c r="H908" s="1"/>
      <c r="J908" s="1"/>
    </row>
    <row r="909" spans="7:10" ht="12.75" customHeight="1">
      <c r="G909" s="1"/>
      <c r="H909" s="1"/>
      <c r="J909" s="1"/>
    </row>
    <row r="910" spans="7:10" ht="12.75" customHeight="1">
      <c r="G910" s="1"/>
      <c r="H910" s="1"/>
      <c r="J910" s="1"/>
    </row>
    <row r="911" spans="7:10" ht="12.75" customHeight="1">
      <c r="G911" s="1"/>
      <c r="H911" s="1"/>
      <c r="J911" s="1"/>
    </row>
    <row r="912" spans="7:10" ht="12.75" customHeight="1">
      <c r="G912" s="1"/>
      <c r="H912" s="1"/>
      <c r="J912" s="1"/>
    </row>
    <row r="913" spans="7:10" ht="12.75" customHeight="1">
      <c r="G913" s="1"/>
      <c r="H913" s="1"/>
      <c r="J913" s="1"/>
    </row>
    <row r="914" spans="7:10" ht="12.75" customHeight="1">
      <c r="G914" s="1"/>
      <c r="H914" s="1"/>
      <c r="J914" s="1"/>
    </row>
    <row r="915" spans="7:10" ht="12.75" customHeight="1">
      <c r="G915" s="1"/>
      <c r="H915" s="1"/>
      <c r="J915" s="1"/>
    </row>
    <row r="916" spans="7:10" ht="12.75" customHeight="1">
      <c r="G916" s="1"/>
      <c r="H916" s="1"/>
      <c r="J916" s="1"/>
    </row>
    <row r="917" spans="7:10" ht="12.75" customHeight="1">
      <c r="G917" s="1"/>
      <c r="H917" s="1"/>
      <c r="J917" s="1"/>
    </row>
    <row r="918" spans="7:10" ht="12.75" customHeight="1">
      <c r="G918" s="1"/>
      <c r="H918" s="1"/>
      <c r="J918" s="1"/>
    </row>
    <row r="919" spans="7:10" ht="12.75" customHeight="1">
      <c r="G919" s="1"/>
      <c r="H919" s="1"/>
      <c r="J919" s="1"/>
    </row>
    <row r="920" spans="7:10" ht="12.75" customHeight="1">
      <c r="G920" s="1"/>
      <c r="H920" s="1"/>
      <c r="J920" s="1"/>
    </row>
    <row r="921" spans="7:10" ht="12.75" customHeight="1">
      <c r="G921" s="1"/>
      <c r="H921" s="1"/>
      <c r="J921" s="1"/>
    </row>
    <row r="922" spans="7:10" ht="12.75" customHeight="1">
      <c r="G922" s="1"/>
      <c r="H922" s="1"/>
      <c r="J922" s="1"/>
    </row>
    <row r="923" spans="7:10" ht="12.75" customHeight="1">
      <c r="G923" s="1"/>
      <c r="H923" s="1"/>
      <c r="J923" s="1"/>
    </row>
    <row r="924" spans="7:10" ht="12.75" customHeight="1">
      <c r="G924" s="1"/>
      <c r="H924" s="1"/>
      <c r="J924" s="1"/>
    </row>
    <row r="925" spans="7:10" ht="12.75" customHeight="1">
      <c r="G925" s="1"/>
      <c r="H925" s="1"/>
      <c r="J925" s="1"/>
    </row>
    <row r="926" spans="7:10" ht="12.75" customHeight="1">
      <c r="G926" s="1"/>
      <c r="H926" s="1"/>
      <c r="J926" s="1"/>
    </row>
    <row r="927" spans="7:10" ht="12.75" customHeight="1">
      <c r="G927" s="1"/>
      <c r="H927" s="1"/>
      <c r="J927" s="1"/>
    </row>
    <row r="928" spans="7:10" ht="12.75" customHeight="1">
      <c r="G928" s="1"/>
      <c r="H928" s="1"/>
      <c r="J928" s="1"/>
    </row>
    <row r="929" spans="7:10" ht="12.75" customHeight="1">
      <c r="G929" s="1"/>
      <c r="H929" s="1"/>
      <c r="J929" s="1"/>
    </row>
    <row r="930" spans="7:10" ht="12.75" customHeight="1">
      <c r="G930" s="1"/>
      <c r="H930" s="1"/>
      <c r="J930" s="1"/>
    </row>
    <row r="931" spans="7:10" ht="12.75" customHeight="1">
      <c r="G931" s="1"/>
      <c r="H931" s="1"/>
      <c r="J931" s="1"/>
    </row>
    <row r="932" spans="7:10" ht="12.75" customHeight="1">
      <c r="G932" s="1"/>
      <c r="H932" s="1"/>
      <c r="J932" s="1"/>
    </row>
    <row r="933" spans="7:10" ht="12.75" customHeight="1">
      <c r="G933" s="1"/>
      <c r="H933" s="1"/>
      <c r="J933" s="1"/>
    </row>
    <row r="934" spans="7:10" ht="12.75" customHeight="1">
      <c r="G934" s="1"/>
      <c r="H934" s="1"/>
      <c r="J934" s="1"/>
    </row>
    <row r="935" spans="7:10" ht="12.75" customHeight="1">
      <c r="G935" s="1"/>
      <c r="H935" s="1"/>
      <c r="J935" s="1"/>
    </row>
    <row r="936" spans="7:10" ht="12.75" customHeight="1">
      <c r="G936" s="1"/>
      <c r="H936" s="1"/>
      <c r="J936" s="1"/>
    </row>
    <row r="937" spans="7:10" ht="12.75" customHeight="1">
      <c r="G937" s="1"/>
      <c r="H937" s="1"/>
      <c r="J937" s="1"/>
    </row>
    <row r="938" spans="7:10" ht="12.75" customHeight="1">
      <c r="G938" s="1"/>
      <c r="H938" s="1"/>
      <c r="J938" s="1"/>
    </row>
    <row r="939" spans="7:10" ht="12.75" customHeight="1">
      <c r="G939" s="1"/>
      <c r="H939" s="1"/>
      <c r="J939" s="1"/>
    </row>
    <row r="940" spans="7:10" ht="12.75" customHeight="1">
      <c r="G940" s="1"/>
      <c r="H940" s="1"/>
      <c r="J940" s="1"/>
    </row>
    <row r="941" spans="7:10" ht="12.75" customHeight="1">
      <c r="G941" s="1"/>
      <c r="H941" s="1"/>
      <c r="J941" s="1"/>
    </row>
    <row r="942" spans="7:10" ht="12.75" customHeight="1">
      <c r="G942" s="1"/>
      <c r="H942" s="1"/>
      <c r="J942" s="1"/>
    </row>
    <row r="943" spans="7:10" ht="12.75" customHeight="1">
      <c r="G943" s="1"/>
      <c r="H943" s="1"/>
      <c r="J943" s="1"/>
    </row>
    <row r="944" spans="7:10" ht="12.75" customHeight="1">
      <c r="G944" s="1"/>
      <c r="H944" s="1"/>
      <c r="J944" s="1"/>
    </row>
    <row r="945" spans="7:10" ht="12.75" customHeight="1">
      <c r="G945" s="1"/>
      <c r="H945" s="1"/>
      <c r="J945" s="1"/>
    </row>
    <row r="946" spans="7:10" ht="12.75" customHeight="1">
      <c r="G946" s="1"/>
      <c r="H946" s="1"/>
      <c r="J946" s="1"/>
    </row>
    <row r="947" spans="7:10" ht="12.75" customHeight="1">
      <c r="G947" s="1"/>
      <c r="H947" s="1"/>
      <c r="J947" s="1"/>
    </row>
    <row r="948" spans="7:10" ht="12.75" customHeight="1">
      <c r="G948" s="1"/>
      <c r="H948" s="1"/>
      <c r="J948" s="1"/>
    </row>
    <row r="949" spans="7:10" ht="12.75" customHeight="1">
      <c r="G949" s="1"/>
      <c r="H949" s="1"/>
      <c r="J949" s="1"/>
    </row>
    <row r="950" spans="7:10" ht="12.75" customHeight="1">
      <c r="G950" s="1"/>
      <c r="H950" s="1"/>
      <c r="J950" s="1"/>
    </row>
    <row r="951" spans="7:10" ht="12.75" customHeight="1">
      <c r="G951" s="1"/>
      <c r="H951" s="1"/>
      <c r="J951" s="1"/>
    </row>
    <row r="952" spans="7:10" ht="12.75" customHeight="1">
      <c r="G952" s="1"/>
      <c r="H952" s="1"/>
      <c r="J952" s="1"/>
    </row>
    <row r="953" spans="7:10" ht="12.75" customHeight="1">
      <c r="G953" s="1"/>
      <c r="H953" s="1"/>
      <c r="J953" s="1"/>
    </row>
    <row r="954" spans="7:10" ht="12.75" customHeight="1">
      <c r="G954" s="1"/>
      <c r="H954" s="1"/>
      <c r="J954" s="1"/>
    </row>
    <row r="955" spans="7:10" ht="12.75" customHeight="1">
      <c r="G955" s="1"/>
      <c r="H955" s="1"/>
      <c r="J955" s="1"/>
    </row>
    <row r="956" spans="7:10" ht="12.75" customHeight="1">
      <c r="G956" s="1"/>
      <c r="H956" s="1"/>
      <c r="J956" s="1"/>
    </row>
    <row r="957" spans="7:10" ht="12.75" customHeight="1">
      <c r="G957" s="1"/>
      <c r="H957" s="1"/>
      <c r="J957" s="1"/>
    </row>
    <row r="958" spans="7:10" ht="12.75" customHeight="1">
      <c r="G958" s="1"/>
      <c r="H958" s="1"/>
      <c r="J958" s="1"/>
    </row>
    <row r="959" spans="7:10" ht="12.75" customHeight="1">
      <c r="G959" s="1"/>
      <c r="H959" s="1"/>
      <c r="J959" s="1"/>
    </row>
    <row r="960" spans="7:10" ht="12.75" customHeight="1">
      <c r="G960" s="1"/>
      <c r="H960" s="1"/>
      <c r="J960" s="1"/>
    </row>
    <row r="961" spans="7:10" ht="12.75" customHeight="1">
      <c r="G961" s="1"/>
      <c r="H961" s="1"/>
      <c r="J961" s="1"/>
    </row>
    <row r="962" spans="7:10" ht="12.75" customHeight="1">
      <c r="G962" s="1"/>
      <c r="H962" s="1"/>
      <c r="J962" s="1"/>
    </row>
    <row r="963" spans="7:10" ht="12.75" customHeight="1">
      <c r="G963" s="1"/>
      <c r="H963" s="1"/>
      <c r="J963" s="1"/>
    </row>
    <row r="964" spans="7:10" ht="12.75" customHeight="1">
      <c r="G964" s="1"/>
      <c r="H964" s="1"/>
      <c r="J964" s="1"/>
    </row>
    <row r="965" spans="7:10" ht="12.75" customHeight="1">
      <c r="G965" s="1"/>
      <c r="H965" s="1"/>
      <c r="J965" s="1"/>
    </row>
    <row r="966" spans="7:10" ht="12.75" customHeight="1">
      <c r="G966" s="1"/>
      <c r="H966" s="1"/>
      <c r="J966" s="1"/>
    </row>
    <row r="967" spans="7:10" ht="12.75" customHeight="1">
      <c r="G967" s="1"/>
      <c r="H967" s="1"/>
      <c r="J967" s="1"/>
    </row>
    <row r="968" spans="7:10" ht="12.75" customHeight="1">
      <c r="G968" s="1"/>
      <c r="H968" s="1"/>
      <c r="J968" s="1"/>
    </row>
    <row r="969" spans="7:10" ht="12.75" customHeight="1">
      <c r="G969" s="1"/>
      <c r="H969" s="1"/>
      <c r="J969" s="1"/>
    </row>
    <row r="970" spans="7:10" ht="12.75" customHeight="1">
      <c r="G970" s="1"/>
      <c r="H970" s="1"/>
      <c r="J970" s="1"/>
    </row>
    <row r="971" spans="7:10" ht="12.75" customHeight="1">
      <c r="G971" s="1"/>
      <c r="H971" s="1"/>
      <c r="J971" s="1"/>
    </row>
    <row r="972" spans="7:10" ht="12.75" customHeight="1">
      <c r="G972" s="1"/>
      <c r="H972" s="1"/>
      <c r="J972" s="1"/>
    </row>
    <row r="973" spans="7:10" ht="12.75" customHeight="1">
      <c r="G973" s="1"/>
      <c r="H973" s="1"/>
      <c r="J973" s="1"/>
    </row>
    <row r="974" spans="7:10" ht="12.75" customHeight="1">
      <c r="G974" s="1"/>
      <c r="H974" s="1"/>
      <c r="J974" s="1"/>
    </row>
    <row r="975" spans="7:10" ht="12.75" customHeight="1">
      <c r="G975" s="1"/>
      <c r="H975" s="1"/>
      <c r="J975" s="1"/>
    </row>
    <row r="976" spans="7:10" ht="12.75" customHeight="1">
      <c r="G976" s="1"/>
      <c r="H976" s="1"/>
      <c r="J976" s="1"/>
    </row>
    <row r="977" spans="7:10" ht="12.75" customHeight="1">
      <c r="G977" s="1"/>
      <c r="H977" s="1"/>
      <c r="J977" s="1"/>
    </row>
    <row r="978" spans="7:10" ht="12.75" customHeight="1">
      <c r="G978" s="1"/>
      <c r="H978" s="1"/>
      <c r="J978" s="1"/>
    </row>
    <row r="979" spans="7:10" ht="12.75" customHeight="1">
      <c r="G979" s="1"/>
      <c r="H979" s="1"/>
      <c r="J979" s="1"/>
    </row>
    <row r="980" spans="7:10" ht="12.75" customHeight="1">
      <c r="G980" s="1"/>
      <c r="H980" s="1"/>
      <c r="J980" s="1"/>
    </row>
    <row r="981" spans="7:10" ht="12.75" customHeight="1">
      <c r="G981" s="1"/>
      <c r="H981" s="1"/>
      <c r="J981" s="1"/>
    </row>
    <row r="982" spans="7:10" ht="12.75" customHeight="1">
      <c r="G982" s="1"/>
      <c r="H982" s="1"/>
      <c r="J982" s="1"/>
    </row>
    <row r="983" spans="7:10" ht="12.75" customHeight="1">
      <c r="G983" s="1"/>
      <c r="H983" s="1"/>
      <c r="J983" s="1"/>
    </row>
    <row r="984" spans="7:10" ht="12.75" customHeight="1">
      <c r="G984" s="1"/>
      <c r="H984" s="1"/>
      <c r="J984" s="1"/>
    </row>
    <row r="985" spans="7:10" ht="12.75" customHeight="1">
      <c r="G985" s="1"/>
      <c r="H985" s="1"/>
      <c r="J985" s="1"/>
    </row>
    <row r="986" spans="7:10" ht="12.75" customHeight="1">
      <c r="G986" s="1"/>
      <c r="H986" s="1"/>
      <c r="J986" s="1"/>
    </row>
    <row r="987" spans="7:10" ht="12.75" customHeight="1">
      <c r="G987" s="1"/>
      <c r="H987" s="1"/>
      <c r="J987" s="1"/>
    </row>
    <row r="988" spans="7:10" ht="12.75" customHeight="1">
      <c r="G988" s="1"/>
      <c r="H988" s="1"/>
      <c r="J988" s="1"/>
    </row>
    <row r="989" spans="7:10" ht="12.75" customHeight="1">
      <c r="G989" s="1"/>
      <c r="H989" s="1"/>
      <c r="J989" s="1"/>
    </row>
    <row r="990" spans="7:10" ht="12.75" customHeight="1">
      <c r="G990" s="1"/>
      <c r="H990" s="1"/>
      <c r="J990" s="1"/>
    </row>
    <row r="991" spans="7:10" ht="12.75" customHeight="1">
      <c r="G991" s="1"/>
      <c r="H991" s="1"/>
      <c r="J991" s="1"/>
    </row>
    <row r="992" spans="7:10" ht="12.75" customHeight="1">
      <c r="G992" s="1"/>
      <c r="H992" s="1"/>
      <c r="J992" s="1"/>
    </row>
    <row r="993" spans="7:10" ht="12.75" customHeight="1">
      <c r="G993" s="1"/>
      <c r="H993" s="1"/>
      <c r="J993" s="1"/>
    </row>
    <row r="994" spans="7:10" ht="12.75" customHeight="1">
      <c r="G994" s="1"/>
      <c r="H994" s="1"/>
      <c r="J994" s="1"/>
    </row>
    <row r="995" spans="7:10" ht="12.75" customHeight="1">
      <c r="G995" s="1"/>
      <c r="H995" s="1"/>
      <c r="J995" s="1"/>
    </row>
    <row r="996" spans="7:10" ht="12.75" customHeight="1">
      <c r="G996" s="1"/>
      <c r="H996" s="1"/>
      <c r="J996" s="1"/>
    </row>
    <row r="997" spans="7:10" ht="12.75" customHeight="1">
      <c r="G997" s="1"/>
      <c r="H997" s="1"/>
      <c r="J997" s="1"/>
    </row>
    <row r="998" spans="7:10" ht="12.75" customHeight="1">
      <c r="G998" s="1"/>
      <c r="H998" s="1"/>
      <c r="J998" s="1"/>
    </row>
    <row r="999" spans="7:10" ht="12.75" customHeight="1">
      <c r="G999" s="1"/>
      <c r="H999" s="1"/>
      <c r="J999" s="1"/>
    </row>
    <row r="1000" spans="7:10" ht="12.75" customHeight="1">
      <c r="G1000" s="1"/>
      <c r="H1000" s="1"/>
      <c r="J1000" s="1"/>
    </row>
  </sheetData>
  <mergeCells count="25">
    <mergeCell ref="B241:E241"/>
    <mergeCell ref="B251:E251"/>
    <mergeCell ref="B260:E260"/>
    <mergeCell ref="B157:E157"/>
    <mergeCell ref="B167:E167"/>
    <mergeCell ref="B177:E177"/>
    <mergeCell ref="B189:E189"/>
    <mergeCell ref="B200:E200"/>
    <mergeCell ref="B210:E210"/>
    <mergeCell ref="B220:E220"/>
    <mergeCell ref="B113:E113"/>
    <mergeCell ref="B125:E125"/>
    <mergeCell ref="B136:E136"/>
    <mergeCell ref="B146:E146"/>
    <mergeCell ref="B231:E231"/>
    <mergeCell ref="B53:E53"/>
    <mergeCell ref="B66:E66"/>
    <mergeCell ref="B78:E78"/>
    <mergeCell ref="B89:E89"/>
    <mergeCell ref="B100:E100"/>
    <mergeCell ref="B3:E3"/>
    <mergeCell ref="B16:E16"/>
    <mergeCell ref="B28:E28"/>
    <mergeCell ref="B41:E41"/>
    <mergeCell ref="P52:Y5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Z1000"/>
  <sheetViews>
    <sheetView topLeftCell="A250" workbookViewId="0">
      <selection activeCell="G258" sqref="G258"/>
    </sheetView>
  </sheetViews>
  <sheetFormatPr baseColWidth="10" defaultColWidth="12.5703125" defaultRowHeight="15" customHeight="1"/>
  <cols>
    <col min="1" max="1" width="11.5703125" customWidth="1"/>
    <col min="2" max="7" width="6.7109375" customWidth="1"/>
    <col min="8" max="8" width="15.7109375" customWidth="1"/>
    <col min="9" max="11" width="11.42578125" customWidth="1"/>
    <col min="12" max="15" width="11.7109375" customWidth="1"/>
    <col min="16" max="17" width="11.42578125" customWidth="1"/>
    <col min="18" max="26" width="10" customWidth="1"/>
  </cols>
  <sheetData>
    <row r="1" spans="1:26" ht="12.75" customHeight="1">
      <c r="A1" s="29"/>
      <c r="B1" s="29"/>
      <c r="C1" s="29"/>
      <c r="D1" s="29"/>
      <c r="E1" s="29"/>
      <c r="F1" s="29"/>
      <c r="G1" s="29"/>
      <c r="H1" s="29"/>
      <c r="I1" s="1"/>
      <c r="J1" s="1"/>
      <c r="K1" s="29"/>
      <c r="L1" s="1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2.75" customHeight="1">
      <c r="A2" s="29"/>
      <c r="B2" s="29"/>
      <c r="C2" s="29"/>
      <c r="D2" s="29"/>
      <c r="E2" s="29"/>
      <c r="F2" s="29"/>
      <c r="G2" s="29"/>
      <c r="H2" s="29"/>
      <c r="I2" s="1"/>
      <c r="J2" s="1"/>
      <c r="K2" s="29"/>
      <c r="L2" s="1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26.25" customHeight="1">
      <c r="A3" s="33"/>
      <c r="B3" s="212" t="s">
        <v>101</v>
      </c>
      <c r="C3" s="205"/>
      <c r="D3" s="205"/>
      <c r="E3" s="205"/>
      <c r="F3" s="205"/>
      <c r="G3" s="205"/>
      <c r="H3" s="148">
        <v>1301</v>
      </c>
      <c r="I3" s="149"/>
      <c r="J3" s="149"/>
      <c r="K3" s="149"/>
      <c r="L3" s="150" t="s">
        <v>121</v>
      </c>
      <c r="M3" s="14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20.25" customHeight="1">
      <c r="A4" s="206" t="s">
        <v>9</v>
      </c>
      <c r="B4" s="207" t="s">
        <v>80</v>
      </c>
      <c r="C4" s="202"/>
      <c r="D4" s="202"/>
      <c r="E4" s="202"/>
      <c r="F4" s="202"/>
      <c r="G4" s="202"/>
      <c r="H4" s="208" t="s">
        <v>10</v>
      </c>
      <c r="I4" s="196" t="s">
        <v>2</v>
      </c>
      <c r="J4" s="196" t="s">
        <v>3</v>
      </c>
      <c r="K4" s="198" t="s">
        <v>4</v>
      </c>
      <c r="L4" s="196" t="s">
        <v>5</v>
      </c>
      <c r="M4" s="199" t="s">
        <v>6</v>
      </c>
      <c r="N4" s="199" t="s">
        <v>7</v>
      </c>
      <c r="O4" s="196" t="s">
        <v>8</v>
      </c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5.75" customHeight="1">
      <c r="A5" s="197"/>
      <c r="B5" s="52" t="s">
        <v>81</v>
      </c>
      <c r="C5" s="52" t="s">
        <v>82</v>
      </c>
      <c r="D5" s="52" t="s">
        <v>83</v>
      </c>
      <c r="E5" s="52" t="s">
        <v>84</v>
      </c>
      <c r="F5" s="52" t="s">
        <v>85</v>
      </c>
      <c r="G5" s="52" t="s">
        <v>86</v>
      </c>
      <c r="H5" s="197"/>
      <c r="I5" s="197"/>
      <c r="J5" s="197"/>
      <c r="K5" s="197"/>
      <c r="L5" s="197"/>
      <c r="M5" s="197"/>
      <c r="N5" s="197"/>
      <c r="O5" s="197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5.75" customHeight="1">
      <c r="A6" s="52">
        <v>1301</v>
      </c>
      <c r="B6" s="103"/>
      <c r="C6" s="103"/>
      <c r="D6" s="103"/>
      <c r="E6" s="103"/>
      <c r="F6" s="103"/>
      <c r="G6" s="103"/>
      <c r="H6" s="104"/>
      <c r="I6" s="55"/>
      <c r="J6" s="56"/>
      <c r="K6" s="57"/>
      <c r="L6" s="14"/>
      <c r="M6" s="151">
        <f>B6</f>
        <v>0</v>
      </c>
      <c r="N6" s="152"/>
      <c r="O6" s="14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5.75" customHeight="1">
      <c r="A7" s="52">
        <v>1302</v>
      </c>
      <c r="B7" s="103"/>
      <c r="C7" s="103"/>
      <c r="D7" s="103"/>
      <c r="E7" s="103"/>
      <c r="F7" s="103"/>
      <c r="G7" s="103"/>
      <c r="H7" s="104"/>
      <c r="I7" s="61"/>
      <c r="J7" s="1"/>
      <c r="K7" s="62"/>
      <c r="L7" s="153" t="str">
        <f>IF(C7=0,"",C7/B6)</f>
        <v/>
      </c>
      <c r="M7" s="141"/>
      <c r="N7" s="154" t="str">
        <f t="shared" ref="N7:N11" si="0">IF(M7=0,"",M7/M6)</f>
        <v/>
      </c>
      <c r="O7" s="154" t="str">
        <f t="shared" ref="O7:O11" si="1">IF(M7=0,"",100%-N7)</f>
        <v/>
      </c>
      <c r="P7" s="8" t="e">
        <f>M7/M6</f>
        <v>#DIV/0!</v>
      </c>
      <c r="Q7" s="8" t="e">
        <f>100%-P7</f>
        <v>#DIV/0!</v>
      </c>
      <c r="R7" s="29"/>
      <c r="S7" s="29"/>
      <c r="T7" s="29"/>
      <c r="U7" s="29"/>
      <c r="V7" s="29"/>
      <c r="W7" s="29"/>
      <c r="X7" s="29"/>
      <c r="Y7" s="29"/>
      <c r="Z7" s="29"/>
    </row>
    <row r="8" spans="1:26" ht="15.75" customHeight="1">
      <c r="A8" s="52">
        <v>1401</v>
      </c>
      <c r="B8" s="103"/>
      <c r="C8" s="103"/>
      <c r="D8" s="103"/>
      <c r="E8" s="103"/>
      <c r="F8" s="103"/>
      <c r="G8" s="103"/>
      <c r="H8" s="104"/>
      <c r="I8" s="61"/>
      <c r="J8" s="1"/>
      <c r="K8" s="62"/>
      <c r="L8" s="155" t="str">
        <f>IF(D8=0,"",D8/C7)</f>
        <v/>
      </c>
      <c r="M8" s="141"/>
      <c r="N8" s="156" t="str">
        <f t="shared" si="0"/>
        <v/>
      </c>
      <c r="O8" s="156" t="str">
        <f t="shared" si="1"/>
        <v/>
      </c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5.75" customHeight="1">
      <c r="A9" s="52">
        <v>1402</v>
      </c>
      <c r="B9" s="103"/>
      <c r="C9" s="103"/>
      <c r="D9" s="103"/>
      <c r="E9" s="103"/>
      <c r="F9" s="103"/>
      <c r="G9" s="103"/>
      <c r="H9" s="104"/>
      <c r="I9" s="61"/>
      <c r="J9" s="1"/>
      <c r="K9" s="62"/>
      <c r="L9" s="155" t="str">
        <f>IF(E9=0,"",E9/D8)</f>
        <v/>
      </c>
      <c r="M9" s="141"/>
      <c r="N9" s="156" t="str">
        <f t="shared" si="0"/>
        <v/>
      </c>
      <c r="O9" s="156" t="str">
        <f t="shared" si="1"/>
        <v/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5.75" customHeight="1">
      <c r="A10" s="52">
        <v>1501</v>
      </c>
      <c r="B10" s="103"/>
      <c r="C10" s="103"/>
      <c r="D10" s="103"/>
      <c r="E10" s="103"/>
      <c r="F10" s="103"/>
      <c r="G10" s="103"/>
      <c r="H10" s="104"/>
      <c r="I10" s="61"/>
      <c r="J10" s="1"/>
      <c r="K10" s="62"/>
      <c r="L10" s="155" t="str">
        <f>IF(F10=0,"",F10/E9)</f>
        <v/>
      </c>
      <c r="M10" s="141"/>
      <c r="N10" s="156" t="str">
        <f t="shared" si="0"/>
        <v/>
      </c>
      <c r="O10" s="156" t="str">
        <f t="shared" si="1"/>
        <v/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5.75" customHeight="1">
      <c r="A11" s="52">
        <v>1502</v>
      </c>
      <c r="B11" s="103"/>
      <c r="C11" s="103"/>
      <c r="D11" s="103"/>
      <c r="E11" s="103"/>
      <c r="F11" s="103"/>
      <c r="G11" s="103"/>
      <c r="H11" s="104"/>
      <c r="I11" s="61"/>
      <c r="J11" s="1"/>
      <c r="K11" s="62"/>
      <c r="L11" s="155" t="str">
        <f>IF(G11=0,"",G11/F10)</f>
        <v/>
      </c>
      <c r="M11" s="157"/>
      <c r="N11" s="156" t="str">
        <f t="shared" si="0"/>
        <v/>
      </c>
      <c r="O11" s="156" t="str">
        <f t="shared" si="1"/>
        <v/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5.75" customHeight="1">
      <c r="A12" s="52">
        <v>1601</v>
      </c>
      <c r="B12" s="103"/>
      <c r="C12" s="103"/>
      <c r="D12" s="103"/>
      <c r="E12" s="103"/>
      <c r="F12" s="103"/>
      <c r="G12" s="103"/>
      <c r="H12" s="104"/>
      <c r="I12" s="61"/>
      <c r="J12" s="1"/>
      <c r="K12" s="29"/>
      <c r="L12" s="107"/>
      <c r="M12" s="157"/>
      <c r="N12" s="108"/>
      <c r="O12" s="158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5.75" customHeight="1">
      <c r="A13" s="159"/>
      <c r="B13" s="103"/>
      <c r="C13" s="103"/>
      <c r="D13" s="103"/>
      <c r="E13" s="103"/>
      <c r="F13" s="103"/>
      <c r="G13" s="103"/>
      <c r="H13" s="104"/>
      <c r="I13" s="61"/>
      <c r="J13" s="1"/>
      <c r="K13" s="29"/>
      <c r="L13" s="107"/>
      <c r="M13" s="157"/>
      <c r="N13" s="108"/>
      <c r="O13" s="158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5.75" customHeight="1">
      <c r="A14" s="159"/>
      <c r="B14" s="103"/>
      <c r="C14" s="103"/>
      <c r="D14" s="103"/>
      <c r="E14" s="103"/>
      <c r="F14" s="103"/>
      <c r="G14" s="103"/>
      <c r="H14" s="104"/>
      <c r="I14" s="61"/>
      <c r="J14" s="1"/>
      <c r="K14" s="29"/>
      <c r="L14" s="107"/>
      <c r="M14" s="157"/>
      <c r="N14" s="108"/>
      <c r="O14" s="158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5.75" customHeight="1">
      <c r="A15" s="159"/>
      <c r="B15" s="103"/>
      <c r="C15" s="103"/>
      <c r="D15" s="103"/>
      <c r="E15" s="103"/>
      <c r="F15" s="103"/>
      <c r="G15" s="103"/>
      <c r="H15" s="104"/>
      <c r="I15" s="85"/>
      <c r="J15" s="86"/>
      <c r="K15" s="87"/>
      <c r="L15" s="160"/>
      <c r="M15" s="157"/>
      <c r="N15" s="161"/>
      <c r="O15" s="162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8" customHeight="1">
      <c r="A16" s="28"/>
      <c r="B16" s="201" t="s">
        <v>90</v>
      </c>
      <c r="C16" s="202"/>
      <c r="D16" s="202"/>
      <c r="E16" s="202"/>
      <c r="F16" s="202"/>
      <c r="G16" s="203"/>
      <c r="H16" s="89">
        <f>SUM(H6:H15)</f>
        <v>0</v>
      </c>
      <c r="I16" s="163" t="str">
        <f>IF(H14=0,"",H14/B6)</f>
        <v/>
      </c>
      <c r="J16" s="163" t="str">
        <f>IF(H16=0,"",H16/B6)</f>
        <v/>
      </c>
      <c r="K16" s="163" t="str">
        <f>IF(H14=0,"",J16-I16)</f>
        <v/>
      </c>
      <c r="L16" s="1"/>
      <c r="M16" s="29"/>
      <c r="N16" s="25"/>
      <c r="O16" s="1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customHeight="1">
      <c r="A17" s="29"/>
      <c r="B17" s="29"/>
      <c r="C17" s="29"/>
      <c r="D17" s="29"/>
      <c r="E17" s="29"/>
      <c r="F17" s="29"/>
      <c r="G17" s="29"/>
      <c r="H17" s="29"/>
      <c r="I17" s="1"/>
      <c r="J17" s="1"/>
      <c r="K17" s="29"/>
      <c r="L17" s="1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2.75" customHeight="1">
      <c r="A18" s="29"/>
      <c r="B18" s="29"/>
      <c r="C18" s="29"/>
      <c r="D18" s="29"/>
      <c r="E18" s="29"/>
      <c r="F18" s="29"/>
      <c r="G18" s="29"/>
      <c r="H18" s="29"/>
      <c r="I18" s="1"/>
      <c r="J18" s="1"/>
      <c r="K18" s="29"/>
      <c r="L18" s="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26.25" customHeight="1">
      <c r="A19" s="33"/>
      <c r="B19" s="212" t="s">
        <v>101</v>
      </c>
      <c r="C19" s="205"/>
      <c r="D19" s="205"/>
      <c r="E19" s="205"/>
      <c r="F19" s="205"/>
      <c r="G19" s="205"/>
      <c r="H19" s="148">
        <v>1302</v>
      </c>
      <c r="I19" s="149"/>
      <c r="J19" s="149"/>
      <c r="K19" s="149"/>
      <c r="L19" s="149"/>
      <c r="M19" s="14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20.25" customHeight="1">
      <c r="A20" s="206" t="s">
        <v>9</v>
      </c>
      <c r="B20" s="207" t="s">
        <v>80</v>
      </c>
      <c r="C20" s="202"/>
      <c r="D20" s="202"/>
      <c r="E20" s="202"/>
      <c r="F20" s="202"/>
      <c r="G20" s="202"/>
      <c r="H20" s="208" t="s">
        <v>10</v>
      </c>
      <c r="I20" s="196" t="s">
        <v>2</v>
      </c>
      <c r="J20" s="196" t="s">
        <v>3</v>
      </c>
      <c r="K20" s="198" t="s">
        <v>4</v>
      </c>
      <c r="L20" s="196" t="s">
        <v>5</v>
      </c>
      <c r="M20" s="199" t="s">
        <v>6</v>
      </c>
      <c r="N20" s="199" t="s">
        <v>7</v>
      </c>
      <c r="O20" s="196" t="s">
        <v>8</v>
      </c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 customHeight="1">
      <c r="A21" s="197"/>
      <c r="B21" s="52" t="s">
        <v>81</v>
      </c>
      <c r="C21" s="52" t="s">
        <v>82</v>
      </c>
      <c r="D21" s="52" t="s">
        <v>83</v>
      </c>
      <c r="E21" s="52" t="s">
        <v>84</v>
      </c>
      <c r="F21" s="52" t="s">
        <v>85</v>
      </c>
      <c r="G21" s="52" t="s">
        <v>86</v>
      </c>
      <c r="H21" s="197"/>
      <c r="I21" s="197"/>
      <c r="J21" s="197"/>
      <c r="K21" s="197"/>
      <c r="L21" s="197"/>
      <c r="M21" s="197"/>
      <c r="N21" s="197"/>
      <c r="O21" s="197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5.75" customHeight="1">
      <c r="A22" s="52">
        <v>1302</v>
      </c>
      <c r="B22" s="103"/>
      <c r="C22" s="103"/>
      <c r="D22" s="103"/>
      <c r="E22" s="103"/>
      <c r="F22" s="103"/>
      <c r="G22" s="103"/>
      <c r="H22" s="104"/>
      <c r="I22" s="55"/>
      <c r="J22" s="56"/>
      <c r="K22" s="57"/>
      <c r="L22" s="14"/>
      <c r="M22" s="151">
        <f>B22</f>
        <v>0</v>
      </c>
      <c r="N22" s="152"/>
      <c r="O22" s="14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5.75" customHeight="1">
      <c r="A23" s="52">
        <v>1401</v>
      </c>
      <c r="B23" s="103"/>
      <c r="C23" s="103"/>
      <c r="D23" s="103"/>
      <c r="E23" s="103"/>
      <c r="F23" s="103"/>
      <c r="G23" s="103"/>
      <c r="H23" s="104"/>
      <c r="I23" s="61"/>
      <c r="J23" s="1"/>
      <c r="K23" s="62"/>
      <c r="L23" s="153" t="str">
        <f>IF(C23=0,"",C23/B22)</f>
        <v/>
      </c>
      <c r="M23" s="141"/>
      <c r="N23" s="154" t="str">
        <f t="shared" ref="N23:N27" si="2">IF(M23=0,"",M23/M22)</f>
        <v/>
      </c>
      <c r="O23" s="154" t="str">
        <f t="shared" ref="O23:O27" si="3">IF(M23=0,"",100%-N23)</f>
        <v/>
      </c>
      <c r="P23" s="8" t="e">
        <f>M23/M22</f>
        <v>#DIV/0!</v>
      </c>
      <c r="Q23" s="8" t="e">
        <f>100%-P23</f>
        <v>#DIV/0!</v>
      </c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.75" customHeight="1">
      <c r="A24" s="52">
        <v>1402</v>
      </c>
      <c r="B24" s="103"/>
      <c r="C24" s="103"/>
      <c r="D24" s="103"/>
      <c r="E24" s="103"/>
      <c r="F24" s="103"/>
      <c r="G24" s="103"/>
      <c r="H24" s="104"/>
      <c r="I24" s="61"/>
      <c r="J24" s="1"/>
      <c r="K24" s="62"/>
      <c r="L24" s="155" t="str">
        <f>IF(D24=0,"",D24/C23)</f>
        <v/>
      </c>
      <c r="M24" s="141"/>
      <c r="N24" s="156" t="str">
        <f t="shared" si="2"/>
        <v/>
      </c>
      <c r="O24" s="156" t="str">
        <f t="shared" si="3"/>
        <v/>
      </c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.75" customHeight="1">
      <c r="A25" s="52">
        <v>1501</v>
      </c>
      <c r="B25" s="103"/>
      <c r="C25" s="103"/>
      <c r="D25" s="103"/>
      <c r="E25" s="103"/>
      <c r="F25" s="103"/>
      <c r="G25" s="103"/>
      <c r="H25" s="104"/>
      <c r="I25" s="61"/>
      <c r="J25" s="1"/>
      <c r="K25" s="62"/>
      <c r="L25" s="155" t="str">
        <f>IF(E25=0,"",E25/D24)</f>
        <v/>
      </c>
      <c r="M25" s="141"/>
      <c r="N25" s="156" t="str">
        <f t="shared" si="2"/>
        <v/>
      </c>
      <c r="O25" s="156" t="str">
        <f t="shared" si="3"/>
        <v/>
      </c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 customHeight="1">
      <c r="A26" s="52">
        <v>1502</v>
      </c>
      <c r="B26" s="103"/>
      <c r="C26" s="103"/>
      <c r="D26" s="103"/>
      <c r="E26" s="103"/>
      <c r="F26" s="103"/>
      <c r="G26" s="103"/>
      <c r="H26" s="104"/>
      <c r="I26" s="61"/>
      <c r="J26" s="1"/>
      <c r="K26" s="62"/>
      <c r="L26" s="155" t="str">
        <f>IF(F26=0,"",F26/E25)</f>
        <v/>
      </c>
      <c r="M26" s="141"/>
      <c r="N26" s="156" t="str">
        <f t="shared" si="2"/>
        <v/>
      </c>
      <c r="O26" s="156" t="str">
        <f t="shared" si="3"/>
        <v/>
      </c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>
      <c r="A27" s="52">
        <v>1601</v>
      </c>
      <c r="B27" s="103"/>
      <c r="C27" s="103"/>
      <c r="D27" s="103"/>
      <c r="E27" s="103"/>
      <c r="F27" s="103"/>
      <c r="G27" s="103">
        <v>91</v>
      </c>
      <c r="H27" s="104"/>
      <c r="I27" s="61"/>
      <c r="J27" s="1"/>
      <c r="K27" s="62"/>
      <c r="L27" s="155" t="e">
        <f>IF(G27=0,"",G27/F26)</f>
        <v>#DIV/0!</v>
      </c>
      <c r="M27" s="157">
        <v>117</v>
      </c>
      <c r="N27" s="156" t="e">
        <f t="shared" si="2"/>
        <v>#DIV/0!</v>
      </c>
      <c r="O27" s="156" t="e">
        <f t="shared" si="3"/>
        <v>#DIV/0!</v>
      </c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>
      <c r="A28" s="52">
        <v>1602</v>
      </c>
      <c r="B28" s="103"/>
      <c r="C28" s="103"/>
      <c r="D28" s="103"/>
      <c r="E28" s="103"/>
      <c r="F28" s="103"/>
      <c r="G28" s="103">
        <v>13</v>
      </c>
      <c r="H28" s="104"/>
      <c r="I28" s="61"/>
      <c r="J28" s="1"/>
      <c r="K28" s="29"/>
      <c r="L28" s="107"/>
      <c r="M28" s="157">
        <v>18</v>
      </c>
      <c r="N28" s="108"/>
      <c r="O28" s="158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>
      <c r="A29" s="159" t="s">
        <v>104</v>
      </c>
      <c r="B29" s="103"/>
      <c r="C29" s="103"/>
      <c r="D29" s="103"/>
      <c r="E29" s="103"/>
      <c r="F29" s="103"/>
      <c r="G29" s="103">
        <v>1</v>
      </c>
      <c r="H29" s="104"/>
      <c r="I29" s="61"/>
      <c r="J29" s="1"/>
      <c r="K29" s="29"/>
      <c r="L29" s="107"/>
      <c r="M29" s="157">
        <v>2</v>
      </c>
      <c r="N29" s="108"/>
      <c r="O29" s="158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 customHeight="1">
      <c r="A30" s="159" t="s">
        <v>105</v>
      </c>
      <c r="B30" s="103"/>
      <c r="C30" s="103"/>
      <c r="D30" s="103"/>
      <c r="E30" s="103"/>
      <c r="F30" s="103"/>
      <c r="G30" s="103"/>
      <c r="H30" s="104"/>
      <c r="I30" s="61"/>
      <c r="J30" s="1"/>
      <c r="K30" s="29"/>
      <c r="L30" s="107"/>
      <c r="M30" s="157"/>
      <c r="N30" s="108"/>
      <c r="O30" s="158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>
      <c r="A31" s="159" t="s">
        <v>106</v>
      </c>
      <c r="B31" s="103"/>
      <c r="C31" s="103"/>
      <c r="D31" s="103"/>
      <c r="E31" s="103"/>
      <c r="F31" s="103"/>
      <c r="G31" s="103">
        <v>1</v>
      </c>
      <c r="H31" s="104"/>
      <c r="I31" s="61"/>
      <c r="J31" s="1"/>
      <c r="K31" s="29"/>
      <c r="L31" s="107"/>
      <c r="M31" s="157">
        <v>1</v>
      </c>
      <c r="N31" s="108"/>
      <c r="O31" s="158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>
      <c r="A32" s="159"/>
      <c r="B32" s="103"/>
      <c r="C32" s="103"/>
      <c r="D32" s="103"/>
      <c r="E32" s="103"/>
      <c r="F32" s="103"/>
      <c r="G32" s="103"/>
      <c r="H32" s="104"/>
      <c r="I32" s="61"/>
      <c r="J32" s="1"/>
      <c r="K32" s="29"/>
      <c r="L32" s="107"/>
      <c r="M32" s="157"/>
      <c r="N32" s="108"/>
      <c r="O32" s="158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>
      <c r="A33" s="159"/>
      <c r="B33" s="103"/>
      <c r="C33" s="103"/>
      <c r="D33" s="103"/>
      <c r="E33" s="103"/>
      <c r="F33" s="103"/>
      <c r="G33" s="103"/>
      <c r="H33" s="104"/>
      <c r="I33" s="85"/>
      <c r="J33" s="86"/>
      <c r="K33" s="87"/>
      <c r="L33" s="160"/>
      <c r="M33" s="157"/>
      <c r="N33" s="161"/>
      <c r="O33" s="162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8" customHeight="1">
      <c r="A34" s="28"/>
      <c r="B34" s="201" t="s">
        <v>90</v>
      </c>
      <c r="C34" s="202"/>
      <c r="D34" s="202"/>
      <c r="E34" s="202"/>
      <c r="F34" s="202"/>
      <c r="G34" s="203"/>
      <c r="H34" s="89">
        <f>SUM(H22:H33)</f>
        <v>0</v>
      </c>
      <c r="I34" s="163" t="str">
        <f>IF(H30=0,"",H30/B22)</f>
        <v/>
      </c>
      <c r="J34" s="163" t="str">
        <f>IF(H34=0,"",H34/B22)</f>
        <v/>
      </c>
      <c r="K34" s="163" t="str">
        <f>IF(H30=0,"",J34-I34)</f>
        <v/>
      </c>
      <c r="L34" s="1"/>
      <c r="M34" s="29"/>
      <c r="N34" s="25"/>
      <c r="O34" s="1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2.75" customHeight="1">
      <c r="A35" s="29"/>
      <c r="B35" s="29"/>
      <c r="C35" s="29"/>
      <c r="D35" s="29"/>
      <c r="E35" s="29"/>
      <c r="F35" s="29"/>
      <c r="G35" s="29"/>
      <c r="H35" s="29"/>
      <c r="I35" s="1"/>
      <c r="J35" s="1"/>
      <c r="K35" s="29"/>
      <c r="L35" s="1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2.75" customHeight="1">
      <c r="A36" s="29"/>
      <c r="B36" s="29"/>
      <c r="C36" s="29"/>
      <c r="D36" s="29"/>
      <c r="E36" s="29"/>
      <c r="F36" s="29"/>
      <c r="G36" s="29"/>
      <c r="H36" s="29"/>
      <c r="I36" s="1"/>
      <c r="J36" s="1"/>
      <c r="K36" s="29"/>
      <c r="L36" s="1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26.25" customHeight="1">
      <c r="A37" s="33"/>
      <c r="B37" s="212" t="s">
        <v>101</v>
      </c>
      <c r="C37" s="205"/>
      <c r="D37" s="205"/>
      <c r="E37" s="205"/>
      <c r="F37" s="205"/>
      <c r="G37" s="205"/>
      <c r="H37" s="148">
        <v>1401</v>
      </c>
      <c r="I37" s="149"/>
      <c r="J37" s="149"/>
      <c r="K37" s="149"/>
      <c r="L37" s="149"/>
      <c r="M37" s="14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20.25" customHeight="1">
      <c r="A38" s="206" t="s">
        <v>9</v>
      </c>
      <c r="B38" s="207" t="s">
        <v>80</v>
      </c>
      <c r="C38" s="202"/>
      <c r="D38" s="202"/>
      <c r="E38" s="202"/>
      <c r="F38" s="202"/>
      <c r="G38" s="202"/>
      <c r="H38" s="208" t="s">
        <v>10</v>
      </c>
      <c r="I38" s="196" t="s">
        <v>2</v>
      </c>
      <c r="J38" s="196" t="s">
        <v>3</v>
      </c>
      <c r="K38" s="198" t="s">
        <v>4</v>
      </c>
      <c r="L38" s="196" t="s">
        <v>5</v>
      </c>
      <c r="M38" s="199" t="s">
        <v>6</v>
      </c>
      <c r="N38" s="199" t="s">
        <v>7</v>
      </c>
      <c r="O38" s="196" t="s">
        <v>8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>
      <c r="A39" s="197"/>
      <c r="B39" s="52" t="s">
        <v>81</v>
      </c>
      <c r="C39" s="52" t="s">
        <v>82</v>
      </c>
      <c r="D39" s="52" t="s">
        <v>83</v>
      </c>
      <c r="E39" s="52" t="s">
        <v>84</v>
      </c>
      <c r="F39" s="52" t="s">
        <v>85</v>
      </c>
      <c r="G39" s="52" t="s">
        <v>86</v>
      </c>
      <c r="H39" s="197"/>
      <c r="I39" s="197"/>
      <c r="J39" s="197"/>
      <c r="K39" s="197"/>
      <c r="L39" s="197"/>
      <c r="M39" s="197"/>
      <c r="N39" s="197"/>
      <c r="O39" s="197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>
      <c r="A40" s="52">
        <v>1401</v>
      </c>
      <c r="B40" s="103"/>
      <c r="C40" s="103"/>
      <c r="D40" s="103"/>
      <c r="E40" s="103"/>
      <c r="F40" s="103"/>
      <c r="G40" s="103"/>
      <c r="H40" s="104"/>
      <c r="I40" s="55"/>
      <c r="J40" s="56"/>
      <c r="K40" s="57"/>
      <c r="L40" s="14"/>
      <c r="M40" s="151">
        <f>B40</f>
        <v>0</v>
      </c>
      <c r="N40" s="152"/>
      <c r="O40" s="14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>
      <c r="A41" s="52">
        <v>1402</v>
      </c>
      <c r="B41" s="103"/>
      <c r="C41" s="103"/>
      <c r="D41" s="103"/>
      <c r="E41" s="103"/>
      <c r="F41" s="103"/>
      <c r="G41" s="103"/>
      <c r="H41" s="104"/>
      <c r="I41" s="61"/>
      <c r="J41" s="1"/>
      <c r="K41" s="62"/>
      <c r="L41" s="153" t="str">
        <f>IF(C41=0,"",C41/B40)</f>
        <v/>
      </c>
      <c r="M41" s="141"/>
      <c r="N41" s="154" t="str">
        <f t="shared" ref="N41:N45" si="4">IF(M41=0,"",M41/M40)</f>
        <v/>
      </c>
      <c r="O41" s="154" t="str">
        <f t="shared" ref="O41:O45" si="5">IF(M41=0,"",100%-N41)</f>
        <v/>
      </c>
      <c r="P41" s="8" t="e">
        <f>M41/M40</f>
        <v>#DIV/0!</v>
      </c>
      <c r="Q41" s="8" t="e">
        <f>100%-P41</f>
        <v>#DIV/0!</v>
      </c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>
      <c r="A42" s="52">
        <v>1501</v>
      </c>
      <c r="B42" s="103"/>
      <c r="C42" s="103"/>
      <c r="D42" s="103"/>
      <c r="E42" s="103"/>
      <c r="F42" s="103"/>
      <c r="G42" s="103"/>
      <c r="H42" s="104"/>
      <c r="I42" s="61"/>
      <c r="J42" s="1"/>
      <c r="K42" s="62"/>
      <c r="L42" s="155" t="str">
        <f>IF(D42=0,"",D42/C41)</f>
        <v/>
      </c>
      <c r="M42" s="141"/>
      <c r="N42" s="156" t="str">
        <f t="shared" si="4"/>
        <v/>
      </c>
      <c r="O42" s="156" t="str">
        <f t="shared" si="5"/>
        <v/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>
      <c r="A43" s="52">
        <v>1502</v>
      </c>
      <c r="B43" s="103"/>
      <c r="C43" s="103"/>
      <c r="D43" s="103"/>
      <c r="E43" s="103"/>
      <c r="F43" s="103"/>
      <c r="G43" s="103"/>
      <c r="H43" s="104"/>
      <c r="I43" s="61"/>
      <c r="J43" s="1"/>
      <c r="K43" s="62"/>
      <c r="L43" s="155" t="str">
        <f>IF(E43=0,"",E43/D42)</f>
        <v/>
      </c>
      <c r="M43" s="141"/>
      <c r="N43" s="156" t="str">
        <f t="shared" si="4"/>
        <v/>
      </c>
      <c r="O43" s="156" t="str">
        <f t="shared" si="5"/>
        <v/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>
      <c r="A44" s="52">
        <v>1601</v>
      </c>
      <c r="B44" s="103"/>
      <c r="C44" s="103"/>
      <c r="D44" s="103"/>
      <c r="E44" s="103"/>
      <c r="F44" s="103">
        <v>6</v>
      </c>
      <c r="G44" s="103"/>
      <c r="H44" s="104"/>
      <c r="I44" s="61"/>
      <c r="J44" s="1"/>
      <c r="K44" s="62"/>
      <c r="L44" s="155" t="e">
        <f>IF(F44=0,"",F44/E43)</f>
        <v>#DIV/0!</v>
      </c>
      <c r="M44" s="141">
        <v>8</v>
      </c>
      <c r="N44" s="156" t="e">
        <f t="shared" si="4"/>
        <v>#DIV/0!</v>
      </c>
      <c r="O44" s="156" t="e">
        <f t="shared" si="5"/>
        <v>#DIV/0!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>
      <c r="A45" s="52">
        <v>1602</v>
      </c>
      <c r="B45" s="103"/>
      <c r="C45" s="103"/>
      <c r="D45" s="103"/>
      <c r="E45" s="103"/>
      <c r="F45" s="103"/>
      <c r="G45" s="103">
        <v>6</v>
      </c>
      <c r="H45" s="104"/>
      <c r="I45" s="61"/>
      <c r="J45" s="1"/>
      <c r="K45" s="62"/>
      <c r="L45" s="155">
        <f>IF(G45=0,"",G45/F44)</f>
        <v>1</v>
      </c>
      <c r="M45" s="157">
        <v>8</v>
      </c>
      <c r="N45" s="156">
        <f t="shared" si="4"/>
        <v>1</v>
      </c>
      <c r="O45" s="156">
        <f t="shared" si="5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>
      <c r="A46" s="52"/>
      <c r="B46" s="103"/>
      <c r="C46" s="103"/>
      <c r="D46" s="103"/>
      <c r="E46" s="103"/>
      <c r="F46" s="103"/>
      <c r="G46" s="103"/>
      <c r="H46" s="104"/>
      <c r="I46" s="61"/>
      <c r="J46" s="1"/>
      <c r="K46" s="29"/>
      <c r="L46" s="107"/>
      <c r="M46" s="157">
        <v>1</v>
      </c>
      <c r="N46" s="108"/>
      <c r="O46" s="158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>
      <c r="A47" s="159"/>
      <c r="B47" s="103"/>
      <c r="C47" s="103"/>
      <c r="D47" s="103"/>
      <c r="E47" s="103"/>
      <c r="F47" s="103"/>
      <c r="G47" s="103"/>
      <c r="H47" s="104"/>
      <c r="I47" s="61"/>
      <c r="J47" s="1"/>
      <c r="K47" s="29"/>
      <c r="L47" s="107"/>
      <c r="M47" s="157"/>
      <c r="N47" s="108"/>
      <c r="O47" s="158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>
      <c r="A48" s="159"/>
      <c r="B48" s="103"/>
      <c r="C48" s="103"/>
      <c r="D48" s="103"/>
      <c r="E48" s="103"/>
      <c r="F48" s="103"/>
      <c r="G48" s="103"/>
      <c r="H48" s="104"/>
      <c r="I48" s="61"/>
      <c r="J48" s="1"/>
      <c r="K48" s="29"/>
      <c r="L48" s="107"/>
      <c r="M48" s="157"/>
      <c r="N48" s="108"/>
      <c r="O48" s="158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>
      <c r="A49" s="159"/>
      <c r="B49" s="103"/>
      <c r="C49" s="103"/>
      <c r="D49" s="103"/>
      <c r="E49" s="103"/>
      <c r="F49" s="103"/>
      <c r="G49" s="103"/>
      <c r="H49" s="104"/>
      <c r="I49" s="85"/>
      <c r="J49" s="86"/>
      <c r="K49" s="87"/>
      <c r="L49" s="160"/>
      <c r="M49" s="157"/>
      <c r="N49" s="161"/>
      <c r="O49" s="162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8" customHeight="1">
      <c r="A50" s="28"/>
      <c r="B50" s="201" t="s">
        <v>90</v>
      </c>
      <c r="C50" s="202"/>
      <c r="D50" s="202"/>
      <c r="E50" s="202"/>
      <c r="F50" s="202"/>
      <c r="G50" s="203"/>
      <c r="H50" s="89">
        <f>SUM(H40:H49)</f>
        <v>0</v>
      </c>
      <c r="I50" s="163" t="str">
        <f>IF(H48=0,"",H48/B40)</f>
        <v/>
      </c>
      <c r="J50" s="163" t="str">
        <f>IF(H50=0,"",H50/B40)</f>
        <v/>
      </c>
      <c r="K50" s="163" t="str">
        <f>IF(H48=0,"",J50-I50)</f>
        <v/>
      </c>
      <c r="L50" s="1"/>
      <c r="M50" s="29"/>
      <c r="N50" s="25"/>
      <c r="O50" s="1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2.75" customHeight="1">
      <c r="A51" s="29"/>
      <c r="B51" s="29"/>
      <c r="C51" s="29"/>
      <c r="D51" s="29"/>
      <c r="E51" s="29"/>
      <c r="F51" s="29"/>
      <c r="G51" s="29"/>
      <c r="H51" s="29"/>
      <c r="I51" s="1"/>
      <c r="J51" s="1"/>
      <c r="K51" s="29"/>
      <c r="L51" s="1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2.75" customHeight="1">
      <c r="A52" s="29"/>
      <c r="B52" s="29"/>
      <c r="C52" s="29"/>
      <c r="D52" s="29"/>
      <c r="E52" s="29"/>
      <c r="F52" s="29"/>
      <c r="G52" s="29"/>
      <c r="H52" s="29"/>
      <c r="I52" s="1"/>
      <c r="J52" s="1"/>
      <c r="K52" s="29"/>
      <c r="L52" s="1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26.25" customHeight="1">
      <c r="A53" s="33"/>
      <c r="B53" s="212" t="s">
        <v>101</v>
      </c>
      <c r="C53" s="205"/>
      <c r="D53" s="205"/>
      <c r="E53" s="205"/>
      <c r="F53" s="205"/>
      <c r="G53" s="205"/>
      <c r="H53" s="148">
        <v>1402</v>
      </c>
      <c r="I53" s="149"/>
      <c r="J53" s="149"/>
      <c r="K53" s="149"/>
      <c r="L53" s="149"/>
      <c r="M53" s="14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20.25" customHeight="1">
      <c r="A54" s="206" t="s">
        <v>9</v>
      </c>
      <c r="B54" s="207" t="s">
        <v>80</v>
      </c>
      <c r="C54" s="202"/>
      <c r="D54" s="202"/>
      <c r="E54" s="202"/>
      <c r="F54" s="202"/>
      <c r="G54" s="202"/>
      <c r="H54" s="208" t="s">
        <v>10</v>
      </c>
      <c r="I54" s="196" t="s">
        <v>2</v>
      </c>
      <c r="J54" s="196" t="s">
        <v>3</v>
      </c>
      <c r="K54" s="198" t="s">
        <v>4</v>
      </c>
      <c r="L54" s="196" t="s">
        <v>5</v>
      </c>
      <c r="M54" s="199" t="s">
        <v>6</v>
      </c>
      <c r="N54" s="199" t="s">
        <v>7</v>
      </c>
      <c r="O54" s="196" t="s">
        <v>8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>
      <c r="A55" s="197"/>
      <c r="B55" s="52" t="s">
        <v>81</v>
      </c>
      <c r="C55" s="52" t="s">
        <v>82</v>
      </c>
      <c r="D55" s="52" t="s">
        <v>83</v>
      </c>
      <c r="E55" s="52" t="s">
        <v>84</v>
      </c>
      <c r="F55" s="52" t="s">
        <v>85</v>
      </c>
      <c r="G55" s="52" t="s">
        <v>86</v>
      </c>
      <c r="H55" s="197"/>
      <c r="I55" s="197"/>
      <c r="J55" s="197"/>
      <c r="K55" s="197"/>
      <c r="L55" s="197"/>
      <c r="M55" s="197"/>
      <c r="N55" s="197"/>
      <c r="O55" s="197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>
      <c r="A56" s="52">
        <v>1402</v>
      </c>
      <c r="B56" s="103"/>
      <c r="C56" s="103"/>
      <c r="D56" s="103"/>
      <c r="E56" s="103"/>
      <c r="F56" s="103"/>
      <c r="G56" s="103"/>
      <c r="H56" s="104"/>
      <c r="I56" s="55"/>
      <c r="J56" s="56"/>
      <c r="K56" s="57"/>
      <c r="L56" s="14"/>
      <c r="M56" s="151">
        <f>B56</f>
        <v>0</v>
      </c>
      <c r="N56" s="152"/>
      <c r="O56" s="14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>
      <c r="A57" s="52">
        <v>1501</v>
      </c>
      <c r="B57" s="103"/>
      <c r="C57" s="103"/>
      <c r="D57" s="103"/>
      <c r="E57" s="103"/>
      <c r="F57" s="103"/>
      <c r="G57" s="103"/>
      <c r="H57" s="104"/>
      <c r="I57" s="61"/>
      <c r="J57" s="1"/>
      <c r="K57" s="62"/>
      <c r="L57" s="153" t="str">
        <f>IF(C57=0,"",C57/B56)</f>
        <v/>
      </c>
      <c r="M57" s="141"/>
      <c r="N57" s="154" t="str">
        <f t="shared" ref="N57:N61" si="6">IF(M57=0,"",M57/M56)</f>
        <v/>
      </c>
      <c r="O57" s="154" t="str">
        <f t="shared" ref="O57:O61" si="7">IF(M57=0,"",100%-N57)</f>
        <v/>
      </c>
      <c r="P57" s="8" t="e">
        <f>M57/M56</f>
        <v>#DIV/0!</v>
      </c>
      <c r="Q57" s="8" t="e">
        <f>100%-P57</f>
        <v>#DIV/0!</v>
      </c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>
      <c r="A58" s="52">
        <v>1502</v>
      </c>
      <c r="B58" s="103"/>
      <c r="C58" s="103"/>
      <c r="D58" s="103"/>
      <c r="E58" s="103"/>
      <c r="F58" s="103"/>
      <c r="G58" s="103"/>
      <c r="H58" s="104"/>
      <c r="I58" s="61"/>
      <c r="J58" s="1"/>
      <c r="K58" s="62"/>
      <c r="L58" s="155" t="str">
        <f>IF(D58=0,"",D58/C57)</f>
        <v/>
      </c>
      <c r="M58" s="141"/>
      <c r="N58" s="156" t="str">
        <f t="shared" si="6"/>
        <v/>
      </c>
      <c r="O58" s="156" t="str">
        <f t="shared" si="7"/>
        <v/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>
      <c r="A59" s="52">
        <v>1601</v>
      </c>
      <c r="B59" s="103"/>
      <c r="C59" s="103"/>
      <c r="D59" s="103"/>
      <c r="E59" s="103">
        <v>339</v>
      </c>
      <c r="F59" s="103"/>
      <c r="G59" s="103"/>
      <c r="H59" s="104"/>
      <c r="I59" s="61"/>
      <c r="J59" s="1"/>
      <c r="K59" s="62"/>
      <c r="L59" s="155" t="e">
        <f>IF(E59=0,"",E59/D58)</f>
        <v>#DIV/0!</v>
      </c>
      <c r="M59" s="141">
        <v>342</v>
      </c>
      <c r="N59" s="156" t="e">
        <f t="shared" si="6"/>
        <v>#DIV/0!</v>
      </c>
      <c r="O59" s="156" t="e">
        <f t="shared" si="7"/>
        <v>#DIV/0!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>
      <c r="A60" s="52">
        <v>1602</v>
      </c>
      <c r="B60" s="103"/>
      <c r="C60" s="103"/>
      <c r="D60" s="103"/>
      <c r="E60" s="103"/>
      <c r="F60" s="103">
        <v>318</v>
      </c>
      <c r="G60" s="103"/>
      <c r="H60" s="104"/>
      <c r="I60" s="61"/>
      <c r="J60" s="1"/>
      <c r="K60" s="62"/>
      <c r="L60" s="155">
        <f>IF(F60=0,"",F60/E59)</f>
        <v>0.93805309734513276</v>
      </c>
      <c r="M60" s="141">
        <v>321</v>
      </c>
      <c r="N60" s="156">
        <f t="shared" si="6"/>
        <v>0.93859649122807021</v>
      </c>
      <c r="O60" s="156">
        <f t="shared" si="7"/>
        <v>6.1403508771929793E-2</v>
      </c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>
      <c r="A61" s="52">
        <v>1701</v>
      </c>
      <c r="B61" s="103"/>
      <c r="C61" s="103"/>
      <c r="D61" s="103"/>
      <c r="E61" s="103"/>
      <c r="F61" s="103"/>
      <c r="G61" s="103">
        <v>7</v>
      </c>
      <c r="H61" s="104"/>
      <c r="I61" s="61"/>
      <c r="J61" s="1"/>
      <c r="K61" s="62"/>
      <c r="L61" s="155">
        <f>IF(G61=0,"",G61/F60)</f>
        <v>2.20125786163522E-2</v>
      </c>
      <c r="M61" s="157">
        <v>32</v>
      </c>
      <c r="N61" s="156">
        <f t="shared" si="6"/>
        <v>9.9688473520249218E-2</v>
      </c>
      <c r="O61" s="156">
        <f t="shared" si="7"/>
        <v>0.90031152647975077</v>
      </c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>
      <c r="A62" s="52" t="s">
        <v>105</v>
      </c>
      <c r="B62" s="103"/>
      <c r="C62" s="103"/>
      <c r="D62" s="103"/>
      <c r="E62" s="103"/>
      <c r="F62" s="103"/>
      <c r="G62" s="103">
        <v>1</v>
      </c>
      <c r="H62" s="104"/>
      <c r="I62" s="61"/>
      <c r="J62" s="1"/>
      <c r="K62" s="29"/>
      <c r="L62" s="107"/>
      <c r="M62" s="157">
        <v>1</v>
      </c>
      <c r="N62" s="108"/>
      <c r="O62" s="158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>
      <c r="A63" s="52" t="s">
        <v>106</v>
      </c>
      <c r="B63" s="103"/>
      <c r="C63" s="103"/>
      <c r="D63" s="103"/>
      <c r="E63" s="103"/>
      <c r="F63" s="103"/>
      <c r="G63" s="103">
        <v>1</v>
      </c>
      <c r="H63" s="104"/>
      <c r="I63" s="61"/>
      <c r="J63" s="1"/>
      <c r="K63" s="29"/>
      <c r="L63" s="107"/>
      <c r="M63" s="157">
        <v>1</v>
      </c>
      <c r="N63" s="108"/>
      <c r="O63" s="158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>
      <c r="A64" s="159" t="s">
        <v>107</v>
      </c>
      <c r="B64" s="103"/>
      <c r="C64" s="103"/>
      <c r="D64" s="103"/>
      <c r="E64" s="103"/>
      <c r="F64" s="103"/>
      <c r="G64" s="103">
        <v>1</v>
      </c>
      <c r="H64" s="104"/>
      <c r="I64" s="61"/>
      <c r="J64" s="1"/>
      <c r="K64" s="29"/>
      <c r="L64" s="107"/>
      <c r="M64" s="157">
        <v>1</v>
      </c>
      <c r="N64" s="108"/>
      <c r="O64" s="158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>
      <c r="A65" s="159"/>
      <c r="B65" s="103"/>
      <c r="C65" s="103"/>
      <c r="D65" s="103"/>
      <c r="E65" s="103"/>
      <c r="F65" s="103"/>
      <c r="G65" s="103"/>
      <c r="H65" s="104"/>
      <c r="I65" s="85"/>
      <c r="J65" s="86"/>
      <c r="K65" s="87"/>
      <c r="L65" s="160"/>
      <c r="M65" s="157"/>
      <c r="N65" s="161"/>
      <c r="O65" s="162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8" customHeight="1">
      <c r="A66" s="28"/>
      <c r="B66" s="201" t="s">
        <v>90</v>
      </c>
      <c r="C66" s="202"/>
      <c r="D66" s="202"/>
      <c r="E66" s="202"/>
      <c r="F66" s="202"/>
      <c r="G66" s="203"/>
      <c r="H66" s="89">
        <f>SUM(H56:H65)</f>
        <v>0</v>
      </c>
      <c r="I66" s="163" t="str">
        <f>IF(H64=0,"",H64/B56)</f>
        <v/>
      </c>
      <c r="J66" s="163" t="str">
        <f>IF(H66=0,"",H66/B56)</f>
        <v/>
      </c>
      <c r="K66" s="163" t="str">
        <f>IF(H64=0,"",J66-I66)</f>
        <v/>
      </c>
      <c r="L66" s="1"/>
      <c r="M66" s="29"/>
      <c r="N66" s="25"/>
      <c r="O66" s="1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2.75" customHeight="1">
      <c r="A67" s="29"/>
      <c r="B67" s="29"/>
      <c r="C67" s="29"/>
      <c r="D67" s="29"/>
      <c r="E67" s="29"/>
      <c r="F67" s="29"/>
      <c r="G67" s="29"/>
      <c r="H67" s="29"/>
      <c r="I67" s="1"/>
      <c r="J67" s="1"/>
      <c r="K67" s="29"/>
      <c r="L67" s="1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2.75" customHeight="1">
      <c r="A68" s="29"/>
      <c r="B68" s="29"/>
      <c r="C68" s="29"/>
      <c r="D68" s="29"/>
      <c r="E68" s="29"/>
      <c r="F68" s="29"/>
      <c r="G68" s="29"/>
      <c r="H68" s="29"/>
      <c r="I68" s="1"/>
      <c r="J68" s="1"/>
      <c r="K68" s="29"/>
      <c r="L68" s="1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26.25" customHeight="1">
      <c r="A69" s="33"/>
      <c r="B69" s="212" t="s">
        <v>101</v>
      </c>
      <c r="C69" s="205"/>
      <c r="D69" s="205"/>
      <c r="E69" s="205"/>
      <c r="F69" s="205"/>
      <c r="G69" s="205"/>
      <c r="H69" s="148">
        <v>1501</v>
      </c>
      <c r="I69" s="149"/>
      <c r="J69" s="149"/>
      <c r="K69" s="150" t="s">
        <v>121</v>
      </c>
      <c r="L69" s="149"/>
      <c r="M69" s="14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20.25" customHeight="1">
      <c r="A70" s="206" t="s">
        <v>9</v>
      </c>
      <c r="B70" s="207" t="s">
        <v>80</v>
      </c>
      <c r="C70" s="202"/>
      <c r="D70" s="202"/>
      <c r="E70" s="202"/>
      <c r="F70" s="202"/>
      <c r="G70" s="202"/>
      <c r="H70" s="208" t="s">
        <v>10</v>
      </c>
      <c r="I70" s="196" t="s">
        <v>2</v>
      </c>
      <c r="J70" s="196" t="s">
        <v>3</v>
      </c>
      <c r="K70" s="198" t="s">
        <v>4</v>
      </c>
      <c r="L70" s="196" t="s">
        <v>5</v>
      </c>
      <c r="M70" s="199" t="s">
        <v>6</v>
      </c>
      <c r="N70" s="199" t="s">
        <v>7</v>
      </c>
      <c r="O70" s="196" t="s">
        <v>8</v>
      </c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>
      <c r="A71" s="197"/>
      <c r="B71" s="52" t="s">
        <v>81</v>
      </c>
      <c r="C71" s="52" t="s">
        <v>82</v>
      </c>
      <c r="D71" s="52" t="s">
        <v>83</v>
      </c>
      <c r="E71" s="52" t="s">
        <v>84</v>
      </c>
      <c r="F71" s="52" t="s">
        <v>85</v>
      </c>
      <c r="G71" s="52" t="s">
        <v>86</v>
      </c>
      <c r="H71" s="197"/>
      <c r="I71" s="197"/>
      <c r="J71" s="197"/>
      <c r="K71" s="197"/>
      <c r="L71" s="197"/>
      <c r="M71" s="197"/>
      <c r="N71" s="197"/>
      <c r="O71" s="197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>
      <c r="A72" s="52">
        <v>1501</v>
      </c>
      <c r="B72" s="103"/>
      <c r="C72" s="103"/>
      <c r="D72" s="103"/>
      <c r="E72" s="103"/>
      <c r="F72" s="103"/>
      <c r="G72" s="103"/>
      <c r="H72" s="104"/>
      <c r="I72" s="55"/>
      <c r="J72" s="56"/>
      <c r="K72" s="57"/>
      <c r="L72" s="14"/>
      <c r="M72" s="151">
        <f>B72</f>
        <v>0</v>
      </c>
      <c r="N72" s="152"/>
      <c r="O72" s="14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>
      <c r="A73" s="52">
        <v>1502</v>
      </c>
      <c r="B73" s="103"/>
      <c r="C73" s="103"/>
      <c r="D73" s="103"/>
      <c r="E73" s="103"/>
      <c r="F73" s="103"/>
      <c r="G73" s="103"/>
      <c r="H73" s="104"/>
      <c r="I73" s="61"/>
      <c r="J73" s="1"/>
      <c r="K73" s="62"/>
      <c r="L73" s="153" t="str">
        <f>IF(C73=0,"",C73/B72)</f>
        <v/>
      </c>
      <c r="M73" s="141"/>
      <c r="N73" s="154" t="str">
        <f t="shared" ref="N73:N77" si="8">IF(M73=0,"",M73/M72)</f>
        <v/>
      </c>
      <c r="O73" s="154" t="str">
        <f t="shared" ref="O73:O77" si="9">IF(M73=0,"",100%-N73)</f>
        <v/>
      </c>
      <c r="P73" s="8" t="e">
        <f>M73/M72</f>
        <v>#DIV/0!</v>
      </c>
      <c r="Q73" s="8" t="e">
        <f>100%-P73</f>
        <v>#DIV/0!</v>
      </c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>
      <c r="A74" s="52">
        <v>1601</v>
      </c>
      <c r="B74" s="103"/>
      <c r="C74" s="103"/>
      <c r="D74" s="103"/>
      <c r="E74" s="103"/>
      <c r="F74" s="103"/>
      <c r="G74" s="103"/>
      <c r="H74" s="104"/>
      <c r="I74" s="61"/>
      <c r="J74" s="1"/>
      <c r="K74" s="62"/>
      <c r="L74" s="155" t="str">
        <f>IF(D74=0,"",D74/C73)</f>
        <v/>
      </c>
      <c r="M74" s="141"/>
      <c r="N74" s="156" t="str">
        <f t="shared" si="8"/>
        <v/>
      </c>
      <c r="O74" s="156" t="str">
        <f t="shared" si="9"/>
        <v/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>
      <c r="A75" s="52">
        <v>1602</v>
      </c>
      <c r="B75" s="103"/>
      <c r="C75" s="103"/>
      <c r="D75" s="103"/>
      <c r="E75" s="103"/>
      <c r="F75" s="103"/>
      <c r="G75" s="103"/>
      <c r="H75" s="104"/>
      <c r="I75" s="61"/>
      <c r="J75" s="1"/>
      <c r="K75" s="62"/>
      <c r="L75" s="155" t="str">
        <f>IF(E75=0,"",E75/D74)</f>
        <v/>
      </c>
      <c r="M75" s="141"/>
      <c r="N75" s="156" t="str">
        <f t="shared" si="8"/>
        <v/>
      </c>
      <c r="O75" s="156" t="str">
        <f t="shared" si="9"/>
        <v/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>
      <c r="A76" s="52">
        <v>1701</v>
      </c>
      <c r="B76" s="103"/>
      <c r="C76" s="103"/>
      <c r="D76" s="103"/>
      <c r="E76" s="103"/>
      <c r="F76" s="103"/>
      <c r="G76" s="103"/>
      <c r="H76" s="104"/>
      <c r="I76" s="61"/>
      <c r="J76" s="1"/>
      <c r="K76" s="62"/>
      <c r="L76" s="155" t="str">
        <f>IF(F76=0,"",F76/E75)</f>
        <v/>
      </c>
      <c r="M76" s="141"/>
      <c r="N76" s="156" t="str">
        <f t="shared" si="8"/>
        <v/>
      </c>
      <c r="O76" s="156" t="str">
        <f t="shared" si="9"/>
        <v/>
      </c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>
      <c r="A77" s="52" t="s">
        <v>105</v>
      </c>
      <c r="B77" s="103"/>
      <c r="C77" s="103"/>
      <c r="D77" s="103"/>
      <c r="E77" s="103"/>
      <c r="F77" s="103"/>
      <c r="G77" s="103"/>
      <c r="H77" s="104"/>
      <c r="I77" s="61"/>
      <c r="J77" s="1"/>
      <c r="K77" s="62"/>
      <c r="L77" s="155" t="str">
        <f>IF(G77=0,"",G77/F76)</f>
        <v/>
      </c>
      <c r="M77" s="157"/>
      <c r="N77" s="156" t="str">
        <f t="shared" si="8"/>
        <v/>
      </c>
      <c r="O77" s="156" t="str">
        <f t="shared" si="9"/>
        <v/>
      </c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>
      <c r="A78" s="52"/>
      <c r="B78" s="103"/>
      <c r="C78" s="103"/>
      <c r="D78" s="103"/>
      <c r="E78" s="103"/>
      <c r="F78" s="103"/>
      <c r="G78" s="103"/>
      <c r="H78" s="104"/>
      <c r="I78" s="61"/>
      <c r="J78" s="1"/>
      <c r="K78" s="29"/>
      <c r="L78" s="107"/>
      <c r="M78" s="157"/>
      <c r="N78" s="108"/>
      <c r="O78" s="158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>
      <c r="A79" s="159"/>
      <c r="B79" s="103"/>
      <c r="C79" s="103"/>
      <c r="D79" s="103"/>
      <c r="E79" s="103"/>
      <c r="F79" s="103"/>
      <c r="G79" s="103"/>
      <c r="H79" s="104"/>
      <c r="I79" s="61"/>
      <c r="J79" s="1"/>
      <c r="K79" s="29"/>
      <c r="L79" s="107"/>
      <c r="M79" s="157"/>
      <c r="N79" s="108"/>
      <c r="O79" s="158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>
      <c r="A80" s="159"/>
      <c r="B80" s="103"/>
      <c r="C80" s="103"/>
      <c r="D80" s="103"/>
      <c r="E80" s="103"/>
      <c r="F80" s="103"/>
      <c r="G80" s="103"/>
      <c r="H80" s="104"/>
      <c r="I80" s="61"/>
      <c r="J80" s="1"/>
      <c r="K80" s="29"/>
      <c r="L80" s="107"/>
      <c r="M80" s="157"/>
      <c r="N80" s="108"/>
      <c r="O80" s="158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>
      <c r="A81" s="159"/>
      <c r="B81" s="103"/>
      <c r="C81" s="103"/>
      <c r="D81" s="103"/>
      <c r="E81" s="103"/>
      <c r="F81" s="103"/>
      <c r="G81" s="103"/>
      <c r="H81" s="104"/>
      <c r="I81" s="85"/>
      <c r="J81" s="86"/>
      <c r="K81" s="87"/>
      <c r="L81" s="160"/>
      <c r="M81" s="157"/>
      <c r="N81" s="161"/>
      <c r="O81" s="162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8" customHeight="1">
      <c r="A82" s="28"/>
      <c r="B82" s="201" t="s">
        <v>90</v>
      </c>
      <c r="C82" s="202"/>
      <c r="D82" s="202"/>
      <c r="E82" s="202"/>
      <c r="F82" s="202"/>
      <c r="G82" s="203"/>
      <c r="H82" s="89">
        <f>SUM(H72:H81)</f>
        <v>0</v>
      </c>
      <c r="I82" s="163" t="str">
        <f>IF(H80=0,"",H80/B72)</f>
        <v/>
      </c>
      <c r="J82" s="163" t="str">
        <f>IF(H82=0,"",H82/B72)</f>
        <v/>
      </c>
      <c r="K82" s="163" t="str">
        <f>IF(H80=0,"",J82-I82)</f>
        <v/>
      </c>
      <c r="L82" s="1"/>
      <c r="M82" s="29"/>
      <c r="N82" s="25"/>
      <c r="O82" s="1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2.75" customHeight="1">
      <c r="A83" s="29"/>
      <c r="B83" s="29"/>
      <c r="C83" s="29"/>
      <c r="D83" s="29"/>
      <c r="E83" s="29"/>
      <c r="F83" s="29"/>
      <c r="G83" s="29"/>
      <c r="H83" s="29"/>
      <c r="I83" s="1"/>
      <c r="J83" s="1"/>
      <c r="K83" s="29"/>
      <c r="L83" s="1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2.75" customHeight="1">
      <c r="A84" s="29"/>
      <c r="B84" s="29"/>
      <c r="C84" s="29"/>
      <c r="D84" s="29"/>
      <c r="E84" s="29"/>
      <c r="F84" s="29"/>
      <c r="G84" s="29"/>
      <c r="H84" s="29"/>
      <c r="I84" s="1"/>
      <c r="J84" s="1"/>
      <c r="K84" s="29"/>
      <c r="L84" s="1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26.25" customHeight="1">
      <c r="A85" s="33"/>
      <c r="B85" s="212" t="s">
        <v>101</v>
      </c>
      <c r="C85" s="205"/>
      <c r="D85" s="205"/>
      <c r="E85" s="205"/>
      <c r="F85" s="205"/>
      <c r="G85" s="205"/>
      <c r="H85" s="148">
        <v>1502</v>
      </c>
      <c r="I85" s="149"/>
      <c r="J85" s="149"/>
      <c r="K85" s="149"/>
      <c r="L85" s="149"/>
      <c r="M85" s="14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20.25" customHeight="1">
      <c r="A86" s="206" t="s">
        <v>9</v>
      </c>
      <c r="B86" s="207" t="s">
        <v>80</v>
      </c>
      <c r="C86" s="202"/>
      <c r="D86" s="202"/>
      <c r="E86" s="202"/>
      <c r="F86" s="202"/>
      <c r="G86" s="202"/>
      <c r="H86" s="208" t="s">
        <v>10</v>
      </c>
      <c r="I86" s="196" t="s">
        <v>2</v>
      </c>
      <c r="J86" s="196" t="s">
        <v>3</v>
      </c>
      <c r="K86" s="198" t="s">
        <v>4</v>
      </c>
      <c r="L86" s="196" t="s">
        <v>5</v>
      </c>
      <c r="M86" s="199" t="s">
        <v>6</v>
      </c>
      <c r="N86" s="199" t="s">
        <v>7</v>
      </c>
      <c r="O86" s="196" t="s">
        <v>8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>
      <c r="A87" s="197"/>
      <c r="B87" s="52" t="s">
        <v>81</v>
      </c>
      <c r="C87" s="52" t="s">
        <v>82</v>
      </c>
      <c r="D87" s="52" t="s">
        <v>83</v>
      </c>
      <c r="E87" s="52" t="s">
        <v>84</v>
      </c>
      <c r="F87" s="52" t="s">
        <v>85</v>
      </c>
      <c r="G87" s="52" t="s">
        <v>86</v>
      </c>
      <c r="H87" s="197"/>
      <c r="I87" s="197"/>
      <c r="J87" s="197"/>
      <c r="K87" s="197"/>
      <c r="L87" s="197"/>
      <c r="M87" s="197"/>
      <c r="N87" s="197"/>
      <c r="O87" s="197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>
      <c r="A88" s="52">
        <v>1502</v>
      </c>
      <c r="B88" s="103">
        <v>574</v>
      </c>
      <c r="C88" s="103"/>
      <c r="D88" s="103"/>
      <c r="E88" s="103"/>
      <c r="F88" s="103"/>
      <c r="G88" s="103"/>
      <c r="H88" s="104"/>
      <c r="I88" s="55"/>
      <c r="J88" s="56"/>
      <c r="K88" s="57"/>
      <c r="L88" s="14"/>
      <c r="M88" s="151">
        <f>B88</f>
        <v>574</v>
      </c>
      <c r="N88" s="152"/>
      <c r="O88" s="14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>
      <c r="A89" s="52">
        <v>1601</v>
      </c>
      <c r="B89" s="103"/>
      <c r="C89" s="103">
        <v>471</v>
      </c>
      <c r="D89" s="103"/>
      <c r="E89" s="103"/>
      <c r="F89" s="103"/>
      <c r="G89" s="103"/>
      <c r="H89" s="104"/>
      <c r="I89" s="61"/>
      <c r="J89" s="1"/>
      <c r="K89" s="62"/>
      <c r="L89" s="153">
        <f>IF(C89=0,"",C89/B88)</f>
        <v>0.82055749128919864</v>
      </c>
      <c r="M89" s="141">
        <v>473</v>
      </c>
      <c r="N89" s="154">
        <f t="shared" ref="N89:N93" si="10">IF(M89=0,"",M89/M88)</f>
        <v>0.8240418118466899</v>
      </c>
      <c r="O89" s="154">
        <f t="shared" ref="O89:O93" si="11">IF(M89=0,"",100%-N89)</f>
        <v>0.1759581881533101</v>
      </c>
      <c r="P89" s="8">
        <f>M89/M88</f>
        <v>0.8240418118466899</v>
      </c>
      <c r="Q89" s="8">
        <f>100%-P89</f>
        <v>0.1759581881533101</v>
      </c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>
      <c r="A90" s="52">
        <v>1602</v>
      </c>
      <c r="B90" s="103"/>
      <c r="C90" s="103"/>
      <c r="D90" s="103">
        <v>447</v>
      </c>
      <c r="E90" s="103"/>
      <c r="F90" s="103"/>
      <c r="G90" s="103"/>
      <c r="H90" s="104"/>
      <c r="I90" s="61"/>
      <c r="J90" s="1"/>
      <c r="K90" s="62"/>
      <c r="L90" s="155">
        <f>IF(D90=0,"",D90/C89)</f>
        <v>0.94904458598726116</v>
      </c>
      <c r="M90" s="141">
        <v>444</v>
      </c>
      <c r="N90" s="156">
        <f t="shared" si="10"/>
        <v>0.93868921775898517</v>
      </c>
      <c r="O90" s="156">
        <f t="shared" si="11"/>
        <v>6.1310782241014827E-2</v>
      </c>
      <c r="P90" s="29"/>
      <c r="Q90" s="35">
        <f>M90/M88</f>
        <v>0.77351916376306618</v>
      </c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>
      <c r="A91" s="52">
        <v>1701</v>
      </c>
      <c r="B91" s="103"/>
      <c r="C91" s="103"/>
      <c r="D91" s="103"/>
      <c r="E91" s="103">
        <v>411</v>
      </c>
      <c r="F91" s="103"/>
      <c r="G91" s="103"/>
      <c r="H91" s="104"/>
      <c r="I91" s="61"/>
      <c r="J91" s="1"/>
      <c r="K91" s="62"/>
      <c r="L91" s="155">
        <f>IF(E91=0,"",E91/D90)</f>
        <v>0.91946308724832215</v>
      </c>
      <c r="M91" s="141">
        <v>430</v>
      </c>
      <c r="N91" s="156">
        <f t="shared" si="10"/>
        <v>0.96846846846846846</v>
      </c>
      <c r="O91" s="156">
        <f t="shared" si="11"/>
        <v>3.1531531531531543E-2</v>
      </c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>
      <c r="A92" s="52" t="s">
        <v>105</v>
      </c>
      <c r="B92" s="103"/>
      <c r="C92" s="103"/>
      <c r="D92" s="103"/>
      <c r="E92" s="103"/>
      <c r="F92" s="103">
        <v>176</v>
      </c>
      <c r="G92" s="103"/>
      <c r="H92" s="104"/>
      <c r="I92" s="61"/>
      <c r="J92" s="1"/>
      <c r="K92" s="62"/>
      <c r="L92" s="155">
        <f>IF(F92=0,"",F92/E91)</f>
        <v>0.42822384428223842</v>
      </c>
      <c r="M92" s="141">
        <v>222</v>
      </c>
      <c r="N92" s="156">
        <f t="shared" si="10"/>
        <v>0.51627906976744187</v>
      </c>
      <c r="O92" s="156">
        <f t="shared" si="11"/>
        <v>0.48372093023255813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>
      <c r="A93" s="52" t="s">
        <v>106</v>
      </c>
      <c r="B93" s="103"/>
      <c r="C93" s="103"/>
      <c r="D93" s="103"/>
      <c r="E93" s="103"/>
      <c r="F93" s="103"/>
      <c r="G93" s="103">
        <v>176</v>
      </c>
      <c r="H93" s="104">
        <v>84</v>
      </c>
      <c r="I93" s="61"/>
      <c r="J93" s="1"/>
      <c r="K93" s="62"/>
      <c r="L93" s="155">
        <f>IF(G93=0,"",G93/F92)</f>
        <v>1</v>
      </c>
      <c r="M93" s="157">
        <v>222</v>
      </c>
      <c r="N93" s="156">
        <f t="shared" si="10"/>
        <v>1</v>
      </c>
      <c r="O93" s="156">
        <f t="shared" si="11"/>
        <v>0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>
      <c r="A94" s="52">
        <v>1802</v>
      </c>
      <c r="B94" s="103"/>
      <c r="C94" s="103"/>
      <c r="D94" s="103"/>
      <c r="E94" s="103"/>
      <c r="F94" s="103"/>
      <c r="G94" s="103">
        <v>17</v>
      </c>
      <c r="H94" s="104">
        <v>4</v>
      </c>
      <c r="I94" s="61"/>
      <c r="J94" s="1"/>
      <c r="K94" s="29"/>
      <c r="L94" s="107"/>
      <c r="M94" s="157">
        <v>37</v>
      </c>
      <c r="N94" s="108"/>
      <c r="O94" s="158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>
      <c r="A95" s="159" t="s">
        <v>108</v>
      </c>
      <c r="B95" s="103"/>
      <c r="C95" s="103"/>
      <c r="D95" s="103"/>
      <c r="E95" s="103"/>
      <c r="F95" s="103"/>
      <c r="G95" s="103">
        <v>6</v>
      </c>
      <c r="H95" s="104">
        <v>6</v>
      </c>
      <c r="I95" s="61"/>
      <c r="J95" s="1"/>
      <c r="K95" s="29"/>
      <c r="L95" s="107"/>
      <c r="M95" s="157">
        <v>8</v>
      </c>
      <c r="N95" s="108"/>
      <c r="O95" s="158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>
      <c r="A96" s="159"/>
      <c r="B96" s="103"/>
      <c r="C96" s="103"/>
      <c r="D96" s="103"/>
      <c r="E96" s="103"/>
      <c r="F96" s="103"/>
      <c r="G96" s="103"/>
      <c r="H96" s="104"/>
      <c r="I96" s="61"/>
      <c r="J96" s="1"/>
      <c r="K96" s="29"/>
      <c r="L96" s="107"/>
      <c r="M96" s="157"/>
      <c r="N96" s="108"/>
      <c r="O96" s="158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>
      <c r="A97" s="159"/>
      <c r="B97" s="103"/>
      <c r="C97" s="103"/>
      <c r="D97" s="103"/>
      <c r="E97" s="103"/>
      <c r="F97" s="103"/>
      <c r="G97" s="103"/>
      <c r="H97" s="104"/>
      <c r="I97" s="85"/>
      <c r="J97" s="86"/>
      <c r="K97" s="87"/>
      <c r="L97" s="160"/>
      <c r="M97" s="157"/>
      <c r="N97" s="161"/>
      <c r="O97" s="162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8" customHeight="1">
      <c r="A98" s="28"/>
      <c r="B98" s="201" t="s">
        <v>90</v>
      </c>
      <c r="C98" s="202"/>
      <c r="D98" s="202"/>
      <c r="E98" s="202"/>
      <c r="F98" s="202"/>
      <c r="G98" s="203"/>
      <c r="H98" s="89">
        <f>SUM(H88:H97)</f>
        <v>94</v>
      </c>
      <c r="I98" s="163">
        <f>H93/B88</f>
        <v>0.14634146341463414</v>
      </c>
      <c r="J98" s="163">
        <f>H98/B88</f>
        <v>0.16376306620209058</v>
      </c>
      <c r="K98" s="163" t="str">
        <f>IF(H96=0,"",J98-I98)</f>
        <v/>
      </c>
      <c r="L98" s="1"/>
      <c r="M98" s="29"/>
      <c r="N98" s="25"/>
      <c r="O98" s="1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2.75" customHeight="1">
      <c r="A99" s="29"/>
      <c r="B99" s="29"/>
      <c r="C99" s="29"/>
      <c r="D99" s="29"/>
      <c r="E99" s="29"/>
      <c r="F99" s="29"/>
      <c r="G99" s="29"/>
      <c r="H99" s="29"/>
      <c r="I99" s="1"/>
      <c r="J99" s="1"/>
      <c r="K99" s="29"/>
      <c r="L99" s="1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2.75" customHeight="1">
      <c r="A100" s="29"/>
      <c r="B100" s="29"/>
      <c r="C100" s="29"/>
      <c r="D100" s="29"/>
      <c r="E100" s="29"/>
      <c r="F100" s="29"/>
      <c r="G100" s="29"/>
      <c r="H100" s="29"/>
      <c r="I100" s="1"/>
      <c r="J100" s="1"/>
      <c r="K100" s="29"/>
      <c r="L100" s="1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26.25" customHeight="1">
      <c r="A101" s="33"/>
      <c r="B101" s="212" t="s">
        <v>101</v>
      </c>
      <c r="C101" s="205"/>
      <c r="D101" s="205"/>
      <c r="E101" s="205"/>
      <c r="F101" s="205"/>
      <c r="G101" s="205"/>
      <c r="H101" s="148">
        <v>1601</v>
      </c>
      <c r="I101" s="149"/>
      <c r="J101" s="149"/>
      <c r="K101" s="149"/>
      <c r="L101" s="149"/>
      <c r="M101" s="14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20.25" customHeight="1">
      <c r="A102" s="206" t="s">
        <v>9</v>
      </c>
      <c r="B102" s="207" t="s">
        <v>80</v>
      </c>
      <c r="C102" s="202"/>
      <c r="D102" s="202"/>
      <c r="E102" s="202"/>
      <c r="F102" s="202"/>
      <c r="G102" s="202"/>
      <c r="H102" s="208" t="s">
        <v>10</v>
      </c>
      <c r="I102" s="196" t="s">
        <v>2</v>
      </c>
      <c r="J102" s="196" t="s">
        <v>3</v>
      </c>
      <c r="K102" s="198" t="s">
        <v>4</v>
      </c>
      <c r="L102" s="196" t="s">
        <v>5</v>
      </c>
      <c r="M102" s="199" t="s">
        <v>6</v>
      </c>
      <c r="N102" s="199" t="s">
        <v>7</v>
      </c>
      <c r="O102" s="196" t="s">
        <v>8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>
      <c r="A103" s="197"/>
      <c r="B103" s="52" t="s">
        <v>81</v>
      </c>
      <c r="C103" s="52" t="s">
        <v>82</v>
      </c>
      <c r="D103" s="52" t="s">
        <v>83</v>
      </c>
      <c r="E103" s="52" t="s">
        <v>84</v>
      </c>
      <c r="F103" s="52" t="s">
        <v>85</v>
      </c>
      <c r="G103" s="52" t="s">
        <v>86</v>
      </c>
      <c r="H103" s="197"/>
      <c r="I103" s="197"/>
      <c r="J103" s="197"/>
      <c r="K103" s="197"/>
      <c r="L103" s="197"/>
      <c r="M103" s="197"/>
      <c r="N103" s="197"/>
      <c r="O103" s="197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>
      <c r="A104" s="52">
        <v>1601</v>
      </c>
      <c r="B104" s="103">
        <v>61</v>
      </c>
      <c r="C104" s="103"/>
      <c r="D104" s="103"/>
      <c r="E104" s="103"/>
      <c r="F104" s="103"/>
      <c r="G104" s="103"/>
      <c r="H104" s="104"/>
      <c r="I104" s="55"/>
      <c r="J104" s="56"/>
      <c r="K104" s="57"/>
      <c r="L104" s="14"/>
      <c r="M104" s="151">
        <f>B104</f>
        <v>61</v>
      </c>
      <c r="N104" s="152"/>
      <c r="O104" s="14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>
      <c r="A105" s="52">
        <v>1602</v>
      </c>
      <c r="B105" s="103"/>
      <c r="C105" s="103">
        <v>44</v>
      </c>
      <c r="D105" s="103"/>
      <c r="E105" s="103"/>
      <c r="F105" s="103"/>
      <c r="G105" s="103"/>
      <c r="H105" s="104"/>
      <c r="I105" s="61"/>
      <c r="J105" s="1"/>
      <c r="K105" s="62"/>
      <c r="L105" s="153">
        <f>IF(C105=0,"",C105/B104)</f>
        <v>0.72131147540983609</v>
      </c>
      <c r="M105" s="141">
        <v>44</v>
      </c>
      <c r="N105" s="154">
        <f t="shared" ref="N105:N109" si="12">IF(M105=0,"",M105/M104)</f>
        <v>0.72131147540983609</v>
      </c>
      <c r="O105" s="154">
        <f t="shared" ref="O105:O109" si="13">IF(M105=0,"",100%-N105)</f>
        <v>0.27868852459016391</v>
      </c>
      <c r="P105" s="8">
        <f>M105/M104</f>
        <v>0.72131147540983609</v>
      </c>
      <c r="Q105" s="8">
        <f>100%-P105</f>
        <v>0.27868852459016391</v>
      </c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>
      <c r="A106" s="52">
        <v>1701</v>
      </c>
      <c r="B106" s="103"/>
      <c r="C106" s="103"/>
      <c r="D106" s="103">
        <v>28</v>
      </c>
      <c r="E106" s="103"/>
      <c r="F106" s="103"/>
      <c r="G106" s="103"/>
      <c r="H106" s="104"/>
      <c r="I106" s="61"/>
      <c r="J106" s="1"/>
      <c r="K106" s="62"/>
      <c r="L106" s="155">
        <f>IF(D106=0,"",D106/C105)</f>
        <v>0.63636363636363635</v>
      </c>
      <c r="M106" s="141">
        <v>34</v>
      </c>
      <c r="N106" s="156">
        <f t="shared" si="12"/>
        <v>0.77272727272727271</v>
      </c>
      <c r="O106" s="156">
        <f t="shared" si="13"/>
        <v>0.22727272727272729</v>
      </c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>
      <c r="A107" s="52" t="s">
        <v>105</v>
      </c>
      <c r="B107" s="103"/>
      <c r="C107" s="103"/>
      <c r="D107" s="103"/>
      <c r="E107" s="103">
        <v>23</v>
      </c>
      <c r="F107" s="103"/>
      <c r="G107" s="103"/>
      <c r="H107" s="104"/>
      <c r="I107" s="61"/>
      <c r="J107" s="1"/>
      <c r="K107" s="62"/>
      <c r="L107" s="155">
        <f>IF(E107=0,"",E107/D106)</f>
        <v>0.8214285714285714</v>
      </c>
      <c r="M107" s="141">
        <v>25</v>
      </c>
      <c r="N107" s="156">
        <f t="shared" si="12"/>
        <v>0.73529411764705888</v>
      </c>
      <c r="O107" s="156">
        <f t="shared" si="13"/>
        <v>0.26470588235294112</v>
      </c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>
      <c r="A108" s="52" t="s">
        <v>106</v>
      </c>
      <c r="B108" s="103"/>
      <c r="C108" s="103"/>
      <c r="D108" s="103"/>
      <c r="E108" s="103"/>
      <c r="F108" s="103">
        <v>23</v>
      </c>
      <c r="G108" s="103"/>
      <c r="H108" s="104"/>
      <c r="I108" s="61"/>
      <c r="J108" s="1"/>
      <c r="K108" s="62"/>
      <c r="L108" s="155">
        <f>IF(F108=0,"",F108/E107)</f>
        <v>1</v>
      </c>
      <c r="M108" s="141">
        <v>25</v>
      </c>
      <c r="N108" s="156">
        <f t="shared" si="12"/>
        <v>1</v>
      </c>
      <c r="O108" s="156">
        <f t="shared" si="13"/>
        <v>0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>
      <c r="A109" s="52" t="s">
        <v>107</v>
      </c>
      <c r="B109" s="103"/>
      <c r="C109" s="103"/>
      <c r="D109" s="103"/>
      <c r="E109" s="103"/>
      <c r="F109" s="103"/>
      <c r="G109" s="103">
        <v>12</v>
      </c>
      <c r="H109" s="104"/>
      <c r="I109" s="61"/>
      <c r="J109" s="1"/>
      <c r="K109" s="62"/>
      <c r="L109" s="155">
        <f>IF(G109=0,"",G109/F108)</f>
        <v>0.52173913043478259</v>
      </c>
      <c r="M109" s="157">
        <v>15</v>
      </c>
      <c r="N109" s="156">
        <f t="shared" si="12"/>
        <v>0.6</v>
      </c>
      <c r="O109" s="156">
        <f t="shared" si="13"/>
        <v>0.4</v>
      </c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>
      <c r="A110" s="52">
        <v>1901</v>
      </c>
      <c r="B110" s="103"/>
      <c r="C110" s="103"/>
      <c r="D110" s="103"/>
      <c r="E110" s="103"/>
      <c r="F110" s="103"/>
      <c r="G110" s="103"/>
      <c r="H110" s="104"/>
      <c r="I110" s="61"/>
      <c r="J110" s="1"/>
      <c r="K110" s="29"/>
      <c r="L110" s="107"/>
      <c r="M110" s="157"/>
      <c r="N110" s="108"/>
      <c r="O110" s="158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>
      <c r="A111" s="159"/>
      <c r="B111" s="103"/>
      <c r="C111" s="103"/>
      <c r="D111" s="103"/>
      <c r="E111" s="103"/>
      <c r="F111" s="103"/>
      <c r="G111" s="103"/>
      <c r="H111" s="104"/>
      <c r="I111" s="61"/>
      <c r="J111" s="1"/>
      <c r="K111" s="29"/>
      <c r="L111" s="107"/>
      <c r="M111" s="157"/>
      <c r="N111" s="108"/>
      <c r="O111" s="158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>
      <c r="A112" s="159"/>
      <c r="B112" s="103"/>
      <c r="C112" s="103"/>
      <c r="D112" s="103"/>
      <c r="E112" s="103"/>
      <c r="F112" s="103"/>
      <c r="G112" s="103"/>
      <c r="H112" s="104"/>
      <c r="I112" s="61"/>
      <c r="J112" s="1"/>
      <c r="K112" s="29"/>
      <c r="L112" s="107"/>
      <c r="M112" s="157"/>
      <c r="N112" s="108"/>
      <c r="O112" s="158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>
      <c r="A113" s="159"/>
      <c r="B113" s="103"/>
      <c r="C113" s="103"/>
      <c r="D113" s="103"/>
      <c r="E113" s="103"/>
      <c r="F113" s="103"/>
      <c r="G113" s="103"/>
      <c r="H113" s="104"/>
      <c r="I113" s="85"/>
      <c r="J113" s="86"/>
      <c r="K113" s="87"/>
      <c r="L113" s="160"/>
      <c r="M113" s="157"/>
      <c r="N113" s="161"/>
      <c r="O113" s="162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8" customHeight="1">
      <c r="A114" s="28"/>
      <c r="B114" s="201" t="s">
        <v>90</v>
      </c>
      <c r="C114" s="202"/>
      <c r="D114" s="202"/>
      <c r="E114" s="202"/>
      <c r="F114" s="202"/>
      <c r="G114" s="203"/>
      <c r="H114" s="89">
        <f>SUM(H104:H113)</f>
        <v>0</v>
      </c>
      <c r="I114" s="163" t="str">
        <f>IF(H112=0,"",H112/B104)</f>
        <v/>
      </c>
      <c r="J114" s="163" t="str">
        <f>IF(H114=0,"",H114/B104)</f>
        <v/>
      </c>
      <c r="K114" s="163" t="str">
        <f>IF(H112=0,"",J114-I114)</f>
        <v/>
      </c>
      <c r="L114" s="1"/>
      <c r="M114" s="29"/>
      <c r="N114" s="25"/>
      <c r="O114" s="1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2.75" customHeight="1">
      <c r="A115" s="29"/>
      <c r="B115" s="29"/>
      <c r="C115" s="29"/>
      <c r="D115" s="29"/>
      <c r="E115" s="29"/>
      <c r="F115" s="29"/>
      <c r="G115" s="29"/>
      <c r="H115" s="29"/>
      <c r="I115" s="1"/>
      <c r="J115" s="1"/>
      <c r="K115" s="29"/>
      <c r="L115" s="1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2.75" customHeight="1">
      <c r="A116" s="29"/>
      <c r="B116" s="29"/>
      <c r="C116" s="29"/>
      <c r="D116" s="29"/>
      <c r="E116" s="29"/>
      <c r="F116" s="29"/>
      <c r="G116" s="29"/>
      <c r="H116" s="29"/>
      <c r="I116" s="1"/>
      <c r="J116" s="1"/>
      <c r="K116" s="29"/>
      <c r="L116" s="1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26.25" customHeight="1">
      <c r="A117" s="33"/>
      <c r="B117" s="212" t="s">
        <v>101</v>
      </c>
      <c r="C117" s="205"/>
      <c r="D117" s="205"/>
      <c r="E117" s="205"/>
      <c r="F117" s="205"/>
      <c r="G117" s="205"/>
      <c r="H117" s="148">
        <v>1602</v>
      </c>
      <c r="I117" s="149"/>
      <c r="J117" s="149"/>
      <c r="K117" s="149"/>
      <c r="L117" s="149"/>
      <c r="M117" s="14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20.25" customHeight="1">
      <c r="A118" s="206" t="s">
        <v>9</v>
      </c>
      <c r="B118" s="207" t="s">
        <v>80</v>
      </c>
      <c r="C118" s="202"/>
      <c r="D118" s="202"/>
      <c r="E118" s="202"/>
      <c r="F118" s="202"/>
      <c r="G118" s="202"/>
      <c r="H118" s="208" t="s">
        <v>10</v>
      </c>
      <c r="I118" s="196" t="s">
        <v>2</v>
      </c>
      <c r="J118" s="196" t="s">
        <v>3</v>
      </c>
      <c r="K118" s="198" t="s">
        <v>4</v>
      </c>
      <c r="L118" s="196" t="s">
        <v>5</v>
      </c>
      <c r="M118" s="199" t="s">
        <v>6</v>
      </c>
      <c r="N118" s="199" t="s">
        <v>7</v>
      </c>
      <c r="O118" s="196" t="s">
        <v>8</v>
      </c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>
      <c r="A119" s="197"/>
      <c r="B119" s="52" t="s">
        <v>81</v>
      </c>
      <c r="C119" s="52" t="s">
        <v>82</v>
      </c>
      <c r="D119" s="52" t="s">
        <v>83</v>
      </c>
      <c r="E119" s="52" t="s">
        <v>84</v>
      </c>
      <c r="F119" s="52" t="s">
        <v>85</v>
      </c>
      <c r="G119" s="52" t="s">
        <v>86</v>
      </c>
      <c r="H119" s="197"/>
      <c r="I119" s="197"/>
      <c r="J119" s="197"/>
      <c r="K119" s="197"/>
      <c r="L119" s="197"/>
      <c r="M119" s="197"/>
      <c r="N119" s="197"/>
      <c r="O119" s="197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>
      <c r="A120" s="52">
        <v>1602</v>
      </c>
      <c r="B120" s="103">
        <v>780</v>
      </c>
      <c r="C120" s="103"/>
      <c r="D120" s="103"/>
      <c r="E120" s="103"/>
      <c r="F120" s="103"/>
      <c r="G120" s="103"/>
      <c r="H120" s="104"/>
      <c r="I120" s="55"/>
      <c r="J120" s="56"/>
      <c r="K120" s="57"/>
      <c r="L120" s="14"/>
      <c r="M120" s="151">
        <f>B120</f>
        <v>780</v>
      </c>
      <c r="N120" s="152"/>
      <c r="O120" s="14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>
      <c r="A121" s="52">
        <v>1701</v>
      </c>
      <c r="B121" s="103"/>
      <c r="C121" s="103">
        <v>583</v>
      </c>
      <c r="D121" s="103"/>
      <c r="E121" s="103"/>
      <c r="F121" s="103"/>
      <c r="G121" s="103"/>
      <c r="H121" s="104"/>
      <c r="I121" s="61"/>
      <c r="J121" s="1"/>
      <c r="K121" s="62"/>
      <c r="L121" s="153">
        <f>IF(C121=0,"",C121/B120)</f>
        <v>0.74743589743589745</v>
      </c>
      <c r="M121" s="141">
        <v>584</v>
      </c>
      <c r="N121" s="154">
        <f t="shared" ref="N121:N125" si="14">IF(M121=0,"",M121/M120)</f>
        <v>0.74871794871794872</v>
      </c>
      <c r="O121" s="154">
        <f t="shared" ref="O121:O125" si="15">IF(M121=0,"",100%-N121)</f>
        <v>0.25128205128205128</v>
      </c>
      <c r="P121" s="8">
        <f>M121/M120</f>
        <v>0.74871794871794872</v>
      </c>
      <c r="Q121" s="8">
        <f>100%-P121</f>
        <v>0.25128205128205128</v>
      </c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>
      <c r="A122" s="52" t="s">
        <v>105</v>
      </c>
      <c r="B122" s="103"/>
      <c r="C122" s="103"/>
      <c r="D122" s="103">
        <v>474</v>
      </c>
      <c r="E122" s="103"/>
      <c r="F122" s="103"/>
      <c r="G122" s="103"/>
      <c r="H122" s="104"/>
      <c r="I122" s="61"/>
      <c r="J122" s="1"/>
      <c r="K122" s="62"/>
      <c r="L122" s="155">
        <f>IF(D122=0,"",D122/C121)</f>
        <v>0.81303602058319036</v>
      </c>
      <c r="M122" s="141">
        <v>541</v>
      </c>
      <c r="N122" s="156">
        <f t="shared" si="14"/>
        <v>0.92636986301369861</v>
      </c>
      <c r="O122" s="156">
        <f t="shared" si="15"/>
        <v>7.3630136986301387E-2</v>
      </c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>
      <c r="A123" s="52" t="s">
        <v>106</v>
      </c>
      <c r="B123" s="103"/>
      <c r="C123" s="103"/>
      <c r="D123" s="103"/>
      <c r="E123" s="103">
        <v>474</v>
      </c>
      <c r="F123" s="103"/>
      <c r="G123" s="103"/>
      <c r="H123" s="104"/>
      <c r="I123" s="61"/>
      <c r="J123" s="1"/>
      <c r="K123" s="62"/>
      <c r="L123" s="155">
        <f>IF(E123=0,"",E123/D122)</f>
        <v>1</v>
      </c>
      <c r="M123" s="141">
        <v>497</v>
      </c>
      <c r="N123" s="156">
        <f t="shared" si="14"/>
        <v>0.91866913123844729</v>
      </c>
      <c r="O123" s="156">
        <f t="shared" si="15"/>
        <v>8.133086876155271E-2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>
      <c r="A124" s="52" t="s">
        <v>107</v>
      </c>
      <c r="B124" s="103"/>
      <c r="C124" s="103"/>
      <c r="D124" s="103"/>
      <c r="E124" s="103"/>
      <c r="F124" s="103">
        <v>474</v>
      </c>
      <c r="G124" s="103"/>
      <c r="H124" s="104"/>
      <c r="I124" s="61"/>
      <c r="J124" s="1"/>
      <c r="K124" s="62"/>
      <c r="L124" s="155">
        <f>IF(F124=0,"",F124/E123)</f>
        <v>1</v>
      </c>
      <c r="M124" s="141">
        <v>497</v>
      </c>
      <c r="N124" s="156">
        <f t="shared" si="14"/>
        <v>1</v>
      </c>
      <c r="O124" s="156">
        <f t="shared" si="15"/>
        <v>0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>
      <c r="A125" s="52" t="s">
        <v>108</v>
      </c>
      <c r="B125" s="103"/>
      <c r="C125" s="103"/>
      <c r="D125" s="103"/>
      <c r="E125" s="103"/>
      <c r="F125" s="103"/>
      <c r="G125" s="103">
        <v>206</v>
      </c>
      <c r="H125" s="104">
        <v>157</v>
      </c>
      <c r="I125" s="61"/>
      <c r="J125" s="1"/>
      <c r="K125" s="62"/>
      <c r="L125" s="155">
        <f>IF(G125=0,"",G125/F124)</f>
        <v>0.43459915611814348</v>
      </c>
      <c r="M125" s="157">
        <v>218</v>
      </c>
      <c r="N125" s="156">
        <f t="shared" si="14"/>
        <v>0.43863179074446679</v>
      </c>
      <c r="O125" s="156">
        <f t="shared" si="15"/>
        <v>0.56136820925553321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>
      <c r="A126" s="159" t="s">
        <v>109</v>
      </c>
      <c r="B126" s="103"/>
      <c r="C126" s="103"/>
      <c r="D126" s="103"/>
      <c r="E126" s="103"/>
      <c r="F126" s="103"/>
      <c r="G126" s="103">
        <v>33</v>
      </c>
      <c r="H126" s="104">
        <v>28</v>
      </c>
      <c r="I126" s="61"/>
      <c r="J126" s="1"/>
      <c r="K126" s="29"/>
      <c r="L126" s="107"/>
      <c r="M126" s="157">
        <v>50</v>
      </c>
      <c r="N126" s="108"/>
      <c r="O126" s="158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>
      <c r="A127" s="159" t="s">
        <v>110</v>
      </c>
      <c r="B127" s="103"/>
      <c r="C127" s="103"/>
      <c r="D127" s="103"/>
      <c r="E127" s="103"/>
      <c r="F127" s="103"/>
      <c r="G127" s="103">
        <v>16</v>
      </c>
      <c r="H127" s="104">
        <v>16</v>
      </c>
      <c r="I127" s="61"/>
      <c r="J127" s="1"/>
      <c r="K127" s="29"/>
      <c r="L127" s="107"/>
      <c r="M127" s="157">
        <v>16</v>
      </c>
      <c r="N127" s="108"/>
      <c r="O127" s="158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>
      <c r="A128" s="159"/>
      <c r="B128" s="103"/>
      <c r="C128" s="103"/>
      <c r="D128" s="103"/>
      <c r="E128" s="103"/>
      <c r="F128" s="103"/>
      <c r="G128" s="103"/>
      <c r="H128" s="104"/>
      <c r="I128" s="61"/>
      <c r="J128" s="1"/>
      <c r="K128" s="29"/>
      <c r="L128" s="107"/>
      <c r="M128" s="157"/>
      <c r="N128" s="108"/>
      <c r="O128" s="158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>
      <c r="A129" s="159"/>
      <c r="B129" s="103"/>
      <c r="C129" s="103"/>
      <c r="D129" s="103"/>
      <c r="E129" s="103"/>
      <c r="F129" s="103"/>
      <c r="G129" s="103"/>
      <c r="H129" s="104"/>
      <c r="I129" s="85"/>
      <c r="J129" s="86"/>
      <c r="K129" s="87"/>
      <c r="L129" s="160"/>
      <c r="M129" s="157"/>
      <c r="N129" s="161"/>
      <c r="O129" s="162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8" customHeight="1">
      <c r="A130" s="28"/>
      <c r="B130" s="201" t="s">
        <v>90</v>
      </c>
      <c r="C130" s="202"/>
      <c r="D130" s="202"/>
      <c r="E130" s="202"/>
      <c r="F130" s="202"/>
      <c r="G130" s="203"/>
      <c r="H130" s="89">
        <f>SUM(H120:H129)</f>
        <v>201</v>
      </c>
      <c r="I130" s="163">
        <f>H125/B120</f>
        <v>0.20128205128205129</v>
      </c>
      <c r="J130" s="163">
        <f>IF(H130=0,"",H130/B120)</f>
        <v>0.25769230769230766</v>
      </c>
      <c r="K130" s="163">
        <f>J130-I130</f>
        <v>5.6410256410256376E-2</v>
      </c>
      <c r="L130" s="1"/>
      <c r="M130" s="29"/>
      <c r="N130" s="25"/>
      <c r="O130" s="1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2.75" customHeight="1">
      <c r="A131" s="29"/>
      <c r="B131" s="29"/>
      <c r="C131" s="29"/>
      <c r="D131" s="29"/>
      <c r="E131" s="29"/>
      <c r="F131" s="29"/>
      <c r="G131" s="29"/>
      <c r="H131" s="29"/>
      <c r="I131" s="1"/>
      <c r="J131" s="1"/>
      <c r="K131" s="29"/>
      <c r="L131" s="1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2.75" customHeight="1">
      <c r="A132" s="29"/>
      <c r="B132" s="29"/>
      <c r="C132" s="29"/>
      <c r="D132" s="29"/>
      <c r="E132" s="29"/>
      <c r="F132" s="29"/>
      <c r="G132" s="29"/>
      <c r="H132" s="29"/>
      <c r="I132" s="1"/>
      <c r="J132" s="1"/>
      <c r="K132" s="29"/>
      <c r="L132" s="1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26.25" customHeight="1">
      <c r="A133" s="33"/>
      <c r="B133" s="212" t="s">
        <v>101</v>
      </c>
      <c r="C133" s="205"/>
      <c r="D133" s="205"/>
      <c r="E133" s="205"/>
      <c r="F133" s="205"/>
      <c r="G133" s="205"/>
      <c r="H133" s="148">
        <v>1701</v>
      </c>
      <c r="I133" s="149"/>
      <c r="J133" s="149"/>
      <c r="K133" s="149"/>
      <c r="L133" s="149"/>
      <c r="M133" s="14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20.25" customHeight="1">
      <c r="A134" s="206" t="s">
        <v>9</v>
      </c>
      <c r="B134" s="207" t="s">
        <v>80</v>
      </c>
      <c r="C134" s="202"/>
      <c r="D134" s="202"/>
      <c r="E134" s="202"/>
      <c r="F134" s="202"/>
      <c r="G134" s="202"/>
      <c r="H134" s="208" t="s">
        <v>10</v>
      </c>
      <c r="I134" s="196" t="s">
        <v>2</v>
      </c>
      <c r="J134" s="196" t="s">
        <v>3</v>
      </c>
      <c r="K134" s="198" t="s">
        <v>4</v>
      </c>
      <c r="L134" s="196" t="s">
        <v>5</v>
      </c>
      <c r="M134" s="199" t="s">
        <v>6</v>
      </c>
      <c r="N134" s="199" t="s">
        <v>7</v>
      </c>
      <c r="O134" s="196" t="s">
        <v>8</v>
      </c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>
      <c r="A135" s="197"/>
      <c r="B135" s="52" t="s">
        <v>81</v>
      </c>
      <c r="C135" s="52" t="s">
        <v>82</v>
      </c>
      <c r="D135" s="52" t="s">
        <v>83</v>
      </c>
      <c r="E135" s="52" t="s">
        <v>84</v>
      </c>
      <c r="F135" s="52" t="s">
        <v>85</v>
      </c>
      <c r="G135" s="52" t="s">
        <v>86</v>
      </c>
      <c r="H135" s="197"/>
      <c r="I135" s="197"/>
      <c r="J135" s="197"/>
      <c r="K135" s="197"/>
      <c r="L135" s="197"/>
      <c r="M135" s="197"/>
      <c r="N135" s="197"/>
      <c r="O135" s="197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>
      <c r="A136" s="52">
        <v>1701</v>
      </c>
      <c r="B136" s="103">
        <v>90</v>
      </c>
      <c r="C136" s="103"/>
      <c r="D136" s="103"/>
      <c r="E136" s="103"/>
      <c r="F136" s="103"/>
      <c r="G136" s="103"/>
      <c r="H136" s="104"/>
      <c r="I136" s="55"/>
      <c r="J136" s="56"/>
      <c r="K136" s="57"/>
      <c r="L136" s="14"/>
      <c r="M136" s="151">
        <f>B136</f>
        <v>90</v>
      </c>
      <c r="N136" s="152"/>
      <c r="O136" s="14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>
      <c r="A137" s="52" t="s">
        <v>105</v>
      </c>
      <c r="B137" s="103"/>
      <c r="C137" s="103">
        <v>52</v>
      </c>
      <c r="D137" s="103"/>
      <c r="E137" s="103"/>
      <c r="F137" s="103"/>
      <c r="G137" s="103"/>
      <c r="H137" s="104"/>
      <c r="I137" s="61"/>
      <c r="J137" s="1"/>
      <c r="K137" s="62"/>
      <c r="L137" s="153">
        <f>IF(C137=0,"",C137/B136)</f>
        <v>0.57777777777777772</v>
      </c>
      <c r="M137" s="141">
        <v>55</v>
      </c>
      <c r="N137" s="154">
        <f t="shared" ref="N137:N141" si="16">IF(M137=0,"",M137/M136)</f>
        <v>0.61111111111111116</v>
      </c>
      <c r="O137" s="154">
        <f t="shared" ref="O137:O141" si="17">IF(M137=0,"",100%-N137)</f>
        <v>0.38888888888888884</v>
      </c>
      <c r="P137" s="8">
        <f>M137/M136</f>
        <v>0.61111111111111116</v>
      </c>
      <c r="Q137" s="8">
        <f>100%-P137</f>
        <v>0.38888888888888884</v>
      </c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>
      <c r="A138" s="52" t="s">
        <v>106</v>
      </c>
      <c r="B138" s="103"/>
      <c r="C138" s="103"/>
      <c r="D138" s="103">
        <v>52</v>
      </c>
      <c r="E138" s="103"/>
      <c r="F138" s="103"/>
      <c r="G138" s="103"/>
      <c r="H138" s="104"/>
      <c r="I138" s="61"/>
      <c r="J138" s="1"/>
      <c r="K138" s="62"/>
      <c r="L138" s="155">
        <f>IF(D138=0,"",D138/C137)</f>
        <v>1</v>
      </c>
      <c r="M138" s="141">
        <v>55</v>
      </c>
      <c r="N138" s="156">
        <f t="shared" si="16"/>
        <v>1</v>
      </c>
      <c r="O138" s="156">
        <f t="shared" si="17"/>
        <v>0</v>
      </c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>
      <c r="A139" s="52" t="s">
        <v>107</v>
      </c>
      <c r="B139" s="103"/>
      <c r="C139" s="103"/>
      <c r="D139" s="103"/>
      <c r="E139" s="103">
        <v>44</v>
      </c>
      <c r="F139" s="103"/>
      <c r="G139" s="103"/>
      <c r="H139" s="104"/>
      <c r="I139" s="61"/>
      <c r="J139" s="1"/>
      <c r="K139" s="62"/>
      <c r="L139" s="155">
        <f>IF(E139=0,"",E139/D138)</f>
        <v>0.84615384615384615</v>
      </c>
      <c r="M139" s="141">
        <v>45</v>
      </c>
      <c r="N139" s="156">
        <f t="shared" si="16"/>
        <v>0.81818181818181823</v>
      </c>
      <c r="O139" s="156">
        <f t="shared" si="17"/>
        <v>0.18181818181818177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>
      <c r="A140" s="52" t="s">
        <v>108</v>
      </c>
      <c r="B140" s="103"/>
      <c r="C140" s="103"/>
      <c r="D140" s="103"/>
      <c r="E140" s="103"/>
      <c r="F140" s="103">
        <v>44</v>
      </c>
      <c r="G140" s="103"/>
      <c r="H140" s="104"/>
      <c r="I140" s="61"/>
      <c r="J140" s="1"/>
      <c r="K140" s="62"/>
      <c r="L140" s="155">
        <f>IF(F140=0,"",F140/E139)</f>
        <v>1</v>
      </c>
      <c r="M140" s="141">
        <v>45</v>
      </c>
      <c r="N140" s="156">
        <f t="shared" si="16"/>
        <v>1</v>
      </c>
      <c r="O140" s="156">
        <f t="shared" si="17"/>
        <v>0</v>
      </c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>
      <c r="A141" s="52">
        <v>1902</v>
      </c>
      <c r="B141" s="103"/>
      <c r="C141" s="103"/>
      <c r="D141" s="103"/>
      <c r="E141" s="103"/>
      <c r="F141" s="103"/>
      <c r="G141" s="103">
        <v>5</v>
      </c>
      <c r="H141" s="104">
        <v>1</v>
      </c>
      <c r="I141" s="61"/>
      <c r="J141" s="1"/>
      <c r="K141" s="62"/>
      <c r="L141" s="155">
        <f>IF(G141=0,"",G141/F140)</f>
        <v>0.11363636363636363</v>
      </c>
      <c r="M141" s="157">
        <v>5</v>
      </c>
      <c r="N141" s="156">
        <f t="shared" si="16"/>
        <v>0.1111111111111111</v>
      </c>
      <c r="O141" s="156">
        <f t="shared" si="17"/>
        <v>0.88888888888888884</v>
      </c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>
      <c r="A142" s="159" t="s">
        <v>110</v>
      </c>
      <c r="B142" s="103"/>
      <c r="C142" s="103"/>
      <c r="D142" s="103"/>
      <c r="E142" s="103"/>
      <c r="F142" s="103"/>
      <c r="G142" s="103">
        <v>1</v>
      </c>
      <c r="H142" s="104">
        <v>1</v>
      </c>
      <c r="I142" s="61"/>
      <c r="J142" s="1"/>
      <c r="K142" s="29"/>
      <c r="L142" s="107"/>
      <c r="M142" s="157">
        <v>2</v>
      </c>
      <c r="N142" s="108"/>
      <c r="O142" s="158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>
      <c r="A143" s="159" t="s">
        <v>111</v>
      </c>
      <c r="B143" s="103"/>
      <c r="C143" s="103"/>
      <c r="D143" s="103"/>
      <c r="E143" s="103"/>
      <c r="F143" s="103"/>
      <c r="G143" s="103">
        <v>1</v>
      </c>
      <c r="H143" s="104">
        <v>1</v>
      </c>
      <c r="I143" s="61"/>
      <c r="J143" s="1"/>
      <c r="K143" s="29"/>
      <c r="L143" s="107"/>
      <c r="M143" s="157">
        <v>1</v>
      </c>
      <c r="N143" s="108"/>
      <c r="O143" s="158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>
      <c r="A144" s="159"/>
      <c r="B144" s="103"/>
      <c r="C144" s="103"/>
      <c r="D144" s="103"/>
      <c r="E144" s="103"/>
      <c r="F144" s="103"/>
      <c r="G144" s="103"/>
      <c r="H144" s="104"/>
      <c r="I144" s="61"/>
      <c r="J144" s="1"/>
      <c r="K144" s="29"/>
      <c r="L144" s="107"/>
      <c r="M144" s="157"/>
      <c r="N144" s="108"/>
      <c r="O144" s="158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>
      <c r="A145" s="159"/>
      <c r="B145" s="103"/>
      <c r="C145" s="103"/>
      <c r="D145" s="103"/>
      <c r="E145" s="103"/>
      <c r="F145" s="103"/>
      <c r="G145" s="103"/>
      <c r="H145" s="104"/>
      <c r="I145" s="85"/>
      <c r="J145" s="86"/>
      <c r="K145" s="87"/>
      <c r="L145" s="160"/>
      <c r="M145" s="157"/>
      <c r="N145" s="161"/>
      <c r="O145" s="162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8" customHeight="1">
      <c r="A146" s="28"/>
      <c r="B146" s="201" t="s">
        <v>90</v>
      </c>
      <c r="C146" s="202"/>
      <c r="D146" s="202"/>
      <c r="E146" s="202"/>
      <c r="F146" s="202"/>
      <c r="G146" s="203"/>
      <c r="H146" s="89">
        <f>SUM(H136:H145)</f>
        <v>3</v>
      </c>
      <c r="I146" s="163">
        <f>H141/B136</f>
        <v>1.1111111111111112E-2</v>
      </c>
      <c r="J146" s="163">
        <f>IF(H146=0,"",H146/B136)</f>
        <v>3.3333333333333333E-2</v>
      </c>
      <c r="K146" s="163" t="str">
        <f>IF(H144=0,"",J146-I146)</f>
        <v/>
      </c>
      <c r="L146" s="1"/>
      <c r="M146" s="29"/>
      <c r="N146" s="25"/>
      <c r="O146" s="1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2.75" customHeight="1">
      <c r="A147" s="29"/>
      <c r="B147" s="29"/>
      <c r="C147" s="29"/>
      <c r="D147" s="29"/>
      <c r="E147" s="29"/>
      <c r="F147" s="29"/>
      <c r="G147" s="29"/>
      <c r="H147" s="29"/>
      <c r="I147" s="1"/>
      <c r="J147" s="1"/>
      <c r="K147" s="29"/>
      <c r="L147" s="1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2.75" customHeight="1">
      <c r="A148" s="29"/>
      <c r="B148" s="29"/>
      <c r="C148" s="29"/>
      <c r="D148" s="29"/>
      <c r="E148" s="29"/>
      <c r="F148" s="29"/>
      <c r="G148" s="29"/>
      <c r="H148" s="29"/>
      <c r="I148" s="1"/>
      <c r="J148" s="1"/>
      <c r="K148" s="29"/>
      <c r="L148" s="1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26.25" customHeight="1">
      <c r="A149" s="33"/>
      <c r="B149" s="212" t="s">
        <v>101</v>
      </c>
      <c r="C149" s="205"/>
      <c r="D149" s="205"/>
      <c r="E149" s="205"/>
      <c r="F149" s="205"/>
      <c r="G149" s="205"/>
      <c r="H149" s="148">
        <v>1702</v>
      </c>
      <c r="I149" s="149"/>
      <c r="J149" s="149"/>
      <c r="K149" s="149"/>
      <c r="L149" s="149"/>
      <c r="M149" s="14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20.25" customHeight="1">
      <c r="A150" s="206" t="s">
        <v>9</v>
      </c>
      <c r="B150" s="207" t="s">
        <v>80</v>
      </c>
      <c r="C150" s="202"/>
      <c r="D150" s="202"/>
      <c r="E150" s="202"/>
      <c r="F150" s="202"/>
      <c r="G150" s="202"/>
      <c r="H150" s="208" t="s">
        <v>10</v>
      </c>
      <c r="I150" s="196" t="s">
        <v>2</v>
      </c>
      <c r="J150" s="196" t="s">
        <v>3</v>
      </c>
      <c r="K150" s="198" t="s">
        <v>4</v>
      </c>
      <c r="L150" s="196" t="s">
        <v>5</v>
      </c>
      <c r="M150" s="199" t="s">
        <v>6</v>
      </c>
      <c r="N150" s="199" t="s">
        <v>7</v>
      </c>
      <c r="O150" s="196" t="s">
        <v>8</v>
      </c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>
      <c r="A151" s="197"/>
      <c r="B151" s="52" t="s">
        <v>81</v>
      </c>
      <c r="C151" s="52" t="s">
        <v>82</v>
      </c>
      <c r="D151" s="52" t="s">
        <v>83</v>
      </c>
      <c r="E151" s="52" t="s">
        <v>84</v>
      </c>
      <c r="F151" s="52" t="s">
        <v>85</v>
      </c>
      <c r="G151" s="52" t="s">
        <v>86</v>
      </c>
      <c r="H151" s="197"/>
      <c r="I151" s="197"/>
      <c r="J151" s="197"/>
      <c r="K151" s="197"/>
      <c r="L151" s="197"/>
      <c r="M151" s="197"/>
      <c r="N151" s="197"/>
      <c r="O151" s="197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>
      <c r="A152" s="52">
        <v>1702</v>
      </c>
      <c r="B152" s="103">
        <v>391</v>
      </c>
      <c r="C152" s="103"/>
      <c r="D152" s="103"/>
      <c r="E152" s="103"/>
      <c r="F152" s="103"/>
      <c r="G152" s="103"/>
      <c r="H152" s="104"/>
      <c r="I152" s="55"/>
      <c r="J152" s="56"/>
      <c r="K152" s="57"/>
      <c r="L152" s="14"/>
      <c r="M152" s="151">
        <f>B152</f>
        <v>391</v>
      </c>
      <c r="N152" s="152"/>
      <c r="O152" s="14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>
      <c r="A153" s="52">
        <v>1801</v>
      </c>
      <c r="B153" s="103"/>
      <c r="C153" s="103">
        <v>295</v>
      </c>
      <c r="D153" s="103"/>
      <c r="E153" s="103"/>
      <c r="F153" s="103"/>
      <c r="G153" s="103"/>
      <c r="H153" s="104"/>
      <c r="I153" s="61"/>
      <c r="J153" s="1"/>
      <c r="K153" s="62"/>
      <c r="L153" s="153">
        <f>IF(C153=0,"",C153/B152)</f>
        <v>0.75447570332480818</v>
      </c>
      <c r="M153" s="141">
        <v>301</v>
      </c>
      <c r="N153" s="154">
        <f t="shared" ref="N153:N157" si="18">IF(M153=0,"",M153/M152)</f>
        <v>0.76982097186700771</v>
      </c>
      <c r="O153" s="154">
        <f t="shared" ref="O153:O157" si="19">IF(M153=0,"",100%-N153)</f>
        <v>0.23017902813299229</v>
      </c>
      <c r="P153" s="8">
        <f>M154/M152</f>
        <v>0.76982097186700771</v>
      </c>
      <c r="Q153" s="8">
        <f>100%-P153</f>
        <v>0.23017902813299229</v>
      </c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>
      <c r="A154" s="52">
        <v>1802</v>
      </c>
      <c r="B154" s="103"/>
      <c r="C154" s="103"/>
      <c r="D154" s="103">
        <v>295</v>
      </c>
      <c r="E154" s="103"/>
      <c r="F154" s="103"/>
      <c r="G154" s="103"/>
      <c r="H154" s="104"/>
      <c r="I154" s="61"/>
      <c r="J154" s="1"/>
      <c r="K154" s="62"/>
      <c r="L154" s="155">
        <f>IF(D154=0,"",D154/C153)</f>
        <v>1</v>
      </c>
      <c r="M154" s="141">
        <v>301</v>
      </c>
      <c r="N154" s="156">
        <f t="shared" si="18"/>
        <v>1</v>
      </c>
      <c r="O154" s="156">
        <f t="shared" si="19"/>
        <v>0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>
      <c r="A155" s="52">
        <v>1901</v>
      </c>
      <c r="B155" s="103"/>
      <c r="C155" s="103"/>
      <c r="D155" s="103"/>
      <c r="E155" s="103">
        <v>274</v>
      </c>
      <c r="F155" s="103"/>
      <c r="G155" s="103"/>
      <c r="H155" s="104"/>
      <c r="I155" s="61"/>
      <c r="J155" s="1"/>
      <c r="K155" s="62"/>
      <c r="L155" s="155">
        <f>IF(E155=0,"",E155/D154)</f>
        <v>0.92881355932203391</v>
      </c>
      <c r="M155" s="141">
        <v>288</v>
      </c>
      <c r="N155" s="156">
        <f t="shared" si="18"/>
        <v>0.95681063122923593</v>
      </c>
      <c r="O155" s="156">
        <f t="shared" si="19"/>
        <v>4.3189368770764069E-2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>
      <c r="A156" s="52">
        <v>1902</v>
      </c>
      <c r="B156" s="103"/>
      <c r="C156" s="103"/>
      <c r="D156" s="103"/>
      <c r="E156" s="103"/>
      <c r="F156" s="103">
        <v>263</v>
      </c>
      <c r="G156" s="103"/>
      <c r="H156" s="104"/>
      <c r="I156" s="61"/>
      <c r="J156" s="1"/>
      <c r="K156" s="62"/>
      <c r="L156" s="155">
        <f>IF(F156=0,"",F156/E155)</f>
        <v>0.95985401459854014</v>
      </c>
      <c r="M156" s="141">
        <v>271</v>
      </c>
      <c r="N156" s="156">
        <f t="shared" si="18"/>
        <v>0.94097222222222221</v>
      </c>
      <c r="O156" s="156">
        <f t="shared" si="19"/>
        <v>5.902777777777779E-2</v>
      </c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>
      <c r="A157" s="52">
        <v>2001</v>
      </c>
      <c r="B157" s="103"/>
      <c r="C157" s="103"/>
      <c r="D157" s="103"/>
      <c r="E157" s="103"/>
      <c r="F157" s="103"/>
      <c r="G157" s="103">
        <v>258</v>
      </c>
      <c r="H157" s="104">
        <v>218</v>
      </c>
      <c r="I157" s="61"/>
      <c r="J157" s="1"/>
      <c r="K157" s="62"/>
      <c r="L157" s="155">
        <f>IF(G157=0,"",G157/F156)</f>
        <v>0.98098859315589348</v>
      </c>
      <c r="M157" s="157">
        <v>264</v>
      </c>
      <c r="N157" s="156">
        <f t="shared" si="18"/>
        <v>0.97416974169741699</v>
      </c>
      <c r="O157" s="156">
        <f t="shared" si="19"/>
        <v>2.5830258302583009E-2</v>
      </c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>
      <c r="A158" s="159" t="s">
        <v>111</v>
      </c>
      <c r="B158" s="103"/>
      <c r="C158" s="103"/>
      <c r="D158" s="103"/>
      <c r="E158" s="103"/>
      <c r="F158" s="103"/>
      <c r="G158" s="103">
        <v>40</v>
      </c>
      <c r="H158" s="104">
        <v>40</v>
      </c>
      <c r="I158" s="61"/>
      <c r="J158" s="1"/>
      <c r="K158" s="29"/>
      <c r="L158" s="107"/>
      <c r="M158" s="157">
        <v>46</v>
      </c>
      <c r="N158" s="108"/>
      <c r="O158" s="158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>
      <c r="A159" s="159" t="s">
        <v>112</v>
      </c>
      <c r="B159" s="103"/>
      <c r="C159" s="103"/>
      <c r="D159" s="103"/>
      <c r="E159" s="103"/>
      <c r="F159" s="103"/>
      <c r="G159" s="103">
        <v>16</v>
      </c>
      <c r="H159" s="104">
        <v>9</v>
      </c>
      <c r="I159" s="61"/>
      <c r="J159" s="1"/>
      <c r="K159" s="29"/>
      <c r="L159" s="107"/>
      <c r="M159" s="157">
        <v>17</v>
      </c>
      <c r="N159" s="108"/>
      <c r="O159" s="158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>
      <c r="A160" s="159" t="s">
        <v>113</v>
      </c>
      <c r="B160" s="103"/>
      <c r="C160" s="103"/>
      <c r="D160" s="103"/>
      <c r="E160" s="103"/>
      <c r="F160" s="103"/>
      <c r="G160" s="103">
        <v>2</v>
      </c>
      <c r="H160" s="104">
        <v>2</v>
      </c>
      <c r="I160" s="61"/>
      <c r="J160" s="1"/>
      <c r="K160" s="29"/>
      <c r="L160" s="107"/>
      <c r="M160" s="157">
        <v>2</v>
      </c>
      <c r="N160" s="108"/>
      <c r="O160" s="158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>
      <c r="A161" s="159"/>
      <c r="B161" s="103"/>
      <c r="C161" s="103"/>
      <c r="D161" s="103"/>
      <c r="E161" s="103"/>
      <c r="F161" s="103"/>
      <c r="G161" s="103"/>
      <c r="H161" s="104"/>
      <c r="I161" s="85"/>
      <c r="J161" s="86"/>
      <c r="K161" s="87"/>
      <c r="L161" s="160"/>
      <c r="M161" s="157"/>
      <c r="N161" s="161"/>
      <c r="O161" s="162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8" customHeight="1">
      <c r="A162" s="28"/>
      <c r="B162" s="201" t="s">
        <v>90</v>
      </c>
      <c r="C162" s="202"/>
      <c r="D162" s="202"/>
      <c r="E162" s="202"/>
      <c r="F162" s="202"/>
      <c r="G162" s="203"/>
      <c r="H162" s="89">
        <f>SUM(H152:H161)</f>
        <v>269</v>
      </c>
      <c r="I162" s="163">
        <f>IF(H157=0,"",H157/B152)</f>
        <v>0.55754475703324813</v>
      </c>
      <c r="J162" s="163">
        <f>IF(H162=0,"",H162/B152)</f>
        <v>0.68797953964194369</v>
      </c>
      <c r="K162" s="163">
        <f>IF(H160=0,"",J162-I162)</f>
        <v>0.13043478260869557</v>
      </c>
      <c r="L162" s="1"/>
      <c r="M162" s="29"/>
      <c r="N162" s="25"/>
      <c r="O162" s="1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2.75" customHeight="1">
      <c r="A163" s="29"/>
      <c r="B163" s="29"/>
      <c r="C163" s="29"/>
      <c r="D163" s="29"/>
      <c r="E163" s="29"/>
      <c r="F163" s="29"/>
      <c r="G163" s="29"/>
      <c r="H163" s="29"/>
      <c r="I163" s="1"/>
      <c r="J163" s="1"/>
      <c r="K163" s="29"/>
      <c r="L163" s="1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2.75" customHeight="1">
      <c r="A164" s="29"/>
      <c r="B164" s="29"/>
      <c r="C164" s="29"/>
      <c r="D164" s="29"/>
      <c r="E164" s="29"/>
      <c r="F164" s="29"/>
      <c r="G164" s="29"/>
      <c r="H164" s="29"/>
      <c r="I164" s="1"/>
      <c r="J164" s="1"/>
      <c r="K164" s="29"/>
      <c r="L164" s="1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26.25" customHeight="1">
      <c r="A165" s="33"/>
      <c r="B165" s="212" t="s">
        <v>101</v>
      </c>
      <c r="C165" s="205"/>
      <c r="D165" s="205"/>
      <c r="E165" s="205"/>
      <c r="F165" s="205"/>
      <c r="G165" s="205"/>
      <c r="H165" s="148">
        <v>1801</v>
      </c>
      <c r="I165" s="149"/>
      <c r="J165" s="149"/>
      <c r="K165" s="149"/>
      <c r="L165" s="149"/>
      <c r="M165" s="14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20.25" customHeight="1">
      <c r="A166" s="206" t="s">
        <v>9</v>
      </c>
      <c r="B166" s="207" t="s">
        <v>80</v>
      </c>
      <c r="C166" s="202"/>
      <c r="D166" s="202"/>
      <c r="E166" s="202"/>
      <c r="F166" s="202"/>
      <c r="G166" s="202"/>
      <c r="H166" s="208" t="s">
        <v>10</v>
      </c>
      <c r="I166" s="196" t="s">
        <v>2</v>
      </c>
      <c r="J166" s="196" t="s">
        <v>3</v>
      </c>
      <c r="K166" s="198" t="s">
        <v>4</v>
      </c>
      <c r="L166" s="196" t="s">
        <v>5</v>
      </c>
      <c r="M166" s="199" t="s">
        <v>6</v>
      </c>
      <c r="N166" s="199" t="s">
        <v>7</v>
      </c>
      <c r="O166" s="196" t="s">
        <v>8</v>
      </c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>
      <c r="A167" s="197"/>
      <c r="B167" s="52" t="s">
        <v>81</v>
      </c>
      <c r="C167" s="52" t="s">
        <v>82</v>
      </c>
      <c r="D167" s="52" t="s">
        <v>83</v>
      </c>
      <c r="E167" s="52" t="s">
        <v>84</v>
      </c>
      <c r="F167" s="52" t="s">
        <v>85</v>
      </c>
      <c r="G167" s="52" t="s">
        <v>86</v>
      </c>
      <c r="H167" s="197"/>
      <c r="I167" s="197"/>
      <c r="J167" s="197"/>
      <c r="K167" s="197"/>
      <c r="L167" s="197"/>
      <c r="M167" s="197"/>
      <c r="N167" s="197"/>
      <c r="O167" s="197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>
      <c r="A168" s="52">
        <v>1801</v>
      </c>
      <c r="B168" s="103">
        <v>71</v>
      </c>
      <c r="C168" s="103"/>
      <c r="D168" s="103"/>
      <c r="E168" s="103"/>
      <c r="F168" s="103"/>
      <c r="G168" s="103"/>
      <c r="H168" s="104"/>
      <c r="I168" s="55"/>
      <c r="J168" s="56"/>
      <c r="K168" s="57"/>
      <c r="L168" s="14"/>
      <c r="M168" s="151">
        <f>B168</f>
        <v>71</v>
      </c>
      <c r="N168" s="152"/>
      <c r="O168" s="14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>
      <c r="A169" s="52">
        <v>1802</v>
      </c>
      <c r="B169" s="103"/>
      <c r="C169" s="103">
        <v>49</v>
      </c>
      <c r="D169" s="103"/>
      <c r="E169" s="103"/>
      <c r="F169" s="103"/>
      <c r="G169" s="103"/>
      <c r="H169" s="104"/>
      <c r="I169" s="61"/>
      <c r="J169" s="1"/>
      <c r="K169" s="62"/>
      <c r="L169" s="153">
        <f>IF(C169=0,"",C169/B168)</f>
        <v>0.6901408450704225</v>
      </c>
      <c r="M169" s="141">
        <v>49</v>
      </c>
      <c r="N169" s="154">
        <f t="shared" ref="N169:N173" si="20">IF(M169=0,"",M169/M168)</f>
        <v>0.6901408450704225</v>
      </c>
      <c r="O169" s="154">
        <f t="shared" ref="O169:O173" si="21">IF(M169=0,"",100%-N169)</f>
        <v>0.3098591549295775</v>
      </c>
      <c r="P169" s="8">
        <f>M170/M168</f>
        <v>0.6901408450704225</v>
      </c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>
      <c r="A170" s="52">
        <v>1901</v>
      </c>
      <c r="B170" s="103"/>
      <c r="C170" s="103"/>
      <c r="D170" s="103">
        <v>49</v>
      </c>
      <c r="E170" s="103"/>
      <c r="F170" s="103"/>
      <c r="G170" s="103"/>
      <c r="H170" s="104"/>
      <c r="I170" s="61"/>
      <c r="J170" s="1"/>
      <c r="K170" s="62"/>
      <c r="L170" s="155">
        <f>IF(D170=0,"",D170/C169)</f>
        <v>1</v>
      </c>
      <c r="M170" s="141">
        <v>49</v>
      </c>
      <c r="N170" s="156">
        <f t="shared" si="20"/>
        <v>1</v>
      </c>
      <c r="O170" s="156">
        <f t="shared" si="21"/>
        <v>0</v>
      </c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>
      <c r="A171" s="52">
        <v>1902</v>
      </c>
      <c r="B171" s="103"/>
      <c r="C171" s="103"/>
      <c r="D171" s="103"/>
      <c r="E171" s="103">
        <v>6</v>
      </c>
      <c r="F171" s="103"/>
      <c r="G171" s="103"/>
      <c r="H171" s="104"/>
      <c r="I171" s="61"/>
      <c r="J171" s="1"/>
      <c r="K171" s="62"/>
      <c r="L171" s="155">
        <f>IF(E171=0,"",E171/D170)</f>
        <v>0.12244897959183673</v>
      </c>
      <c r="M171" s="141">
        <v>6</v>
      </c>
      <c r="N171" s="156">
        <f t="shared" si="20"/>
        <v>0.12244897959183673</v>
      </c>
      <c r="O171" s="156">
        <f t="shared" si="21"/>
        <v>0.87755102040816324</v>
      </c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>
      <c r="A172" s="52">
        <v>2001</v>
      </c>
      <c r="B172" s="103"/>
      <c r="C172" s="103"/>
      <c r="D172" s="103"/>
      <c r="E172" s="103"/>
      <c r="F172" s="103">
        <v>4</v>
      </c>
      <c r="G172" s="103"/>
      <c r="H172" s="104"/>
      <c r="I172" s="61"/>
      <c r="J172" s="1"/>
      <c r="K172" s="62"/>
      <c r="L172" s="155">
        <f>IF(F172=0,"",F172/E171)</f>
        <v>0.66666666666666663</v>
      </c>
      <c r="M172" s="141">
        <v>6</v>
      </c>
      <c r="N172" s="156">
        <f t="shared" si="20"/>
        <v>1</v>
      </c>
      <c r="O172" s="156">
        <f t="shared" si="21"/>
        <v>0</v>
      </c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>
      <c r="A173" s="52">
        <v>2002</v>
      </c>
      <c r="B173" s="103"/>
      <c r="C173" s="103"/>
      <c r="D173" s="103"/>
      <c r="E173" s="103"/>
      <c r="F173" s="103"/>
      <c r="G173" s="103">
        <v>4</v>
      </c>
      <c r="H173" s="104">
        <v>1</v>
      </c>
      <c r="I173" s="61"/>
      <c r="J173" s="1"/>
      <c r="K173" s="62"/>
      <c r="L173" s="155">
        <f>IF(G173=0,"",G173/F172)</f>
        <v>1</v>
      </c>
      <c r="M173" s="157">
        <v>6</v>
      </c>
      <c r="N173" s="156">
        <f t="shared" si="20"/>
        <v>1</v>
      </c>
      <c r="O173" s="156">
        <f t="shared" si="21"/>
        <v>0</v>
      </c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>
      <c r="A174" s="159" t="s">
        <v>112</v>
      </c>
      <c r="B174" s="103"/>
      <c r="C174" s="103"/>
      <c r="D174" s="103"/>
      <c r="E174" s="103"/>
      <c r="F174" s="103"/>
      <c r="G174" s="103">
        <v>4</v>
      </c>
      <c r="H174" s="104">
        <v>3</v>
      </c>
      <c r="I174" s="61"/>
      <c r="J174" s="1"/>
      <c r="K174" s="29"/>
      <c r="L174" s="107"/>
      <c r="M174" s="157">
        <v>5</v>
      </c>
      <c r="N174" s="108"/>
      <c r="O174" s="158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>
      <c r="A175" s="159" t="s">
        <v>113</v>
      </c>
      <c r="B175" s="103"/>
      <c r="C175" s="103"/>
      <c r="D175" s="103"/>
      <c r="E175" s="103"/>
      <c r="F175" s="103"/>
      <c r="G175" s="103">
        <v>1</v>
      </c>
      <c r="H175" s="104"/>
      <c r="I175" s="61"/>
      <c r="J175" s="1"/>
      <c r="K175" s="29"/>
      <c r="L175" s="107"/>
      <c r="M175" s="157">
        <v>1</v>
      </c>
      <c r="N175" s="108"/>
      <c r="O175" s="158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>
      <c r="A176" s="159"/>
      <c r="B176" s="103"/>
      <c r="C176" s="103"/>
      <c r="D176" s="103"/>
      <c r="E176" s="103"/>
      <c r="F176" s="103"/>
      <c r="G176" s="103"/>
      <c r="H176" s="104"/>
      <c r="I176" s="61"/>
      <c r="J176" s="1"/>
      <c r="K176" s="29"/>
      <c r="L176" s="107"/>
      <c r="M176" s="157"/>
      <c r="N176" s="108"/>
      <c r="O176" s="158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>
      <c r="A177" s="159"/>
      <c r="B177" s="103"/>
      <c r="C177" s="103"/>
      <c r="D177" s="103"/>
      <c r="E177" s="103"/>
      <c r="F177" s="103"/>
      <c r="G177" s="103"/>
      <c r="H177" s="104"/>
      <c r="I177" s="85"/>
      <c r="J177" s="86"/>
      <c r="K177" s="87"/>
      <c r="L177" s="160"/>
      <c r="M177" s="157"/>
      <c r="N177" s="161"/>
      <c r="O177" s="162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8" customHeight="1">
      <c r="A178" s="28"/>
      <c r="B178" s="201" t="s">
        <v>90</v>
      </c>
      <c r="C178" s="202"/>
      <c r="D178" s="202"/>
      <c r="E178" s="202"/>
      <c r="F178" s="202"/>
      <c r="G178" s="203"/>
      <c r="H178" s="89">
        <f>SUM(H168:H177)</f>
        <v>4</v>
      </c>
      <c r="I178" s="163">
        <f>IF(H173=0,"",H173/B168)</f>
        <v>1.4084507042253521E-2</v>
      </c>
      <c r="J178" s="163">
        <f>IF(H178=0,"",H178/B168)</f>
        <v>5.6338028169014086E-2</v>
      </c>
      <c r="K178" s="163">
        <f>J178-I178</f>
        <v>4.2253521126760563E-2</v>
      </c>
      <c r="L178" s="1"/>
      <c r="M178" s="29"/>
      <c r="N178" s="25"/>
      <c r="O178" s="1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2.75" customHeight="1">
      <c r="A179" s="29"/>
      <c r="B179" s="29"/>
      <c r="C179" s="29"/>
      <c r="D179" s="29"/>
      <c r="E179" s="29"/>
      <c r="F179" s="29"/>
      <c r="G179" s="29"/>
      <c r="H179" s="29"/>
      <c r="I179" s="1"/>
      <c r="J179" s="1"/>
      <c r="K179" s="29"/>
      <c r="L179" s="1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2.75" customHeight="1">
      <c r="A180" s="29"/>
      <c r="B180" s="29"/>
      <c r="C180" s="29"/>
      <c r="D180" s="29"/>
      <c r="E180" s="29"/>
      <c r="F180" s="29"/>
      <c r="G180" s="29"/>
      <c r="H180" s="29"/>
      <c r="I180" s="1"/>
      <c r="J180" s="1"/>
      <c r="K180" s="29"/>
      <c r="L180" s="1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26.25" customHeight="1">
      <c r="A181" s="33"/>
      <c r="B181" s="212" t="s">
        <v>101</v>
      </c>
      <c r="C181" s="205"/>
      <c r="D181" s="205"/>
      <c r="E181" s="205"/>
      <c r="F181" s="205"/>
      <c r="G181" s="205"/>
      <c r="H181" s="148">
        <v>1802</v>
      </c>
      <c r="I181" s="149"/>
      <c r="J181" s="149"/>
      <c r="K181" s="149"/>
      <c r="L181" s="149"/>
      <c r="M181" s="14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20.25" customHeight="1">
      <c r="A182" s="206" t="s">
        <v>9</v>
      </c>
      <c r="B182" s="207" t="s">
        <v>80</v>
      </c>
      <c r="C182" s="202"/>
      <c r="D182" s="202"/>
      <c r="E182" s="202"/>
      <c r="F182" s="202"/>
      <c r="G182" s="202"/>
      <c r="H182" s="208" t="s">
        <v>10</v>
      </c>
      <c r="I182" s="196" t="s">
        <v>2</v>
      </c>
      <c r="J182" s="196" t="s">
        <v>3</v>
      </c>
      <c r="K182" s="198" t="s">
        <v>4</v>
      </c>
      <c r="L182" s="196" t="s">
        <v>5</v>
      </c>
      <c r="M182" s="199" t="s">
        <v>6</v>
      </c>
      <c r="N182" s="199" t="s">
        <v>7</v>
      </c>
      <c r="O182" s="196" t="s">
        <v>8</v>
      </c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>
      <c r="A183" s="197"/>
      <c r="B183" s="52" t="s">
        <v>81</v>
      </c>
      <c r="C183" s="52" t="s">
        <v>82</v>
      </c>
      <c r="D183" s="52" t="s">
        <v>83</v>
      </c>
      <c r="E183" s="52" t="s">
        <v>84</v>
      </c>
      <c r="F183" s="52" t="s">
        <v>85</v>
      </c>
      <c r="G183" s="52" t="s">
        <v>86</v>
      </c>
      <c r="H183" s="197"/>
      <c r="I183" s="197"/>
      <c r="J183" s="197"/>
      <c r="K183" s="197"/>
      <c r="L183" s="197"/>
      <c r="M183" s="197"/>
      <c r="N183" s="197"/>
      <c r="O183" s="197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>
      <c r="A184" s="52">
        <v>1802</v>
      </c>
      <c r="B184" s="103">
        <v>372</v>
      </c>
      <c r="C184" s="103"/>
      <c r="D184" s="103"/>
      <c r="E184" s="103"/>
      <c r="F184" s="103"/>
      <c r="G184" s="103"/>
      <c r="H184" s="104"/>
      <c r="I184" s="55"/>
      <c r="J184" s="56"/>
      <c r="K184" s="57"/>
      <c r="L184" s="14"/>
      <c r="M184" s="151">
        <f>B184</f>
        <v>372</v>
      </c>
      <c r="N184" s="152"/>
      <c r="O184" s="14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>
      <c r="A185" s="52">
        <v>1901</v>
      </c>
      <c r="B185" s="103"/>
      <c r="C185" s="103">
        <v>304</v>
      </c>
      <c r="D185" s="103"/>
      <c r="E185" s="103"/>
      <c r="F185" s="103"/>
      <c r="G185" s="103"/>
      <c r="H185" s="104"/>
      <c r="I185" s="61"/>
      <c r="J185" s="1"/>
      <c r="K185" s="62"/>
      <c r="L185" s="153">
        <f>IF(C185=0,"",C185/B184)</f>
        <v>0.81720430107526887</v>
      </c>
      <c r="M185" s="141">
        <v>299</v>
      </c>
      <c r="N185" s="154">
        <f t="shared" ref="N185:N189" si="22">IF(M185=0,"",M185/M184)</f>
        <v>0.80376344086021501</v>
      </c>
      <c r="O185" s="154">
        <f t="shared" ref="O185:O189" si="23">IF(M185=0,"",100%-N185)</f>
        <v>0.19623655913978499</v>
      </c>
      <c r="P185" s="8">
        <f>M186/M184</f>
        <v>0.80376344086021501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>
      <c r="A186" s="52">
        <v>1902</v>
      </c>
      <c r="B186" s="103"/>
      <c r="C186" s="103"/>
      <c r="D186" s="103">
        <v>298</v>
      </c>
      <c r="E186" s="103"/>
      <c r="F186" s="103"/>
      <c r="G186" s="103"/>
      <c r="H186" s="104"/>
      <c r="I186" s="61"/>
      <c r="J186" s="1"/>
      <c r="K186" s="62"/>
      <c r="L186" s="155">
        <f>IF(D186=0,"",D186/C185)</f>
        <v>0.98026315789473684</v>
      </c>
      <c r="M186" s="141">
        <v>299</v>
      </c>
      <c r="N186" s="156">
        <f t="shared" si="22"/>
        <v>1</v>
      </c>
      <c r="O186" s="156">
        <f t="shared" si="23"/>
        <v>0</v>
      </c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>
      <c r="A187" s="52">
        <v>2001</v>
      </c>
      <c r="B187" s="103"/>
      <c r="C187" s="103"/>
      <c r="D187" s="103"/>
      <c r="E187" s="103">
        <v>292</v>
      </c>
      <c r="F187" s="103"/>
      <c r="G187" s="103"/>
      <c r="H187" s="104"/>
      <c r="I187" s="61"/>
      <c r="J187" s="1"/>
      <c r="K187" s="62"/>
      <c r="L187" s="155">
        <f>IF(E187=0,"",E187/D186)</f>
        <v>0.97986577181208057</v>
      </c>
      <c r="M187" s="141">
        <v>293</v>
      </c>
      <c r="N187" s="156">
        <f t="shared" si="22"/>
        <v>0.97993311036789299</v>
      </c>
      <c r="O187" s="156">
        <f t="shared" si="23"/>
        <v>2.006688963210701E-2</v>
      </c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>
      <c r="A188" s="52">
        <v>2002</v>
      </c>
      <c r="B188" s="103"/>
      <c r="C188" s="103"/>
      <c r="D188" s="103"/>
      <c r="E188" s="103"/>
      <c r="F188" s="103">
        <v>291</v>
      </c>
      <c r="G188" s="103"/>
      <c r="H188" s="104"/>
      <c r="I188" s="61"/>
      <c r="J188" s="1"/>
      <c r="K188" s="62"/>
      <c r="L188" s="155">
        <f>IF(F188=0,"",F188/E187)</f>
        <v>0.99657534246575341</v>
      </c>
      <c r="M188" s="141">
        <v>291</v>
      </c>
      <c r="N188" s="156">
        <f t="shared" si="22"/>
        <v>0.99317406143344711</v>
      </c>
      <c r="O188" s="156">
        <f t="shared" si="23"/>
        <v>6.8259385665528916E-3</v>
      </c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>
      <c r="A189" s="52">
        <v>2101</v>
      </c>
      <c r="B189" s="103"/>
      <c r="C189" s="103"/>
      <c r="D189" s="103"/>
      <c r="E189" s="103"/>
      <c r="F189" s="103"/>
      <c r="G189" s="103">
        <v>288</v>
      </c>
      <c r="H189" s="104">
        <v>246</v>
      </c>
      <c r="I189" s="61"/>
      <c r="J189" s="1"/>
      <c r="K189" s="62"/>
      <c r="L189" s="155">
        <f>IF(G189=0,"",G189/F188)</f>
        <v>0.98969072164948457</v>
      </c>
      <c r="M189" s="141">
        <v>291</v>
      </c>
      <c r="N189" s="156">
        <f t="shared" si="22"/>
        <v>1</v>
      </c>
      <c r="O189" s="156">
        <f t="shared" si="23"/>
        <v>0</v>
      </c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>
      <c r="A190" s="159" t="s">
        <v>113</v>
      </c>
      <c r="B190" s="103"/>
      <c r="C190" s="103"/>
      <c r="D190" s="103"/>
      <c r="E190" s="103"/>
      <c r="F190" s="103"/>
      <c r="G190" s="103">
        <v>10</v>
      </c>
      <c r="H190" s="104">
        <v>9</v>
      </c>
      <c r="I190" s="61"/>
      <c r="J190" s="1"/>
      <c r="K190" s="29"/>
      <c r="L190" s="107"/>
      <c r="M190" s="157">
        <v>18</v>
      </c>
      <c r="N190" s="108"/>
      <c r="O190" s="158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>
      <c r="A191" s="159" t="s">
        <v>114</v>
      </c>
      <c r="B191" s="103"/>
      <c r="C191" s="103"/>
      <c r="D191" s="103"/>
      <c r="E191" s="103"/>
      <c r="F191" s="103"/>
      <c r="G191" s="103">
        <v>15</v>
      </c>
      <c r="H191" s="104">
        <v>8</v>
      </c>
      <c r="I191" s="61"/>
      <c r="J191" s="1"/>
      <c r="K191" s="29"/>
      <c r="L191" s="107"/>
      <c r="M191" s="157">
        <v>15</v>
      </c>
      <c r="N191" s="108"/>
      <c r="O191" s="158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>
      <c r="A192" s="159" t="s">
        <v>115</v>
      </c>
      <c r="B192" s="103"/>
      <c r="C192" s="103"/>
      <c r="D192" s="103"/>
      <c r="E192" s="103"/>
      <c r="F192" s="103"/>
      <c r="G192" s="103">
        <v>1</v>
      </c>
      <c r="H192" s="104"/>
      <c r="I192" s="61"/>
      <c r="J192" s="1"/>
      <c r="K192" s="29"/>
      <c r="L192" s="107"/>
      <c r="M192" s="157">
        <v>1</v>
      </c>
      <c r="N192" s="108"/>
      <c r="O192" s="158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>
      <c r="A193" s="159" t="s">
        <v>130</v>
      </c>
      <c r="B193" s="103"/>
      <c r="C193" s="103"/>
      <c r="D193" s="103"/>
      <c r="E193" s="103"/>
      <c r="F193" s="103"/>
      <c r="G193" s="103">
        <v>1</v>
      </c>
      <c r="H193" s="104">
        <v>1</v>
      </c>
      <c r="I193" s="85"/>
      <c r="J193" s="86"/>
      <c r="K193" s="87"/>
      <c r="L193" s="160"/>
      <c r="M193" s="157"/>
      <c r="N193" s="161"/>
      <c r="O193" s="162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8" customHeight="1">
      <c r="A194" s="28"/>
      <c r="B194" s="201" t="s">
        <v>90</v>
      </c>
      <c r="C194" s="202"/>
      <c r="D194" s="202"/>
      <c r="E194" s="202"/>
      <c r="F194" s="202"/>
      <c r="G194" s="203"/>
      <c r="H194" s="89">
        <f>SUM(H184:H193)</f>
        <v>264</v>
      </c>
      <c r="I194" s="163">
        <f>IF(H189=0,"",H189/B184)</f>
        <v>0.66129032258064513</v>
      </c>
      <c r="J194" s="163">
        <f>IF(H194=0,"",H194/B184)</f>
        <v>0.70967741935483875</v>
      </c>
      <c r="K194" s="163">
        <f>J194-I194</f>
        <v>4.8387096774193616E-2</v>
      </c>
      <c r="L194" s="1"/>
      <c r="M194" s="29"/>
      <c r="N194" s="25"/>
      <c r="O194" s="1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2.75" customHeight="1">
      <c r="A195" s="29"/>
      <c r="B195" s="29"/>
      <c r="C195" s="29"/>
      <c r="D195" s="29"/>
      <c r="E195" s="29"/>
      <c r="F195" s="29"/>
      <c r="G195" s="29"/>
      <c r="H195" s="29"/>
      <c r="I195" s="1"/>
      <c r="J195" s="1"/>
      <c r="K195" s="29"/>
      <c r="L195" s="1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2.75" customHeight="1">
      <c r="A196" s="29"/>
      <c r="B196" s="29"/>
      <c r="C196" s="29"/>
      <c r="D196" s="29"/>
      <c r="E196" s="29"/>
      <c r="F196" s="29"/>
      <c r="G196" s="29"/>
      <c r="H196" s="29"/>
      <c r="I196" s="1"/>
      <c r="J196" s="1"/>
      <c r="K196" s="29"/>
      <c r="L196" s="1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26.25" customHeight="1">
      <c r="A197" s="33"/>
      <c r="B197" s="212" t="s">
        <v>101</v>
      </c>
      <c r="C197" s="205"/>
      <c r="D197" s="205"/>
      <c r="E197" s="205"/>
      <c r="F197" s="205"/>
      <c r="G197" s="205"/>
      <c r="H197" s="148">
        <v>1901</v>
      </c>
      <c r="I197" s="149"/>
      <c r="J197" s="164" t="s">
        <v>122</v>
      </c>
      <c r="K197" s="149"/>
      <c r="L197" s="149"/>
      <c r="M197" s="14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20.25" customHeight="1">
      <c r="A198" s="206" t="s">
        <v>9</v>
      </c>
      <c r="B198" s="207" t="s">
        <v>80</v>
      </c>
      <c r="C198" s="202"/>
      <c r="D198" s="202"/>
      <c r="E198" s="202"/>
      <c r="F198" s="202"/>
      <c r="G198" s="202"/>
      <c r="H198" s="208" t="s">
        <v>10</v>
      </c>
      <c r="I198" s="196" t="s">
        <v>2</v>
      </c>
      <c r="J198" s="196" t="s">
        <v>3</v>
      </c>
      <c r="K198" s="198" t="s">
        <v>4</v>
      </c>
      <c r="L198" s="196" t="s">
        <v>5</v>
      </c>
      <c r="M198" s="199" t="s">
        <v>6</v>
      </c>
      <c r="N198" s="199" t="s">
        <v>7</v>
      </c>
      <c r="O198" s="196" t="s">
        <v>8</v>
      </c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>
      <c r="A199" s="197"/>
      <c r="B199" s="52" t="s">
        <v>81</v>
      </c>
      <c r="C199" s="52" t="s">
        <v>82</v>
      </c>
      <c r="D199" s="52" t="s">
        <v>83</v>
      </c>
      <c r="E199" s="52" t="s">
        <v>84</v>
      </c>
      <c r="F199" s="52" t="s">
        <v>85</v>
      </c>
      <c r="G199" s="52" t="s">
        <v>86</v>
      </c>
      <c r="H199" s="197"/>
      <c r="I199" s="197"/>
      <c r="J199" s="197"/>
      <c r="K199" s="197"/>
      <c r="L199" s="197"/>
      <c r="M199" s="197"/>
      <c r="N199" s="197"/>
      <c r="O199" s="197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>
      <c r="A200" s="52">
        <v>1901</v>
      </c>
      <c r="B200" s="103"/>
      <c r="C200" s="103"/>
      <c r="D200" s="103"/>
      <c r="E200" s="103"/>
      <c r="F200" s="103"/>
      <c r="G200" s="103"/>
      <c r="H200" s="104"/>
      <c r="I200" s="55"/>
      <c r="J200" s="56"/>
      <c r="K200" s="57"/>
      <c r="L200" s="14"/>
      <c r="M200" s="151">
        <f>B200</f>
        <v>0</v>
      </c>
      <c r="N200" s="152"/>
      <c r="O200" s="14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>
      <c r="A201" s="52">
        <v>1902</v>
      </c>
      <c r="B201" s="103"/>
      <c r="C201" s="103"/>
      <c r="D201" s="103"/>
      <c r="E201" s="103"/>
      <c r="F201" s="103"/>
      <c r="G201" s="103"/>
      <c r="H201" s="104"/>
      <c r="I201" s="61"/>
      <c r="J201" s="1"/>
      <c r="K201" s="62"/>
      <c r="L201" s="153" t="str">
        <f>IF(C201=0,"",C201/B200)</f>
        <v/>
      </c>
      <c r="M201" s="141"/>
      <c r="N201" s="154" t="str">
        <f t="shared" ref="N201:N205" si="24">IF(M201=0,"",M201/M200)</f>
        <v/>
      </c>
      <c r="O201" s="154" t="str">
        <f t="shared" ref="O201:O205" si="25">IF(M201=0,"",100%-N201)</f>
        <v/>
      </c>
      <c r="P201" s="8" t="e">
        <f>M201/M200</f>
        <v>#DIV/0!</v>
      </c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>
      <c r="A202" s="52">
        <v>2001</v>
      </c>
      <c r="B202" s="103"/>
      <c r="C202" s="103"/>
      <c r="D202" s="103"/>
      <c r="E202" s="103"/>
      <c r="F202" s="103"/>
      <c r="G202" s="103"/>
      <c r="H202" s="104"/>
      <c r="I202" s="61"/>
      <c r="J202" s="1"/>
      <c r="K202" s="62"/>
      <c r="L202" s="155" t="str">
        <f>IF(D202=0,"",D202/C201)</f>
        <v/>
      </c>
      <c r="M202" s="141"/>
      <c r="N202" s="156" t="str">
        <f t="shared" si="24"/>
        <v/>
      </c>
      <c r="O202" s="156" t="str">
        <f t="shared" si="25"/>
        <v/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>
      <c r="A203" s="52">
        <v>2002</v>
      </c>
      <c r="B203" s="103"/>
      <c r="C203" s="103"/>
      <c r="D203" s="103"/>
      <c r="E203" s="103"/>
      <c r="F203" s="103"/>
      <c r="G203" s="103"/>
      <c r="H203" s="104"/>
      <c r="I203" s="61"/>
      <c r="J203" s="1"/>
      <c r="K203" s="62"/>
      <c r="L203" s="155" t="str">
        <f>IF(E203=0,"",E203/D202)</f>
        <v/>
      </c>
      <c r="M203" s="141"/>
      <c r="N203" s="156" t="str">
        <f t="shared" si="24"/>
        <v/>
      </c>
      <c r="O203" s="156" t="str">
        <f t="shared" si="25"/>
        <v/>
      </c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>
      <c r="A204" s="52">
        <v>2101</v>
      </c>
      <c r="B204" s="103"/>
      <c r="C204" s="103"/>
      <c r="D204" s="103"/>
      <c r="E204" s="103"/>
      <c r="F204" s="103"/>
      <c r="G204" s="103"/>
      <c r="H204" s="104"/>
      <c r="I204" s="61"/>
      <c r="J204" s="1"/>
      <c r="K204" s="62"/>
      <c r="L204" s="155" t="str">
        <f>IF(F204=0,"",F204/E203)</f>
        <v/>
      </c>
      <c r="M204" s="141"/>
      <c r="N204" s="156" t="str">
        <f t="shared" si="24"/>
        <v/>
      </c>
      <c r="O204" s="156" t="str">
        <f t="shared" si="25"/>
        <v/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>
      <c r="A205" s="52">
        <v>2102</v>
      </c>
      <c r="B205" s="103"/>
      <c r="C205" s="103"/>
      <c r="D205" s="103"/>
      <c r="E205" s="103"/>
      <c r="F205" s="103"/>
      <c r="G205" s="103"/>
      <c r="H205" s="104"/>
      <c r="I205" s="61"/>
      <c r="J205" s="1"/>
      <c r="K205" s="62"/>
      <c r="L205" s="155" t="str">
        <f>IF(G205=0,"",G205/F204)</f>
        <v/>
      </c>
      <c r="M205" s="157"/>
      <c r="N205" s="156" t="str">
        <f t="shared" si="24"/>
        <v/>
      </c>
      <c r="O205" s="156" t="str">
        <f t="shared" si="25"/>
        <v/>
      </c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>
      <c r="A206" s="159"/>
      <c r="B206" s="103"/>
      <c r="C206" s="103"/>
      <c r="D206" s="103"/>
      <c r="E206" s="103"/>
      <c r="F206" s="103"/>
      <c r="G206" s="103"/>
      <c r="H206" s="104"/>
      <c r="I206" s="61"/>
      <c r="J206" s="1"/>
      <c r="K206" s="29"/>
      <c r="L206" s="107"/>
      <c r="M206" s="157"/>
      <c r="N206" s="108"/>
      <c r="O206" s="158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>
      <c r="A207" s="159"/>
      <c r="B207" s="103"/>
      <c r="C207" s="103"/>
      <c r="D207" s="103"/>
      <c r="E207" s="103"/>
      <c r="F207" s="103"/>
      <c r="G207" s="103"/>
      <c r="H207" s="104"/>
      <c r="I207" s="61"/>
      <c r="J207" s="1"/>
      <c r="K207" s="29"/>
      <c r="L207" s="107"/>
      <c r="M207" s="157"/>
      <c r="N207" s="108"/>
      <c r="O207" s="158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>
      <c r="A208" s="159"/>
      <c r="B208" s="103"/>
      <c r="C208" s="103"/>
      <c r="D208" s="103"/>
      <c r="E208" s="103"/>
      <c r="F208" s="103"/>
      <c r="G208" s="103"/>
      <c r="H208" s="104"/>
      <c r="I208" s="61"/>
      <c r="J208" s="1"/>
      <c r="K208" s="29"/>
      <c r="L208" s="107"/>
      <c r="M208" s="157"/>
      <c r="N208" s="108"/>
      <c r="O208" s="158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>
      <c r="A209" s="159"/>
      <c r="B209" s="103"/>
      <c r="C209" s="103"/>
      <c r="D209" s="103"/>
      <c r="E209" s="103"/>
      <c r="F209" s="103"/>
      <c r="G209" s="103"/>
      <c r="H209" s="104"/>
      <c r="I209" s="85"/>
      <c r="J209" s="86"/>
      <c r="K209" s="87"/>
      <c r="L209" s="160"/>
      <c r="M209" s="157"/>
      <c r="N209" s="161"/>
      <c r="O209" s="162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8" customHeight="1">
      <c r="A210" s="28"/>
      <c r="B210" s="201" t="s">
        <v>90</v>
      </c>
      <c r="C210" s="202"/>
      <c r="D210" s="202"/>
      <c r="E210" s="202"/>
      <c r="F210" s="202"/>
      <c r="G210" s="203"/>
      <c r="H210" s="89">
        <f>SUM(H200:H209)</f>
        <v>0</v>
      </c>
      <c r="I210" s="163" t="str">
        <f>IF(H208=0,"",H208/B200)</f>
        <v/>
      </c>
      <c r="J210" s="163" t="str">
        <f>IF(H210=0,"",H210/B200)</f>
        <v/>
      </c>
      <c r="K210" s="163" t="str">
        <f>IF(H208=0,"",J210-I210)</f>
        <v/>
      </c>
      <c r="L210" s="1"/>
      <c r="M210" s="29"/>
      <c r="N210" s="25"/>
      <c r="O210" s="1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2.75" customHeight="1">
      <c r="A211" s="29"/>
      <c r="B211" s="29"/>
      <c r="C211" s="29"/>
      <c r="D211" s="29"/>
      <c r="E211" s="29"/>
      <c r="F211" s="29"/>
      <c r="G211" s="29"/>
      <c r="H211" s="29"/>
      <c r="I211" s="1"/>
      <c r="J211" s="1"/>
      <c r="K211" s="29"/>
      <c r="L211" s="1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2.75" customHeight="1">
      <c r="A212" s="29"/>
      <c r="B212" s="29"/>
      <c r="C212" s="29"/>
      <c r="D212" s="29"/>
      <c r="E212" s="29"/>
      <c r="F212" s="29"/>
      <c r="G212" s="29"/>
      <c r="H212" s="29"/>
      <c r="I212" s="1"/>
      <c r="J212" s="1"/>
      <c r="K212" s="29"/>
      <c r="L212" s="1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26.25" customHeight="1">
      <c r="A213" s="33"/>
      <c r="B213" s="212" t="s">
        <v>101</v>
      </c>
      <c r="C213" s="205"/>
      <c r="D213" s="205"/>
      <c r="E213" s="205"/>
      <c r="F213" s="205"/>
      <c r="G213" s="205"/>
      <c r="H213" s="148">
        <v>1902</v>
      </c>
      <c r="I213" s="149"/>
      <c r="J213" s="164"/>
      <c r="K213" s="149"/>
      <c r="L213" s="149"/>
      <c r="M213" s="14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20.25" customHeight="1">
      <c r="A214" s="206" t="s">
        <v>9</v>
      </c>
      <c r="B214" s="207" t="s">
        <v>80</v>
      </c>
      <c r="C214" s="202"/>
      <c r="D214" s="202"/>
      <c r="E214" s="202"/>
      <c r="F214" s="202"/>
      <c r="G214" s="202"/>
      <c r="H214" s="208" t="s">
        <v>10</v>
      </c>
      <c r="I214" s="196" t="s">
        <v>2</v>
      </c>
      <c r="J214" s="196" t="s">
        <v>3</v>
      </c>
      <c r="K214" s="198" t="s">
        <v>4</v>
      </c>
      <c r="L214" s="196" t="s">
        <v>5</v>
      </c>
      <c r="M214" s="199" t="s">
        <v>6</v>
      </c>
      <c r="N214" s="199" t="s">
        <v>7</v>
      </c>
      <c r="O214" s="196" t="s">
        <v>8</v>
      </c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>
      <c r="A215" s="197"/>
      <c r="B215" s="52" t="s">
        <v>81</v>
      </c>
      <c r="C215" s="52" t="s">
        <v>82</v>
      </c>
      <c r="D215" s="52" t="s">
        <v>83</v>
      </c>
      <c r="E215" s="52" t="s">
        <v>84</v>
      </c>
      <c r="F215" s="52" t="s">
        <v>85</v>
      </c>
      <c r="G215" s="52" t="s">
        <v>86</v>
      </c>
      <c r="H215" s="197"/>
      <c r="I215" s="197"/>
      <c r="J215" s="197"/>
      <c r="K215" s="197"/>
      <c r="L215" s="197"/>
      <c r="M215" s="197"/>
      <c r="N215" s="197"/>
      <c r="O215" s="197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>
      <c r="A216" s="52">
        <v>1902</v>
      </c>
      <c r="B216" s="103">
        <v>375</v>
      </c>
      <c r="C216" s="103"/>
      <c r="D216" s="103"/>
      <c r="E216" s="103"/>
      <c r="F216" s="103"/>
      <c r="G216" s="103"/>
      <c r="H216" s="104"/>
      <c r="I216" s="55"/>
      <c r="J216" s="56"/>
      <c r="K216" s="57"/>
      <c r="L216" s="14"/>
      <c r="M216" s="151">
        <f>B216</f>
        <v>375</v>
      </c>
      <c r="N216" s="152"/>
      <c r="O216" s="14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>
      <c r="A217" s="52">
        <v>2001</v>
      </c>
      <c r="B217" s="103"/>
      <c r="C217" s="103">
        <v>357</v>
      </c>
      <c r="D217" s="103"/>
      <c r="E217" s="103"/>
      <c r="F217" s="103"/>
      <c r="G217" s="103"/>
      <c r="H217" s="104"/>
      <c r="I217" s="61"/>
      <c r="J217" s="1"/>
      <c r="K217" s="62"/>
      <c r="L217" s="153">
        <f>IF(C217=0,"",C217/B216)</f>
        <v>0.95199999999999996</v>
      </c>
      <c r="M217" s="141">
        <v>367</v>
      </c>
      <c r="N217" s="154">
        <f t="shared" ref="N217:N221" si="26">IF(M217=0,"",M217/M216)</f>
        <v>0.97866666666666668</v>
      </c>
      <c r="O217" s="154">
        <f t="shared" ref="O217:O221" si="27">IF(M217=0,"",100%-N217)</f>
        <v>2.1333333333333315E-2</v>
      </c>
      <c r="P217" s="8">
        <f>M218/M216</f>
        <v>0.96266666666666667</v>
      </c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>
      <c r="A218" s="52">
        <v>2002</v>
      </c>
      <c r="B218" s="103"/>
      <c r="C218" s="103"/>
      <c r="D218" s="103">
        <v>307</v>
      </c>
      <c r="E218" s="103"/>
      <c r="F218" s="103"/>
      <c r="G218" s="103"/>
      <c r="H218" s="104"/>
      <c r="I218" s="61"/>
      <c r="J218" s="1"/>
      <c r="K218" s="62"/>
      <c r="L218" s="155">
        <f>IF(D218=0,"",D218/C217)</f>
        <v>0.85994397759103647</v>
      </c>
      <c r="M218" s="141">
        <v>361</v>
      </c>
      <c r="N218" s="156">
        <f t="shared" si="26"/>
        <v>0.98365122615803813</v>
      </c>
      <c r="O218" s="156">
        <f t="shared" si="27"/>
        <v>1.6348773841961872E-2</v>
      </c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>
      <c r="A219" s="52">
        <v>2101</v>
      </c>
      <c r="B219" s="103"/>
      <c r="C219" s="103"/>
      <c r="D219" s="103"/>
      <c r="E219" s="103">
        <v>297</v>
      </c>
      <c r="F219" s="103"/>
      <c r="G219" s="103"/>
      <c r="H219" s="104"/>
      <c r="I219" s="61"/>
      <c r="J219" s="1"/>
      <c r="K219" s="62"/>
      <c r="L219" s="155">
        <f>IF(E219=0,"",E219/D218)</f>
        <v>0.96742671009771986</v>
      </c>
      <c r="M219" s="141">
        <v>361</v>
      </c>
      <c r="N219" s="156">
        <f t="shared" si="26"/>
        <v>1</v>
      </c>
      <c r="O219" s="156">
        <f t="shared" si="27"/>
        <v>0</v>
      </c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>
      <c r="A220" s="52">
        <v>2102</v>
      </c>
      <c r="B220" s="103"/>
      <c r="C220" s="103"/>
      <c r="D220" s="103"/>
      <c r="E220" s="103"/>
      <c r="F220" s="103">
        <v>279</v>
      </c>
      <c r="G220" s="103"/>
      <c r="H220" s="104"/>
      <c r="I220" s="61"/>
      <c r="J220" s="1"/>
      <c r="K220" s="62"/>
      <c r="L220" s="155">
        <f>IF(F220=0,"",F220/E219)</f>
        <v>0.93939393939393945</v>
      </c>
      <c r="M220" s="141">
        <v>325</v>
      </c>
      <c r="N220" s="156">
        <f t="shared" si="26"/>
        <v>0.90027700831024926</v>
      </c>
      <c r="O220" s="156">
        <f t="shared" si="27"/>
        <v>9.972299168975074E-2</v>
      </c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>
      <c r="A221" s="52">
        <v>2201</v>
      </c>
      <c r="B221" s="103"/>
      <c r="C221" s="103"/>
      <c r="D221" s="103"/>
      <c r="E221" s="103"/>
      <c r="F221" s="103"/>
      <c r="G221" s="103">
        <v>271</v>
      </c>
      <c r="H221" s="104">
        <v>245</v>
      </c>
      <c r="I221" s="61"/>
      <c r="J221" s="1"/>
      <c r="K221" s="62"/>
      <c r="L221" s="155">
        <f>IF(G221=0,"",G221/F220)</f>
        <v>0.97132616487455192</v>
      </c>
      <c r="M221" s="157">
        <v>317</v>
      </c>
      <c r="N221" s="156">
        <f t="shared" si="26"/>
        <v>0.97538461538461541</v>
      </c>
      <c r="O221" s="156">
        <f t="shared" si="27"/>
        <v>2.4615384615384595E-2</v>
      </c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>
      <c r="A222" s="52">
        <v>2202</v>
      </c>
      <c r="B222" s="103"/>
      <c r="C222" s="103"/>
      <c r="D222" s="103"/>
      <c r="E222" s="103"/>
      <c r="F222" s="103"/>
      <c r="G222" s="103">
        <v>38</v>
      </c>
      <c r="H222" s="114">
        <v>24</v>
      </c>
      <c r="I222" s="61"/>
      <c r="J222" s="1"/>
      <c r="K222" s="29"/>
      <c r="L222" s="107"/>
      <c r="M222" s="157">
        <v>66</v>
      </c>
      <c r="N222" s="108"/>
      <c r="O222" s="158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>
      <c r="A223" s="159" t="s">
        <v>130</v>
      </c>
      <c r="B223" s="103"/>
      <c r="C223" s="103"/>
      <c r="D223" s="103"/>
      <c r="E223" s="103"/>
      <c r="F223" s="103"/>
      <c r="G223" s="103">
        <v>29</v>
      </c>
      <c r="H223" s="104">
        <v>19</v>
      </c>
      <c r="I223" s="61"/>
      <c r="J223" s="1"/>
      <c r="K223" s="29"/>
      <c r="L223" s="107"/>
      <c r="M223" s="157">
        <v>33</v>
      </c>
      <c r="N223" s="108"/>
      <c r="O223" s="158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>
      <c r="A224" s="159" t="s">
        <v>124</v>
      </c>
      <c r="B224" s="103"/>
      <c r="C224" s="103"/>
      <c r="D224" s="103"/>
      <c r="E224" s="103"/>
      <c r="F224" s="103"/>
      <c r="G224" s="103">
        <v>5</v>
      </c>
      <c r="H224" s="104">
        <v>5</v>
      </c>
      <c r="I224" s="61"/>
      <c r="J224" s="1"/>
      <c r="K224" s="29"/>
      <c r="L224" s="107"/>
      <c r="M224" s="157">
        <v>6</v>
      </c>
      <c r="N224" s="108"/>
      <c r="O224" s="158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>
      <c r="A225" s="159" t="s">
        <v>125</v>
      </c>
      <c r="B225" s="103"/>
      <c r="C225" s="103"/>
      <c r="D225" s="103"/>
      <c r="E225" s="103"/>
      <c r="F225" s="103"/>
      <c r="G225" s="103">
        <v>1</v>
      </c>
      <c r="H225" s="104">
        <v>1</v>
      </c>
      <c r="I225" s="85"/>
      <c r="J225" s="86"/>
      <c r="K225" s="87"/>
      <c r="L225" s="160"/>
      <c r="M225" s="157">
        <v>1</v>
      </c>
      <c r="N225" s="161"/>
      <c r="O225" s="162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8" customHeight="1">
      <c r="A226" s="28"/>
      <c r="B226" s="201" t="s">
        <v>90</v>
      </c>
      <c r="C226" s="202"/>
      <c r="D226" s="202"/>
      <c r="E226" s="202"/>
      <c r="F226" s="202"/>
      <c r="G226" s="203"/>
      <c r="H226" s="89">
        <f>SUM(H216:H225)</f>
        <v>294</v>
      </c>
      <c r="I226" s="163">
        <f>IF(H221=0,"",H221/B216)</f>
        <v>0.65333333333333332</v>
      </c>
      <c r="J226" s="163">
        <f>IF(H226=0,"",H226/B216)</f>
        <v>0.78400000000000003</v>
      </c>
      <c r="K226" s="163">
        <f>J226-I226</f>
        <v>0.13066666666666671</v>
      </c>
      <c r="L226" s="1"/>
      <c r="M226" s="29"/>
      <c r="N226" s="25"/>
      <c r="O226" s="1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2.75" customHeight="1">
      <c r="A227" s="29"/>
      <c r="B227" s="29"/>
      <c r="C227" s="29"/>
      <c r="D227" s="29"/>
      <c r="E227" s="29"/>
      <c r="F227" s="29"/>
      <c r="G227" s="29"/>
      <c r="H227" s="29"/>
      <c r="I227" s="1"/>
      <c r="J227" s="1"/>
      <c r="K227" s="29"/>
      <c r="L227" s="1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26.25" customHeight="1">
      <c r="A228" s="33"/>
      <c r="B228" s="212" t="s">
        <v>101</v>
      </c>
      <c r="C228" s="205"/>
      <c r="D228" s="205"/>
      <c r="E228" s="205"/>
      <c r="F228" s="205"/>
      <c r="G228" s="205"/>
      <c r="H228" s="148">
        <v>2001</v>
      </c>
      <c r="I228" s="165" t="s">
        <v>123</v>
      </c>
      <c r="J228" s="164"/>
      <c r="K228" s="149"/>
      <c r="L228" s="149"/>
      <c r="M228" s="14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26.25" customHeight="1">
      <c r="A229" s="33"/>
      <c r="B229" s="47"/>
      <c r="C229" s="47"/>
      <c r="D229" s="47"/>
      <c r="E229" s="47"/>
      <c r="F229" s="47"/>
      <c r="G229" s="47"/>
      <c r="H229" s="166"/>
      <c r="I229" s="167"/>
      <c r="J229" s="150"/>
      <c r="K229" s="168"/>
      <c r="L229" s="168"/>
      <c r="M229" s="168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2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26.25" customHeight="1">
      <c r="A231" s="33"/>
      <c r="B231" s="212" t="s">
        <v>101</v>
      </c>
      <c r="C231" s="205"/>
      <c r="D231" s="205"/>
      <c r="E231" s="205"/>
      <c r="F231" s="205"/>
      <c r="G231" s="205"/>
      <c r="H231" s="148">
        <v>2002</v>
      </c>
      <c r="I231" s="149"/>
      <c r="J231" s="164"/>
      <c r="K231" s="149"/>
      <c r="L231" s="149"/>
      <c r="M231" s="14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20.25" customHeight="1">
      <c r="A232" s="206" t="s">
        <v>9</v>
      </c>
      <c r="B232" s="207" t="s">
        <v>80</v>
      </c>
      <c r="C232" s="202"/>
      <c r="D232" s="202"/>
      <c r="E232" s="202"/>
      <c r="F232" s="202"/>
      <c r="G232" s="202"/>
      <c r="H232" s="208" t="s">
        <v>10</v>
      </c>
      <c r="I232" s="196" t="s">
        <v>2</v>
      </c>
      <c r="J232" s="196" t="s">
        <v>3</v>
      </c>
      <c r="K232" s="198" t="s">
        <v>4</v>
      </c>
      <c r="L232" s="196" t="s">
        <v>5</v>
      </c>
      <c r="M232" s="199" t="s">
        <v>6</v>
      </c>
      <c r="N232" s="199" t="s">
        <v>7</v>
      </c>
      <c r="O232" s="196" t="s">
        <v>8</v>
      </c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>
      <c r="A233" s="197"/>
      <c r="B233" s="52" t="s">
        <v>81</v>
      </c>
      <c r="C233" s="52" t="s">
        <v>82</v>
      </c>
      <c r="D233" s="52" t="s">
        <v>83</v>
      </c>
      <c r="E233" s="52" t="s">
        <v>84</v>
      </c>
      <c r="F233" s="52" t="s">
        <v>85</v>
      </c>
      <c r="G233" s="52" t="s">
        <v>86</v>
      </c>
      <c r="H233" s="197"/>
      <c r="I233" s="197"/>
      <c r="J233" s="197"/>
      <c r="K233" s="197"/>
      <c r="L233" s="197"/>
      <c r="M233" s="197"/>
      <c r="N233" s="197"/>
      <c r="O233" s="197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>
      <c r="A234" s="52">
        <v>2002</v>
      </c>
      <c r="B234" s="103">
        <v>382</v>
      </c>
      <c r="C234" s="103"/>
      <c r="D234" s="103"/>
      <c r="E234" s="103"/>
      <c r="F234" s="103"/>
      <c r="G234" s="103"/>
      <c r="H234" s="104"/>
      <c r="I234" s="55"/>
      <c r="J234" s="56"/>
      <c r="K234" s="57"/>
      <c r="L234" s="14"/>
      <c r="M234" s="151">
        <f>B234</f>
        <v>382</v>
      </c>
      <c r="N234" s="152"/>
      <c r="O234" s="14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>
      <c r="A235" s="52">
        <v>2101</v>
      </c>
      <c r="B235" s="103"/>
      <c r="C235" s="103">
        <v>356</v>
      </c>
      <c r="D235" s="103"/>
      <c r="E235" s="103"/>
      <c r="F235" s="103"/>
      <c r="G235" s="103"/>
      <c r="H235" s="104"/>
      <c r="I235" s="61"/>
      <c r="J235" s="1"/>
      <c r="K235" s="62"/>
      <c r="L235" s="153">
        <f>IF(C235=0,"",C235/B234)</f>
        <v>0.93193717277486909</v>
      </c>
      <c r="M235" s="141">
        <v>361</v>
      </c>
      <c r="N235" s="154">
        <f t="shared" ref="N235:N239" si="28">IF(M235=0,"",M235/M234)</f>
        <v>0.94502617801047117</v>
      </c>
      <c r="O235" s="154">
        <f t="shared" ref="O235:O239" si="29">IF(M235=0,"",100%-N235)</f>
        <v>5.4973821989528826E-2</v>
      </c>
      <c r="P235" s="8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>
      <c r="A236" s="52">
        <v>2102</v>
      </c>
      <c r="B236" s="103"/>
      <c r="C236" s="103"/>
      <c r="D236" s="103">
        <v>330</v>
      </c>
      <c r="E236" s="103"/>
      <c r="F236" s="103"/>
      <c r="G236" s="103"/>
      <c r="H236" s="104"/>
      <c r="I236" s="61"/>
      <c r="J236" s="1"/>
      <c r="K236" s="62"/>
      <c r="L236" s="155">
        <f>IF(D236=0,"",D236/C235)</f>
        <v>0.9269662921348315</v>
      </c>
      <c r="M236" s="141">
        <v>350</v>
      </c>
      <c r="N236" s="156">
        <f t="shared" si="28"/>
        <v>0.96952908587257614</v>
      </c>
      <c r="O236" s="156">
        <f t="shared" si="29"/>
        <v>3.0470914127423865E-2</v>
      </c>
      <c r="P236" s="8">
        <f>M236/M234</f>
        <v>0.91623036649214662</v>
      </c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>
      <c r="A237" s="52">
        <v>2201</v>
      </c>
      <c r="B237" s="103"/>
      <c r="C237" s="103"/>
      <c r="D237" s="103"/>
      <c r="E237" s="103">
        <v>312</v>
      </c>
      <c r="F237" s="103"/>
      <c r="G237" s="103"/>
      <c r="H237" s="104"/>
      <c r="I237" s="61"/>
      <c r="J237" s="1"/>
      <c r="K237" s="62"/>
      <c r="L237" s="155">
        <f>IF(E237=0,"",E237/D236)</f>
        <v>0.94545454545454544</v>
      </c>
      <c r="M237" s="141">
        <v>336</v>
      </c>
      <c r="N237" s="156">
        <f t="shared" si="28"/>
        <v>0.96</v>
      </c>
      <c r="O237" s="156">
        <f t="shared" si="29"/>
        <v>4.0000000000000036E-2</v>
      </c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>
      <c r="A238" s="52">
        <v>2202</v>
      </c>
      <c r="B238" s="103"/>
      <c r="C238" s="103"/>
      <c r="D238" s="103"/>
      <c r="E238" s="103"/>
      <c r="F238" s="103">
        <v>293</v>
      </c>
      <c r="G238" s="103"/>
      <c r="H238" s="104"/>
      <c r="I238" s="61"/>
      <c r="J238" s="1"/>
      <c r="K238" s="62"/>
      <c r="L238" s="155">
        <f>IF(F238=0,"",F238/E237)</f>
        <v>0.9391025641025641</v>
      </c>
      <c r="M238" s="141">
        <v>326</v>
      </c>
      <c r="N238" s="156">
        <f t="shared" si="28"/>
        <v>0.97023809523809523</v>
      </c>
      <c r="O238" s="156">
        <f t="shared" si="29"/>
        <v>2.9761904761904767E-2</v>
      </c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>
      <c r="A239" s="52">
        <v>2301</v>
      </c>
      <c r="B239" s="103"/>
      <c r="C239" s="103"/>
      <c r="D239" s="103"/>
      <c r="E239" s="103"/>
      <c r="F239" s="103"/>
      <c r="G239" s="103">
        <v>270</v>
      </c>
      <c r="H239" s="104">
        <v>227</v>
      </c>
      <c r="I239" s="61"/>
      <c r="J239" s="1"/>
      <c r="K239" s="62"/>
      <c r="L239" s="155">
        <f>IF(G239=0,"",G239/F238)</f>
        <v>0.92150170648464169</v>
      </c>
      <c r="M239" s="157">
        <v>311</v>
      </c>
      <c r="N239" s="156">
        <f t="shared" si="28"/>
        <v>0.95398773006134974</v>
      </c>
      <c r="O239" s="156">
        <f t="shared" si="29"/>
        <v>4.6012269938650263E-2</v>
      </c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>
      <c r="A240" s="159" t="s">
        <v>124</v>
      </c>
      <c r="B240" s="103"/>
      <c r="C240" s="103"/>
      <c r="D240" s="103"/>
      <c r="E240" s="103"/>
      <c r="F240" s="103"/>
      <c r="G240" s="103">
        <v>36</v>
      </c>
      <c r="H240" s="104">
        <v>25</v>
      </c>
      <c r="I240" s="61"/>
      <c r="J240" s="1"/>
      <c r="K240" s="29"/>
      <c r="L240" s="107"/>
      <c r="M240" s="157">
        <v>70</v>
      </c>
      <c r="N240" s="108"/>
      <c r="O240" s="158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>
      <c r="A241" s="159" t="s">
        <v>125</v>
      </c>
      <c r="B241" s="103"/>
      <c r="C241" s="103"/>
      <c r="D241" s="103"/>
      <c r="E241" s="103"/>
      <c r="F241" s="103"/>
      <c r="G241" s="103">
        <v>36</v>
      </c>
      <c r="H241" s="104">
        <v>28</v>
      </c>
      <c r="I241" s="61"/>
      <c r="J241" s="1"/>
      <c r="K241" s="29"/>
      <c r="L241" s="107"/>
      <c r="M241" s="157">
        <v>39</v>
      </c>
      <c r="N241" s="108"/>
      <c r="O241" s="158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>
      <c r="A242" s="159" t="s">
        <v>126</v>
      </c>
      <c r="B242" s="103"/>
      <c r="C242" s="103"/>
      <c r="D242" s="103"/>
      <c r="E242" s="103"/>
      <c r="F242" s="103"/>
      <c r="G242" s="103">
        <v>3</v>
      </c>
      <c r="H242" s="104"/>
      <c r="I242" s="61"/>
      <c r="J242" s="1"/>
      <c r="K242" s="29"/>
      <c r="L242" s="107"/>
      <c r="M242" s="157">
        <v>3</v>
      </c>
      <c r="N242" s="108"/>
      <c r="O242" s="158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>
      <c r="A243" s="159"/>
      <c r="B243" s="103"/>
      <c r="C243" s="103"/>
      <c r="D243" s="103"/>
      <c r="E243" s="103"/>
      <c r="F243" s="103"/>
      <c r="G243" s="103"/>
      <c r="H243" s="104"/>
      <c r="I243" s="85"/>
      <c r="J243" s="86"/>
      <c r="K243" s="87"/>
      <c r="L243" s="160"/>
      <c r="M243" s="157"/>
      <c r="N243" s="161"/>
      <c r="O243" s="162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8" customHeight="1">
      <c r="A244" s="28"/>
      <c r="B244" s="201" t="s">
        <v>90</v>
      </c>
      <c r="C244" s="202"/>
      <c r="D244" s="202"/>
      <c r="E244" s="202"/>
      <c r="F244" s="202"/>
      <c r="G244" s="203"/>
      <c r="H244" s="89">
        <f>SUM(H234:H243)</f>
        <v>280</v>
      </c>
      <c r="I244" s="163">
        <f>IF(H239=0,"",H239/B234)</f>
        <v>0.59424083769633507</v>
      </c>
      <c r="J244" s="163">
        <f>IF(H244=0,"",H244/B234)</f>
        <v>0.73298429319371727</v>
      </c>
      <c r="K244" s="163">
        <f>IF(H239=0,"",J244-I244)</f>
        <v>0.13874345549738221</v>
      </c>
      <c r="L244" s="1"/>
      <c r="M244" s="29"/>
      <c r="N244" s="25"/>
      <c r="O244" s="1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2.75" customHeight="1">
      <c r="A245" s="29"/>
      <c r="B245" s="29"/>
      <c r="C245" s="29"/>
      <c r="D245" s="29"/>
      <c r="E245" s="29"/>
      <c r="F245" s="29"/>
      <c r="G245" s="29"/>
      <c r="H245" s="29"/>
      <c r="I245" s="1"/>
      <c r="J245" s="1"/>
      <c r="K245" s="29"/>
      <c r="L245" s="1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2.75" customHeight="1">
      <c r="A246" s="29"/>
      <c r="B246" s="29"/>
      <c r="C246" s="29"/>
      <c r="D246" s="29"/>
      <c r="E246" s="29"/>
      <c r="F246" s="29"/>
      <c r="G246" s="29"/>
      <c r="H246" s="29"/>
      <c r="I246" s="1"/>
      <c r="J246" s="1"/>
      <c r="K246" s="29"/>
      <c r="L246" s="1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2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26.25" customHeight="1">
      <c r="A248" s="33"/>
      <c r="B248" s="212" t="s">
        <v>101</v>
      </c>
      <c r="C248" s="205"/>
      <c r="D248" s="205"/>
      <c r="E248" s="205"/>
      <c r="F248" s="205"/>
      <c r="G248" s="205"/>
      <c r="H248" s="148">
        <v>2102</v>
      </c>
      <c r="I248" s="149"/>
      <c r="J248" s="164"/>
      <c r="K248" s="149"/>
      <c r="L248" s="149"/>
      <c r="M248" s="14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20.25" customHeight="1">
      <c r="A249" s="206" t="s">
        <v>9</v>
      </c>
      <c r="B249" s="207" t="s">
        <v>80</v>
      </c>
      <c r="C249" s="202"/>
      <c r="D249" s="202"/>
      <c r="E249" s="202"/>
      <c r="F249" s="202"/>
      <c r="G249" s="202"/>
      <c r="H249" s="208" t="s">
        <v>10</v>
      </c>
      <c r="I249" s="196" t="s">
        <v>2</v>
      </c>
      <c r="J249" s="196" t="s">
        <v>3</v>
      </c>
      <c r="K249" s="198" t="s">
        <v>4</v>
      </c>
      <c r="L249" s="196" t="s">
        <v>5</v>
      </c>
      <c r="M249" s="199" t="s">
        <v>6</v>
      </c>
      <c r="N249" s="199" t="s">
        <v>7</v>
      </c>
      <c r="O249" s="196" t="s">
        <v>8</v>
      </c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>
      <c r="A250" s="197"/>
      <c r="B250" s="52" t="s">
        <v>81</v>
      </c>
      <c r="C250" s="52" t="s">
        <v>82</v>
      </c>
      <c r="D250" s="52" t="s">
        <v>83</v>
      </c>
      <c r="E250" s="52" t="s">
        <v>84</v>
      </c>
      <c r="F250" s="52" t="s">
        <v>85</v>
      </c>
      <c r="G250" s="52" t="s">
        <v>86</v>
      </c>
      <c r="H250" s="197"/>
      <c r="I250" s="197"/>
      <c r="J250" s="197"/>
      <c r="K250" s="197"/>
      <c r="L250" s="197"/>
      <c r="M250" s="197"/>
      <c r="N250" s="197"/>
      <c r="O250" s="197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>
      <c r="A251" s="52">
        <v>2102</v>
      </c>
      <c r="B251" s="103">
        <v>355</v>
      </c>
      <c r="C251" s="103"/>
      <c r="D251" s="103"/>
      <c r="E251" s="103"/>
      <c r="F251" s="103"/>
      <c r="G251" s="103"/>
      <c r="H251" s="104"/>
      <c r="I251" s="55"/>
      <c r="J251" s="56"/>
      <c r="K251" s="57"/>
      <c r="L251" s="14"/>
      <c r="M251" s="151">
        <f>B251</f>
        <v>355</v>
      </c>
      <c r="N251" s="152"/>
      <c r="O251" s="14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>
      <c r="A252" s="52">
        <v>2201</v>
      </c>
      <c r="B252" s="103"/>
      <c r="C252" s="103">
        <v>330</v>
      </c>
      <c r="D252" s="103"/>
      <c r="E252" s="103"/>
      <c r="F252" s="103"/>
      <c r="G252" s="103"/>
      <c r="H252" s="104"/>
      <c r="I252" s="61"/>
      <c r="J252" s="1"/>
      <c r="K252" s="62"/>
      <c r="L252" s="153">
        <f>IF(C252=0,"",C252/B251)</f>
        <v>0.92957746478873238</v>
      </c>
      <c r="M252" s="141">
        <v>330</v>
      </c>
      <c r="N252" s="154">
        <f t="shared" ref="N252:N256" si="30">IF(M252=0,"",M252/M251)</f>
        <v>0.92957746478873238</v>
      </c>
      <c r="O252" s="154">
        <f t="shared" ref="O252:O256" si="31">IF(M252=0,"",100%-N252)</f>
        <v>7.0422535211267623E-2</v>
      </c>
      <c r="P252" s="8">
        <f>M253/M251</f>
        <v>0.89577464788732397</v>
      </c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>
      <c r="A253" s="52">
        <v>2202</v>
      </c>
      <c r="B253" s="103"/>
      <c r="C253" s="103"/>
      <c r="D253" s="103">
        <v>301</v>
      </c>
      <c r="E253" s="103"/>
      <c r="F253" s="103"/>
      <c r="G253" s="103"/>
      <c r="H253" s="104"/>
      <c r="I253" s="61"/>
      <c r="J253" s="1"/>
      <c r="K253" s="62"/>
      <c r="L253" s="155">
        <f>IF(D253=0,"",D253/C252)</f>
        <v>0.91212121212121211</v>
      </c>
      <c r="M253" s="141">
        <v>318</v>
      </c>
      <c r="N253" s="156">
        <f t="shared" si="30"/>
        <v>0.96363636363636362</v>
      </c>
      <c r="O253" s="156">
        <f t="shared" si="31"/>
        <v>3.6363636363636376E-2</v>
      </c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>
      <c r="A254" s="52">
        <v>2301</v>
      </c>
      <c r="B254" s="103"/>
      <c r="C254" s="103"/>
      <c r="D254" s="103"/>
      <c r="E254" s="103">
        <v>287</v>
      </c>
      <c r="F254" s="103"/>
      <c r="G254" s="103"/>
      <c r="H254" s="104"/>
      <c r="I254" s="61"/>
      <c r="J254" s="1"/>
      <c r="K254" s="62"/>
      <c r="L254" s="155">
        <f>IF(E254=0,"",E254/D253)</f>
        <v>0.95348837209302328</v>
      </c>
      <c r="M254" s="141">
        <v>307</v>
      </c>
      <c r="N254" s="156">
        <f t="shared" si="30"/>
        <v>0.96540880503144655</v>
      </c>
      <c r="O254" s="156">
        <f t="shared" si="31"/>
        <v>3.4591194968553451E-2</v>
      </c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>
      <c r="A255" s="52">
        <v>2302</v>
      </c>
      <c r="B255" s="103"/>
      <c r="C255" s="103"/>
      <c r="D255" s="103"/>
      <c r="E255" s="103"/>
      <c r="F255" s="103">
        <v>281</v>
      </c>
      <c r="G255" s="103"/>
      <c r="H255" s="104"/>
      <c r="I255" s="61"/>
      <c r="J255" s="1"/>
      <c r="K255" s="62"/>
      <c r="L255" s="155">
        <f>IF(F255=0,"",F255/E254)</f>
        <v>0.97909407665505221</v>
      </c>
      <c r="M255" s="141">
        <v>297</v>
      </c>
      <c r="N255" s="156">
        <f t="shared" si="30"/>
        <v>0.96742671009771986</v>
      </c>
      <c r="O255" s="156">
        <f t="shared" si="31"/>
        <v>3.2573289902280145E-2</v>
      </c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>
      <c r="A256" s="52">
        <v>2401</v>
      </c>
      <c r="B256" s="103"/>
      <c r="C256" s="103"/>
      <c r="D256" s="103"/>
      <c r="E256" s="103"/>
      <c r="F256" s="103"/>
      <c r="G256" s="103">
        <v>278</v>
      </c>
      <c r="H256" s="104">
        <v>241</v>
      </c>
      <c r="I256" s="61"/>
      <c r="J256" s="1"/>
      <c r="K256" s="62"/>
      <c r="L256" s="155">
        <f>IF(G256=0,"",G256/F255)</f>
        <v>0.98932384341637014</v>
      </c>
      <c r="M256" s="157">
        <v>293</v>
      </c>
      <c r="N256" s="156">
        <f t="shared" si="30"/>
        <v>0.98653198653198648</v>
      </c>
      <c r="O256" s="156">
        <f t="shared" si="31"/>
        <v>1.3468013468013518E-2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>
      <c r="A257" s="159" t="s">
        <v>126</v>
      </c>
      <c r="B257" s="103"/>
      <c r="C257" s="103"/>
      <c r="D257" s="103"/>
      <c r="E257" s="103"/>
      <c r="F257" s="103"/>
      <c r="G257" s="103">
        <v>17</v>
      </c>
      <c r="H257" s="104">
        <v>17</v>
      </c>
      <c r="I257" s="61"/>
      <c r="J257" s="1"/>
      <c r="K257" s="29"/>
      <c r="L257" s="107"/>
      <c r="M257" s="157">
        <v>32</v>
      </c>
      <c r="N257" s="108"/>
      <c r="O257" s="158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>
      <c r="A258" s="159" t="s">
        <v>127</v>
      </c>
      <c r="B258" s="103"/>
      <c r="C258" s="103"/>
      <c r="D258" s="103"/>
      <c r="E258" s="103"/>
      <c r="F258" s="103"/>
      <c r="G258" s="103"/>
      <c r="H258" s="104"/>
      <c r="I258" s="61"/>
      <c r="J258" s="1"/>
      <c r="K258" s="29"/>
      <c r="L258" s="107"/>
      <c r="M258" s="157"/>
      <c r="N258" s="108"/>
      <c r="O258" s="158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>
      <c r="A259" s="159" t="s">
        <v>128</v>
      </c>
      <c r="B259" s="103"/>
      <c r="C259" s="103"/>
      <c r="D259" s="103"/>
      <c r="E259" s="103"/>
      <c r="F259" s="103"/>
      <c r="G259" s="103"/>
      <c r="H259" s="104"/>
      <c r="I259" s="61"/>
      <c r="J259" s="1"/>
      <c r="K259" s="29"/>
      <c r="L259" s="107"/>
      <c r="M259" s="157"/>
      <c r="N259" s="108"/>
      <c r="O259" s="158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>
      <c r="A260" s="159" t="s">
        <v>129</v>
      </c>
      <c r="B260" s="103"/>
      <c r="C260" s="103"/>
      <c r="D260" s="103"/>
      <c r="E260" s="103"/>
      <c r="F260" s="103"/>
      <c r="G260" s="103"/>
      <c r="H260" s="104"/>
      <c r="I260" s="85"/>
      <c r="J260" s="86"/>
      <c r="K260" s="87"/>
      <c r="L260" s="160"/>
      <c r="M260" s="157"/>
      <c r="N260" s="161"/>
      <c r="O260" s="162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8" customHeight="1">
      <c r="A261" s="28"/>
      <c r="B261" s="201" t="s">
        <v>90</v>
      </c>
      <c r="C261" s="202"/>
      <c r="D261" s="202"/>
      <c r="E261" s="202"/>
      <c r="F261" s="202"/>
      <c r="G261" s="203"/>
      <c r="H261" s="89">
        <f>SUM(H251:H260)</f>
        <v>258</v>
      </c>
      <c r="I261" s="163">
        <f>IF(H256=0,"",H256/B251)</f>
        <v>0.6788732394366197</v>
      </c>
      <c r="J261" s="163">
        <f>IF(H261=0,"",H261/B251)</f>
        <v>0.72676056338028172</v>
      </c>
      <c r="K261" s="163">
        <f>IF(H256=0,"",J261-I261)</f>
        <v>4.7887323943662019E-2</v>
      </c>
      <c r="L261" s="1"/>
      <c r="M261" s="29"/>
      <c r="N261" s="25"/>
      <c r="O261" s="1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2.75" customHeight="1">
      <c r="A262" s="29"/>
      <c r="B262" s="29"/>
      <c r="C262" s="29"/>
      <c r="D262" s="29"/>
      <c r="E262" s="29"/>
      <c r="F262" s="29"/>
      <c r="G262" s="29"/>
      <c r="H262" s="29"/>
      <c r="I262" s="1"/>
      <c r="J262" s="1"/>
      <c r="K262" s="29"/>
      <c r="L262" s="1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2.75" customHeight="1">
      <c r="A263" s="29"/>
      <c r="B263" s="29"/>
      <c r="C263" s="29"/>
      <c r="D263" s="29"/>
      <c r="E263" s="29"/>
      <c r="F263" s="29"/>
      <c r="G263" s="29"/>
      <c r="H263" s="29"/>
      <c r="I263" s="1"/>
      <c r="J263" s="1"/>
      <c r="K263" s="29"/>
      <c r="L263" s="1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2.75" customHeight="1">
      <c r="A264" s="29"/>
      <c r="B264" s="29"/>
      <c r="C264" s="29"/>
      <c r="D264" s="29"/>
      <c r="E264" s="29"/>
      <c r="F264" s="29"/>
      <c r="G264" s="29"/>
      <c r="H264" s="29"/>
      <c r="I264" s="1"/>
      <c r="J264" s="1"/>
      <c r="K264" s="29"/>
      <c r="L264" s="1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26.25">
      <c r="A265" s="33"/>
      <c r="B265" s="212" t="s">
        <v>101</v>
      </c>
      <c r="C265" s="205"/>
      <c r="D265" s="205"/>
      <c r="E265" s="205"/>
      <c r="F265" s="205"/>
      <c r="G265" s="205"/>
      <c r="H265" s="148">
        <v>2202</v>
      </c>
      <c r="I265" s="149"/>
      <c r="J265" s="164"/>
      <c r="K265" s="149"/>
      <c r="L265" s="149"/>
      <c r="M265" s="14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20.25">
      <c r="A266" s="206" t="s">
        <v>9</v>
      </c>
      <c r="B266" s="207" t="s">
        <v>80</v>
      </c>
      <c r="C266" s="202"/>
      <c r="D266" s="202"/>
      <c r="E266" s="202"/>
      <c r="F266" s="202"/>
      <c r="G266" s="202"/>
      <c r="H266" s="208" t="s">
        <v>10</v>
      </c>
      <c r="I266" s="196" t="s">
        <v>2</v>
      </c>
      <c r="J266" s="196" t="s">
        <v>3</v>
      </c>
      <c r="K266" s="198" t="s">
        <v>4</v>
      </c>
      <c r="L266" s="196" t="s">
        <v>5</v>
      </c>
      <c r="M266" s="199" t="s">
        <v>6</v>
      </c>
      <c r="N266" s="199" t="s">
        <v>7</v>
      </c>
      <c r="O266" s="196" t="s">
        <v>8</v>
      </c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>
      <c r="A267" s="197"/>
      <c r="B267" s="52" t="s">
        <v>81</v>
      </c>
      <c r="C267" s="52" t="s">
        <v>82</v>
      </c>
      <c r="D267" s="52" t="s">
        <v>83</v>
      </c>
      <c r="E267" s="52" t="s">
        <v>84</v>
      </c>
      <c r="F267" s="52" t="s">
        <v>85</v>
      </c>
      <c r="G267" s="52" t="s">
        <v>86</v>
      </c>
      <c r="H267" s="197"/>
      <c r="I267" s="197"/>
      <c r="J267" s="197"/>
      <c r="K267" s="197"/>
      <c r="L267" s="197"/>
      <c r="M267" s="197"/>
      <c r="N267" s="197"/>
      <c r="O267" s="197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2.75" customHeight="1">
      <c r="A268" s="52">
        <v>2202</v>
      </c>
      <c r="B268" s="103">
        <v>364</v>
      </c>
      <c r="C268" s="103"/>
      <c r="D268" s="103"/>
      <c r="E268" s="103"/>
      <c r="F268" s="103"/>
      <c r="G268" s="103"/>
      <c r="H268" s="104"/>
      <c r="I268" s="55"/>
      <c r="J268" s="56"/>
      <c r="K268" s="57"/>
      <c r="L268" s="14"/>
      <c r="M268" s="151">
        <f>B268</f>
        <v>364</v>
      </c>
      <c r="N268" s="152"/>
      <c r="O268" s="14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2.75" customHeight="1">
      <c r="A269" s="52">
        <v>2301</v>
      </c>
      <c r="B269" s="103"/>
      <c r="C269" s="103">
        <v>346</v>
      </c>
      <c r="D269" s="103"/>
      <c r="E269" s="103"/>
      <c r="F269" s="103"/>
      <c r="G269" s="103"/>
      <c r="H269" s="104"/>
      <c r="I269" s="61"/>
      <c r="J269" s="1"/>
      <c r="K269" s="62"/>
      <c r="L269" s="153">
        <f>IF(C269=0,"",C269/B268)</f>
        <v>0.9505494505494505</v>
      </c>
      <c r="M269" s="141">
        <v>359</v>
      </c>
      <c r="N269" s="154">
        <f t="shared" ref="N269:N273" si="32">IF(M269=0,"",M269/M268)</f>
        <v>0.98626373626373631</v>
      </c>
      <c r="O269" s="154">
        <f t="shared" ref="O269:O273" si="33">IF(M269=0,"",100%-N269)</f>
        <v>1.3736263736263687E-2</v>
      </c>
      <c r="P269" s="8">
        <f>M270/M268</f>
        <v>0.9285714285714286</v>
      </c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2.75" customHeight="1">
      <c r="A270" s="52">
        <v>2302</v>
      </c>
      <c r="B270" s="103"/>
      <c r="C270" s="103"/>
      <c r="D270" s="103">
        <v>331</v>
      </c>
      <c r="E270" s="103"/>
      <c r="F270" s="103"/>
      <c r="G270" s="103"/>
      <c r="H270" s="104"/>
      <c r="I270" s="61"/>
      <c r="J270" s="1"/>
      <c r="K270" s="62"/>
      <c r="L270" s="155">
        <f>IF(D270=0,"",D270/C269)</f>
        <v>0.95664739884393069</v>
      </c>
      <c r="M270" s="141">
        <v>338</v>
      </c>
      <c r="N270" s="156">
        <f t="shared" si="32"/>
        <v>0.9415041782729805</v>
      </c>
      <c r="O270" s="156">
        <f t="shared" si="33"/>
        <v>5.8495821727019504E-2</v>
      </c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2.75" customHeight="1">
      <c r="A271" s="52">
        <v>2401</v>
      </c>
      <c r="B271" s="103"/>
      <c r="C271" s="103"/>
      <c r="D271" s="103"/>
      <c r="E271" s="103">
        <v>316</v>
      </c>
      <c r="F271" s="103"/>
      <c r="G271" s="103"/>
      <c r="H271" s="104"/>
      <c r="I271" s="61"/>
      <c r="J271" s="1"/>
      <c r="K271" s="62"/>
      <c r="L271" s="155">
        <f>IF(E271=0,"",E271/D270)</f>
        <v>0.9546827794561934</v>
      </c>
      <c r="M271" s="141">
        <v>330</v>
      </c>
      <c r="N271" s="156">
        <f t="shared" si="32"/>
        <v>0.97633136094674555</v>
      </c>
      <c r="O271" s="156">
        <f t="shared" si="33"/>
        <v>2.3668639053254448E-2</v>
      </c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2.75" customHeight="1">
      <c r="A272" s="159" t="s">
        <v>126</v>
      </c>
      <c r="B272" s="103"/>
      <c r="C272" s="103"/>
      <c r="D272" s="103"/>
      <c r="E272" s="103"/>
      <c r="F272" s="103">
        <v>302</v>
      </c>
      <c r="G272" s="103"/>
      <c r="H272" s="104"/>
      <c r="I272" s="61"/>
      <c r="J272" s="1"/>
      <c r="K272" s="62"/>
      <c r="L272" s="155">
        <f>IF(F272=0,"",F272/E271)</f>
        <v>0.95569620253164556</v>
      </c>
      <c r="M272" s="141">
        <v>316</v>
      </c>
      <c r="N272" s="156">
        <f t="shared" si="32"/>
        <v>0.95757575757575752</v>
      </c>
      <c r="O272" s="156">
        <f t="shared" si="33"/>
        <v>4.2424242424242475E-2</v>
      </c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2.75" customHeight="1">
      <c r="A273" s="159" t="s">
        <v>127</v>
      </c>
      <c r="B273" s="103"/>
      <c r="C273" s="103"/>
      <c r="D273" s="103"/>
      <c r="E273" s="103"/>
      <c r="F273" s="103"/>
      <c r="G273" s="103"/>
      <c r="H273" s="104"/>
      <c r="I273" s="61"/>
      <c r="J273" s="1"/>
      <c r="K273" s="62"/>
      <c r="L273" s="155" t="str">
        <f>IF(G273=0,"",G273/F272)</f>
        <v/>
      </c>
      <c r="M273" s="157"/>
      <c r="N273" s="156" t="str">
        <f t="shared" si="32"/>
        <v/>
      </c>
      <c r="O273" s="156" t="str">
        <f t="shared" si="33"/>
        <v/>
      </c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1.25" customHeight="1">
      <c r="A274" s="159" t="s">
        <v>128</v>
      </c>
      <c r="B274" s="103"/>
      <c r="C274" s="103"/>
      <c r="D274" s="103"/>
      <c r="E274" s="103"/>
      <c r="F274" s="103"/>
      <c r="G274" s="103"/>
      <c r="H274" s="104"/>
      <c r="I274" s="61"/>
      <c r="J274" s="1"/>
      <c r="K274" s="29"/>
      <c r="L274" s="107"/>
      <c r="M274" s="157"/>
      <c r="N274" s="108"/>
      <c r="O274" s="158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2.75" customHeight="1">
      <c r="A275" s="159" t="s">
        <v>129</v>
      </c>
      <c r="B275" s="103"/>
      <c r="C275" s="103"/>
      <c r="D275" s="103"/>
      <c r="E275" s="103"/>
      <c r="F275" s="103"/>
      <c r="G275" s="103"/>
      <c r="H275" s="104"/>
      <c r="I275" s="61"/>
      <c r="J275" s="1"/>
      <c r="K275" s="29"/>
      <c r="L275" s="107"/>
      <c r="M275" s="157"/>
      <c r="N275" s="108"/>
      <c r="O275" s="158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2.75" customHeight="1">
      <c r="B276" s="103"/>
      <c r="C276" s="103"/>
      <c r="D276" s="103"/>
      <c r="E276" s="103"/>
      <c r="F276" s="103"/>
      <c r="G276" s="103"/>
      <c r="H276" s="104"/>
      <c r="I276" s="61"/>
      <c r="J276" s="1"/>
      <c r="K276" s="29"/>
      <c r="L276" s="107"/>
      <c r="M276" s="157"/>
      <c r="N276" s="108"/>
      <c r="O276" s="158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2.75" customHeight="1">
      <c r="B277" s="103"/>
      <c r="C277" s="103"/>
      <c r="D277" s="103"/>
      <c r="E277" s="103"/>
      <c r="F277" s="103"/>
      <c r="G277" s="103"/>
      <c r="H277" s="104"/>
      <c r="I277" s="85"/>
      <c r="J277" s="86"/>
      <c r="K277" s="87"/>
      <c r="L277" s="160"/>
      <c r="M277" s="157"/>
      <c r="N277" s="161"/>
      <c r="O277" s="162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8">
      <c r="A278" s="28"/>
      <c r="B278" s="201" t="s">
        <v>90</v>
      </c>
      <c r="C278" s="202"/>
      <c r="D278" s="202"/>
      <c r="E278" s="202"/>
      <c r="F278" s="202"/>
      <c r="G278" s="203"/>
      <c r="H278" s="89">
        <f>SUM(H268:H277)</f>
        <v>0</v>
      </c>
      <c r="I278" s="163" t="str">
        <f>IF(H276=0,"",H276/B268)</f>
        <v/>
      </c>
      <c r="J278" s="163" t="str">
        <f>IF(H278=0,"",H278/B268)</f>
        <v/>
      </c>
      <c r="K278" s="163" t="str">
        <f>IF(H276=0,"",J278-I278)</f>
        <v/>
      </c>
      <c r="L278" s="1"/>
      <c r="M278" s="29"/>
      <c r="N278" s="25"/>
      <c r="O278" s="1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2.75" customHeight="1">
      <c r="A279" s="29"/>
      <c r="B279" s="29"/>
      <c r="C279" s="29"/>
      <c r="D279" s="29"/>
      <c r="E279" s="29"/>
      <c r="F279" s="29"/>
      <c r="G279" s="29"/>
      <c r="H279" s="29"/>
      <c r="I279" s="1"/>
      <c r="J279" s="1"/>
      <c r="K279" s="29"/>
      <c r="L279" s="1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2.75" customHeight="1">
      <c r="A280" s="29"/>
      <c r="B280" s="29"/>
      <c r="C280" s="29"/>
      <c r="D280" s="29"/>
      <c r="E280" s="29"/>
      <c r="F280" s="29"/>
      <c r="G280" s="29"/>
      <c r="H280" s="29"/>
      <c r="I280" s="1"/>
      <c r="J280" s="1"/>
      <c r="K280" s="29"/>
      <c r="L280" s="1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26.25">
      <c r="A281" s="33"/>
      <c r="B281" s="212" t="s">
        <v>101</v>
      </c>
      <c r="C281" s="205"/>
      <c r="D281" s="205"/>
      <c r="E281" s="205"/>
      <c r="F281" s="205"/>
      <c r="G281" s="205"/>
      <c r="H281" s="148">
        <v>2302</v>
      </c>
      <c r="I281" s="149"/>
      <c r="J281" s="164"/>
      <c r="K281" s="149"/>
      <c r="L281" s="149"/>
      <c r="M281" s="14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2.75" customHeight="1">
      <c r="A282" s="206" t="s">
        <v>9</v>
      </c>
      <c r="B282" s="207" t="s">
        <v>80</v>
      </c>
      <c r="C282" s="202"/>
      <c r="D282" s="202"/>
      <c r="E282" s="202"/>
      <c r="F282" s="202"/>
      <c r="G282" s="202"/>
      <c r="H282" s="208" t="s">
        <v>10</v>
      </c>
      <c r="I282" s="196" t="s">
        <v>2</v>
      </c>
      <c r="J282" s="196" t="s">
        <v>3</v>
      </c>
      <c r="K282" s="198" t="s">
        <v>4</v>
      </c>
      <c r="L282" s="196" t="s">
        <v>5</v>
      </c>
      <c r="M282" s="199" t="s">
        <v>6</v>
      </c>
      <c r="N282" s="199" t="s">
        <v>7</v>
      </c>
      <c r="O282" s="196" t="s">
        <v>8</v>
      </c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2.75" customHeight="1">
      <c r="A283" s="197"/>
      <c r="B283" s="52" t="s">
        <v>81</v>
      </c>
      <c r="C283" s="52" t="s">
        <v>82</v>
      </c>
      <c r="D283" s="52" t="s">
        <v>83</v>
      </c>
      <c r="E283" s="52" t="s">
        <v>84</v>
      </c>
      <c r="F283" s="52" t="s">
        <v>85</v>
      </c>
      <c r="G283" s="52" t="s">
        <v>86</v>
      </c>
      <c r="H283" s="197"/>
      <c r="I283" s="197"/>
      <c r="J283" s="197"/>
      <c r="K283" s="197"/>
      <c r="L283" s="197"/>
      <c r="M283" s="197"/>
      <c r="N283" s="197"/>
      <c r="O283" s="197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2.75" customHeight="1">
      <c r="A284" s="52">
        <v>2302</v>
      </c>
      <c r="B284" s="103">
        <v>387</v>
      </c>
      <c r="C284" s="103"/>
      <c r="D284" s="103"/>
      <c r="E284" s="103"/>
      <c r="F284" s="103"/>
      <c r="G284" s="103"/>
      <c r="H284" s="114"/>
      <c r="I284" s="55"/>
      <c r="J284" s="56"/>
      <c r="K284" s="57"/>
      <c r="L284" s="14"/>
      <c r="M284" s="151">
        <f>B284</f>
        <v>387</v>
      </c>
      <c r="N284" s="152"/>
      <c r="O284" s="14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2.75" customHeight="1">
      <c r="A285" s="52">
        <v>2401</v>
      </c>
      <c r="B285" s="103"/>
      <c r="C285" s="103">
        <v>360</v>
      </c>
      <c r="D285" s="103"/>
      <c r="E285" s="103"/>
      <c r="F285" s="103"/>
      <c r="G285" s="103"/>
      <c r="H285" s="114"/>
      <c r="I285" s="61"/>
      <c r="J285" s="1"/>
      <c r="K285" s="62"/>
      <c r="L285" s="153">
        <f>IF(C285=0,"",C285/B284)</f>
        <v>0.93023255813953487</v>
      </c>
      <c r="M285" s="141">
        <v>375</v>
      </c>
      <c r="N285" s="154">
        <f t="shared" ref="N285:N289" si="34">IF(M285=0,"",M285/M284)</f>
        <v>0.96899224806201545</v>
      </c>
      <c r="O285" s="154">
        <f t="shared" ref="O285:O289" si="35">IF(M285=0,"",100%-N285)</f>
        <v>3.1007751937984551E-2</v>
      </c>
      <c r="P285" s="8">
        <f>M286/M284</f>
        <v>0.92248062015503873</v>
      </c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2.75" customHeight="1">
      <c r="A286" s="52">
        <v>2402</v>
      </c>
      <c r="B286" s="103"/>
      <c r="C286" s="103"/>
      <c r="D286" s="103">
        <v>346</v>
      </c>
      <c r="E286" s="103"/>
      <c r="F286" s="103"/>
      <c r="G286" s="103"/>
      <c r="H286" s="114"/>
      <c r="I286" s="61"/>
      <c r="J286" s="1"/>
      <c r="K286" s="62"/>
      <c r="L286" s="155">
        <f>IF(D286=0,"",D286/C285)</f>
        <v>0.96111111111111114</v>
      </c>
      <c r="M286" s="141">
        <v>357</v>
      </c>
      <c r="N286" s="156">
        <f t="shared" si="34"/>
        <v>0.95199999999999996</v>
      </c>
      <c r="O286" s="156">
        <f t="shared" si="35"/>
        <v>4.8000000000000043E-2</v>
      </c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2.75" customHeight="1">
      <c r="A287" s="52">
        <v>2501</v>
      </c>
      <c r="B287" s="103"/>
      <c r="C287" s="103"/>
      <c r="D287" s="103"/>
      <c r="E287" s="103"/>
      <c r="F287" s="103"/>
      <c r="G287" s="103"/>
      <c r="H287" s="114"/>
      <c r="I287" s="61"/>
      <c r="J287" s="1"/>
      <c r="K287" s="62"/>
      <c r="L287" s="155" t="str">
        <f>IF(E287=0,"",E287/D286)</f>
        <v/>
      </c>
      <c r="M287" s="141"/>
      <c r="N287" s="156" t="str">
        <f t="shared" si="34"/>
        <v/>
      </c>
      <c r="O287" s="156" t="str">
        <f t="shared" si="35"/>
        <v/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2.75" customHeight="1">
      <c r="A288" s="159" t="s">
        <v>128</v>
      </c>
      <c r="B288" s="103"/>
      <c r="C288" s="103"/>
      <c r="D288" s="103"/>
      <c r="E288" s="103"/>
      <c r="F288" s="103"/>
      <c r="G288" s="103"/>
      <c r="H288" s="114"/>
      <c r="I288" s="61"/>
      <c r="J288" s="1"/>
      <c r="K288" s="62"/>
      <c r="L288" s="155" t="str">
        <f>IF(F288=0,"",F288/E287)</f>
        <v/>
      </c>
      <c r="M288" s="141"/>
      <c r="N288" s="156" t="str">
        <f t="shared" si="34"/>
        <v/>
      </c>
      <c r="O288" s="156" t="str">
        <f t="shared" si="35"/>
        <v/>
      </c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2.75" customHeight="1">
      <c r="A289" s="159" t="s">
        <v>129</v>
      </c>
      <c r="B289" s="103"/>
      <c r="C289" s="103"/>
      <c r="D289" s="103"/>
      <c r="E289" s="103"/>
      <c r="F289" s="103"/>
      <c r="G289" s="103"/>
      <c r="H289" s="114"/>
      <c r="I289" s="61"/>
      <c r="J289" s="1"/>
      <c r="K289" s="62"/>
      <c r="L289" s="155" t="str">
        <f>IF(G289=0,"",G289/F288)</f>
        <v/>
      </c>
      <c r="M289" s="157"/>
      <c r="N289" s="156" t="str">
        <f t="shared" si="34"/>
        <v/>
      </c>
      <c r="O289" s="156" t="str">
        <f t="shared" si="35"/>
        <v/>
      </c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2.75" customHeight="1">
      <c r="A290" s="159" t="s">
        <v>131</v>
      </c>
      <c r="B290" s="103"/>
      <c r="C290" s="103"/>
      <c r="D290" s="103"/>
      <c r="E290" s="103"/>
      <c r="F290" s="103"/>
      <c r="G290" s="103"/>
      <c r="H290" s="114"/>
      <c r="I290" s="61"/>
      <c r="J290" s="1"/>
      <c r="K290" s="29"/>
      <c r="L290" s="107"/>
      <c r="M290" s="157"/>
      <c r="N290" s="108"/>
      <c r="O290" s="158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2.75" customHeight="1">
      <c r="A291" s="159" t="s">
        <v>132</v>
      </c>
      <c r="B291" s="103"/>
      <c r="C291" s="103"/>
      <c r="D291" s="103"/>
      <c r="E291" s="103"/>
      <c r="F291" s="103"/>
      <c r="G291" s="103"/>
      <c r="H291" s="114"/>
      <c r="I291" s="61"/>
      <c r="J291" s="1"/>
      <c r="K291" s="29"/>
      <c r="L291" s="107"/>
      <c r="M291" s="157"/>
      <c r="N291" s="108"/>
      <c r="O291" s="158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2.75" customHeight="1">
      <c r="A292" s="179"/>
      <c r="B292" s="103"/>
      <c r="C292" s="103"/>
      <c r="D292" s="103"/>
      <c r="E292" s="103"/>
      <c r="F292" s="103"/>
      <c r="G292" s="103"/>
      <c r="H292" s="114"/>
      <c r="I292" s="61"/>
      <c r="J292" s="1"/>
      <c r="K292" s="29"/>
      <c r="L292" s="107"/>
      <c r="M292" s="157"/>
      <c r="N292" s="108"/>
      <c r="O292" s="158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2.75" customHeight="1">
      <c r="A293" s="179"/>
      <c r="B293" s="103"/>
      <c r="C293" s="103"/>
      <c r="D293" s="103"/>
      <c r="E293" s="103"/>
      <c r="F293" s="103"/>
      <c r="G293" s="103"/>
      <c r="H293" s="114"/>
      <c r="I293" s="85"/>
      <c r="J293" s="86"/>
      <c r="K293" s="87"/>
      <c r="L293" s="160"/>
      <c r="M293" s="157"/>
      <c r="N293" s="161"/>
      <c r="O293" s="162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2.75" customHeight="1">
      <c r="A294" s="28"/>
      <c r="B294" s="201" t="s">
        <v>90</v>
      </c>
      <c r="C294" s="202"/>
      <c r="D294" s="202"/>
      <c r="E294" s="202"/>
      <c r="F294" s="202"/>
      <c r="G294" s="203"/>
      <c r="H294" s="89">
        <f>SUM(H284:H293)</f>
        <v>0</v>
      </c>
      <c r="I294" s="163" t="str">
        <f>IF(H292=0,"",H292/B284)</f>
        <v/>
      </c>
      <c r="J294" s="163" t="str">
        <f>IF(H294=0,"",H294/B284)</f>
        <v/>
      </c>
      <c r="K294" s="163" t="str">
        <f>IF(H292=0,"",J294-I294)</f>
        <v/>
      </c>
      <c r="L294" s="1"/>
      <c r="M294" s="29"/>
      <c r="N294" s="25"/>
      <c r="O294" s="1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2.75" customHeight="1">
      <c r="A295" s="29"/>
      <c r="B295" s="29"/>
      <c r="C295" s="29"/>
      <c r="D295" s="29"/>
      <c r="E295" s="29"/>
      <c r="F295" s="29"/>
      <c r="G295" s="29"/>
      <c r="H295" s="29"/>
      <c r="I295" s="1"/>
      <c r="J295" s="1"/>
      <c r="K295" s="29"/>
      <c r="L295" s="1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2.75" customHeight="1">
      <c r="A296" s="29"/>
      <c r="B296" s="29"/>
      <c r="C296" s="29"/>
      <c r="D296" s="29"/>
      <c r="E296" s="29"/>
      <c r="F296" s="29"/>
      <c r="G296" s="29"/>
      <c r="H296" s="29"/>
      <c r="I296" s="1"/>
      <c r="J296" s="1"/>
      <c r="K296" s="29"/>
      <c r="L296" s="1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2.75" customHeight="1">
      <c r="A297" s="33"/>
      <c r="B297" s="212" t="s">
        <v>101</v>
      </c>
      <c r="C297" s="205"/>
      <c r="D297" s="205"/>
      <c r="E297" s="205"/>
      <c r="F297" s="205"/>
      <c r="G297" s="205"/>
      <c r="H297" s="148">
        <v>2302</v>
      </c>
      <c r="I297" s="149"/>
      <c r="J297" s="164"/>
      <c r="K297" s="149"/>
      <c r="L297" s="149"/>
      <c r="M297" s="14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2.75" customHeight="1">
      <c r="A298" s="206" t="s">
        <v>9</v>
      </c>
      <c r="B298" s="207" t="s">
        <v>80</v>
      </c>
      <c r="C298" s="202"/>
      <c r="D298" s="202"/>
      <c r="E298" s="202"/>
      <c r="F298" s="202"/>
      <c r="G298" s="202"/>
      <c r="H298" s="208" t="s">
        <v>10</v>
      </c>
      <c r="I298" s="196" t="s">
        <v>2</v>
      </c>
      <c r="J298" s="196" t="s">
        <v>3</v>
      </c>
      <c r="K298" s="198" t="s">
        <v>4</v>
      </c>
      <c r="L298" s="196" t="s">
        <v>5</v>
      </c>
      <c r="M298" s="199" t="s">
        <v>6</v>
      </c>
      <c r="N298" s="199" t="s">
        <v>7</v>
      </c>
      <c r="O298" s="196" t="s">
        <v>8</v>
      </c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2.75" customHeight="1">
      <c r="A299" s="197"/>
      <c r="B299" s="52" t="s">
        <v>81</v>
      </c>
      <c r="C299" s="52" t="s">
        <v>82</v>
      </c>
      <c r="D299" s="52" t="s">
        <v>83</v>
      </c>
      <c r="E299" s="52" t="s">
        <v>84</v>
      </c>
      <c r="F299" s="52" t="s">
        <v>85</v>
      </c>
      <c r="G299" s="52" t="s">
        <v>86</v>
      </c>
      <c r="H299" s="197"/>
      <c r="I299" s="197"/>
      <c r="J299" s="197"/>
      <c r="K299" s="197"/>
      <c r="L299" s="197"/>
      <c r="M299" s="197"/>
      <c r="N299" s="197"/>
      <c r="O299" s="197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2.75" customHeight="1">
      <c r="A300" s="52">
        <v>2302</v>
      </c>
      <c r="B300" s="103">
        <v>423</v>
      </c>
      <c r="C300" s="103"/>
      <c r="D300" s="103"/>
      <c r="E300" s="103"/>
      <c r="F300" s="103"/>
      <c r="G300" s="103"/>
      <c r="H300" s="114"/>
      <c r="I300" s="55"/>
      <c r="J300" s="56"/>
      <c r="K300" s="57"/>
      <c r="L300" s="14"/>
      <c r="M300" s="151">
        <f>B300</f>
        <v>423</v>
      </c>
      <c r="N300" s="152"/>
      <c r="O300" s="14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2.75" customHeight="1">
      <c r="A301" s="52">
        <v>2401</v>
      </c>
      <c r="B301" s="103"/>
      <c r="C301" s="103"/>
      <c r="D301" s="103"/>
      <c r="E301" s="103"/>
      <c r="F301" s="103"/>
      <c r="G301" s="103"/>
      <c r="H301" s="114"/>
      <c r="I301" s="61"/>
      <c r="J301" s="1"/>
      <c r="K301" s="62"/>
      <c r="L301" s="153" t="str">
        <f>IF(C301=0,"",C301/B300)</f>
        <v/>
      </c>
      <c r="M301" s="141"/>
      <c r="N301" s="154" t="str">
        <f t="shared" ref="N301:N305" si="36">IF(M301=0,"",M301/M300)</f>
        <v/>
      </c>
      <c r="O301" s="154" t="str">
        <f t="shared" ref="O301:O305" si="37">IF(M301=0,"",100%-N301)</f>
        <v/>
      </c>
      <c r="P301" s="8">
        <f>M302/M300</f>
        <v>0</v>
      </c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2.75" customHeight="1">
      <c r="A302" s="52">
        <v>2402</v>
      </c>
      <c r="B302" s="103"/>
      <c r="C302" s="103"/>
      <c r="D302" s="103"/>
      <c r="E302" s="103"/>
      <c r="F302" s="103"/>
      <c r="G302" s="103"/>
      <c r="H302" s="114"/>
      <c r="I302" s="61"/>
      <c r="J302" s="1"/>
      <c r="K302" s="62"/>
      <c r="L302" s="155" t="str">
        <f>IF(D302=0,"",D302/C301)</f>
        <v/>
      </c>
      <c r="M302" s="141"/>
      <c r="N302" s="156" t="str">
        <f t="shared" si="36"/>
        <v/>
      </c>
      <c r="O302" s="156" t="str">
        <f t="shared" si="37"/>
        <v/>
      </c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2.75" customHeight="1">
      <c r="A303" s="52">
        <v>2501</v>
      </c>
      <c r="B303" s="103"/>
      <c r="C303" s="103"/>
      <c r="D303" s="103"/>
      <c r="E303" s="103"/>
      <c r="F303" s="103"/>
      <c r="G303" s="103"/>
      <c r="H303" s="114"/>
      <c r="I303" s="61"/>
      <c r="J303" s="1"/>
      <c r="K303" s="62"/>
      <c r="L303" s="155" t="str">
        <f>IF(E303=0,"",E303/D302)</f>
        <v/>
      </c>
      <c r="M303" s="141"/>
      <c r="N303" s="156" t="str">
        <f t="shared" si="36"/>
        <v/>
      </c>
      <c r="O303" s="156" t="str">
        <f t="shared" si="37"/>
        <v/>
      </c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2.75" customHeight="1">
      <c r="A304" s="159" t="s">
        <v>128</v>
      </c>
      <c r="B304" s="103"/>
      <c r="C304" s="103"/>
      <c r="D304" s="103"/>
      <c r="E304" s="103"/>
      <c r="F304" s="103"/>
      <c r="G304" s="103"/>
      <c r="H304" s="114"/>
      <c r="I304" s="61"/>
      <c r="J304" s="1"/>
      <c r="K304" s="62"/>
      <c r="L304" s="155" t="str">
        <f>IF(F304=0,"",F304/E303)</f>
        <v/>
      </c>
      <c r="M304" s="141"/>
      <c r="N304" s="156" t="str">
        <f t="shared" si="36"/>
        <v/>
      </c>
      <c r="O304" s="156" t="str">
        <f t="shared" si="37"/>
        <v/>
      </c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2.75" customHeight="1">
      <c r="A305" s="159" t="s">
        <v>129</v>
      </c>
      <c r="B305" s="103"/>
      <c r="C305" s="103"/>
      <c r="D305" s="103"/>
      <c r="E305" s="103"/>
      <c r="F305" s="103"/>
      <c r="G305" s="103"/>
      <c r="H305" s="114"/>
      <c r="I305" s="61"/>
      <c r="J305" s="1"/>
      <c r="K305" s="62"/>
      <c r="L305" s="155" t="str">
        <f>IF(G305=0,"",G305/F304)</f>
        <v/>
      </c>
      <c r="M305" s="157"/>
      <c r="N305" s="156" t="str">
        <f t="shared" si="36"/>
        <v/>
      </c>
      <c r="O305" s="156" t="str">
        <f t="shared" si="37"/>
        <v/>
      </c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2.75" customHeight="1">
      <c r="A306" s="159" t="s">
        <v>131</v>
      </c>
      <c r="B306" s="103"/>
      <c r="C306" s="103"/>
      <c r="D306" s="103"/>
      <c r="E306" s="103"/>
      <c r="F306" s="103"/>
      <c r="G306" s="103"/>
      <c r="H306" s="114"/>
      <c r="I306" s="61"/>
      <c r="J306" s="1"/>
      <c r="K306" s="29"/>
      <c r="L306" s="107"/>
      <c r="M306" s="157"/>
      <c r="N306" s="108"/>
      <c r="O306" s="158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2.75" customHeight="1">
      <c r="A307" s="159" t="s">
        <v>132</v>
      </c>
      <c r="B307" s="103"/>
      <c r="C307" s="103"/>
      <c r="D307" s="103"/>
      <c r="E307" s="103"/>
      <c r="F307" s="103"/>
      <c r="G307" s="103"/>
      <c r="H307" s="114"/>
      <c r="I307" s="61"/>
      <c r="J307" s="1"/>
      <c r="K307" s="29"/>
      <c r="L307" s="107"/>
      <c r="M307" s="157"/>
      <c r="N307" s="108"/>
      <c r="O307" s="158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2.75" customHeight="1">
      <c r="A308" s="187"/>
      <c r="B308" s="103"/>
      <c r="C308" s="103"/>
      <c r="D308" s="103"/>
      <c r="E308" s="103"/>
      <c r="F308" s="103"/>
      <c r="G308" s="103"/>
      <c r="H308" s="114"/>
      <c r="I308" s="61"/>
      <c r="J308" s="1"/>
      <c r="K308" s="29"/>
      <c r="L308" s="107"/>
      <c r="M308" s="157"/>
      <c r="N308" s="108"/>
      <c r="O308" s="158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2.75" customHeight="1">
      <c r="A309" s="187"/>
      <c r="B309" s="103"/>
      <c r="C309" s="103"/>
      <c r="D309" s="103"/>
      <c r="E309" s="103"/>
      <c r="F309" s="103"/>
      <c r="G309" s="103"/>
      <c r="H309" s="114"/>
      <c r="I309" s="85"/>
      <c r="J309" s="86"/>
      <c r="K309" s="87"/>
      <c r="L309" s="160"/>
      <c r="M309" s="157"/>
      <c r="N309" s="161"/>
      <c r="O309" s="162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2.75" customHeight="1">
      <c r="A310" s="28"/>
      <c r="B310" s="201" t="s">
        <v>90</v>
      </c>
      <c r="C310" s="202"/>
      <c r="D310" s="202"/>
      <c r="E310" s="202"/>
      <c r="F310" s="202"/>
      <c r="G310" s="203"/>
      <c r="H310" s="89">
        <f>SUM(H300:H309)</f>
        <v>0</v>
      </c>
      <c r="I310" s="163" t="str">
        <f>IF(H308=0,"",H308/B300)</f>
        <v/>
      </c>
      <c r="J310" s="163" t="str">
        <f>IF(H310=0,"",H310/B300)</f>
        <v/>
      </c>
      <c r="K310" s="163" t="str">
        <f>IF(H308=0,"",J310-I310)</f>
        <v/>
      </c>
      <c r="L310" s="1"/>
      <c r="M310" s="29"/>
      <c r="N310" s="25"/>
      <c r="O310" s="1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2.75" customHeight="1">
      <c r="A311" s="29"/>
      <c r="B311" s="29"/>
      <c r="C311" s="29"/>
      <c r="D311" s="29"/>
      <c r="E311" s="29"/>
      <c r="F311" s="29"/>
      <c r="G311" s="29"/>
      <c r="H311" s="29"/>
      <c r="I311" s="1"/>
      <c r="J311" s="1"/>
      <c r="K311" s="29"/>
      <c r="L311" s="1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2.75" customHeight="1">
      <c r="A312" s="29"/>
      <c r="B312" s="29"/>
      <c r="C312" s="29"/>
      <c r="D312" s="29"/>
      <c r="E312" s="29"/>
      <c r="F312" s="29"/>
      <c r="G312" s="29"/>
      <c r="H312" s="29"/>
      <c r="I312" s="1"/>
      <c r="J312" s="1"/>
      <c r="K312" s="29"/>
      <c r="L312" s="1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2.75" customHeight="1">
      <c r="A313" s="29"/>
      <c r="B313" s="29"/>
      <c r="C313" s="29"/>
      <c r="D313" s="29"/>
      <c r="E313" s="29"/>
      <c r="F313" s="29"/>
      <c r="G313" s="29"/>
      <c r="H313" s="29"/>
      <c r="I313" s="1"/>
      <c r="J313" s="1"/>
      <c r="K313" s="29"/>
      <c r="L313" s="1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2.75" customHeight="1">
      <c r="A314" s="29"/>
      <c r="B314" s="29"/>
      <c r="C314" s="29"/>
      <c r="D314" s="29"/>
      <c r="E314" s="29"/>
      <c r="F314" s="29"/>
      <c r="G314" s="29"/>
      <c r="H314" s="29"/>
      <c r="I314" s="1"/>
      <c r="J314" s="1"/>
      <c r="K314" s="29"/>
      <c r="L314" s="1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2.75" customHeight="1">
      <c r="A315" s="29"/>
      <c r="B315" s="29"/>
      <c r="C315" s="29"/>
      <c r="D315" s="29"/>
      <c r="E315" s="29"/>
      <c r="F315" s="29"/>
      <c r="G315" s="29"/>
      <c r="H315" s="29"/>
      <c r="I315" s="1"/>
      <c r="J315" s="1"/>
      <c r="K315" s="29"/>
      <c r="L315" s="1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2.75" customHeight="1">
      <c r="A316" s="29"/>
      <c r="B316" s="29"/>
      <c r="C316" s="29"/>
      <c r="D316" s="29"/>
      <c r="E316" s="29"/>
      <c r="F316" s="29"/>
      <c r="G316" s="29"/>
      <c r="H316" s="29"/>
      <c r="I316" s="1"/>
      <c r="J316" s="1"/>
      <c r="K316" s="29"/>
      <c r="L316" s="1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2.75" customHeight="1">
      <c r="A317" s="29"/>
      <c r="B317" s="29"/>
      <c r="C317" s="29"/>
      <c r="D317" s="29"/>
      <c r="E317" s="29"/>
      <c r="F317" s="29"/>
      <c r="G317" s="29"/>
      <c r="H317" s="29"/>
      <c r="I317" s="1"/>
      <c r="J317" s="1"/>
      <c r="K317" s="29"/>
      <c r="L317" s="1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2.75" customHeight="1">
      <c r="A318" s="29"/>
      <c r="B318" s="29"/>
      <c r="C318" s="29"/>
      <c r="D318" s="29"/>
      <c r="E318" s="29"/>
      <c r="F318" s="29"/>
      <c r="G318" s="29"/>
      <c r="H318" s="29"/>
      <c r="I318" s="1"/>
      <c r="J318" s="1"/>
      <c r="K318" s="29"/>
      <c r="L318" s="1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2.75" customHeight="1">
      <c r="A319" s="29"/>
      <c r="B319" s="29"/>
      <c r="C319" s="29"/>
      <c r="D319" s="29"/>
      <c r="E319" s="29"/>
      <c r="F319" s="29"/>
      <c r="G319" s="29"/>
      <c r="H319" s="29"/>
      <c r="I319" s="1"/>
      <c r="J319" s="1"/>
      <c r="K319" s="29"/>
      <c r="L319" s="1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2.75" customHeight="1">
      <c r="A320" s="29"/>
      <c r="B320" s="29"/>
      <c r="C320" s="29"/>
      <c r="D320" s="29"/>
      <c r="E320" s="29"/>
      <c r="F320" s="29"/>
      <c r="G320" s="29"/>
      <c r="H320" s="29"/>
      <c r="I320" s="1"/>
      <c r="J320" s="1"/>
      <c r="K320" s="29"/>
      <c r="L320" s="1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2.75" customHeight="1">
      <c r="A321" s="29"/>
      <c r="B321" s="29"/>
      <c r="C321" s="29"/>
      <c r="D321" s="29"/>
      <c r="E321" s="29"/>
      <c r="F321" s="29"/>
      <c r="G321" s="29"/>
      <c r="H321" s="29"/>
      <c r="I321" s="1"/>
      <c r="J321" s="1"/>
      <c r="K321" s="29"/>
      <c r="L321" s="1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2.75" customHeight="1">
      <c r="A322" s="29"/>
      <c r="B322" s="29"/>
      <c r="C322" s="29"/>
      <c r="D322" s="29"/>
      <c r="E322" s="29"/>
      <c r="F322" s="29"/>
      <c r="G322" s="29"/>
      <c r="H322" s="29"/>
      <c r="I322" s="1"/>
      <c r="J322" s="1"/>
      <c r="K322" s="29"/>
      <c r="L322" s="1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2.75" customHeight="1">
      <c r="A323" s="29"/>
      <c r="B323" s="29"/>
      <c r="C323" s="29"/>
      <c r="D323" s="29"/>
      <c r="E323" s="29"/>
      <c r="F323" s="29"/>
      <c r="G323" s="29"/>
      <c r="H323" s="29"/>
      <c r="I323" s="1"/>
      <c r="J323" s="1"/>
      <c r="K323" s="29"/>
      <c r="L323" s="1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2.75" customHeight="1">
      <c r="A324" s="29"/>
      <c r="B324" s="29"/>
      <c r="C324" s="29"/>
      <c r="D324" s="29"/>
      <c r="E324" s="29"/>
      <c r="F324" s="29"/>
      <c r="G324" s="29"/>
      <c r="H324" s="29"/>
      <c r="I324" s="1"/>
      <c r="J324" s="1"/>
      <c r="K324" s="29"/>
      <c r="L324" s="1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2.75" customHeight="1">
      <c r="A325" s="29"/>
      <c r="B325" s="29"/>
      <c r="C325" s="29"/>
      <c r="D325" s="29"/>
      <c r="E325" s="29"/>
      <c r="F325" s="29"/>
      <c r="G325" s="29"/>
      <c r="H325" s="29"/>
      <c r="I325" s="1"/>
      <c r="J325" s="1"/>
      <c r="K325" s="29"/>
      <c r="L325" s="1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2.75" customHeight="1">
      <c r="A326" s="29"/>
      <c r="B326" s="29"/>
      <c r="C326" s="29"/>
      <c r="D326" s="29"/>
      <c r="E326" s="29"/>
      <c r="F326" s="29"/>
      <c r="G326" s="29"/>
      <c r="H326" s="29"/>
      <c r="I326" s="1"/>
      <c r="J326" s="1"/>
      <c r="K326" s="29"/>
      <c r="L326" s="1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2.75" customHeight="1">
      <c r="A327" s="29"/>
      <c r="B327" s="29"/>
      <c r="C327" s="29"/>
      <c r="D327" s="29"/>
      <c r="E327" s="29"/>
      <c r="F327" s="29"/>
      <c r="G327" s="29"/>
      <c r="H327" s="29"/>
      <c r="I327" s="1"/>
      <c r="J327" s="1"/>
      <c r="K327" s="29"/>
      <c r="L327" s="1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2.75" customHeight="1">
      <c r="A328" s="29"/>
      <c r="B328" s="29"/>
      <c r="C328" s="29"/>
      <c r="D328" s="29"/>
      <c r="E328" s="29"/>
      <c r="F328" s="29"/>
      <c r="G328" s="29"/>
      <c r="H328" s="29"/>
      <c r="I328" s="1"/>
      <c r="J328" s="1"/>
      <c r="K328" s="29"/>
      <c r="L328" s="1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2.75" customHeight="1">
      <c r="A329" s="29"/>
      <c r="B329" s="29"/>
      <c r="C329" s="29"/>
      <c r="D329" s="29"/>
      <c r="E329" s="29"/>
      <c r="F329" s="29"/>
      <c r="G329" s="29"/>
      <c r="H329" s="29"/>
      <c r="I329" s="1"/>
      <c r="J329" s="1"/>
      <c r="K329" s="29"/>
      <c r="L329" s="1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2.75" customHeight="1">
      <c r="A330" s="29"/>
      <c r="B330" s="29"/>
      <c r="C330" s="29"/>
      <c r="D330" s="29"/>
      <c r="E330" s="29"/>
      <c r="F330" s="29"/>
      <c r="G330" s="29"/>
      <c r="H330" s="29"/>
      <c r="I330" s="1"/>
      <c r="J330" s="1"/>
      <c r="K330" s="29"/>
      <c r="L330" s="1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2.75" customHeight="1">
      <c r="A331" s="29"/>
      <c r="B331" s="29"/>
      <c r="C331" s="29"/>
      <c r="D331" s="29"/>
      <c r="E331" s="29"/>
      <c r="F331" s="29"/>
      <c r="G331" s="29"/>
      <c r="H331" s="29"/>
      <c r="I331" s="1"/>
      <c r="J331" s="1"/>
      <c r="K331" s="29"/>
      <c r="L331" s="1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2.75" customHeight="1">
      <c r="A332" s="29"/>
      <c r="B332" s="29"/>
      <c r="C332" s="29"/>
      <c r="D332" s="29"/>
      <c r="E332" s="29"/>
      <c r="F332" s="29"/>
      <c r="G332" s="29"/>
      <c r="H332" s="29"/>
      <c r="I332" s="1"/>
      <c r="J332" s="1"/>
      <c r="K332" s="29"/>
      <c r="L332" s="1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2.75" customHeight="1">
      <c r="A333" s="29"/>
      <c r="B333" s="29"/>
      <c r="C333" s="29"/>
      <c r="D333" s="29"/>
      <c r="E333" s="29"/>
      <c r="F333" s="29"/>
      <c r="G333" s="29"/>
      <c r="H333" s="29"/>
      <c r="I333" s="1"/>
      <c r="J333" s="1"/>
      <c r="K333" s="29"/>
      <c r="L333" s="1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2.75" customHeight="1">
      <c r="A334" s="29"/>
      <c r="B334" s="29"/>
      <c r="C334" s="29"/>
      <c r="D334" s="29"/>
      <c r="E334" s="29"/>
      <c r="F334" s="29"/>
      <c r="G334" s="29"/>
      <c r="H334" s="29"/>
      <c r="I334" s="1"/>
      <c r="J334" s="1"/>
      <c r="K334" s="29"/>
      <c r="L334" s="1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2.75" customHeight="1">
      <c r="A335" s="29"/>
      <c r="B335" s="29"/>
      <c r="C335" s="29"/>
      <c r="D335" s="29"/>
      <c r="E335" s="29"/>
      <c r="F335" s="29"/>
      <c r="G335" s="29"/>
      <c r="H335" s="29"/>
      <c r="I335" s="1"/>
      <c r="J335" s="1"/>
      <c r="K335" s="29"/>
      <c r="L335" s="1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2.75" customHeight="1">
      <c r="A336" s="29"/>
      <c r="B336" s="29"/>
      <c r="C336" s="29"/>
      <c r="D336" s="29"/>
      <c r="E336" s="29"/>
      <c r="F336" s="29"/>
      <c r="G336" s="29"/>
      <c r="H336" s="29"/>
      <c r="I336" s="1"/>
      <c r="J336" s="1"/>
      <c r="K336" s="29"/>
      <c r="L336" s="1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2.75" customHeight="1">
      <c r="A337" s="29"/>
      <c r="B337" s="29"/>
      <c r="C337" s="29"/>
      <c r="D337" s="29"/>
      <c r="E337" s="29"/>
      <c r="F337" s="29"/>
      <c r="G337" s="29"/>
      <c r="H337" s="29"/>
      <c r="I337" s="1"/>
      <c r="J337" s="1"/>
      <c r="K337" s="29"/>
      <c r="L337" s="1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2.75" customHeight="1">
      <c r="A338" s="29"/>
      <c r="B338" s="29"/>
      <c r="C338" s="29"/>
      <c r="D338" s="29"/>
      <c r="E338" s="29"/>
      <c r="F338" s="29"/>
      <c r="G338" s="29"/>
      <c r="H338" s="29"/>
      <c r="I338" s="1"/>
      <c r="J338" s="1"/>
      <c r="K338" s="29"/>
      <c r="L338" s="1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2.75" customHeight="1">
      <c r="A339" s="29"/>
      <c r="B339" s="29"/>
      <c r="C339" s="29"/>
      <c r="D339" s="29"/>
      <c r="E339" s="29"/>
      <c r="F339" s="29"/>
      <c r="G339" s="29"/>
      <c r="H339" s="29"/>
      <c r="I339" s="1"/>
      <c r="J339" s="1"/>
      <c r="K339" s="29"/>
      <c r="L339" s="1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2.75" customHeight="1">
      <c r="A340" s="29"/>
      <c r="B340" s="29"/>
      <c r="C340" s="29"/>
      <c r="D340" s="29"/>
      <c r="E340" s="29"/>
      <c r="F340" s="29"/>
      <c r="G340" s="29"/>
      <c r="H340" s="29"/>
      <c r="I340" s="1"/>
      <c r="J340" s="1"/>
      <c r="K340" s="29"/>
      <c r="L340" s="1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2.75" customHeight="1">
      <c r="A341" s="29"/>
      <c r="B341" s="29"/>
      <c r="C341" s="29"/>
      <c r="D341" s="29"/>
      <c r="E341" s="29"/>
      <c r="F341" s="29"/>
      <c r="G341" s="29"/>
      <c r="H341" s="29"/>
      <c r="I341" s="1"/>
      <c r="J341" s="1"/>
      <c r="K341" s="29"/>
      <c r="L341" s="1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2.75" customHeight="1">
      <c r="A342" s="29"/>
      <c r="B342" s="29"/>
      <c r="C342" s="29"/>
      <c r="D342" s="29"/>
      <c r="E342" s="29"/>
      <c r="F342" s="29"/>
      <c r="G342" s="29"/>
      <c r="H342" s="29"/>
      <c r="I342" s="1"/>
      <c r="J342" s="1"/>
      <c r="K342" s="29"/>
      <c r="L342" s="1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2.75" customHeight="1">
      <c r="A343" s="29"/>
      <c r="B343" s="29"/>
      <c r="C343" s="29"/>
      <c r="D343" s="29"/>
      <c r="E343" s="29"/>
      <c r="F343" s="29"/>
      <c r="G343" s="29"/>
      <c r="H343" s="29"/>
      <c r="I343" s="1"/>
      <c r="J343" s="1"/>
      <c r="K343" s="29"/>
      <c r="L343" s="1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2.75" customHeight="1">
      <c r="A344" s="29"/>
      <c r="B344" s="29"/>
      <c r="C344" s="29"/>
      <c r="D344" s="29"/>
      <c r="E344" s="29"/>
      <c r="F344" s="29"/>
      <c r="G344" s="29"/>
      <c r="H344" s="29"/>
      <c r="I344" s="1"/>
      <c r="J344" s="1"/>
      <c r="K344" s="29"/>
      <c r="L344" s="1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2.75" customHeight="1">
      <c r="A345" s="29"/>
      <c r="B345" s="29"/>
      <c r="C345" s="29"/>
      <c r="D345" s="29"/>
      <c r="E345" s="29"/>
      <c r="F345" s="29"/>
      <c r="G345" s="29"/>
      <c r="H345" s="29"/>
      <c r="I345" s="1"/>
      <c r="J345" s="1"/>
      <c r="K345" s="29"/>
      <c r="L345" s="1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2.75" customHeight="1">
      <c r="A346" s="29"/>
      <c r="B346" s="29"/>
      <c r="C346" s="29"/>
      <c r="D346" s="29"/>
      <c r="E346" s="29"/>
      <c r="F346" s="29"/>
      <c r="G346" s="29"/>
      <c r="H346" s="29"/>
      <c r="I346" s="1"/>
      <c r="J346" s="1"/>
      <c r="K346" s="29"/>
      <c r="L346" s="1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2.75" customHeight="1">
      <c r="A347" s="29"/>
      <c r="B347" s="29"/>
      <c r="C347" s="29"/>
      <c r="D347" s="29"/>
      <c r="E347" s="29"/>
      <c r="F347" s="29"/>
      <c r="G347" s="29"/>
      <c r="H347" s="29"/>
      <c r="I347" s="1"/>
      <c r="J347" s="1"/>
      <c r="K347" s="29"/>
      <c r="L347" s="1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2.75" customHeight="1">
      <c r="A348" s="29"/>
      <c r="B348" s="29"/>
      <c r="C348" s="29"/>
      <c r="D348" s="29"/>
      <c r="E348" s="29"/>
      <c r="F348" s="29"/>
      <c r="G348" s="29"/>
      <c r="H348" s="29"/>
      <c r="I348" s="1"/>
      <c r="J348" s="1"/>
      <c r="K348" s="29"/>
      <c r="L348" s="1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2.75" customHeight="1">
      <c r="A349" s="29"/>
      <c r="B349" s="29"/>
      <c r="C349" s="29"/>
      <c r="D349" s="29"/>
      <c r="E349" s="29"/>
      <c r="F349" s="29"/>
      <c r="G349" s="29"/>
      <c r="H349" s="29"/>
      <c r="I349" s="1"/>
      <c r="J349" s="1"/>
      <c r="K349" s="29"/>
      <c r="L349" s="1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2.75" customHeight="1">
      <c r="A350" s="29"/>
      <c r="B350" s="29"/>
      <c r="C350" s="29"/>
      <c r="D350" s="29"/>
      <c r="E350" s="29"/>
      <c r="F350" s="29"/>
      <c r="G350" s="29"/>
      <c r="H350" s="29"/>
      <c r="I350" s="1"/>
      <c r="J350" s="1"/>
      <c r="K350" s="29"/>
      <c r="L350" s="1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2.75" customHeight="1">
      <c r="A351" s="29"/>
      <c r="B351" s="29"/>
      <c r="C351" s="29"/>
      <c r="D351" s="29"/>
      <c r="E351" s="29"/>
      <c r="F351" s="29"/>
      <c r="G351" s="29"/>
      <c r="H351" s="29"/>
      <c r="I351" s="1"/>
      <c r="J351" s="1"/>
      <c r="K351" s="29"/>
      <c r="L351" s="1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2.75" customHeight="1">
      <c r="A352" s="29"/>
      <c r="B352" s="29"/>
      <c r="C352" s="29"/>
      <c r="D352" s="29"/>
      <c r="E352" s="29"/>
      <c r="F352" s="29"/>
      <c r="G352" s="29"/>
      <c r="H352" s="29"/>
      <c r="I352" s="1"/>
      <c r="J352" s="1"/>
      <c r="K352" s="29"/>
      <c r="L352" s="1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2.75" customHeight="1">
      <c r="A353" s="29"/>
      <c r="B353" s="29"/>
      <c r="C353" s="29"/>
      <c r="D353" s="29"/>
      <c r="E353" s="29"/>
      <c r="F353" s="29"/>
      <c r="G353" s="29"/>
      <c r="H353" s="29"/>
      <c r="I353" s="1"/>
      <c r="J353" s="1"/>
      <c r="K353" s="29"/>
      <c r="L353" s="1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2.75" customHeight="1">
      <c r="A354" s="29"/>
      <c r="B354" s="29"/>
      <c r="C354" s="29"/>
      <c r="D354" s="29"/>
      <c r="E354" s="29"/>
      <c r="F354" s="29"/>
      <c r="G354" s="29"/>
      <c r="H354" s="29"/>
      <c r="I354" s="1"/>
      <c r="J354" s="1"/>
      <c r="K354" s="29"/>
      <c r="L354" s="1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2.75" customHeight="1">
      <c r="A355" s="29"/>
      <c r="B355" s="29"/>
      <c r="C355" s="29"/>
      <c r="D355" s="29"/>
      <c r="E355" s="29"/>
      <c r="F355" s="29"/>
      <c r="G355" s="29"/>
      <c r="H355" s="29"/>
      <c r="I355" s="1"/>
      <c r="J355" s="1"/>
      <c r="K355" s="29"/>
      <c r="L355" s="1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2.75" customHeight="1">
      <c r="A356" s="29"/>
      <c r="B356" s="29"/>
      <c r="C356" s="29"/>
      <c r="D356" s="29"/>
      <c r="E356" s="29"/>
      <c r="F356" s="29"/>
      <c r="G356" s="29"/>
      <c r="H356" s="29"/>
      <c r="I356" s="1"/>
      <c r="J356" s="1"/>
      <c r="K356" s="29"/>
      <c r="L356" s="1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2.75" customHeight="1">
      <c r="A357" s="29"/>
      <c r="B357" s="29"/>
      <c r="C357" s="29"/>
      <c r="D357" s="29"/>
      <c r="E357" s="29"/>
      <c r="F357" s="29"/>
      <c r="G357" s="29"/>
      <c r="H357" s="29"/>
      <c r="I357" s="1"/>
      <c r="J357" s="1"/>
      <c r="K357" s="29"/>
      <c r="L357" s="1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2.75" customHeight="1">
      <c r="A358" s="29"/>
      <c r="B358" s="29"/>
      <c r="C358" s="29"/>
      <c r="D358" s="29"/>
      <c r="E358" s="29"/>
      <c r="F358" s="29"/>
      <c r="G358" s="29"/>
      <c r="H358" s="29"/>
      <c r="I358" s="1"/>
      <c r="J358" s="1"/>
      <c r="K358" s="29"/>
      <c r="L358" s="1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2.75" customHeight="1">
      <c r="A359" s="29"/>
      <c r="B359" s="29"/>
      <c r="C359" s="29"/>
      <c r="D359" s="29"/>
      <c r="E359" s="29"/>
      <c r="F359" s="29"/>
      <c r="G359" s="29"/>
      <c r="H359" s="29"/>
      <c r="I359" s="1"/>
      <c r="J359" s="1"/>
      <c r="K359" s="29"/>
      <c r="L359" s="1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2.75" customHeight="1">
      <c r="A360" s="29"/>
      <c r="B360" s="29"/>
      <c r="C360" s="29"/>
      <c r="D360" s="29"/>
      <c r="E360" s="29"/>
      <c r="F360" s="29"/>
      <c r="G360" s="29"/>
      <c r="H360" s="29"/>
      <c r="I360" s="1"/>
      <c r="J360" s="1"/>
      <c r="K360" s="29"/>
      <c r="L360" s="1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2.75" customHeight="1">
      <c r="A361" s="29"/>
      <c r="B361" s="29"/>
      <c r="C361" s="29"/>
      <c r="D361" s="29"/>
      <c r="E361" s="29"/>
      <c r="F361" s="29"/>
      <c r="G361" s="29"/>
      <c r="H361" s="29"/>
      <c r="I361" s="1"/>
      <c r="J361" s="1"/>
      <c r="K361" s="29"/>
      <c r="L361" s="1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2.75" customHeight="1">
      <c r="A362" s="29"/>
      <c r="B362" s="29"/>
      <c r="C362" s="29"/>
      <c r="D362" s="29"/>
      <c r="E362" s="29"/>
      <c r="F362" s="29"/>
      <c r="G362" s="29"/>
      <c r="H362" s="29"/>
      <c r="I362" s="1"/>
      <c r="J362" s="1"/>
      <c r="K362" s="29"/>
      <c r="L362" s="1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2.75" customHeight="1">
      <c r="A363" s="29"/>
      <c r="B363" s="29"/>
      <c r="C363" s="29"/>
      <c r="D363" s="29"/>
      <c r="E363" s="29"/>
      <c r="F363" s="29"/>
      <c r="G363" s="29"/>
      <c r="H363" s="29"/>
      <c r="I363" s="1"/>
      <c r="J363" s="1"/>
      <c r="K363" s="29"/>
      <c r="L363" s="1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2.75" customHeight="1">
      <c r="A364" s="29"/>
      <c r="B364" s="29"/>
      <c r="C364" s="29"/>
      <c r="D364" s="29"/>
      <c r="E364" s="29"/>
      <c r="F364" s="29"/>
      <c r="G364" s="29"/>
      <c r="H364" s="29"/>
      <c r="I364" s="1"/>
      <c r="J364" s="1"/>
      <c r="K364" s="29"/>
      <c r="L364" s="1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2.75" customHeight="1">
      <c r="A365" s="29"/>
      <c r="B365" s="29"/>
      <c r="C365" s="29"/>
      <c r="D365" s="29"/>
      <c r="E365" s="29"/>
      <c r="F365" s="29"/>
      <c r="G365" s="29"/>
      <c r="H365" s="29"/>
      <c r="I365" s="1"/>
      <c r="J365" s="1"/>
      <c r="K365" s="29"/>
      <c r="L365" s="1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2.75" customHeight="1">
      <c r="A366" s="29"/>
      <c r="B366" s="29"/>
      <c r="C366" s="29"/>
      <c r="D366" s="29"/>
      <c r="E366" s="29"/>
      <c r="F366" s="29"/>
      <c r="G366" s="29"/>
      <c r="H366" s="29"/>
      <c r="I366" s="1"/>
      <c r="J366" s="1"/>
      <c r="K366" s="29"/>
      <c r="L366" s="1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2.75" customHeight="1">
      <c r="A367" s="29"/>
      <c r="B367" s="29"/>
      <c r="C367" s="29"/>
      <c r="D367" s="29"/>
      <c r="E367" s="29"/>
      <c r="F367" s="29"/>
      <c r="G367" s="29"/>
      <c r="H367" s="29"/>
      <c r="I367" s="1"/>
      <c r="J367" s="1"/>
      <c r="K367" s="29"/>
      <c r="L367" s="1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2.75" customHeight="1">
      <c r="A368" s="29"/>
      <c r="B368" s="29"/>
      <c r="C368" s="29"/>
      <c r="D368" s="29"/>
      <c r="E368" s="29"/>
      <c r="F368" s="29"/>
      <c r="G368" s="29"/>
      <c r="H368" s="29"/>
      <c r="I368" s="1"/>
      <c r="J368" s="1"/>
      <c r="K368" s="29"/>
      <c r="L368" s="1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2.75" customHeight="1">
      <c r="A369" s="29"/>
      <c r="B369" s="29"/>
      <c r="C369" s="29"/>
      <c r="D369" s="29"/>
      <c r="E369" s="29"/>
      <c r="F369" s="29"/>
      <c r="G369" s="29"/>
      <c r="H369" s="29"/>
      <c r="I369" s="1"/>
      <c r="J369" s="1"/>
      <c r="K369" s="29"/>
      <c r="L369" s="1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2.75" customHeight="1">
      <c r="A370" s="29"/>
      <c r="B370" s="29"/>
      <c r="C370" s="29"/>
      <c r="D370" s="29"/>
      <c r="E370" s="29"/>
      <c r="F370" s="29"/>
      <c r="G370" s="29"/>
      <c r="H370" s="29"/>
      <c r="I370" s="1"/>
      <c r="J370" s="1"/>
      <c r="K370" s="29"/>
      <c r="L370" s="1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2.75" customHeight="1">
      <c r="A371" s="29"/>
      <c r="B371" s="29"/>
      <c r="C371" s="29"/>
      <c r="D371" s="29"/>
      <c r="E371" s="29"/>
      <c r="F371" s="29"/>
      <c r="G371" s="29"/>
      <c r="H371" s="29"/>
      <c r="I371" s="1"/>
      <c r="J371" s="1"/>
      <c r="K371" s="29"/>
      <c r="L371" s="1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2.75" customHeight="1">
      <c r="A372" s="29"/>
      <c r="B372" s="29"/>
      <c r="C372" s="29"/>
      <c r="D372" s="29"/>
      <c r="E372" s="29"/>
      <c r="F372" s="29"/>
      <c r="G372" s="29"/>
      <c r="H372" s="29"/>
      <c r="I372" s="1"/>
      <c r="J372" s="1"/>
      <c r="K372" s="29"/>
      <c r="L372" s="1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2.75" customHeight="1">
      <c r="A373" s="29"/>
      <c r="B373" s="29"/>
      <c r="C373" s="29"/>
      <c r="D373" s="29"/>
      <c r="E373" s="29"/>
      <c r="F373" s="29"/>
      <c r="G373" s="29"/>
      <c r="H373" s="29"/>
      <c r="I373" s="1"/>
      <c r="J373" s="1"/>
      <c r="K373" s="29"/>
      <c r="L373" s="1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2.75" customHeight="1">
      <c r="A374" s="29"/>
      <c r="B374" s="29"/>
      <c r="C374" s="29"/>
      <c r="D374" s="29"/>
      <c r="E374" s="29"/>
      <c r="F374" s="29"/>
      <c r="G374" s="29"/>
      <c r="H374" s="29"/>
      <c r="I374" s="1"/>
      <c r="J374" s="1"/>
      <c r="K374" s="29"/>
      <c r="L374" s="1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2.75" customHeight="1">
      <c r="A375" s="29"/>
      <c r="B375" s="29"/>
      <c r="C375" s="29"/>
      <c r="D375" s="29"/>
      <c r="E375" s="29"/>
      <c r="F375" s="29"/>
      <c r="G375" s="29"/>
      <c r="H375" s="29"/>
      <c r="I375" s="1"/>
      <c r="J375" s="1"/>
      <c r="K375" s="29"/>
      <c r="L375" s="1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2.75" customHeight="1">
      <c r="A376" s="29"/>
      <c r="B376" s="29"/>
      <c r="C376" s="29"/>
      <c r="D376" s="29"/>
      <c r="E376" s="29"/>
      <c r="F376" s="29"/>
      <c r="G376" s="29"/>
      <c r="H376" s="29"/>
      <c r="I376" s="1"/>
      <c r="J376" s="1"/>
      <c r="K376" s="29"/>
      <c r="L376" s="1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2.75" customHeight="1">
      <c r="A377" s="29"/>
      <c r="B377" s="29"/>
      <c r="C377" s="29"/>
      <c r="D377" s="29"/>
      <c r="E377" s="29"/>
      <c r="F377" s="29"/>
      <c r="G377" s="29"/>
      <c r="H377" s="29"/>
      <c r="I377" s="1"/>
      <c r="J377" s="1"/>
      <c r="K377" s="29"/>
      <c r="L377" s="1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2.75" customHeight="1">
      <c r="A378" s="29"/>
      <c r="B378" s="29"/>
      <c r="C378" s="29"/>
      <c r="D378" s="29"/>
      <c r="E378" s="29"/>
      <c r="F378" s="29"/>
      <c r="G378" s="29"/>
      <c r="H378" s="29"/>
      <c r="I378" s="1"/>
      <c r="J378" s="1"/>
      <c r="K378" s="29"/>
      <c r="L378" s="1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2.75" customHeight="1">
      <c r="A379" s="29"/>
      <c r="B379" s="29"/>
      <c r="C379" s="29"/>
      <c r="D379" s="29"/>
      <c r="E379" s="29"/>
      <c r="F379" s="29"/>
      <c r="G379" s="29"/>
      <c r="H379" s="29"/>
      <c r="I379" s="1"/>
      <c r="J379" s="1"/>
      <c r="K379" s="29"/>
      <c r="L379" s="1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2.75" customHeight="1">
      <c r="A380" s="29"/>
      <c r="B380" s="29"/>
      <c r="C380" s="29"/>
      <c r="D380" s="29"/>
      <c r="E380" s="29"/>
      <c r="F380" s="29"/>
      <c r="G380" s="29"/>
      <c r="H380" s="29"/>
      <c r="I380" s="1"/>
      <c r="J380" s="1"/>
      <c r="K380" s="29"/>
      <c r="L380" s="1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2.75" customHeight="1">
      <c r="A381" s="29"/>
      <c r="B381" s="29"/>
      <c r="C381" s="29"/>
      <c r="D381" s="29"/>
      <c r="E381" s="29"/>
      <c r="F381" s="29"/>
      <c r="G381" s="29"/>
      <c r="H381" s="29"/>
      <c r="I381" s="1"/>
      <c r="J381" s="1"/>
      <c r="K381" s="29"/>
      <c r="L381" s="1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2.75" customHeight="1">
      <c r="A382" s="29"/>
      <c r="B382" s="29"/>
      <c r="C382" s="29"/>
      <c r="D382" s="29"/>
      <c r="E382" s="29"/>
      <c r="F382" s="29"/>
      <c r="G382" s="29"/>
      <c r="H382" s="29"/>
      <c r="I382" s="1"/>
      <c r="J382" s="1"/>
      <c r="K382" s="29"/>
      <c r="L382" s="1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2.75" customHeight="1">
      <c r="A383" s="29"/>
      <c r="B383" s="29"/>
      <c r="C383" s="29"/>
      <c r="D383" s="29"/>
      <c r="E383" s="29"/>
      <c r="F383" s="29"/>
      <c r="G383" s="29"/>
      <c r="H383" s="29"/>
      <c r="I383" s="1"/>
      <c r="J383" s="1"/>
      <c r="K383" s="29"/>
      <c r="L383" s="1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2.75" customHeight="1">
      <c r="A384" s="29"/>
      <c r="B384" s="29"/>
      <c r="C384" s="29"/>
      <c r="D384" s="29"/>
      <c r="E384" s="29"/>
      <c r="F384" s="29"/>
      <c r="G384" s="29"/>
      <c r="H384" s="29"/>
      <c r="I384" s="1"/>
      <c r="J384" s="1"/>
      <c r="K384" s="29"/>
      <c r="L384" s="1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2.75" customHeight="1">
      <c r="A385" s="29"/>
      <c r="B385" s="29"/>
      <c r="C385" s="29"/>
      <c r="D385" s="29"/>
      <c r="E385" s="29"/>
      <c r="F385" s="29"/>
      <c r="G385" s="29"/>
      <c r="H385" s="29"/>
      <c r="I385" s="1"/>
      <c r="J385" s="1"/>
      <c r="K385" s="29"/>
      <c r="L385" s="1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2.75" customHeight="1">
      <c r="A386" s="29"/>
      <c r="B386" s="29"/>
      <c r="C386" s="29"/>
      <c r="D386" s="29"/>
      <c r="E386" s="29"/>
      <c r="F386" s="29"/>
      <c r="G386" s="29"/>
      <c r="H386" s="29"/>
      <c r="I386" s="1"/>
      <c r="J386" s="1"/>
      <c r="K386" s="29"/>
      <c r="L386" s="1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2.75" customHeight="1">
      <c r="A387" s="29"/>
      <c r="B387" s="29"/>
      <c r="C387" s="29"/>
      <c r="D387" s="29"/>
      <c r="E387" s="29"/>
      <c r="F387" s="29"/>
      <c r="G387" s="29"/>
      <c r="H387" s="29"/>
      <c r="I387" s="1"/>
      <c r="J387" s="1"/>
      <c r="K387" s="29"/>
      <c r="L387" s="1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2.75" customHeight="1">
      <c r="A388" s="29"/>
      <c r="B388" s="29"/>
      <c r="C388" s="29"/>
      <c r="D388" s="29"/>
      <c r="E388" s="29"/>
      <c r="F388" s="29"/>
      <c r="G388" s="29"/>
      <c r="H388" s="29"/>
      <c r="I388" s="1"/>
      <c r="J388" s="1"/>
      <c r="K388" s="29"/>
      <c r="L388" s="1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2.75" customHeight="1">
      <c r="A389" s="29"/>
      <c r="B389" s="29"/>
      <c r="C389" s="29"/>
      <c r="D389" s="29"/>
      <c r="E389" s="29"/>
      <c r="F389" s="29"/>
      <c r="G389" s="29"/>
      <c r="H389" s="29"/>
      <c r="I389" s="1"/>
      <c r="J389" s="1"/>
      <c r="K389" s="29"/>
      <c r="L389" s="1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2.75" customHeight="1">
      <c r="A390" s="29"/>
      <c r="B390" s="29"/>
      <c r="C390" s="29"/>
      <c r="D390" s="29"/>
      <c r="E390" s="29"/>
      <c r="F390" s="29"/>
      <c r="G390" s="29"/>
      <c r="H390" s="29"/>
      <c r="I390" s="1"/>
      <c r="J390" s="1"/>
      <c r="K390" s="29"/>
      <c r="L390" s="1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2.75" customHeight="1">
      <c r="A391" s="29"/>
      <c r="B391" s="29"/>
      <c r="C391" s="29"/>
      <c r="D391" s="29"/>
      <c r="E391" s="29"/>
      <c r="F391" s="29"/>
      <c r="G391" s="29"/>
      <c r="H391" s="29"/>
      <c r="I391" s="1"/>
      <c r="J391" s="1"/>
      <c r="K391" s="29"/>
      <c r="L391" s="1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2.75" customHeight="1">
      <c r="A392" s="29"/>
      <c r="B392" s="29"/>
      <c r="C392" s="29"/>
      <c r="D392" s="29"/>
      <c r="E392" s="29"/>
      <c r="F392" s="29"/>
      <c r="G392" s="29"/>
      <c r="H392" s="29"/>
      <c r="I392" s="1"/>
      <c r="J392" s="1"/>
      <c r="K392" s="29"/>
      <c r="L392" s="1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2.75" customHeight="1">
      <c r="A393" s="29"/>
      <c r="B393" s="29"/>
      <c r="C393" s="29"/>
      <c r="D393" s="29"/>
      <c r="E393" s="29"/>
      <c r="F393" s="29"/>
      <c r="G393" s="29"/>
      <c r="H393" s="29"/>
      <c r="I393" s="1"/>
      <c r="J393" s="1"/>
      <c r="K393" s="29"/>
      <c r="L393" s="1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2.75" customHeight="1">
      <c r="A394" s="29"/>
      <c r="B394" s="29"/>
      <c r="C394" s="29"/>
      <c r="D394" s="29"/>
      <c r="E394" s="29"/>
      <c r="F394" s="29"/>
      <c r="G394" s="29"/>
      <c r="H394" s="29"/>
      <c r="I394" s="1"/>
      <c r="J394" s="1"/>
      <c r="K394" s="29"/>
      <c r="L394" s="1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2.75" customHeight="1">
      <c r="A395" s="29"/>
      <c r="B395" s="29"/>
      <c r="C395" s="29"/>
      <c r="D395" s="29"/>
      <c r="E395" s="29"/>
      <c r="F395" s="29"/>
      <c r="G395" s="29"/>
      <c r="H395" s="29"/>
      <c r="I395" s="1"/>
      <c r="J395" s="1"/>
      <c r="K395" s="29"/>
      <c r="L395" s="1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2.75" customHeight="1">
      <c r="A396" s="29"/>
      <c r="B396" s="29"/>
      <c r="C396" s="29"/>
      <c r="D396" s="29"/>
      <c r="E396" s="29"/>
      <c r="F396" s="29"/>
      <c r="G396" s="29"/>
      <c r="H396" s="29"/>
      <c r="I396" s="1"/>
      <c r="J396" s="1"/>
      <c r="K396" s="29"/>
      <c r="L396" s="1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2.75" customHeight="1">
      <c r="A397" s="29"/>
      <c r="B397" s="29"/>
      <c r="C397" s="29"/>
      <c r="D397" s="29"/>
      <c r="E397" s="29"/>
      <c r="F397" s="29"/>
      <c r="G397" s="29"/>
      <c r="H397" s="29"/>
      <c r="I397" s="1"/>
      <c r="J397" s="1"/>
      <c r="K397" s="29"/>
      <c r="L397" s="1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2.75" customHeight="1">
      <c r="A398" s="29"/>
      <c r="B398" s="29"/>
      <c r="C398" s="29"/>
      <c r="D398" s="29"/>
      <c r="E398" s="29"/>
      <c r="F398" s="29"/>
      <c r="G398" s="29"/>
      <c r="H398" s="29"/>
      <c r="I398" s="1"/>
      <c r="J398" s="1"/>
      <c r="K398" s="29"/>
      <c r="L398" s="1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2.75" customHeight="1">
      <c r="A399" s="29"/>
      <c r="B399" s="29"/>
      <c r="C399" s="29"/>
      <c r="D399" s="29"/>
      <c r="E399" s="29"/>
      <c r="F399" s="29"/>
      <c r="G399" s="29"/>
      <c r="H399" s="29"/>
      <c r="I399" s="1"/>
      <c r="J399" s="1"/>
      <c r="K399" s="29"/>
      <c r="L399" s="1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2.75" customHeight="1">
      <c r="A400" s="29"/>
      <c r="B400" s="29"/>
      <c r="C400" s="29"/>
      <c r="D400" s="29"/>
      <c r="E400" s="29"/>
      <c r="F400" s="29"/>
      <c r="G400" s="29"/>
      <c r="H400" s="29"/>
      <c r="I400" s="1"/>
      <c r="J400" s="1"/>
      <c r="K400" s="29"/>
      <c r="L400" s="1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2.75" customHeight="1">
      <c r="A401" s="29"/>
      <c r="B401" s="29"/>
      <c r="C401" s="29"/>
      <c r="D401" s="29"/>
      <c r="E401" s="29"/>
      <c r="F401" s="29"/>
      <c r="G401" s="29"/>
      <c r="H401" s="29"/>
      <c r="I401" s="1"/>
      <c r="J401" s="1"/>
      <c r="K401" s="29"/>
      <c r="L401" s="1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2.75" customHeight="1">
      <c r="A402" s="29"/>
      <c r="B402" s="29"/>
      <c r="C402" s="29"/>
      <c r="D402" s="29"/>
      <c r="E402" s="29"/>
      <c r="F402" s="29"/>
      <c r="G402" s="29"/>
      <c r="H402" s="29"/>
      <c r="I402" s="1"/>
      <c r="J402" s="1"/>
      <c r="K402" s="29"/>
      <c r="L402" s="1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2.75" customHeight="1">
      <c r="A403" s="29"/>
      <c r="B403" s="29"/>
      <c r="C403" s="29"/>
      <c r="D403" s="29"/>
      <c r="E403" s="29"/>
      <c r="F403" s="29"/>
      <c r="G403" s="29"/>
      <c r="H403" s="29"/>
      <c r="I403" s="1"/>
      <c r="J403" s="1"/>
      <c r="K403" s="29"/>
      <c r="L403" s="1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2.75" customHeight="1">
      <c r="A404" s="29"/>
      <c r="B404" s="29"/>
      <c r="C404" s="29"/>
      <c r="D404" s="29"/>
      <c r="E404" s="29"/>
      <c r="F404" s="29"/>
      <c r="G404" s="29"/>
      <c r="H404" s="29"/>
      <c r="I404" s="1"/>
      <c r="J404" s="1"/>
      <c r="K404" s="29"/>
      <c r="L404" s="1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2.75" customHeight="1">
      <c r="A405" s="29"/>
      <c r="B405" s="29"/>
      <c r="C405" s="29"/>
      <c r="D405" s="29"/>
      <c r="E405" s="29"/>
      <c r="F405" s="29"/>
      <c r="G405" s="29"/>
      <c r="H405" s="29"/>
      <c r="I405" s="1"/>
      <c r="J405" s="1"/>
      <c r="K405" s="29"/>
      <c r="L405" s="1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2.75" customHeight="1">
      <c r="A406" s="29"/>
      <c r="B406" s="29"/>
      <c r="C406" s="29"/>
      <c r="D406" s="29"/>
      <c r="E406" s="29"/>
      <c r="F406" s="29"/>
      <c r="G406" s="29"/>
      <c r="H406" s="29"/>
      <c r="I406" s="1"/>
      <c r="J406" s="1"/>
      <c r="K406" s="29"/>
      <c r="L406" s="1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2.75" customHeight="1">
      <c r="A407" s="29"/>
      <c r="B407" s="29"/>
      <c r="C407" s="29"/>
      <c r="D407" s="29"/>
      <c r="E407" s="29"/>
      <c r="F407" s="29"/>
      <c r="G407" s="29"/>
      <c r="H407" s="29"/>
      <c r="I407" s="1"/>
      <c r="J407" s="1"/>
      <c r="K407" s="29"/>
      <c r="L407" s="1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2.75" customHeight="1">
      <c r="A408" s="29"/>
      <c r="B408" s="29"/>
      <c r="C408" s="29"/>
      <c r="D408" s="29"/>
      <c r="E408" s="29"/>
      <c r="F408" s="29"/>
      <c r="G408" s="29"/>
      <c r="H408" s="29"/>
      <c r="I408" s="1"/>
      <c r="J408" s="1"/>
      <c r="K408" s="29"/>
      <c r="L408" s="1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2.75" customHeight="1">
      <c r="A409" s="29"/>
      <c r="B409" s="29"/>
      <c r="C409" s="29"/>
      <c r="D409" s="29"/>
      <c r="E409" s="29"/>
      <c r="F409" s="29"/>
      <c r="G409" s="29"/>
      <c r="H409" s="29"/>
      <c r="I409" s="1"/>
      <c r="J409" s="1"/>
      <c r="K409" s="29"/>
      <c r="L409" s="1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2.75" customHeight="1">
      <c r="A410" s="29"/>
      <c r="B410" s="29"/>
      <c r="C410" s="29"/>
      <c r="D410" s="29"/>
      <c r="E410" s="29"/>
      <c r="F410" s="29"/>
      <c r="G410" s="29"/>
      <c r="H410" s="29"/>
      <c r="I410" s="1"/>
      <c r="J410" s="1"/>
      <c r="K410" s="29"/>
      <c r="L410" s="1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2.75" customHeight="1">
      <c r="A411" s="29"/>
      <c r="B411" s="29"/>
      <c r="C411" s="29"/>
      <c r="D411" s="29"/>
      <c r="E411" s="29"/>
      <c r="F411" s="29"/>
      <c r="G411" s="29"/>
      <c r="H411" s="29"/>
      <c r="I411" s="1"/>
      <c r="J411" s="1"/>
      <c r="K411" s="29"/>
      <c r="L411" s="1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2.75" customHeight="1">
      <c r="A412" s="29"/>
      <c r="B412" s="29"/>
      <c r="C412" s="29"/>
      <c r="D412" s="29"/>
      <c r="E412" s="29"/>
      <c r="F412" s="29"/>
      <c r="G412" s="29"/>
      <c r="H412" s="29"/>
      <c r="I412" s="1"/>
      <c r="J412" s="1"/>
      <c r="K412" s="29"/>
      <c r="L412" s="1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2.75" customHeight="1">
      <c r="A413" s="29"/>
      <c r="B413" s="29"/>
      <c r="C413" s="29"/>
      <c r="D413" s="29"/>
      <c r="E413" s="29"/>
      <c r="F413" s="29"/>
      <c r="G413" s="29"/>
      <c r="H413" s="29"/>
      <c r="I413" s="1"/>
      <c r="J413" s="1"/>
      <c r="K413" s="29"/>
      <c r="L413" s="1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2.75" customHeight="1">
      <c r="A414" s="29"/>
      <c r="B414" s="29"/>
      <c r="C414" s="29"/>
      <c r="D414" s="29"/>
      <c r="E414" s="29"/>
      <c r="F414" s="29"/>
      <c r="G414" s="29"/>
      <c r="H414" s="29"/>
      <c r="I414" s="1"/>
      <c r="J414" s="1"/>
      <c r="K414" s="29"/>
      <c r="L414" s="1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2.75" customHeight="1">
      <c r="A415" s="29"/>
      <c r="B415" s="29"/>
      <c r="C415" s="29"/>
      <c r="D415" s="29"/>
      <c r="E415" s="29"/>
      <c r="F415" s="29"/>
      <c r="G415" s="29"/>
      <c r="H415" s="29"/>
      <c r="I415" s="1"/>
      <c r="J415" s="1"/>
      <c r="K415" s="29"/>
      <c r="L415" s="1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2.75" customHeight="1">
      <c r="A416" s="29"/>
      <c r="B416" s="29"/>
      <c r="C416" s="29"/>
      <c r="D416" s="29"/>
      <c r="E416" s="29"/>
      <c r="F416" s="29"/>
      <c r="G416" s="29"/>
      <c r="H416" s="29"/>
      <c r="I416" s="1"/>
      <c r="J416" s="1"/>
      <c r="K416" s="29"/>
      <c r="L416" s="1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2.75" customHeight="1">
      <c r="A417" s="29"/>
      <c r="B417" s="29"/>
      <c r="C417" s="29"/>
      <c r="D417" s="29"/>
      <c r="E417" s="29"/>
      <c r="F417" s="29"/>
      <c r="G417" s="29"/>
      <c r="H417" s="29"/>
      <c r="I417" s="1"/>
      <c r="J417" s="1"/>
      <c r="K417" s="29"/>
      <c r="L417" s="1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2.75" customHeight="1">
      <c r="A418" s="29"/>
      <c r="B418" s="29"/>
      <c r="C418" s="29"/>
      <c r="D418" s="29"/>
      <c r="E418" s="29"/>
      <c r="F418" s="29"/>
      <c r="G418" s="29"/>
      <c r="H418" s="29"/>
      <c r="I418" s="1"/>
      <c r="J418" s="1"/>
      <c r="K418" s="29"/>
      <c r="L418" s="1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2.75" customHeight="1">
      <c r="A419" s="29"/>
      <c r="B419" s="29"/>
      <c r="C419" s="29"/>
      <c r="D419" s="29"/>
      <c r="E419" s="29"/>
      <c r="F419" s="29"/>
      <c r="G419" s="29"/>
      <c r="H419" s="29"/>
      <c r="I419" s="1"/>
      <c r="J419" s="1"/>
      <c r="K419" s="29"/>
      <c r="L419" s="1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2.75" customHeight="1">
      <c r="A420" s="29"/>
      <c r="B420" s="29"/>
      <c r="C420" s="29"/>
      <c r="D420" s="29"/>
      <c r="E420" s="29"/>
      <c r="F420" s="29"/>
      <c r="G420" s="29"/>
      <c r="H420" s="29"/>
      <c r="I420" s="1"/>
      <c r="J420" s="1"/>
      <c r="K420" s="29"/>
      <c r="L420" s="1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2.75" customHeight="1">
      <c r="A421" s="29"/>
      <c r="B421" s="29"/>
      <c r="C421" s="29"/>
      <c r="D421" s="29"/>
      <c r="E421" s="29"/>
      <c r="F421" s="29"/>
      <c r="G421" s="29"/>
      <c r="H421" s="29"/>
      <c r="I421" s="1"/>
      <c r="J421" s="1"/>
      <c r="K421" s="29"/>
      <c r="L421" s="1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2.75" customHeight="1">
      <c r="A422" s="29"/>
      <c r="B422" s="29"/>
      <c r="C422" s="29"/>
      <c r="D422" s="29"/>
      <c r="E422" s="29"/>
      <c r="F422" s="29"/>
      <c r="G422" s="29"/>
      <c r="H422" s="29"/>
      <c r="I422" s="1"/>
      <c r="J422" s="1"/>
      <c r="K422" s="29"/>
      <c r="L422" s="1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2.75" customHeight="1">
      <c r="A423" s="29"/>
      <c r="B423" s="29"/>
      <c r="C423" s="29"/>
      <c r="D423" s="29"/>
      <c r="E423" s="29"/>
      <c r="F423" s="29"/>
      <c r="G423" s="29"/>
      <c r="H423" s="29"/>
      <c r="I423" s="1"/>
      <c r="J423" s="1"/>
      <c r="K423" s="29"/>
      <c r="L423" s="1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2.75" customHeight="1">
      <c r="A424" s="29"/>
      <c r="B424" s="29"/>
      <c r="C424" s="29"/>
      <c r="D424" s="29"/>
      <c r="E424" s="29"/>
      <c r="F424" s="29"/>
      <c r="G424" s="29"/>
      <c r="H424" s="29"/>
      <c r="I424" s="1"/>
      <c r="J424" s="1"/>
      <c r="K424" s="29"/>
      <c r="L424" s="1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2.75" customHeight="1">
      <c r="A425" s="29"/>
      <c r="B425" s="29"/>
      <c r="C425" s="29"/>
      <c r="D425" s="29"/>
      <c r="E425" s="29"/>
      <c r="F425" s="29"/>
      <c r="G425" s="29"/>
      <c r="H425" s="29"/>
      <c r="I425" s="1"/>
      <c r="J425" s="1"/>
      <c r="K425" s="29"/>
      <c r="L425" s="1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2.75" customHeight="1">
      <c r="A426" s="29"/>
      <c r="B426" s="29"/>
      <c r="C426" s="29"/>
      <c r="D426" s="29"/>
      <c r="E426" s="29"/>
      <c r="F426" s="29"/>
      <c r="G426" s="29"/>
      <c r="H426" s="29"/>
      <c r="I426" s="1"/>
      <c r="J426" s="1"/>
      <c r="K426" s="29"/>
      <c r="L426" s="1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2.75" customHeight="1">
      <c r="A427" s="29"/>
      <c r="B427" s="29"/>
      <c r="C427" s="29"/>
      <c r="D427" s="29"/>
      <c r="E427" s="29"/>
      <c r="F427" s="29"/>
      <c r="G427" s="29"/>
      <c r="H427" s="29"/>
      <c r="I427" s="1"/>
      <c r="J427" s="1"/>
      <c r="K427" s="29"/>
      <c r="L427" s="1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2.75" customHeight="1">
      <c r="A428" s="29"/>
      <c r="B428" s="29"/>
      <c r="C428" s="29"/>
      <c r="D428" s="29"/>
      <c r="E428" s="29"/>
      <c r="F428" s="29"/>
      <c r="G428" s="29"/>
      <c r="H428" s="29"/>
      <c r="I428" s="1"/>
      <c r="J428" s="1"/>
      <c r="K428" s="29"/>
      <c r="L428" s="1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2.75" customHeight="1">
      <c r="A429" s="29"/>
      <c r="B429" s="29"/>
      <c r="C429" s="29"/>
      <c r="D429" s="29"/>
      <c r="E429" s="29"/>
      <c r="F429" s="29"/>
      <c r="G429" s="29"/>
      <c r="H429" s="29"/>
      <c r="I429" s="1"/>
      <c r="J429" s="1"/>
      <c r="K429" s="29"/>
      <c r="L429" s="1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2.75" customHeight="1">
      <c r="A430" s="29"/>
      <c r="B430" s="29"/>
      <c r="C430" s="29"/>
      <c r="D430" s="29"/>
      <c r="E430" s="29"/>
      <c r="F430" s="29"/>
      <c r="G430" s="29"/>
      <c r="H430" s="29"/>
      <c r="I430" s="1"/>
      <c r="J430" s="1"/>
      <c r="K430" s="29"/>
      <c r="L430" s="1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2.75" customHeight="1">
      <c r="A431" s="29"/>
      <c r="B431" s="29"/>
      <c r="C431" s="29"/>
      <c r="D431" s="29"/>
      <c r="E431" s="29"/>
      <c r="F431" s="29"/>
      <c r="G431" s="29"/>
      <c r="H431" s="29"/>
      <c r="I431" s="1"/>
      <c r="J431" s="1"/>
      <c r="K431" s="29"/>
      <c r="L431" s="1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2.75" customHeight="1">
      <c r="A432" s="29"/>
      <c r="B432" s="29"/>
      <c r="C432" s="29"/>
      <c r="D432" s="29"/>
      <c r="E432" s="29"/>
      <c r="F432" s="29"/>
      <c r="G432" s="29"/>
      <c r="H432" s="29"/>
      <c r="I432" s="1"/>
      <c r="J432" s="1"/>
      <c r="K432" s="29"/>
      <c r="L432" s="1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2.75" customHeight="1">
      <c r="A433" s="29"/>
      <c r="B433" s="29"/>
      <c r="C433" s="29"/>
      <c r="D433" s="29"/>
      <c r="E433" s="29"/>
      <c r="F433" s="29"/>
      <c r="G433" s="29"/>
      <c r="H433" s="29"/>
      <c r="I433" s="1"/>
      <c r="J433" s="1"/>
      <c r="K433" s="29"/>
      <c r="L433" s="1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2.75" customHeight="1">
      <c r="A434" s="29"/>
      <c r="B434" s="29"/>
      <c r="C434" s="29"/>
      <c r="D434" s="29"/>
      <c r="E434" s="29"/>
      <c r="F434" s="29"/>
      <c r="G434" s="29"/>
      <c r="H434" s="29"/>
      <c r="I434" s="1"/>
      <c r="J434" s="1"/>
      <c r="K434" s="29"/>
      <c r="L434" s="1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2.75" customHeight="1">
      <c r="A435" s="29"/>
      <c r="B435" s="29"/>
      <c r="C435" s="29"/>
      <c r="D435" s="29"/>
      <c r="E435" s="29"/>
      <c r="F435" s="29"/>
      <c r="G435" s="29"/>
      <c r="H435" s="29"/>
      <c r="I435" s="1"/>
      <c r="J435" s="1"/>
      <c r="K435" s="29"/>
      <c r="L435" s="1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2.75" customHeight="1">
      <c r="A436" s="29"/>
      <c r="B436" s="29"/>
      <c r="C436" s="29"/>
      <c r="D436" s="29"/>
      <c r="E436" s="29"/>
      <c r="F436" s="29"/>
      <c r="G436" s="29"/>
      <c r="H436" s="29"/>
      <c r="I436" s="1"/>
      <c r="J436" s="1"/>
      <c r="K436" s="29"/>
      <c r="L436" s="1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2.75" customHeight="1">
      <c r="A437" s="29"/>
      <c r="B437" s="29"/>
      <c r="C437" s="29"/>
      <c r="D437" s="29"/>
      <c r="E437" s="29"/>
      <c r="F437" s="29"/>
      <c r="G437" s="29"/>
      <c r="H437" s="29"/>
      <c r="I437" s="1"/>
      <c r="J437" s="1"/>
      <c r="K437" s="29"/>
      <c r="L437" s="1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2.75" customHeight="1">
      <c r="A438" s="29"/>
      <c r="B438" s="29"/>
      <c r="C438" s="29"/>
      <c r="D438" s="29"/>
      <c r="E438" s="29"/>
      <c r="F438" s="29"/>
      <c r="G438" s="29"/>
      <c r="H438" s="29"/>
      <c r="I438" s="1"/>
      <c r="J438" s="1"/>
      <c r="K438" s="29"/>
      <c r="L438" s="1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2.75" customHeight="1">
      <c r="A439" s="29"/>
      <c r="B439" s="29"/>
      <c r="C439" s="29"/>
      <c r="D439" s="29"/>
      <c r="E439" s="29"/>
      <c r="F439" s="29"/>
      <c r="G439" s="29"/>
      <c r="H439" s="29"/>
      <c r="I439" s="1"/>
      <c r="J439" s="1"/>
      <c r="K439" s="29"/>
      <c r="L439" s="1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2.75" customHeight="1">
      <c r="A440" s="29"/>
      <c r="B440" s="29"/>
      <c r="C440" s="29"/>
      <c r="D440" s="29"/>
      <c r="E440" s="29"/>
      <c r="F440" s="29"/>
      <c r="G440" s="29"/>
      <c r="H440" s="29"/>
      <c r="I440" s="1"/>
      <c r="J440" s="1"/>
      <c r="K440" s="29"/>
      <c r="L440" s="1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2.75" customHeight="1">
      <c r="A441" s="29"/>
      <c r="B441" s="29"/>
      <c r="C441" s="29"/>
      <c r="D441" s="29"/>
      <c r="E441" s="29"/>
      <c r="F441" s="29"/>
      <c r="G441" s="29"/>
      <c r="H441" s="29"/>
      <c r="I441" s="1"/>
      <c r="J441" s="1"/>
      <c r="K441" s="29"/>
      <c r="L441" s="1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2.75" customHeight="1">
      <c r="A442" s="29"/>
      <c r="B442" s="29"/>
      <c r="C442" s="29"/>
      <c r="D442" s="29"/>
      <c r="E442" s="29"/>
      <c r="F442" s="29"/>
      <c r="G442" s="29"/>
      <c r="H442" s="29"/>
      <c r="I442" s="1"/>
      <c r="J442" s="1"/>
      <c r="K442" s="29"/>
      <c r="L442" s="1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2.75" customHeight="1">
      <c r="A443" s="29"/>
      <c r="B443" s="29"/>
      <c r="C443" s="29"/>
      <c r="D443" s="29"/>
      <c r="E443" s="29"/>
      <c r="F443" s="29"/>
      <c r="G443" s="29"/>
      <c r="H443" s="29"/>
      <c r="I443" s="1"/>
      <c r="J443" s="1"/>
      <c r="K443" s="29"/>
      <c r="L443" s="1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2.75" customHeight="1">
      <c r="A444" s="29"/>
      <c r="B444" s="29"/>
      <c r="C444" s="29"/>
      <c r="D444" s="29"/>
      <c r="E444" s="29"/>
      <c r="F444" s="29"/>
      <c r="G444" s="29"/>
      <c r="H444" s="29"/>
      <c r="I444" s="1"/>
      <c r="J444" s="1"/>
      <c r="K444" s="29"/>
      <c r="L444" s="1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2.75" customHeight="1">
      <c r="A445" s="29"/>
      <c r="B445" s="29"/>
      <c r="C445" s="29"/>
      <c r="D445" s="29"/>
      <c r="E445" s="29"/>
      <c r="F445" s="29"/>
      <c r="G445" s="29"/>
      <c r="H445" s="29"/>
      <c r="I445" s="1"/>
      <c r="J445" s="1"/>
      <c r="K445" s="29"/>
      <c r="L445" s="1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2.75" customHeight="1">
      <c r="A446" s="29"/>
      <c r="B446" s="29"/>
      <c r="C446" s="29"/>
      <c r="D446" s="29"/>
      <c r="E446" s="29"/>
      <c r="F446" s="29"/>
      <c r="G446" s="29"/>
      <c r="H446" s="29"/>
      <c r="I446" s="1"/>
      <c r="J446" s="1"/>
      <c r="K446" s="29"/>
      <c r="L446" s="1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2.75" customHeight="1">
      <c r="A447" s="29"/>
      <c r="B447" s="29"/>
      <c r="C447" s="29"/>
      <c r="D447" s="29"/>
      <c r="E447" s="29"/>
      <c r="F447" s="29"/>
      <c r="G447" s="29"/>
      <c r="H447" s="29"/>
      <c r="I447" s="1"/>
      <c r="J447" s="1"/>
      <c r="K447" s="29"/>
      <c r="L447" s="1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2.75" customHeight="1">
      <c r="A448" s="29"/>
      <c r="B448" s="29"/>
      <c r="C448" s="29"/>
      <c r="D448" s="29"/>
      <c r="E448" s="29"/>
      <c r="F448" s="29"/>
      <c r="G448" s="29"/>
      <c r="H448" s="29"/>
      <c r="I448" s="1"/>
      <c r="J448" s="1"/>
      <c r="K448" s="29"/>
      <c r="L448" s="1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2.75" customHeight="1">
      <c r="A449" s="29"/>
      <c r="B449" s="29"/>
      <c r="C449" s="29"/>
      <c r="D449" s="29"/>
      <c r="E449" s="29"/>
      <c r="F449" s="29"/>
      <c r="G449" s="29"/>
      <c r="H449" s="29"/>
      <c r="I449" s="1"/>
      <c r="J449" s="1"/>
      <c r="K449" s="29"/>
      <c r="L449" s="1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2.75" customHeight="1">
      <c r="A450" s="29"/>
      <c r="B450" s="29"/>
      <c r="C450" s="29"/>
      <c r="D450" s="29"/>
      <c r="E450" s="29"/>
      <c r="F450" s="29"/>
      <c r="G450" s="29"/>
      <c r="H450" s="29"/>
      <c r="I450" s="1"/>
      <c r="J450" s="1"/>
      <c r="K450" s="29"/>
      <c r="L450" s="1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2.75" customHeight="1">
      <c r="A451" s="29"/>
      <c r="B451" s="29"/>
      <c r="C451" s="29"/>
      <c r="D451" s="29"/>
      <c r="E451" s="29"/>
      <c r="F451" s="29"/>
      <c r="G451" s="29"/>
      <c r="H451" s="29"/>
      <c r="I451" s="1"/>
      <c r="J451" s="1"/>
      <c r="K451" s="29"/>
      <c r="L451" s="1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2.75" customHeight="1">
      <c r="A452" s="29"/>
      <c r="B452" s="29"/>
      <c r="C452" s="29"/>
      <c r="D452" s="29"/>
      <c r="E452" s="29"/>
      <c r="F452" s="29"/>
      <c r="G452" s="29"/>
      <c r="H452" s="29"/>
      <c r="I452" s="1"/>
      <c r="J452" s="1"/>
      <c r="K452" s="29"/>
      <c r="L452" s="1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2.75" customHeight="1">
      <c r="A453" s="29"/>
      <c r="B453" s="29"/>
      <c r="C453" s="29"/>
      <c r="D453" s="29"/>
      <c r="E453" s="29"/>
      <c r="F453" s="29"/>
      <c r="G453" s="29"/>
      <c r="H453" s="29"/>
      <c r="I453" s="1"/>
      <c r="J453" s="1"/>
      <c r="K453" s="29"/>
      <c r="L453" s="1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2.75" customHeight="1">
      <c r="A454" s="29"/>
      <c r="B454" s="29"/>
      <c r="C454" s="29"/>
      <c r="D454" s="29"/>
      <c r="E454" s="29"/>
      <c r="F454" s="29"/>
      <c r="G454" s="29"/>
      <c r="H454" s="29"/>
      <c r="I454" s="1"/>
      <c r="J454" s="1"/>
      <c r="K454" s="29"/>
      <c r="L454" s="1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2.75" customHeight="1">
      <c r="A455" s="29"/>
      <c r="B455" s="29"/>
      <c r="C455" s="29"/>
      <c r="D455" s="29"/>
      <c r="E455" s="29"/>
      <c r="F455" s="29"/>
      <c r="G455" s="29"/>
      <c r="H455" s="29"/>
      <c r="I455" s="1"/>
      <c r="J455" s="1"/>
      <c r="K455" s="29"/>
      <c r="L455" s="1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2.75" customHeight="1">
      <c r="A456" s="29"/>
      <c r="B456" s="29"/>
      <c r="C456" s="29"/>
      <c r="D456" s="29"/>
      <c r="E456" s="29"/>
      <c r="F456" s="29"/>
      <c r="G456" s="29"/>
      <c r="H456" s="29"/>
      <c r="I456" s="1"/>
      <c r="J456" s="1"/>
      <c r="K456" s="29"/>
      <c r="L456" s="1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2.75" customHeight="1">
      <c r="A457" s="29"/>
      <c r="B457" s="29"/>
      <c r="C457" s="29"/>
      <c r="D457" s="29"/>
      <c r="E457" s="29"/>
      <c r="F457" s="29"/>
      <c r="G457" s="29"/>
      <c r="H457" s="29"/>
      <c r="I457" s="1"/>
      <c r="J457" s="1"/>
      <c r="K457" s="29"/>
      <c r="L457" s="1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2.75" customHeight="1">
      <c r="A458" s="29"/>
      <c r="B458" s="29"/>
      <c r="C458" s="29"/>
      <c r="D458" s="29"/>
      <c r="E458" s="29"/>
      <c r="F458" s="29"/>
      <c r="G458" s="29"/>
      <c r="H458" s="29"/>
      <c r="I458" s="1"/>
      <c r="J458" s="1"/>
      <c r="K458" s="29"/>
      <c r="L458" s="1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2.75" customHeight="1">
      <c r="A459" s="29"/>
      <c r="B459" s="29"/>
      <c r="C459" s="29"/>
      <c r="D459" s="29"/>
      <c r="E459" s="29"/>
      <c r="F459" s="29"/>
      <c r="G459" s="29"/>
      <c r="H459" s="29"/>
      <c r="I459" s="1"/>
      <c r="J459" s="1"/>
      <c r="K459" s="29"/>
      <c r="L459" s="1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2.75" customHeight="1">
      <c r="A460" s="29"/>
      <c r="B460" s="29"/>
      <c r="C460" s="29"/>
      <c r="D460" s="29"/>
      <c r="E460" s="29"/>
      <c r="F460" s="29"/>
      <c r="G460" s="29"/>
      <c r="H460" s="29"/>
      <c r="I460" s="1"/>
      <c r="J460" s="1"/>
      <c r="K460" s="29"/>
      <c r="L460" s="1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2.75" customHeight="1">
      <c r="A461" s="29"/>
      <c r="B461" s="29"/>
      <c r="C461" s="29"/>
      <c r="D461" s="29"/>
      <c r="E461" s="29"/>
      <c r="F461" s="29"/>
      <c r="G461" s="29"/>
      <c r="H461" s="29"/>
      <c r="I461" s="1"/>
      <c r="J461" s="1"/>
      <c r="K461" s="29"/>
      <c r="L461" s="1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2.75" customHeight="1">
      <c r="A462" s="29"/>
      <c r="B462" s="29"/>
      <c r="C462" s="29"/>
      <c r="D462" s="29"/>
      <c r="E462" s="29"/>
      <c r="F462" s="29"/>
      <c r="G462" s="29"/>
      <c r="H462" s="29"/>
      <c r="I462" s="1"/>
      <c r="J462" s="1"/>
      <c r="K462" s="29"/>
      <c r="L462" s="1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2.75" customHeight="1">
      <c r="A463" s="29"/>
      <c r="B463" s="29"/>
      <c r="C463" s="29"/>
      <c r="D463" s="29"/>
      <c r="E463" s="29"/>
      <c r="F463" s="29"/>
      <c r="G463" s="29"/>
      <c r="H463" s="29"/>
      <c r="I463" s="1"/>
      <c r="J463" s="1"/>
      <c r="K463" s="29"/>
      <c r="L463" s="1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2.75" customHeight="1">
      <c r="A464" s="29"/>
      <c r="B464" s="29"/>
      <c r="C464" s="29"/>
      <c r="D464" s="29"/>
      <c r="E464" s="29"/>
      <c r="F464" s="29"/>
      <c r="G464" s="29"/>
      <c r="H464" s="29"/>
      <c r="I464" s="1"/>
      <c r="J464" s="1"/>
      <c r="K464" s="29"/>
      <c r="L464" s="1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2.75" customHeight="1">
      <c r="A465" s="29"/>
      <c r="B465" s="29"/>
      <c r="C465" s="29"/>
      <c r="D465" s="29"/>
      <c r="E465" s="29"/>
      <c r="F465" s="29"/>
      <c r="G465" s="29"/>
      <c r="H465" s="29"/>
      <c r="I465" s="1"/>
      <c r="J465" s="1"/>
      <c r="K465" s="29"/>
      <c r="L465" s="1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2.75" customHeight="1">
      <c r="A466" s="29"/>
      <c r="B466" s="29"/>
      <c r="C466" s="29"/>
      <c r="D466" s="29"/>
      <c r="E466" s="29"/>
      <c r="F466" s="29"/>
      <c r="G466" s="29"/>
      <c r="H466" s="29"/>
      <c r="I466" s="1"/>
      <c r="J466" s="1"/>
      <c r="K466" s="29"/>
      <c r="L466" s="1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2.75" customHeight="1">
      <c r="A467" s="29"/>
      <c r="B467" s="29"/>
      <c r="C467" s="29"/>
      <c r="D467" s="29"/>
      <c r="E467" s="29"/>
      <c r="F467" s="29"/>
      <c r="G467" s="29"/>
      <c r="H467" s="29"/>
      <c r="I467" s="1"/>
      <c r="J467" s="1"/>
      <c r="K467" s="29"/>
      <c r="L467" s="1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2.75" customHeight="1">
      <c r="A468" s="29"/>
      <c r="B468" s="29"/>
      <c r="C468" s="29"/>
      <c r="D468" s="29"/>
      <c r="E468" s="29"/>
      <c r="F468" s="29"/>
      <c r="G468" s="29"/>
      <c r="H468" s="29"/>
      <c r="I468" s="1"/>
      <c r="J468" s="1"/>
      <c r="K468" s="29"/>
      <c r="L468" s="1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2.75" customHeight="1">
      <c r="A469" s="29"/>
      <c r="B469" s="29"/>
      <c r="C469" s="29"/>
      <c r="D469" s="29"/>
      <c r="E469" s="29"/>
      <c r="F469" s="29"/>
      <c r="G469" s="29"/>
      <c r="H469" s="29"/>
      <c r="I469" s="1"/>
      <c r="J469" s="1"/>
      <c r="K469" s="29"/>
      <c r="L469" s="1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2.75" customHeight="1">
      <c r="A470" s="29"/>
      <c r="B470" s="29"/>
      <c r="C470" s="29"/>
      <c r="D470" s="29"/>
      <c r="E470" s="29"/>
      <c r="F470" s="29"/>
      <c r="G470" s="29"/>
      <c r="H470" s="29"/>
      <c r="I470" s="1"/>
      <c r="J470" s="1"/>
      <c r="K470" s="29"/>
      <c r="L470" s="1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2.75" customHeight="1">
      <c r="A471" s="29"/>
      <c r="B471" s="29"/>
      <c r="C471" s="29"/>
      <c r="D471" s="29"/>
      <c r="E471" s="29"/>
      <c r="F471" s="29"/>
      <c r="G471" s="29"/>
      <c r="H471" s="29"/>
      <c r="I471" s="1"/>
      <c r="J471" s="1"/>
      <c r="K471" s="29"/>
      <c r="L471" s="1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2.75" customHeight="1">
      <c r="A472" s="29"/>
      <c r="B472" s="29"/>
      <c r="C472" s="29"/>
      <c r="D472" s="29"/>
      <c r="E472" s="29"/>
      <c r="F472" s="29"/>
      <c r="G472" s="29"/>
      <c r="H472" s="29"/>
      <c r="I472" s="1"/>
      <c r="J472" s="1"/>
      <c r="K472" s="29"/>
      <c r="L472" s="1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2.75" customHeight="1">
      <c r="A473" s="29"/>
      <c r="B473" s="29"/>
      <c r="C473" s="29"/>
      <c r="D473" s="29"/>
      <c r="E473" s="29"/>
      <c r="F473" s="29"/>
      <c r="G473" s="29"/>
      <c r="H473" s="29"/>
      <c r="I473" s="1"/>
      <c r="J473" s="1"/>
      <c r="K473" s="29"/>
      <c r="L473" s="1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2.75" customHeight="1">
      <c r="A474" s="29"/>
      <c r="B474" s="29"/>
      <c r="C474" s="29"/>
      <c r="D474" s="29"/>
      <c r="E474" s="29"/>
      <c r="F474" s="29"/>
      <c r="G474" s="29"/>
      <c r="H474" s="29"/>
      <c r="I474" s="1"/>
      <c r="J474" s="1"/>
      <c r="K474" s="29"/>
      <c r="L474" s="1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2.75" customHeight="1">
      <c r="A475" s="29"/>
      <c r="B475" s="29"/>
      <c r="C475" s="29"/>
      <c r="D475" s="29"/>
      <c r="E475" s="29"/>
      <c r="F475" s="29"/>
      <c r="G475" s="29"/>
      <c r="H475" s="29"/>
      <c r="I475" s="1"/>
      <c r="J475" s="1"/>
      <c r="K475" s="29"/>
      <c r="L475" s="1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2.75" customHeight="1">
      <c r="A476" s="29"/>
      <c r="B476" s="29"/>
      <c r="C476" s="29"/>
      <c r="D476" s="29"/>
      <c r="E476" s="29"/>
      <c r="F476" s="29"/>
      <c r="G476" s="29"/>
      <c r="H476" s="29"/>
      <c r="I476" s="1"/>
      <c r="J476" s="1"/>
      <c r="K476" s="29"/>
      <c r="L476" s="1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2.75" customHeight="1">
      <c r="A477" s="29"/>
      <c r="B477" s="29"/>
      <c r="C477" s="29"/>
      <c r="D477" s="29"/>
      <c r="E477" s="29"/>
      <c r="F477" s="29"/>
      <c r="G477" s="29"/>
      <c r="H477" s="29"/>
      <c r="I477" s="1"/>
      <c r="J477" s="1"/>
      <c r="K477" s="29"/>
      <c r="L477" s="1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2.75" customHeight="1">
      <c r="A478" s="29"/>
      <c r="B478" s="29"/>
      <c r="C478" s="29"/>
      <c r="D478" s="29"/>
      <c r="E478" s="29"/>
      <c r="F478" s="29"/>
      <c r="G478" s="29"/>
      <c r="H478" s="29"/>
      <c r="I478" s="1"/>
      <c r="J478" s="1"/>
      <c r="K478" s="29"/>
      <c r="L478" s="1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2.75" customHeight="1">
      <c r="A479" s="29"/>
      <c r="B479" s="29"/>
      <c r="C479" s="29"/>
      <c r="D479" s="29"/>
      <c r="E479" s="29"/>
      <c r="F479" s="29"/>
      <c r="G479" s="29"/>
      <c r="H479" s="29"/>
      <c r="I479" s="1"/>
      <c r="J479" s="1"/>
      <c r="K479" s="29"/>
      <c r="L479" s="1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2.75" customHeight="1">
      <c r="A480" s="29"/>
      <c r="B480" s="29"/>
      <c r="C480" s="29"/>
      <c r="D480" s="29"/>
      <c r="E480" s="29"/>
      <c r="F480" s="29"/>
      <c r="G480" s="29"/>
      <c r="H480" s="29"/>
      <c r="I480" s="1"/>
      <c r="J480" s="1"/>
      <c r="K480" s="29"/>
      <c r="L480" s="1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2.75" customHeight="1">
      <c r="A481" s="29"/>
      <c r="B481" s="29"/>
      <c r="C481" s="29"/>
      <c r="D481" s="29"/>
      <c r="E481" s="29"/>
      <c r="F481" s="29"/>
      <c r="G481" s="29"/>
      <c r="H481" s="29"/>
      <c r="I481" s="1"/>
      <c r="J481" s="1"/>
      <c r="K481" s="29"/>
      <c r="L481" s="1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2.75" customHeight="1">
      <c r="A482" s="29"/>
      <c r="B482" s="29"/>
      <c r="C482" s="29"/>
      <c r="D482" s="29"/>
      <c r="E482" s="29"/>
      <c r="F482" s="29"/>
      <c r="G482" s="29"/>
      <c r="H482" s="29"/>
      <c r="I482" s="1"/>
      <c r="J482" s="1"/>
      <c r="K482" s="29"/>
      <c r="L482" s="1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2.75" customHeight="1">
      <c r="A483" s="29"/>
      <c r="B483" s="29"/>
      <c r="C483" s="29"/>
      <c r="D483" s="29"/>
      <c r="E483" s="29"/>
      <c r="F483" s="29"/>
      <c r="G483" s="29"/>
      <c r="H483" s="29"/>
      <c r="I483" s="1"/>
      <c r="J483" s="1"/>
      <c r="K483" s="29"/>
      <c r="L483" s="1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2.75" customHeight="1">
      <c r="A484" s="29"/>
      <c r="B484" s="29"/>
      <c r="C484" s="29"/>
      <c r="D484" s="29"/>
      <c r="E484" s="29"/>
      <c r="F484" s="29"/>
      <c r="G484" s="29"/>
      <c r="H484" s="29"/>
      <c r="I484" s="1"/>
      <c r="J484" s="1"/>
      <c r="K484" s="29"/>
      <c r="L484" s="1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2.75" customHeight="1">
      <c r="A485" s="29"/>
      <c r="B485" s="29"/>
      <c r="C485" s="29"/>
      <c r="D485" s="29"/>
      <c r="E485" s="29"/>
      <c r="F485" s="29"/>
      <c r="G485" s="29"/>
      <c r="H485" s="29"/>
      <c r="I485" s="1"/>
      <c r="J485" s="1"/>
      <c r="K485" s="29"/>
      <c r="L485" s="1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2.75" customHeight="1">
      <c r="A486" s="29"/>
      <c r="B486" s="29"/>
      <c r="C486" s="29"/>
      <c r="D486" s="29"/>
      <c r="E486" s="29"/>
      <c r="F486" s="29"/>
      <c r="G486" s="29"/>
      <c r="H486" s="29"/>
      <c r="I486" s="1"/>
      <c r="J486" s="1"/>
      <c r="K486" s="29"/>
      <c r="L486" s="1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2.75" customHeight="1">
      <c r="A487" s="29"/>
      <c r="B487" s="29"/>
      <c r="C487" s="29"/>
      <c r="D487" s="29"/>
      <c r="E487" s="29"/>
      <c r="F487" s="29"/>
      <c r="G487" s="29"/>
      <c r="H487" s="29"/>
      <c r="I487" s="1"/>
      <c r="J487" s="1"/>
      <c r="K487" s="29"/>
      <c r="L487" s="1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2.75" customHeight="1">
      <c r="A488" s="29"/>
      <c r="B488" s="29"/>
      <c r="C488" s="29"/>
      <c r="D488" s="29"/>
      <c r="E488" s="29"/>
      <c r="F488" s="29"/>
      <c r="G488" s="29"/>
      <c r="H488" s="29"/>
      <c r="I488" s="1"/>
      <c r="J488" s="1"/>
      <c r="K488" s="29"/>
      <c r="L488" s="1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2.75" customHeight="1">
      <c r="A489" s="29"/>
      <c r="B489" s="29"/>
      <c r="C489" s="29"/>
      <c r="D489" s="29"/>
      <c r="E489" s="29"/>
      <c r="F489" s="29"/>
      <c r="G489" s="29"/>
      <c r="H489" s="29"/>
      <c r="I489" s="1"/>
      <c r="J489" s="1"/>
      <c r="K489" s="29"/>
      <c r="L489" s="1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2.75" customHeight="1">
      <c r="A490" s="29"/>
      <c r="B490" s="29"/>
      <c r="C490" s="29"/>
      <c r="D490" s="29"/>
      <c r="E490" s="29"/>
      <c r="F490" s="29"/>
      <c r="G490" s="29"/>
      <c r="H490" s="29"/>
      <c r="I490" s="1"/>
      <c r="J490" s="1"/>
      <c r="K490" s="29"/>
      <c r="L490" s="1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2.75" customHeight="1">
      <c r="A491" s="29"/>
      <c r="B491" s="29"/>
      <c r="C491" s="29"/>
      <c r="D491" s="29"/>
      <c r="E491" s="29"/>
      <c r="F491" s="29"/>
      <c r="G491" s="29"/>
      <c r="H491" s="29"/>
      <c r="I491" s="1"/>
      <c r="J491" s="1"/>
      <c r="K491" s="29"/>
      <c r="L491" s="1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2.75" customHeight="1">
      <c r="A492" s="29"/>
      <c r="B492" s="29"/>
      <c r="C492" s="29"/>
      <c r="D492" s="29"/>
      <c r="E492" s="29"/>
      <c r="F492" s="29"/>
      <c r="G492" s="29"/>
      <c r="H492" s="29"/>
      <c r="I492" s="1"/>
      <c r="J492" s="1"/>
      <c r="K492" s="29"/>
      <c r="L492" s="1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2.75" customHeight="1">
      <c r="A493" s="29"/>
      <c r="B493" s="29"/>
      <c r="C493" s="29"/>
      <c r="D493" s="29"/>
      <c r="E493" s="29"/>
      <c r="F493" s="29"/>
      <c r="G493" s="29"/>
      <c r="H493" s="29"/>
      <c r="I493" s="1"/>
      <c r="J493" s="1"/>
      <c r="K493" s="29"/>
      <c r="L493" s="1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2.75" customHeight="1">
      <c r="A494" s="29"/>
      <c r="B494" s="29"/>
      <c r="C494" s="29"/>
      <c r="D494" s="29"/>
      <c r="E494" s="29"/>
      <c r="F494" s="29"/>
      <c r="G494" s="29"/>
      <c r="H494" s="29"/>
      <c r="I494" s="1"/>
      <c r="J494" s="1"/>
      <c r="K494" s="29"/>
      <c r="L494" s="1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2.75" customHeight="1">
      <c r="A495" s="29"/>
      <c r="B495" s="29"/>
      <c r="C495" s="29"/>
      <c r="D495" s="29"/>
      <c r="E495" s="29"/>
      <c r="F495" s="29"/>
      <c r="G495" s="29"/>
      <c r="H495" s="29"/>
      <c r="I495" s="1"/>
      <c r="J495" s="1"/>
      <c r="K495" s="29"/>
      <c r="L495" s="1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2.75" customHeight="1">
      <c r="A496" s="29"/>
      <c r="B496" s="29"/>
      <c r="C496" s="29"/>
      <c r="D496" s="29"/>
      <c r="E496" s="29"/>
      <c r="F496" s="29"/>
      <c r="G496" s="29"/>
      <c r="H496" s="29"/>
      <c r="I496" s="1"/>
      <c r="J496" s="1"/>
      <c r="K496" s="29"/>
      <c r="L496" s="1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2.75" customHeight="1">
      <c r="A497" s="29"/>
      <c r="B497" s="29"/>
      <c r="C497" s="29"/>
      <c r="D497" s="29"/>
      <c r="E497" s="29"/>
      <c r="F497" s="29"/>
      <c r="G497" s="29"/>
      <c r="H497" s="29"/>
      <c r="I497" s="1"/>
      <c r="J497" s="1"/>
      <c r="K497" s="29"/>
      <c r="L497" s="1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2.75" customHeight="1">
      <c r="A498" s="29"/>
      <c r="B498" s="29"/>
      <c r="C498" s="29"/>
      <c r="D498" s="29"/>
      <c r="E498" s="29"/>
      <c r="F498" s="29"/>
      <c r="G498" s="29"/>
      <c r="H498" s="29"/>
      <c r="I498" s="1"/>
      <c r="J498" s="1"/>
      <c r="K498" s="29"/>
      <c r="L498" s="1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2.75" customHeight="1">
      <c r="A499" s="29"/>
      <c r="B499" s="29"/>
      <c r="C499" s="29"/>
      <c r="D499" s="29"/>
      <c r="E499" s="29"/>
      <c r="F499" s="29"/>
      <c r="G499" s="29"/>
      <c r="H499" s="29"/>
      <c r="I499" s="1"/>
      <c r="J499" s="1"/>
      <c r="K499" s="29"/>
      <c r="L499" s="1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2.75" customHeight="1">
      <c r="A500" s="29"/>
      <c r="B500" s="29"/>
      <c r="C500" s="29"/>
      <c r="D500" s="29"/>
      <c r="E500" s="29"/>
      <c r="F500" s="29"/>
      <c r="G500" s="29"/>
      <c r="H500" s="29"/>
      <c r="I500" s="1"/>
      <c r="J500" s="1"/>
      <c r="K500" s="29"/>
      <c r="L500" s="1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2.75" customHeight="1">
      <c r="A501" s="29"/>
      <c r="B501" s="29"/>
      <c r="C501" s="29"/>
      <c r="D501" s="29"/>
      <c r="E501" s="29"/>
      <c r="F501" s="29"/>
      <c r="G501" s="29"/>
      <c r="H501" s="29"/>
      <c r="I501" s="1"/>
      <c r="J501" s="1"/>
      <c r="K501" s="29"/>
      <c r="L501" s="1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2.75" customHeight="1">
      <c r="A502" s="29"/>
      <c r="B502" s="29"/>
      <c r="C502" s="29"/>
      <c r="D502" s="29"/>
      <c r="E502" s="29"/>
      <c r="F502" s="29"/>
      <c r="G502" s="29"/>
      <c r="H502" s="29"/>
      <c r="I502" s="1"/>
      <c r="J502" s="1"/>
      <c r="K502" s="29"/>
      <c r="L502" s="1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2.75" customHeight="1">
      <c r="A503" s="29"/>
      <c r="B503" s="29"/>
      <c r="C503" s="29"/>
      <c r="D503" s="29"/>
      <c r="E503" s="29"/>
      <c r="F503" s="29"/>
      <c r="G503" s="29"/>
      <c r="H503" s="29"/>
      <c r="I503" s="1"/>
      <c r="J503" s="1"/>
      <c r="K503" s="29"/>
      <c r="L503" s="1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2.75" customHeight="1">
      <c r="A504" s="29"/>
      <c r="B504" s="29"/>
      <c r="C504" s="29"/>
      <c r="D504" s="29"/>
      <c r="E504" s="29"/>
      <c r="F504" s="29"/>
      <c r="G504" s="29"/>
      <c r="H504" s="29"/>
      <c r="I504" s="1"/>
      <c r="J504" s="1"/>
      <c r="K504" s="29"/>
      <c r="L504" s="1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2.75" customHeight="1">
      <c r="A505" s="29"/>
      <c r="B505" s="29"/>
      <c r="C505" s="29"/>
      <c r="D505" s="29"/>
      <c r="E505" s="29"/>
      <c r="F505" s="29"/>
      <c r="G505" s="29"/>
      <c r="H505" s="29"/>
      <c r="I505" s="1"/>
      <c r="J505" s="1"/>
      <c r="K505" s="29"/>
      <c r="L505" s="1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2.75" customHeight="1">
      <c r="A506" s="29"/>
      <c r="B506" s="29"/>
      <c r="C506" s="29"/>
      <c r="D506" s="29"/>
      <c r="E506" s="29"/>
      <c r="F506" s="29"/>
      <c r="G506" s="29"/>
      <c r="H506" s="29"/>
      <c r="I506" s="1"/>
      <c r="J506" s="1"/>
      <c r="K506" s="29"/>
      <c r="L506" s="1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2.75" customHeight="1">
      <c r="A507" s="29"/>
      <c r="B507" s="29"/>
      <c r="C507" s="29"/>
      <c r="D507" s="29"/>
      <c r="E507" s="29"/>
      <c r="F507" s="29"/>
      <c r="G507" s="29"/>
      <c r="H507" s="29"/>
      <c r="I507" s="1"/>
      <c r="J507" s="1"/>
      <c r="K507" s="29"/>
      <c r="L507" s="1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2.75" customHeight="1">
      <c r="A508" s="29"/>
      <c r="B508" s="29"/>
      <c r="C508" s="29"/>
      <c r="D508" s="29"/>
      <c r="E508" s="29"/>
      <c r="F508" s="29"/>
      <c r="G508" s="29"/>
      <c r="H508" s="29"/>
      <c r="I508" s="1"/>
      <c r="J508" s="1"/>
      <c r="K508" s="29"/>
      <c r="L508" s="1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2.75" customHeight="1">
      <c r="A509" s="29"/>
      <c r="B509" s="29"/>
      <c r="C509" s="29"/>
      <c r="D509" s="29"/>
      <c r="E509" s="29"/>
      <c r="F509" s="29"/>
      <c r="G509" s="29"/>
      <c r="H509" s="29"/>
      <c r="I509" s="1"/>
      <c r="J509" s="1"/>
      <c r="K509" s="29"/>
      <c r="L509" s="1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2.75" customHeight="1">
      <c r="A510" s="29"/>
      <c r="B510" s="29"/>
      <c r="C510" s="29"/>
      <c r="D510" s="29"/>
      <c r="E510" s="29"/>
      <c r="F510" s="29"/>
      <c r="G510" s="29"/>
      <c r="H510" s="29"/>
      <c r="I510" s="1"/>
      <c r="J510" s="1"/>
      <c r="K510" s="29"/>
      <c r="L510" s="1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2.75" customHeight="1">
      <c r="A511" s="29"/>
      <c r="B511" s="29"/>
      <c r="C511" s="29"/>
      <c r="D511" s="29"/>
      <c r="E511" s="29"/>
      <c r="F511" s="29"/>
      <c r="G511" s="29"/>
      <c r="H511" s="29"/>
      <c r="I511" s="1"/>
      <c r="J511" s="1"/>
      <c r="K511" s="29"/>
      <c r="L511" s="1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2.75" customHeight="1">
      <c r="A512" s="29"/>
      <c r="B512" s="29"/>
      <c r="C512" s="29"/>
      <c r="D512" s="29"/>
      <c r="E512" s="29"/>
      <c r="F512" s="29"/>
      <c r="G512" s="29"/>
      <c r="H512" s="29"/>
      <c r="I512" s="1"/>
      <c r="J512" s="1"/>
      <c r="K512" s="29"/>
      <c r="L512" s="1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2.75" customHeight="1">
      <c r="A513" s="29"/>
      <c r="B513" s="29"/>
      <c r="C513" s="29"/>
      <c r="D513" s="29"/>
      <c r="E513" s="29"/>
      <c r="F513" s="29"/>
      <c r="G513" s="29"/>
      <c r="H513" s="29"/>
      <c r="I513" s="1"/>
      <c r="J513" s="1"/>
      <c r="K513" s="29"/>
      <c r="L513" s="1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2.75" customHeight="1">
      <c r="A514" s="29"/>
      <c r="B514" s="29"/>
      <c r="C514" s="29"/>
      <c r="D514" s="29"/>
      <c r="E514" s="29"/>
      <c r="F514" s="29"/>
      <c r="G514" s="29"/>
      <c r="H514" s="29"/>
      <c r="I514" s="1"/>
      <c r="J514" s="1"/>
      <c r="K514" s="29"/>
      <c r="L514" s="1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2.75" customHeight="1">
      <c r="A515" s="29"/>
      <c r="B515" s="29"/>
      <c r="C515" s="29"/>
      <c r="D515" s="29"/>
      <c r="E515" s="29"/>
      <c r="F515" s="29"/>
      <c r="G515" s="29"/>
      <c r="H515" s="29"/>
      <c r="I515" s="1"/>
      <c r="J515" s="1"/>
      <c r="K515" s="29"/>
      <c r="L515" s="1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2.75" customHeight="1">
      <c r="A516" s="29"/>
      <c r="B516" s="29"/>
      <c r="C516" s="29"/>
      <c r="D516" s="29"/>
      <c r="E516" s="29"/>
      <c r="F516" s="29"/>
      <c r="G516" s="29"/>
      <c r="H516" s="29"/>
      <c r="I516" s="1"/>
      <c r="J516" s="1"/>
      <c r="K516" s="29"/>
      <c r="L516" s="1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2.75" customHeight="1">
      <c r="A517" s="29"/>
      <c r="B517" s="29"/>
      <c r="C517" s="29"/>
      <c r="D517" s="29"/>
      <c r="E517" s="29"/>
      <c r="F517" s="29"/>
      <c r="G517" s="29"/>
      <c r="H517" s="29"/>
      <c r="I517" s="1"/>
      <c r="J517" s="1"/>
      <c r="K517" s="29"/>
      <c r="L517" s="1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2.75" customHeight="1">
      <c r="A518" s="29"/>
      <c r="B518" s="29"/>
      <c r="C518" s="29"/>
      <c r="D518" s="29"/>
      <c r="E518" s="29"/>
      <c r="F518" s="29"/>
      <c r="G518" s="29"/>
      <c r="H518" s="29"/>
      <c r="I518" s="1"/>
      <c r="J518" s="1"/>
      <c r="K518" s="29"/>
      <c r="L518" s="1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2.75" customHeight="1">
      <c r="A519" s="29"/>
      <c r="B519" s="29"/>
      <c r="C519" s="29"/>
      <c r="D519" s="29"/>
      <c r="E519" s="29"/>
      <c r="F519" s="29"/>
      <c r="G519" s="29"/>
      <c r="H519" s="29"/>
      <c r="I519" s="1"/>
      <c r="J519" s="1"/>
      <c r="K519" s="29"/>
      <c r="L519" s="1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2.75" customHeight="1">
      <c r="A520" s="29"/>
      <c r="B520" s="29"/>
      <c r="C520" s="29"/>
      <c r="D520" s="29"/>
      <c r="E520" s="29"/>
      <c r="F520" s="29"/>
      <c r="G520" s="29"/>
      <c r="H520" s="29"/>
      <c r="I520" s="1"/>
      <c r="J520" s="1"/>
      <c r="K520" s="29"/>
      <c r="L520" s="1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2.75" customHeight="1">
      <c r="A521" s="29"/>
      <c r="B521" s="29"/>
      <c r="C521" s="29"/>
      <c r="D521" s="29"/>
      <c r="E521" s="29"/>
      <c r="F521" s="29"/>
      <c r="G521" s="29"/>
      <c r="H521" s="29"/>
      <c r="I521" s="1"/>
      <c r="J521" s="1"/>
      <c r="K521" s="29"/>
      <c r="L521" s="1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2.75" customHeight="1">
      <c r="A522" s="29"/>
      <c r="B522" s="29"/>
      <c r="C522" s="29"/>
      <c r="D522" s="29"/>
      <c r="E522" s="29"/>
      <c r="F522" s="29"/>
      <c r="G522" s="29"/>
      <c r="H522" s="29"/>
      <c r="I522" s="1"/>
      <c r="J522" s="1"/>
      <c r="K522" s="29"/>
      <c r="L522" s="1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2.75" customHeight="1">
      <c r="A523" s="29"/>
      <c r="B523" s="29"/>
      <c r="C523" s="29"/>
      <c r="D523" s="29"/>
      <c r="E523" s="29"/>
      <c r="F523" s="29"/>
      <c r="G523" s="29"/>
      <c r="H523" s="29"/>
      <c r="I523" s="1"/>
      <c r="J523" s="1"/>
      <c r="K523" s="29"/>
      <c r="L523" s="1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2.75" customHeight="1">
      <c r="A524" s="29"/>
      <c r="B524" s="29"/>
      <c r="C524" s="29"/>
      <c r="D524" s="29"/>
      <c r="E524" s="29"/>
      <c r="F524" s="29"/>
      <c r="G524" s="29"/>
      <c r="H524" s="29"/>
      <c r="I524" s="1"/>
      <c r="J524" s="1"/>
      <c r="K524" s="29"/>
      <c r="L524" s="1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2.75" customHeight="1">
      <c r="A525" s="29"/>
      <c r="B525" s="29"/>
      <c r="C525" s="29"/>
      <c r="D525" s="29"/>
      <c r="E525" s="29"/>
      <c r="F525" s="29"/>
      <c r="G525" s="29"/>
      <c r="H525" s="29"/>
      <c r="I525" s="1"/>
      <c r="J525" s="1"/>
      <c r="K525" s="29"/>
      <c r="L525" s="1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2.75" customHeight="1">
      <c r="A526" s="29"/>
      <c r="B526" s="29"/>
      <c r="C526" s="29"/>
      <c r="D526" s="29"/>
      <c r="E526" s="29"/>
      <c r="F526" s="29"/>
      <c r="G526" s="29"/>
      <c r="H526" s="29"/>
      <c r="I526" s="1"/>
      <c r="J526" s="1"/>
      <c r="K526" s="29"/>
      <c r="L526" s="1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2.75" customHeight="1">
      <c r="A527" s="29"/>
      <c r="B527" s="29"/>
      <c r="C527" s="29"/>
      <c r="D527" s="29"/>
      <c r="E527" s="29"/>
      <c r="F527" s="29"/>
      <c r="G527" s="29"/>
      <c r="H527" s="29"/>
      <c r="I527" s="1"/>
      <c r="J527" s="1"/>
      <c r="K527" s="29"/>
      <c r="L527" s="1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2.75" customHeight="1">
      <c r="A528" s="29"/>
      <c r="B528" s="29"/>
      <c r="C528" s="29"/>
      <c r="D528" s="29"/>
      <c r="E528" s="29"/>
      <c r="F528" s="29"/>
      <c r="G528" s="29"/>
      <c r="H528" s="29"/>
      <c r="I528" s="1"/>
      <c r="J528" s="1"/>
      <c r="K528" s="29"/>
      <c r="L528" s="1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2.75" customHeight="1">
      <c r="A529" s="29"/>
      <c r="B529" s="29"/>
      <c r="C529" s="29"/>
      <c r="D529" s="29"/>
      <c r="E529" s="29"/>
      <c r="F529" s="29"/>
      <c r="G529" s="29"/>
      <c r="H529" s="29"/>
      <c r="I529" s="1"/>
      <c r="J529" s="1"/>
      <c r="K529" s="29"/>
      <c r="L529" s="1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2.75" customHeight="1">
      <c r="A530" s="29"/>
      <c r="B530" s="29"/>
      <c r="C530" s="29"/>
      <c r="D530" s="29"/>
      <c r="E530" s="29"/>
      <c r="F530" s="29"/>
      <c r="G530" s="29"/>
      <c r="H530" s="29"/>
      <c r="I530" s="1"/>
      <c r="J530" s="1"/>
      <c r="K530" s="29"/>
      <c r="L530" s="1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2.75" customHeight="1">
      <c r="A531" s="29"/>
      <c r="B531" s="29"/>
      <c r="C531" s="29"/>
      <c r="D531" s="29"/>
      <c r="E531" s="29"/>
      <c r="F531" s="29"/>
      <c r="G531" s="29"/>
      <c r="H531" s="29"/>
      <c r="I531" s="1"/>
      <c r="J531" s="1"/>
      <c r="K531" s="29"/>
      <c r="L531" s="1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2.75" customHeight="1">
      <c r="A532" s="29"/>
      <c r="B532" s="29"/>
      <c r="C532" s="29"/>
      <c r="D532" s="29"/>
      <c r="E532" s="29"/>
      <c r="F532" s="29"/>
      <c r="G532" s="29"/>
      <c r="H532" s="29"/>
      <c r="I532" s="1"/>
      <c r="J532" s="1"/>
      <c r="K532" s="29"/>
      <c r="L532" s="1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2.75" customHeight="1">
      <c r="A533" s="29"/>
      <c r="B533" s="29"/>
      <c r="C533" s="29"/>
      <c r="D533" s="29"/>
      <c r="E533" s="29"/>
      <c r="F533" s="29"/>
      <c r="G533" s="29"/>
      <c r="H533" s="29"/>
      <c r="I533" s="1"/>
      <c r="J533" s="1"/>
      <c r="K533" s="29"/>
      <c r="L533" s="1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2.75" customHeight="1">
      <c r="A534" s="29"/>
      <c r="B534" s="29"/>
      <c r="C534" s="29"/>
      <c r="D534" s="29"/>
      <c r="E534" s="29"/>
      <c r="F534" s="29"/>
      <c r="G534" s="29"/>
      <c r="H534" s="29"/>
      <c r="I534" s="1"/>
      <c r="J534" s="1"/>
      <c r="K534" s="29"/>
      <c r="L534" s="1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2.75" customHeight="1">
      <c r="A535" s="29"/>
      <c r="B535" s="29"/>
      <c r="C535" s="29"/>
      <c r="D535" s="29"/>
      <c r="E535" s="29"/>
      <c r="F535" s="29"/>
      <c r="G535" s="29"/>
      <c r="H535" s="29"/>
      <c r="I535" s="1"/>
      <c r="J535" s="1"/>
      <c r="K535" s="29"/>
      <c r="L535" s="1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2.75" customHeight="1">
      <c r="A536" s="29"/>
      <c r="B536" s="29"/>
      <c r="C536" s="29"/>
      <c r="D536" s="29"/>
      <c r="E536" s="29"/>
      <c r="F536" s="29"/>
      <c r="G536" s="29"/>
      <c r="H536" s="29"/>
      <c r="I536" s="1"/>
      <c r="J536" s="1"/>
      <c r="K536" s="29"/>
      <c r="L536" s="1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2.75" customHeight="1">
      <c r="A537" s="29"/>
      <c r="B537" s="29"/>
      <c r="C537" s="29"/>
      <c r="D537" s="29"/>
      <c r="E537" s="29"/>
      <c r="F537" s="29"/>
      <c r="G537" s="29"/>
      <c r="H537" s="29"/>
      <c r="I537" s="1"/>
      <c r="J537" s="1"/>
      <c r="K537" s="29"/>
      <c r="L537" s="1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2.75" customHeight="1">
      <c r="A538" s="29"/>
      <c r="B538" s="29"/>
      <c r="C538" s="29"/>
      <c r="D538" s="29"/>
      <c r="E538" s="29"/>
      <c r="F538" s="29"/>
      <c r="G538" s="29"/>
      <c r="H538" s="29"/>
      <c r="I538" s="1"/>
      <c r="J538" s="1"/>
      <c r="K538" s="29"/>
      <c r="L538" s="1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2.75" customHeight="1">
      <c r="A539" s="29"/>
      <c r="B539" s="29"/>
      <c r="C539" s="29"/>
      <c r="D539" s="29"/>
      <c r="E539" s="29"/>
      <c r="F539" s="29"/>
      <c r="G539" s="29"/>
      <c r="H539" s="29"/>
      <c r="I539" s="1"/>
      <c r="J539" s="1"/>
      <c r="K539" s="29"/>
      <c r="L539" s="1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2.75" customHeight="1">
      <c r="A540" s="29"/>
      <c r="B540" s="29"/>
      <c r="C540" s="29"/>
      <c r="D540" s="29"/>
      <c r="E540" s="29"/>
      <c r="F540" s="29"/>
      <c r="G540" s="29"/>
      <c r="H540" s="29"/>
      <c r="I540" s="1"/>
      <c r="J540" s="1"/>
      <c r="K540" s="29"/>
      <c r="L540" s="1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2.75" customHeight="1">
      <c r="A541" s="29"/>
      <c r="B541" s="29"/>
      <c r="C541" s="29"/>
      <c r="D541" s="29"/>
      <c r="E541" s="29"/>
      <c r="F541" s="29"/>
      <c r="G541" s="29"/>
      <c r="H541" s="29"/>
      <c r="I541" s="1"/>
      <c r="J541" s="1"/>
      <c r="K541" s="29"/>
      <c r="L541" s="1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2.75" customHeight="1">
      <c r="A542" s="29"/>
      <c r="B542" s="29"/>
      <c r="C542" s="29"/>
      <c r="D542" s="29"/>
      <c r="E542" s="29"/>
      <c r="F542" s="29"/>
      <c r="G542" s="29"/>
      <c r="H542" s="29"/>
      <c r="I542" s="1"/>
      <c r="J542" s="1"/>
      <c r="K542" s="29"/>
      <c r="L542" s="1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2.75" customHeight="1">
      <c r="A543" s="29"/>
      <c r="B543" s="29"/>
      <c r="C543" s="29"/>
      <c r="D543" s="29"/>
      <c r="E543" s="29"/>
      <c r="F543" s="29"/>
      <c r="G543" s="29"/>
      <c r="H543" s="29"/>
      <c r="I543" s="1"/>
      <c r="J543" s="1"/>
      <c r="K543" s="29"/>
      <c r="L543" s="1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2.75" customHeight="1">
      <c r="A544" s="29"/>
      <c r="B544" s="29"/>
      <c r="C544" s="29"/>
      <c r="D544" s="29"/>
      <c r="E544" s="29"/>
      <c r="F544" s="29"/>
      <c r="G544" s="29"/>
      <c r="H544" s="29"/>
      <c r="I544" s="1"/>
      <c r="J544" s="1"/>
      <c r="K544" s="29"/>
      <c r="L544" s="1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2.75" customHeight="1">
      <c r="A545" s="29"/>
      <c r="B545" s="29"/>
      <c r="C545" s="29"/>
      <c r="D545" s="29"/>
      <c r="E545" s="29"/>
      <c r="F545" s="29"/>
      <c r="G545" s="29"/>
      <c r="H545" s="29"/>
      <c r="I545" s="1"/>
      <c r="J545" s="1"/>
      <c r="K545" s="29"/>
      <c r="L545" s="1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2.75" customHeight="1">
      <c r="A546" s="29"/>
      <c r="B546" s="29"/>
      <c r="C546" s="29"/>
      <c r="D546" s="29"/>
      <c r="E546" s="29"/>
      <c r="F546" s="29"/>
      <c r="G546" s="29"/>
      <c r="H546" s="29"/>
      <c r="I546" s="1"/>
      <c r="J546" s="1"/>
      <c r="K546" s="29"/>
      <c r="L546" s="1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2.75" customHeight="1">
      <c r="A547" s="29"/>
      <c r="B547" s="29"/>
      <c r="C547" s="29"/>
      <c r="D547" s="29"/>
      <c r="E547" s="29"/>
      <c r="F547" s="29"/>
      <c r="G547" s="29"/>
      <c r="H547" s="29"/>
      <c r="I547" s="1"/>
      <c r="J547" s="1"/>
      <c r="K547" s="29"/>
      <c r="L547" s="1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2.75" customHeight="1">
      <c r="A548" s="29"/>
      <c r="B548" s="29"/>
      <c r="C548" s="29"/>
      <c r="D548" s="29"/>
      <c r="E548" s="29"/>
      <c r="F548" s="29"/>
      <c r="G548" s="29"/>
      <c r="H548" s="29"/>
      <c r="I548" s="1"/>
      <c r="J548" s="1"/>
      <c r="K548" s="29"/>
      <c r="L548" s="1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2.75" customHeight="1">
      <c r="A549" s="29"/>
      <c r="B549" s="29"/>
      <c r="C549" s="29"/>
      <c r="D549" s="29"/>
      <c r="E549" s="29"/>
      <c r="F549" s="29"/>
      <c r="G549" s="29"/>
      <c r="H549" s="29"/>
      <c r="I549" s="1"/>
      <c r="J549" s="1"/>
      <c r="K549" s="29"/>
      <c r="L549" s="1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2.75" customHeight="1">
      <c r="A550" s="29"/>
      <c r="B550" s="29"/>
      <c r="C550" s="29"/>
      <c r="D550" s="29"/>
      <c r="E550" s="29"/>
      <c r="F550" s="29"/>
      <c r="G550" s="29"/>
      <c r="H550" s="29"/>
      <c r="I550" s="1"/>
      <c r="J550" s="1"/>
      <c r="K550" s="29"/>
      <c r="L550" s="1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2.75" customHeight="1">
      <c r="A551" s="29"/>
      <c r="B551" s="29"/>
      <c r="C551" s="29"/>
      <c r="D551" s="29"/>
      <c r="E551" s="29"/>
      <c r="F551" s="29"/>
      <c r="G551" s="29"/>
      <c r="H551" s="29"/>
      <c r="I551" s="1"/>
      <c r="J551" s="1"/>
      <c r="K551" s="29"/>
      <c r="L551" s="1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2.75" customHeight="1">
      <c r="A552" s="29"/>
      <c r="B552" s="29"/>
      <c r="C552" s="29"/>
      <c r="D552" s="29"/>
      <c r="E552" s="29"/>
      <c r="F552" s="29"/>
      <c r="G552" s="29"/>
      <c r="H552" s="29"/>
      <c r="I552" s="1"/>
      <c r="J552" s="1"/>
      <c r="K552" s="29"/>
      <c r="L552" s="1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2.75" customHeight="1">
      <c r="A553" s="29"/>
      <c r="B553" s="29"/>
      <c r="C553" s="29"/>
      <c r="D553" s="29"/>
      <c r="E553" s="29"/>
      <c r="F553" s="29"/>
      <c r="G553" s="29"/>
      <c r="H553" s="29"/>
      <c r="I553" s="1"/>
      <c r="J553" s="1"/>
      <c r="K553" s="29"/>
      <c r="L553" s="1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2.75" customHeight="1">
      <c r="A554" s="29"/>
      <c r="B554" s="29"/>
      <c r="C554" s="29"/>
      <c r="D554" s="29"/>
      <c r="E554" s="29"/>
      <c r="F554" s="29"/>
      <c r="G554" s="29"/>
      <c r="H554" s="29"/>
      <c r="I554" s="1"/>
      <c r="J554" s="1"/>
      <c r="K554" s="29"/>
      <c r="L554" s="1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2.75" customHeight="1">
      <c r="A555" s="29"/>
      <c r="B555" s="29"/>
      <c r="C555" s="29"/>
      <c r="D555" s="29"/>
      <c r="E555" s="29"/>
      <c r="F555" s="29"/>
      <c r="G555" s="29"/>
      <c r="H555" s="29"/>
      <c r="I555" s="1"/>
      <c r="J555" s="1"/>
      <c r="K555" s="29"/>
      <c r="L555" s="1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2.75" customHeight="1">
      <c r="A556" s="29"/>
      <c r="B556" s="29"/>
      <c r="C556" s="29"/>
      <c r="D556" s="29"/>
      <c r="E556" s="29"/>
      <c r="F556" s="29"/>
      <c r="G556" s="29"/>
      <c r="H556" s="29"/>
      <c r="I556" s="1"/>
      <c r="J556" s="1"/>
      <c r="K556" s="29"/>
      <c r="L556" s="1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2.75" customHeight="1">
      <c r="A557" s="29"/>
      <c r="B557" s="29"/>
      <c r="C557" s="29"/>
      <c r="D557" s="29"/>
      <c r="E557" s="29"/>
      <c r="F557" s="29"/>
      <c r="G557" s="29"/>
      <c r="H557" s="29"/>
      <c r="I557" s="1"/>
      <c r="J557" s="1"/>
      <c r="K557" s="29"/>
      <c r="L557" s="1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2.75" customHeight="1">
      <c r="A558" s="29"/>
      <c r="B558" s="29"/>
      <c r="C558" s="29"/>
      <c r="D558" s="29"/>
      <c r="E558" s="29"/>
      <c r="F558" s="29"/>
      <c r="G558" s="29"/>
      <c r="H558" s="29"/>
      <c r="I558" s="1"/>
      <c r="J558" s="1"/>
      <c r="K558" s="29"/>
      <c r="L558" s="1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2.75" customHeight="1">
      <c r="A559" s="29"/>
      <c r="B559" s="29"/>
      <c r="C559" s="29"/>
      <c r="D559" s="29"/>
      <c r="E559" s="29"/>
      <c r="F559" s="29"/>
      <c r="G559" s="29"/>
      <c r="H559" s="29"/>
      <c r="I559" s="1"/>
      <c r="J559" s="1"/>
      <c r="K559" s="29"/>
      <c r="L559" s="1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2.75" customHeight="1">
      <c r="A560" s="29"/>
      <c r="B560" s="29"/>
      <c r="C560" s="29"/>
      <c r="D560" s="29"/>
      <c r="E560" s="29"/>
      <c r="F560" s="29"/>
      <c r="G560" s="29"/>
      <c r="H560" s="29"/>
      <c r="I560" s="1"/>
      <c r="J560" s="1"/>
      <c r="K560" s="29"/>
      <c r="L560" s="1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2.75" customHeight="1">
      <c r="A561" s="29"/>
      <c r="B561" s="29"/>
      <c r="C561" s="29"/>
      <c r="D561" s="29"/>
      <c r="E561" s="29"/>
      <c r="F561" s="29"/>
      <c r="G561" s="29"/>
      <c r="H561" s="29"/>
      <c r="I561" s="1"/>
      <c r="J561" s="1"/>
      <c r="K561" s="29"/>
      <c r="L561" s="1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2.75" customHeight="1">
      <c r="A562" s="29"/>
      <c r="B562" s="29"/>
      <c r="C562" s="29"/>
      <c r="D562" s="29"/>
      <c r="E562" s="29"/>
      <c r="F562" s="29"/>
      <c r="G562" s="29"/>
      <c r="H562" s="29"/>
      <c r="I562" s="1"/>
      <c r="J562" s="1"/>
      <c r="K562" s="29"/>
      <c r="L562" s="1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2.75" customHeight="1">
      <c r="A563" s="29"/>
      <c r="B563" s="29"/>
      <c r="C563" s="29"/>
      <c r="D563" s="29"/>
      <c r="E563" s="29"/>
      <c r="F563" s="29"/>
      <c r="G563" s="29"/>
      <c r="H563" s="29"/>
      <c r="I563" s="1"/>
      <c r="J563" s="1"/>
      <c r="K563" s="29"/>
      <c r="L563" s="1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2.75" customHeight="1">
      <c r="A564" s="29"/>
      <c r="B564" s="29"/>
      <c r="C564" s="29"/>
      <c r="D564" s="29"/>
      <c r="E564" s="29"/>
      <c r="F564" s="29"/>
      <c r="G564" s="29"/>
      <c r="H564" s="29"/>
      <c r="I564" s="1"/>
      <c r="J564" s="1"/>
      <c r="K564" s="29"/>
      <c r="L564" s="1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2.75" customHeight="1">
      <c r="A565" s="29"/>
      <c r="B565" s="29"/>
      <c r="C565" s="29"/>
      <c r="D565" s="29"/>
      <c r="E565" s="29"/>
      <c r="F565" s="29"/>
      <c r="G565" s="29"/>
      <c r="H565" s="29"/>
      <c r="I565" s="1"/>
      <c r="J565" s="1"/>
      <c r="K565" s="29"/>
      <c r="L565" s="1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2.75" customHeight="1">
      <c r="A566" s="29"/>
      <c r="B566" s="29"/>
      <c r="C566" s="29"/>
      <c r="D566" s="29"/>
      <c r="E566" s="29"/>
      <c r="F566" s="29"/>
      <c r="G566" s="29"/>
      <c r="H566" s="29"/>
      <c r="I566" s="1"/>
      <c r="J566" s="1"/>
      <c r="K566" s="29"/>
      <c r="L566" s="1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2.75" customHeight="1">
      <c r="A567" s="29"/>
      <c r="B567" s="29"/>
      <c r="C567" s="29"/>
      <c r="D567" s="29"/>
      <c r="E567" s="29"/>
      <c r="F567" s="29"/>
      <c r="G567" s="29"/>
      <c r="H567" s="29"/>
      <c r="I567" s="1"/>
      <c r="J567" s="1"/>
      <c r="K567" s="29"/>
      <c r="L567" s="1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2.75" customHeight="1">
      <c r="A568" s="29"/>
      <c r="B568" s="29"/>
      <c r="C568" s="29"/>
      <c r="D568" s="29"/>
      <c r="E568" s="29"/>
      <c r="F568" s="29"/>
      <c r="G568" s="29"/>
      <c r="H568" s="29"/>
      <c r="I568" s="1"/>
      <c r="J568" s="1"/>
      <c r="K568" s="29"/>
      <c r="L568" s="1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2.75" customHeight="1">
      <c r="A569" s="29"/>
      <c r="B569" s="29"/>
      <c r="C569" s="29"/>
      <c r="D569" s="29"/>
      <c r="E569" s="29"/>
      <c r="F569" s="29"/>
      <c r="G569" s="29"/>
      <c r="H569" s="29"/>
      <c r="I569" s="1"/>
      <c r="J569" s="1"/>
      <c r="K569" s="29"/>
      <c r="L569" s="1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2.75" customHeight="1">
      <c r="A570" s="29"/>
      <c r="B570" s="29"/>
      <c r="C570" s="29"/>
      <c r="D570" s="29"/>
      <c r="E570" s="29"/>
      <c r="F570" s="29"/>
      <c r="G570" s="29"/>
      <c r="H570" s="29"/>
      <c r="I570" s="1"/>
      <c r="J570" s="1"/>
      <c r="K570" s="29"/>
      <c r="L570" s="1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2.75" customHeight="1">
      <c r="A571" s="29"/>
      <c r="B571" s="29"/>
      <c r="C571" s="29"/>
      <c r="D571" s="29"/>
      <c r="E571" s="29"/>
      <c r="F571" s="29"/>
      <c r="G571" s="29"/>
      <c r="H571" s="29"/>
      <c r="I571" s="1"/>
      <c r="J571" s="1"/>
      <c r="K571" s="29"/>
      <c r="L571" s="1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2.75" customHeight="1">
      <c r="A572" s="29"/>
      <c r="B572" s="29"/>
      <c r="C572" s="29"/>
      <c r="D572" s="29"/>
      <c r="E572" s="29"/>
      <c r="F572" s="29"/>
      <c r="G572" s="29"/>
      <c r="H572" s="29"/>
      <c r="I572" s="1"/>
      <c r="J572" s="1"/>
      <c r="K572" s="29"/>
      <c r="L572" s="1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2.75" customHeight="1">
      <c r="A573" s="29"/>
      <c r="B573" s="29"/>
      <c r="C573" s="29"/>
      <c r="D573" s="29"/>
      <c r="E573" s="29"/>
      <c r="F573" s="29"/>
      <c r="G573" s="29"/>
      <c r="H573" s="29"/>
      <c r="I573" s="1"/>
      <c r="J573" s="1"/>
      <c r="K573" s="29"/>
      <c r="L573" s="1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2.75" customHeight="1">
      <c r="A574" s="29"/>
      <c r="B574" s="29"/>
      <c r="C574" s="29"/>
      <c r="D574" s="29"/>
      <c r="E574" s="29"/>
      <c r="F574" s="29"/>
      <c r="G574" s="29"/>
      <c r="H574" s="29"/>
      <c r="I574" s="1"/>
      <c r="J574" s="1"/>
      <c r="K574" s="29"/>
      <c r="L574" s="1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2.75" customHeight="1">
      <c r="A575" s="29"/>
      <c r="B575" s="29"/>
      <c r="C575" s="29"/>
      <c r="D575" s="29"/>
      <c r="E575" s="29"/>
      <c r="F575" s="29"/>
      <c r="G575" s="29"/>
      <c r="H575" s="29"/>
      <c r="I575" s="1"/>
      <c r="J575" s="1"/>
      <c r="K575" s="29"/>
      <c r="L575" s="1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2.75" customHeight="1">
      <c r="A576" s="29"/>
      <c r="B576" s="29"/>
      <c r="C576" s="29"/>
      <c r="D576" s="29"/>
      <c r="E576" s="29"/>
      <c r="F576" s="29"/>
      <c r="G576" s="29"/>
      <c r="H576" s="29"/>
      <c r="I576" s="1"/>
      <c r="J576" s="1"/>
      <c r="K576" s="29"/>
      <c r="L576" s="1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2.75" customHeight="1">
      <c r="A577" s="29"/>
      <c r="B577" s="29"/>
      <c r="C577" s="29"/>
      <c r="D577" s="29"/>
      <c r="E577" s="29"/>
      <c r="F577" s="29"/>
      <c r="G577" s="29"/>
      <c r="H577" s="29"/>
      <c r="I577" s="1"/>
      <c r="J577" s="1"/>
      <c r="K577" s="29"/>
      <c r="L577" s="1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2.75" customHeight="1">
      <c r="A578" s="29"/>
      <c r="B578" s="29"/>
      <c r="C578" s="29"/>
      <c r="D578" s="29"/>
      <c r="E578" s="29"/>
      <c r="F578" s="29"/>
      <c r="G578" s="29"/>
      <c r="H578" s="29"/>
      <c r="I578" s="1"/>
      <c r="J578" s="1"/>
      <c r="K578" s="29"/>
      <c r="L578" s="1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2.75" customHeight="1">
      <c r="A579" s="29"/>
      <c r="B579" s="29"/>
      <c r="C579" s="29"/>
      <c r="D579" s="29"/>
      <c r="E579" s="29"/>
      <c r="F579" s="29"/>
      <c r="G579" s="29"/>
      <c r="H579" s="29"/>
      <c r="I579" s="1"/>
      <c r="J579" s="1"/>
      <c r="K579" s="29"/>
      <c r="L579" s="1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2.75" customHeight="1">
      <c r="A580" s="29"/>
      <c r="B580" s="29"/>
      <c r="C580" s="29"/>
      <c r="D580" s="29"/>
      <c r="E580" s="29"/>
      <c r="F580" s="29"/>
      <c r="G580" s="29"/>
      <c r="H580" s="29"/>
      <c r="I580" s="1"/>
      <c r="J580" s="1"/>
      <c r="K580" s="29"/>
      <c r="L580" s="1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2.75" customHeight="1">
      <c r="A581" s="29"/>
      <c r="B581" s="29"/>
      <c r="C581" s="29"/>
      <c r="D581" s="29"/>
      <c r="E581" s="29"/>
      <c r="F581" s="29"/>
      <c r="G581" s="29"/>
      <c r="H581" s="29"/>
      <c r="I581" s="1"/>
      <c r="J581" s="1"/>
      <c r="K581" s="29"/>
      <c r="L581" s="1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2.75" customHeight="1">
      <c r="A582" s="29"/>
      <c r="B582" s="29"/>
      <c r="C582" s="29"/>
      <c r="D582" s="29"/>
      <c r="E582" s="29"/>
      <c r="F582" s="29"/>
      <c r="G582" s="29"/>
      <c r="H582" s="29"/>
      <c r="I582" s="1"/>
      <c r="J582" s="1"/>
      <c r="K582" s="29"/>
      <c r="L582" s="1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2.75" customHeight="1">
      <c r="A583" s="29"/>
      <c r="B583" s="29"/>
      <c r="C583" s="29"/>
      <c r="D583" s="29"/>
      <c r="E583" s="29"/>
      <c r="F583" s="29"/>
      <c r="G583" s="29"/>
      <c r="H583" s="29"/>
      <c r="I583" s="1"/>
      <c r="J583" s="1"/>
      <c r="K583" s="29"/>
      <c r="L583" s="1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2.75" customHeight="1">
      <c r="A584" s="29"/>
      <c r="B584" s="29"/>
      <c r="C584" s="29"/>
      <c r="D584" s="29"/>
      <c r="E584" s="29"/>
      <c r="F584" s="29"/>
      <c r="G584" s="29"/>
      <c r="H584" s="29"/>
      <c r="I584" s="1"/>
      <c r="J584" s="1"/>
      <c r="K584" s="29"/>
      <c r="L584" s="1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2.75" customHeight="1">
      <c r="A585" s="29"/>
      <c r="B585" s="29"/>
      <c r="C585" s="29"/>
      <c r="D585" s="29"/>
      <c r="E585" s="29"/>
      <c r="F585" s="29"/>
      <c r="G585" s="29"/>
      <c r="H585" s="29"/>
      <c r="I585" s="1"/>
      <c r="J585" s="1"/>
      <c r="K585" s="29"/>
      <c r="L585" s="1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2.75" customHeight="1">
      <c r="A586" s="29"/>
      <c r="B586" s="29"/>
      <c r="C586" s="29"/>
      <c r="D586" s="29"/>
      <c r="E586" s="29"/>
      <c r="F586" s="29"/>
      <c r="G586" s="29"/>
      <c r="H586" s="29"/>
      <c r="I586" s="1"/>
      <c r="J586" s="1"/>
      <c r="K586" s="29"/>
      <c r="L586" s="1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2.75" customHeight="1">
      <c r="A587" s="29"/>
      <c r="B587" s="29"/>
      <c r="C587" s="29"/>
      <c r="D587" s="29"/>
      <c r="E587" s="29"/>
      <c r="F587" s="29"/>
      <c r="G587" s="29"/>
      <c r="H587" s="29"/>
      <c r="I587" s="1"/>
      <c r="J587" s="1"/>
      <c r="K587" s="29"/>
      <c r="L587" s="1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2.75" customHeight="1">
      <c r="A588" s="29"/>
      <c r="B588" s="29"/>
      <c r="C588" s="29"/>
      <c r="D588" s="29"/>
      <c r="E588" s="29"/>
      <c r="F588" s="29"/>
      <c r="G588" s="29"/>
      <c r="H588" s="29"/>
      <c r="I588" s="1"/>
      <c r="J588" s="1"/>
      <c r="K588" s="29"/>
      <c r="L588" s="1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2.75" customHeight="1">
      <c r="A589" s="29"/>
      <c r="B589" s="29"/>
      <c r="C589" s="29"/>
      <c r="D589" s="29"/>
      <c r="E589" s="29"/>
      <c r="F589" s="29"/>
      <c r="G589" s="29"/>
      <c r="H589" s="29"/>
      <c r="I589" s="1"/>
      <c r="J589" s="1"/>
      <c r="K589" s="29"/>
      <c r="L589" s="1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2.75" customHeight="1">
      <c r="A590" s="29"/>
      <c r="B590" s="29"/>
      <c r="C590" s="29"/>
      <c r="D590" s="29"/>
      <c r="E590" s="29"/>
      <c r="F590" s="29"/>
      <c r="G590" s="29"/>
      <c r="H590" s="29"/>
      <c r="I590" s="1"/>
      <c r="J590" s="1"/>
      <c r="K590" s="29"/>
      <c r="L590" s="1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2.75" customHeight="1">
      <c r="A591" s="29"/>
      <c r="B591" s="29"/>
      <c r="C591" s="29"/>
      <c r="D591" s="29"/>
      <c r="E591" s="29"/>
      <c r="F591" s="29"/>
      <c r="G591" s="29"/>
      <c r="H591" s="29"/>
      <c r="I591" s="1"/>
      <c r="J591" s="1"/>
      <c r="K591" s="29"/>
      <c r="L591" s="1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2.75" customHeight="1">
      <c r="A592" s="29"/>
      <c r="B592" s="29"/>
      <c r="C592" s="29"/>
      <c r="D592" s="29"/>
      <c r="E592" s="29"/>
      <c r="F592" s="29"/>
      <c r="G592" s="29"/>
      <c r="H592" s="29"/>
      <c r="I592" s="1"/>
      <c r="J592" s="1"/>
      <c r="K592" s="29"/>
      <c r="L592" s="1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2.75" customHeight="1">
      <c r="A593" s="29"/>
      <c r="B593" s="29"/>
      <c r="C593" s="29"/>
      <c r="D593" s="29"/>
      <c r="E593" s="29"/>
      <c r="F593" s="29"/>
      <c r="G593" s="29"/>
      <c r="H593" s="29"/>
      <c r="I593" s="1"/>
      <c r="J593" s="1"/>
      <c r="K593" s="29"/>
      <c r="L593" s="1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2.75" customHeight="1">
      <c r="A594" s="29"/>
      <c r="B594" s="29"/>
      <c r="C594" s="29"/>
      <c r="D594" s="29"/>
      <c r="E594" s="29"/>
      <c r="F594" s="29"/>
      <c r="G594" s="29"/>
      <c r="H594" s="29"/>
      <c r="I594" s="1"/>
      <c r="J594" s="1"/>
      <c r="K594" s="29"/>
      <c r="L594" s="1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2.75" customHeight="1">
      <c r="A595" s="29"/>
      <c r="B595" s="29"/>
      <c r="C595" s="29"/>
      <c r="D595" s="29"/>
      <c r="E595" s="29"/>
      <c r="F595" s="29"/>
      <c r="G595" s="29"/>
      <c r="H595" s="29"/>
      <c r="I595" s="1"/>
      <c r="J595" s="1"/>
      <c r="K595" s="29"/>
      <c r="L595" s="1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2.75" customHeight="1">
      <c r="A596" s="29"/>
      <c r="B596" s="29"/>
      <c r="C596" s="29"/>
      <c r="D596" s="29"/>
      <c r="E596" s="29"/>
      <c r="F596" s="29"/>
      <c r="G596" s="29"/>
      <c r="H596" s="29"/>
      <c r="I596" s="1"/>
      <c r="J596" s="1"/>
      <c r="K596" s="29"/>
      <c r="L596" s="1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2.75" customHeight="1">
      <c r="A597" s="29"/>
      <c r="B597" s="29"/>
      <c r="C597" s="29"/>
      <c r="D597" s="29"/>
      <c r="E597" s="29"/>
      <c r="F597" s="29"/>
      <c r="G597" s="29"/>
      <c r="H597" s="29"/>
      <c r="I597" s="1"/>
      <c r="J597" s="1"/>
      <c r="K597" s="29"/>
      <c r="L597" s="1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2.75" customHeight="1">
      <c r="A598" s="29"/>
      <c r="B598" s="29"/>
      <c r="C598" s="29"/>
      <c r="D598" s="29"/>
      <c r="E598" s="29"/>
      <c r="F598" s="29"/>
      <c r="G598" s="29"/>
      <c r="H598" s="29"/>
      <c r="I598" s="1"/>
      <c r="J598" s="1"/>
      <c r="K598" s="29"/>
      <c r="L598" s="1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2.75" customHeight="1">
      <c r="A599" s="29"/>
      <c r="B599" s="29"/>
      <c r="C599" s="29"/>
      <c r="D599" s="29"/>
      <c r="E599" s="29"/>
      <c r="F599" s="29"/>
      <c r="G599" s="29"/>
      <c r="H599" s="29"/>
      <c r="I599" s="1"/>
      <c r="J599" s="1"/>
      <c r="K599" s="29"/>
      <c r="L599" s="1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2.75" customHeight="1">
      <c r="A600" s="29"/>
      <c r="B600" s="29"/>
      <c r="C600" s="29"/>
      <c r="D600" s="29"/>
      <c r="E600" s="29"/>
      <c r="F600" s="29"/>
      <c r="G600" s="29"/>
      <c r="H600" s="29"/>
      <c r="I600" s="1"/>
      <c r="J600" s="1"/>
      <c r="K600" s="29"/>
      <c r="L600" s="1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2.75" customHeight="1">
      <c r="A601" s="29"/>
      <c r="B601" s="29"/>
      <c r="C601" s="29"/>
      <c r="D601" s="29"/>
      <c r="E601" s="29"/>
      <c r="F601" s="29"/>
      <c r="G601" s="29"/>
      <c r="H601" s="29"/>
      <c r="I601" s="1"/>
      <c r="J601" s="1"/>
      <c r="K601" s="29"/>
      <c r="L601" s="1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2.75" customHeight="1">
      <c r="A602" s="29"/>
      <c r="B602" s="29"/>
      <c r="C602" s="29"/>
      <c r="D602" s="29"/>
      <c r="E602" s="29"/>
      <c r="F602" s="29"/>
      <c r="G602" s="29"/>
      <c r="H602" s="29"/>
      <c r="I602" s="1"/>
      <c r="J602" s="1"/>
      <c r="K602" s="29"/>
      <c r="L602" s="1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2.75" customHeight="1">
      <c r="A603" s="29"/>
      <c r="B603" s="29"/>
      <c r="C603" s="29"/>
      <c r="D603" s="29"/>
      <c r="E603" s="29"/>
      <c r="F603" s="29"/>
      <c r="G603" s="29"/>
      <c r="H603" s="29"/>
      <c r="I603" s="1"/>
      <c r="J603" s="1"/>
      <c r="K603" s="29"/>
      <c r="L603" s="1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2.75" customHeight="1">
      <c r="A604" s="29"/>
      <c r="B604" s="29"/>
      <c r="C604" s="29"/>
      <c r="D604" s="29"/>
      <c r="E604" s="29"/>
      <c r="F604" s="29"/>
      <c r="G604" s="29"/>
      <c r="H604" s="29"/>
      <c r="I604" s="1"/>
      <c r="J604" s="1"/>
      <c r="K604" s="29"/>
      <c r="L604" s="1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2.75" customHeight="1">
      <c r="A605" s="29"/>
      <c r="B605" s="29"/>
      <c r="C605" s="29"/>
      <c r="D605" s="29"/>
      <c r="E605" s="29"/>
      <c r="F605" s="29"/>
      <c r="G605" s="29"/>
      <c r="H605" s="29"/>
      <c r="I605" s="1"/>
      <c r="J605" s="1"/>
      <c r="K605" s="29"/>
      <c r="L605" s="1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2.75" customHeight="1">
      <c r="A606" s="29"/>
      <c r="B606" s="29"/>
      <c r="C606" s="29"/>
      <c r="D606" s="29"/>
      <c r="E606" s="29"/>
      <c r="F606" s="29"/>
      <c r="G606" s="29"/>
      <c r="H606" s="29"/>
      <c r="I606" s="1"/>
      <c r="J606" s="1"/>
      <c r="K606" s="29"/>
      <c r="L606" s="1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2.75" customHeight="1">
      <c r="A607" s="29"/>
      <c r="B607" s="29"/>
      <c r="C607" s="29"/>
      <c r="D607" s="29"/>
      <c r="E607" s="29"/>
      <c r="F607" s="29"/>
      <c r="G607" s="29"/>
      <c r="H607" s="29"/>
      <c r="I607" s="1"/>
      <c r="J607" s="1"/>
      <c r="K607" s="29"/>
      <c r="L607" s="1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2.75" customHeight="1">
      <c r="A608" s="29"/>
      <c r="B608" s="29"/>
      <c r="C608" s="29"/>
      <c r="D608" s="29"/>
      <c r="E608" s="29"/>
      <c r="F608" s="29"/>
      <c r="G608" s="29"/>
      <c r="H608" s="29"/>
      <c r="I608" s="1"/>
      <c r="J608" s="1"/>
      <c r="K608" s="29"/>
      <c r="L608" s="1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2.75" customHeight="1">
      <c r="A609" s="29"/>
      <c r="B609" s="29"/>
      <c r="C609" s="29"/>
      <c r="D609" s="29"/>
      <c r="E609" s="29"/>
      <c r="F609" s="29"/>
      <c r="G609" s="29"/>
      <c r="H609" s="29"/>
      <c r="I609" s="1"/>
      <c r="J609" s="1"/>
      <c r="K609" s="29"/>
      <c r="L609" s="1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2.75" customHeight="1">
      <c r="A610" s="29"/>
      <c r="B610" s="29"/>
      <c r="C610" s="29"/>
      <c r="D610" s="29"/>
      <c r="E610" s="29"/>
      <c r="F610" s="29"/>
      <c r="G610" s="29"/>
      <c r="H610" s="29"/>
      <c r="I610" s="1"/>
      <c r="J610" s="1"/>
      <c r="K610" s="29"/>
      <c r="L610" s="1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2.75" customHeight="1">
      <c r="A611" s="29"/>
      <c r="B611" s="29"/>
      <c r="C611" s="29"/>
      <c r="D611" s="29"/>
      <c r="E611" s="29"/>
      <c r="F611" s="29"/>
      <c r="G611" s="29"/>
      <c r="H611" s="29"/>
      <c r="I611" s="1"/>
      <c r="J611" s="1"/>
      <c r="K611" s="29"/>
      <c r="L611" s="1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2.75" customHeight="1">
      <c r="A612" s="29"/>
      <c r="B612" s="29"/>
      <c r="C612" s="29"/>
      <c r="D612" s="29"/>
      <c r="E612" s="29"/>
      <c r="F612" s="29"/>
      <c r="G612" s="29"/>
      <c r="H612" s="29"/>
      <c r="I612" s="1"/>
      <c r="J612" s="1"/>
      <c r="K612" s="29"/>
      <c r="L612" s="1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2.75" customHeight="1">
      <c r="A613" s="29"/>
      <c r="B613" s="29"/>
      <c r="C613" s="29"/>
      <c r="D613" s="29"/>
      <c r="E613" s="29"/>
      <c r="F613" s="29"/>
      <c r="G613" s="29"/>
      <c r="H613" s="29"/>
      <c r="I613" s="1"/>
      <c r="J613" s="1"/>
      <c r="K613" s="29"/>
      <c r="L613" s="1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2.75" customHeight="1">
      <c r="A614" s="29"/>
      <c r="B614" s="29"/>
      <c r="C614" s="29"/>
      <c r="D614" s="29"/>
      <c r="E614" s="29"/>
      <c r="F614" s="29"/>
      <c r="G614" s="29"/>
      <c r="H614" s="29"/>
      <c r="I614" s="1"/>
      <c r="J614" s="1"/>
      <c r="K614" s="29"/>
      <c r="L614" s="1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2.75" customHeight="1">
      <c r="A615" s="29"/>
      <c r="B615" s="29"/>
      <c r="C615" s="29"/>
      <c r="D615" s="29"/>
      <c r="E615" s="29"/>
      <c r="F615" s="29"/>
      <c r="G615" s="29"/>
      <c r="H615" s="29"/>
      <c r="I615" s="1"/>
      <c r="J615" s="1"/>
      <c r="K615" s="29"/>
      <c r="L615" s="1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2.75" customHeight="1">
      <c r="A616" s="29"/>
      <c r="B616" s="29"/>
      <c r="C616" s="29"/>
      <c r="D616" s="29"/>
      <c r="E616" s="29"/>
      <c r="F616" s="29"/>
      <c r="G616" s="29"/>
      <c r="H616" s="29"/>
      <c r="I616" s="1"/>
      <c r="J616" s="1"/>
      <c r="K616" s="29"/>
      <c r="L616" s="1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2.75" customHeight="1">
      <c r="A617" s="29"/>
      <c r="B617" s="29"/>
      <c r="C617" s="29"/>
      <c r="D617" s="29"/>
      <c r="E617" s="29"/>
      <c r="F617" s="29"/>
      <c r="G617" s="29"/>
      <c r="H617" s="29"/>
      <c r="I617" s="1"/>
      <c r="J617" s="1"/>
      <c r="K617" s="29"/>
      <c r="L617" s="1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2.75" customHeight="1">
      <c r="A618" s="29"/>
      <c r="B618" s="29"/>
      <c r="C618" s="29"/>
      <c r="D618" s="29"/>
      <c r="E618" s="29"/>
      <c r="F618" s="29"/>
      <c r="G618" s="29"/>
      <c r="H618" s="29"/>
      <c r="I618" s="1"/>
      <c r="J618" s="1"/>
      <c r="K618" s="29"/>
      <c r="L618" s="1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2.75" customHeight="1">
      <c r="A619" s="29"/>
      <c r="B619" s="29"/>
      <c r="C619" s="29"/>
      <c r="D619" s="29"/>
      <c r="E619" s="29"/>
      <c r="F619" s="29"/>
      <c r="G619" s="29"/>
      <c r="H619" s="29"/>
      <c r="I619" s="1"/>
      <c r="J619" s="1"/>
      <c r="K619" s="29"/>
      <c r="L619" s="1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2.75" customHeight="1">
      <c r="A620" s="29"/>
      <c r="B620" s="29"/>
      <c r="C620" s="29"/>
      <c r="D620" s="29"/>
      <c r="E620" s="29"/>
      <c r="F620" s="29"/>
      <c r="G620" s="29"/>
      <c r="H620" s="29"/>
      <c r="I620" s="1"/>
      <c r="J620" s="1"/>
      <c r="K620" s="29"/>
      <c r="L620" s="1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2.75" customHeight="1">
      <c r="A621" s="29"/>
      <c r="B621" s="29"/>
      <c r="C621" s="29"/>
      <c r="D621" s="29"/>
      <c r="E621" s="29"/>
      <c r="F621" s="29"/>
      <c r="G621" s="29"/>
      <c r="H621" s="29"/>
      <c r="I621" s="1"/>
      <c r="J621" s="1"/>
      <c r="K621" s="29"/>
      <c r="L621" s="1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2.75" customHeight="1">
      <c r="A622" s="29"/>
      <c r="B622" s="29"/>
      <c r="C622" s="29"/>
      <c r="D622" s="29"/>
      <c r="E622" s="29"/>
      <c r="F622" s="29"/>
      <c r="G622" s="29"/>
      <c r="H622" s="29"/>
      <c r="I622" s="1"/>
      <c r="J622" s="1"/>
      <c r="K622" s="29"/>
      <c r="L622" s="1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2.75" customHeight="1">
      <c r="A623" s="29"/>
      <c r="B623" s="29"/>
      <c r="C623" s="29"/>
      <c r="D623" s="29"/>
      <c r="E623" s="29"/>
      <c r="F623" s="29"/>
      <c r="G623" s="29"/>
      <c r="H623" s="29"/>
      <c r="I623" s="1"/>
      <c r="J623" s="1"/>
      <c r="K623" s="29"/>
      <c r="L623" s="1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2.75" customHeight="1">
      <c r="A624" s="29"/>
      <c r="B624" s="29"/>
      <c r="C624" s="29"/>
      <c r="D624" s="29"/>
      <c r="E624" s="29"/>
      <c r="F624" s="29"/>
      <c r="G624" s="29"/>
      <c r="H624" s="29"/>
      <c r="I624" s="1"/>
      <c r="J624" s="1"/>
      <c r="K624" s="29"/>
      <c r="L624" s="1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2.75" customHeight="1">
      <c r="A625" s="29"/>
      <c r="B625" s="29"/>
      <c r="C625" s="29"/>
      <c r="D625" s="29"/>
      <c r="E625" s="29"/>
      <c r="F625" s="29"/>
      <c r="G625" s="29"/>
      <c r="H625" s="29"/>
      <c r="I625" s="1"/>
      <c r="J625" s="1"/>
      <c r="K625" s="29"/>
      <c r="L625" s="1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2.75" customHeight="1">
      <c r="A626" s="29"/>
      <c r="B626" s="29"/>
      <c r="C626" s="29"/>
      <c r="D626" s="29"/>
      <c r="E626" s="29"/>
      <c r="F626" s="29"/>
      <c r="G626" s="29"/>
      <c r="H626" s="29"/>
      <c r="I626" s="1"/>
      <c r="J626" s="1"/>
      <c r="K626" s="29"/>
      <c r="L626" s="1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2.75" customHeight="1">
      <c r="A627" s="29"/>
      <c r="B627" s="29"/>
      <c r="C627" s="29"/>
      <c r="D627" s="29"/>
      <c r="E627" s="29"/>
      <c r="F627" s="29"/>
      <c r="G627" s="29"/>
      <c r="H627" s="29"/>
      <c r="I627" s="1"/>
      <c r="J627" s="1"/>
      <c r="K627" s="29"/>
      <c r="L627" s="1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2.75" customHeight="1">
      <c r="A628" s="29"/>
      <c r="B628" s="29"/>
      <c r="C628" s="29"/>
      <c r="D628" s="29"/>
      <c r="E628" s="29"/>
      <c r="F628" s="29"/>
      <c r="G628" s="29"/>
      <c r="H628" s="29"/>
      <c r="I628" s="1"/>
      <c r="J628" s="1"/>
      <c r="K628" s="29"/>
      <c r="L628" s="1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2.75" customHeight="1">
      <c r="A629" s="29"/>
      <c r="B629" s="29"/>
      <c r="C629" s="29"/>
      <c r="D629" s="29"/>
      <c r="E629" s="29"/>
      <c r="F629" s="29"/>
      <c r="G629" s="29"/>
      <c r="H629" s="29"/>
      <c r="I629" s="1"/>
      <c r="J629" s="1"/>
      <c r="K629" s="29"/>
      <c r="L629" s="1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2.75" customHeight="1">
      <c r="A630" s="29"/>
      <c r="B630" s="29"/>
      <c r="C630" s="29"/>
      <c r="D630" s="29"/>
      <c r="E630" s="29"/>
      <c r="F630" s="29"/>
      <c r="G630" s="29"/>
      <c r="H630" s="29"/>
      <c r="I630" s="1"/>
      <c r="J630" s="1"/>
      <c r="K630" s="29"/>
      <c r="L630" s="1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2.75" customHeight="1">
      <c r="A631" s="29"/>
      <c r="B631" s="29"/>
      <c r="C631" s="29"/>
      <c r="D631" s="29"/>
      <c r="E631" s="29"/>
      <c r="F631" s="29"/>
      <c r="G631" s="29"/>
      <c r="H631" s="29"/>
      <c r="I631" s="1"/>
      <c r="J631" s="1"/>
      <c r="K631" s="29"/>
      <c r="L631" s="1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2.75" customHeight="1">
      <c r="A632" s="29"/>
      <c r="B632" s="29"/>
      <c r="C632" s="29"/>
      <c r="D632" s="29"/>
      <c r="E632" s="29"/>
      <c r="F632" s="29"/>
      <c r="G632" s="29"/>
      <c r="H632" s="29"/>
      <c r="I632" s="1"/>
      <c r="J632" s="1"/>
      <c r="K632" s="29"/>
      <c r="L632" s="1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2.75" customHeight="1">
      <c r="A633" s="29"/>
      <c r="B633" s="29"/>
      <c r="C633" s="29"/>
      <c r="D633" s="29"/>
      <c r="E633" s="29"/>
      <c r="F633" s="29"/>
      <c r="G633" s="29"/>
      <c r="H633" s="29"/>
      <c r="I633" s="1"/>
      <c r="J633" s="1"/>
      <c r="K633" s="29"/>
      <c r="L633" s="1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2.75" customHeight="1">
      <c r="A634" s="29"/>
      <c r="B634" s="29"/>
      <c r="C634" s="29"/>
      <c r="D634" s="29"/>
      <c r="E634" s="29"/>
      <c r="F634" s="29"/>
      <c r="G634" s="29"/>
      <c r="H634" s="29"/>
      <c r="I634" s="1"/>
      <c r="J634" s="1"/>
      <c r="K634" s="29"/>
      <c r="L634" s="1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2.75" customHeight="1">
      <c r="A635" s="29"/>
      <c r="B635" s="29"/>
      <c r="C635" s="29"/>
      <c r="D635" s="29"/>
      <c r="E635" s="29"/>
      <c r="F635" s="29"/>
      <c r="G635" s="29"/>
      <c r="H635" s="29"/>
      <c r="I635" s="1"/>
      <c r="J635" s="1"/>
      <c r="K635" s="29"/>
      <c r="L635" s="1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2.75" customHeight="1">
      <c r="A636" s="29"/>
      <c r="B636" s="29"/>
      <c r="C636" s="29"/>
      <c r="D636" s="29"/>
      <c r="E636" s="29"/>
      <c r="F636" s="29"/>
      <c r="G636" s="29"/>
      <c r="H636" s="29"/>
      <c r="I636" s="1"/>
      <c r="J636" s="1"/>
      <c r="K636" s="29"/>
      <c r="L636" s="1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2.75" customHeight="1">
      <c r="A637" s="29"/>
      <c r="B637" s="29"/>
      <c r="C637" s="29"/>
      <c r="D637" s="29"/>
      <c r="E637" s="29"/>
      <c r="F637" s="29"/>
      <c r="G637" s="29"/>
      <c r="H637" s="29"/>
      <c r="I637" s="1"/>
      <c r="J637" s="1"/>
      <c r="K637" s="29"/>
      <c r="L637" s="1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2.75" customHeight="1">
      <c r="A638" s="29"/>
      <c r="B638" s="29"/>
      <c r="C638" s="29"/>
      <c r="D638" s="29"/>
      <c r="E638" s="29"/>
      <c r="F638" s="29"/>
      <c r="G638" s="29"/>
      <c r="H638" s="29"/>
      <c r="I638" s="1"/>
      <c r="J638" s="1"/>
      <c r="K638" s="29"/>
      <c r="L638" s="1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2.75" customHeight="1">
      <c r="A639" s="29"/>
      <c r="B639" s="29"/>
      <c r="C639" s="29"/>
      <c r="D639" s="29"/>
      <c r="E639" s="29"/>
      <c r="F639" s="29"/>
      <c r="G639" s="29"/>
      <c r="H639" s="29"/>
      <c r="I639" s="1"/>
      <c r="J639" s="1"/>
      <c r="K639" s="29"/>
      <c r="L639" s="1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2.75" customHeight="1">
      <c r="A640" s="29"/>
      <c r="B640" s="29"/>
      <c r="C640" s="29"/>
      <c r="D640" s="29"/>
      <c r="E640" s="29"/>
      <c r="F640" s="29"/>
      <c r="G640" s="29"/>
      <c r="H640" s="29"/>
      <c r="I640" s="1"/>
      <c r="J640" s="1"/>
      <c r="K640" s="29"/>
      <c r="L640" s="1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2.75" customHeight="1">
      <c r="A641" s="29"/>
      <c r="B641" s="29"/>
      <c r="C641" s="29"/>
      <c r="D641" s="29"/>
      <c r="E641" s="29"/>
      <c r="F641" s="29"/>
      <c r="G641" s="29"/>
      <c r="H641" s="29"/>
      <c r="I641" s="1"/>
      <c r="J641" s="1"/>
      <c r="K641" s="29"/>
      <c r="L641" s="1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2.75" customHeight="1">
      <c r="A642" s="29"/>
      <c r="B642" s="29"/>
      <c r="C642" s="29"/>
      <c r="D642" s="29"/>
      <c r="E642" s="29"/>
      <c r="F642" s="29"/>
      <c r="G642" s="29"/>
      <c r="H642" s="29"/>
      <c r="I642" s="1"/>
      <c r="J642" s="1"/>
      <c r="K642" s="29"/>
      <c r="L642" s="1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2.75" customHeight="1">
      <c r="A643" s="29"/>
      <c r="B643" s="29"/>
      <c r="C643" s="29"/>
      <c r="D643" s="29"/>
      <c r="E643" s="29"/>
      <c r="F643" s="29"/>
      <c r="G643" s="29"/>
      <c r="H643" s="29"/>
      <c r="I643" s="1"/>
      <c r="J643" s="1"/>
      <c r="K643" s="29"/>
      <c r="L643" s="1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2.75" customHeight="1">
      <c r="A644" s="29"/>
      <c r="B644" s="29"/>
      <c r="C644" s="29"/>
      <c r="D644" s="29"/>
      <c r="E644" s="29"/>
      <c r="F644" s="29"/>
      <c r="G644" s="29"/>
      <c r="H644" s="29"/>
      <c r="I644" s="1"/>
      <c r="J644" s="1"/>
      <c r="K644" s="29"/>
      <c r="L644" s="1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2.75" customHeight="1">
      <c r="A645" s="29"/>
      <c r="B645" s="29"/>
      <c r="C645" s="29"/>
      <c r="D645" s="29"/>
      <c r="E645" s="29"/>
      <c r="F645" s="29"/>
      <c r="G645" s="29"/>
      <c r="H645" s="29"/>
      <c r="I645" s="1"/>
      <c r="J645" s="1"/>
      <c r="K645" s="29"/>
      <c r="L645" s="1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2.75" customHeight="1">
      <c r="A646" s="29"/>
      <c r="B646" s="29"/>
      <c r="C646" s="29"/>
      <c r="D646" s="29"/>
      <c r="E646" s="29"/>
      <c r="F646" s="29"/>
      <c r="G646" s="29"/>
      <c r="H646" s="29"/>
      <c r="I646" s="1"/>
      <c r="J646" s="1"/>
      <c r="K646" s="29"/>
      <c r="L646" s="1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2.75" customHeight="1">
      <c r="A647" s="29"/>
      <c r="B647" s="29"/>
      <c r="C647" s="29"/>
      <c r="D647" s="29"/>
      <c r="E647" s="29"/>
      <c r="F647" s="29"/>
      <c r="G647" s="29"/>
      <c r="H647" s="29"/>
      <c r="I647" s="1"/>
      <c r="J647" s="1"/>
      <c r="K647" s="29"/>
      <c r="L647" s="1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2.75" customHeight="1">
      <c r="A648" s="29"/>
      <c r="B648" s="29"/>
      <c r="C648" s="29"/>
      <c r="D648" s="29"/>
      <c r="E648" s="29"/>
      <c r="F648" s="29"/>
      <c r="G648" s="29"/>
      <c r="H648" s="29"/>
      <c r="I648" s="1"/>
      <c r="J648" s="1"/>
      <c r="K648" s="29"/>
      <c r="L648" s="1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2.75" customHeight="1">
      <c r="A649" s="29"/>
      <c r="B649" s="29"/>
      <c r="C649" s="29"/>
      <c r="D649" s="29"/>
      <c r="E649" s="29"/>
      <c r="F649" s="29"/>
      <c r="G649" s="29"/>
      <c r="H649" s="29"/>
      <c r="I649" s="1"/>
      <c r="J649" s="1"/>
      <c r="K649" s="29"/>
      <c r="L649" s="1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2.75" customHeight="1">
      <c r="A650" s="29"/>
      <c r="B650" s="29"/>
      <c r="C650" s="29"/>
      <c r="D650" s="29"/>
      <c r="E650" s="29"/>
      <c r="F650" s="29"/>
      <c r="G650" s="29"/>
      <c r="H650" s="29"/>
      <c r="I650" s="1"/>
      <c r="J650" s="1"/>
      <c r="K650" s="29"/>
      <c r="L650" s="1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2.75" customHeight="1">
      <c r="A651" s="29"/>
      <c r="B651" s="29"/>
      <c r="C651" s="29"/>
      <c r="D651" s="29"/>
      <c r="E651" s="29"/>
      <c r="F651" s="29"/>
      <c r="G651" s="29"/>
      <c r="H651" s="29"/>
      <c r="I651" s="1"/>
      <c r="J651" s="1"/>
      <c r="K651" s="29"/>
      <c r="L651" s="1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2.75" customHeight="1">
      <c r="A652" s="29"/>
      <c r="B652" s="29"/>
      <c r="C652" s="29"/>
      <c r="D652" s="29"/>
      <c r="E652" s="29"/>
      <c r="F652" s="29"/>
      <c r="G652" s="29"/>
      <c r="H652" s="29"/>
      <c r="I652" s="1"/>
      <c r="J652" s="1"/>
      <c r="K652" s="29"/>
      <c r="L652" s="1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2.75" customHeight="1">
      <c r="A653" s="29"/>
      <c r="B653" s="29"/>
      <c r="C653" s="29"/>
      <c r="D653" s="29"/>
      <c r="E653" s="29"/>
      <c r="F653" s="29"/>
      <c r="G653" s="29"/>
      <c r="H653" s="29"/>
      <c r="I653" s="1"/>
      <c r="J653" s="1"/>
      <c r="K653" s="29"/>
      <c r="L653" s="1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2.75" customHeight="1">
      <c r="A654" s="29"/>
      <c r="B654" s="29"/>
      <c r="C654" s="29"/>
      <c r="D654" s="29"/>
      <c r="E654" s="29"/>
      <c r="F654" s="29"/>
      <c r="G654" s="29"/>
      <c r="H654" s="29"/>
      <c r="I654" s="1"/>
      <c r="J654" s="1"/>
      <c r="K654" s="29"/>
      <c r="L654" s="1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2.75" customHeight="1">
      <c r="A655" s="29"/>
      <c r="B655" s="29"/>
      <c r="C655" s="29"/>
      <c r="D655" s="29"/>
      <c r="E655" s="29"/>
      <c r="F655" s="29"/>
      <c r="G655" s="29"/>
      <c r="H655" s="29"/>
      <c r="I655" s="1"/>
      <c r="J655" s="1"/>
      <c r="K655" s="29"/>
      <c r="L655" s="1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2.75" customHeight="1">
      <c r="A656" s="29"/>
      <c r="B656" s="29"/>
      <c r="C656" s="29"/>
      <c r="D656" s="29"/>
      <c r="E656" s="29"/>
      <c r="F656" s="29"/>
      <c r="G656" s="29"/>
      <c r="H656" s="29"/>
      <c r="I656" s="1"/>
      <c r="J656" s="1"/>
      <c r="K656" s="29"/>
      <c r="L656" s="1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2.75" customHeight="1">
      <c r="A657" s="29"/>
      <c r="B657" s="29"/>
      <c r="C657" s="29"/>
      <c r="D657" s="29"/>
      <c r="E657" s="29"/>
      <c r="F657" s="29"/>
      <c r="G657" s="29"/>
      <c r="H657" s="29"/>
      <c r="I657" s="1"/>
      <c r="J657" s="1"/>
      <c r="K657" s="29"/>
      <c r="L657" s="1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2.75" customHeight="1">
      <c r="A658" s="29"/>
      <c r="B658" s="29"/>
      <c r="C658" s="29"/>
      <c r="D658" s="29"/>
      <c r="E658" s="29"/>
      <c r="F658" s="29"/>
      <c r="G658" s="29"/>
      <c r="H658" s="29"/>
      <c r="I658" s="1"/>
      <c r="J658" s="1"/>
      <c r="K658" s="29"/>
      <c r="L658" s="1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2.75" customHeight="1">
      <c r="A659" s="29"/>
      <c r="B659" s="29"/>
      <c r="C659" s="29"/>
      <c r="D659" s="29"/>
      <c r="E659" s="29"/>
      <c r="F659" s="29"/>
      <c r="G659" s="29"/>
      <c r="H659" s="29"/>
      <c r="I659" s="1"/>
      <c r="J659" s="1"/>
      <c r="K659" s="29"/>
      <c r="L659" s="1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2.75" customHeight="1">
      <c r="A660" s="29"/>
      <c r="B660" s="29"/>
      <c r="C660" s="29"/>
      <c r="D660" s="29"/>
      <c r="E660" s="29"/>
      <c r="F660" s="29"/>
      <c r="G660" s="29"/>
      <c r="H660" s="29"/>
      <c r="I660" s="1"/>
      <c r="J660" s="1"/>
      <c r="K660" s="29"/>
      <c r="L660" s="1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2.75" customHeight="1">
      <c r="A661" s="29"/>
      <c r="B661" s="29"/>
      <c r="C661" s="29"/>
      <c r="D661" s="29"/>
      <c r="E661" s="29"/>
      <c r="F661" s="29"/>
      <c r="G661" s="29"/>
      <c r="H661" s="29"/>
      <c r="I661" s="1"/>
      <c r="J661" s="1"/>
      <c r="K661" s="29"/>
      <c r="L661" s="1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2.75" customHeight="1">
      <c r="A662" s="29"/>
      <c r="B662" s="29"/>
      <c r="C662" s="29"/>
      <c r="D662" s="29"/>
      <c r="E662" s="29"/>
      <c r="F662" s="29"/>
      <c r="G662" s="29"/>
      <c r="H662" s="29"/>
      <c r="I662" s="1"/>
      <c r="J662" s="1"/>
      <c r="K662" s="29"/>
      <c r="L662" s="1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2.75" customHeight="1">
      <c r="A663" s="29"/>
      <c r="B663" s="29"/>
      <c r="C663" s="29"/>
      <c r="D663" s="29"/>
      <c r="E663" s="29"/>
      <c r="F663" s="29"/>
      <c r="G663" s="29"/>
      <c r="H663" s="29"/>
      <c r="I663" s="1"/>
      <c r="J663" s="1"/>
      <c r="K663" s="29"/>
      <c r="L663" s="1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2.75" customHeight="1">
      <c r="A664" s="29"/>
      <c r="B664" s="29"/>
      <c r="C664" s="29"/>
      <c r="D664" s="29"/>
      <c r="E664" s="29"/>
      <c r="F664" s="29"/>
      <c r="G664" s="29"/>
      <c r="H664" s="29"/>
      <c r="I664" s="1"/>
      <c r="J664" s="1"/>
      <c r="K664" s="29"/>
      <c r="L664" s="1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2.75" customHeight="1">
      <c r="A665" s="29"/>
      <c r="B665" s="29"/>
      <c r="C665" s="29"/>
      <c r="D665" s="29"/>
      <c r="E665" s="29"/>
      <c r="F665" s="29"/>
      <c r="G665" s="29"/>
      <c r="H665" s="29"/>
      <c r="I665" s="1"/>
      <c r="J665" s="1"/>
      <c r="K665" s="29"/>
      <c r="L665" s="1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2.75" customHeight="1">
      <c r="A666" s="29"/>
      <c r="B666" s="29"/>
      <c r="C666" s="29"/>
      <c r="D666" s="29"/>
      <c r="E666" s="29"/>
      <c r="F666" s="29"/>
      <c r="G666" s="29"/>
      <c r="H666" s="29"/>
      <c r="I666" s="1"/>
      <c r="J666" s="1"/>
      <c r="K666" s="29"/>
      <c r="L666" s="1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2.75" customHeight="1">
      <c r="A667" s="29"/>
      <c r="B667" s="29"/>
      <c r="C667" s="29"/>
      <c r="D667" s="29"/>
      <c r="E667" s="29"/>
      <c r="F667" s="29"/>
      <c r="G667" s="29"/>
      <c r="H667" s="29"/>
      <c r="I667" s="1"/>
      <c r="J667" s="1"/>
      <c r="K667" s="29"/>
      <c r="L667" s="1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2.75" customHeight="1">
      <c r="A668" s="29"/>
      <c r="B668" s="29"/>
      <c r="C668" s="29"/>
      <c r="D668" s="29"/>
      <c r="E668" s="29"/>
      <c r="F668" s="29"/>
      <c r="G668" s="29"/>
      <c r="H668" s="29"/>
      <c r="I668" s="1"/>
      <c r="J668" s="1"/>
      <c r="K668" s="29"/>
      <c r="L668" s="1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2.75" customHeight="1">
      <c r="A669" s="29"/>
      <c r="B669" s="29"/>
      <c r="C669" s="29"/>
      <c r="D669" s="29"/>
      <c r="E669" s="29"/>
      <c r="F669" s="29"/>
      <c r="G669" s="29"/>
      <c r="H669" s="29"/>
      <c r="I669" s="1"/>
      <c r="J669" s="1"/>
      <c r="K669" s="29"/>
      <c r="L669" s="1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2.75" customHeight="1">
      <c r="A670" s="29"/>
      <c r="B670" s="29"/>
      <c r="C670" s="29"/>
      <c r="D670" s="29"/>
      <c r="E670" s="29"/>
      <c r="F670" s="29"/>
      <c r="G670" s="29"/>
      <c r="H670" s="29"/>
      <c r="I670" s="1"/>
      <c r="J670" s="1"/>
      <c r="K670" s="29"/>
      <c r="L670" s="1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2.75" customHeight="1">
      <c r="A671" s="29"/>
      <c r="B671" s="29"/>
      <c r="C671" s="29"/>
      <c r="D671" s="29"/>
      <c r="E671" s="29"/>
      <c r="F671" s="29"/>
      <c r="G671" s="29"/>
      <c r="H671" s="29"/>
      <c r="I671" s="1"/>
      <c r="J671" s="1"/>
      <c r="K671" s="29"/>
      <c r="L671" s="1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2.75" customHeight="1">
      <c r="A672" s="29"/>
      <c r="B672" s="29"/>
      <c r="C672" s="29"/>
      <c r="D672" s="29"/>
      <c r="E672" s="29"/>
      <c r="F672" s="29"/>
      <c r="G672" s="29"/>
      <c r="H672" s="29"/>
      <c r="I672" s="1"/>
      <c r="J672" s="1"/>
      <c r="K672" s="29"/>
      <c r="L672" s="1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2.75" customHeight="1">
      <c r="A673" s="29"/>
      <c r="B673" s="29"/>
      <c r="C673" s="29"/>
      <c r="D673" s="29"/>
      <c r="E673" s="29"/>
      <c r="F673" s="29"/>
      <c r="G673" s="29"/>
      <c r="H673" s="29"/>
      <c r="I673" s="1"/>
      <c r="J673" s="1"/>
      <c r="K673" s="29"/>
      <c r="L673" s="1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2.75" customHeight="1">
      <c r="A674" s="29"/>
      <c r="B674" s="29"/>
      <c r="C674" s="29"/>
      <c r="D674" s="29"/>
      <c r="E674" s="29"/>
      <c r="F674" s="29"/>
      <c r="G674" s="29"/>
      <c r="H674" s="29"/>
      <c r="I674" s="1"/>
      <c r="J674" s="1"/>
      <c r="K674" s="29"/>
      <c r="L674" s="1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2.75" customHeight="1">
      <c r="A675" s="29"/>
      <c r="B675" s="29"/>
      <c r="C675" s="29"/>
      <c r="D675" s="29"/>
      <c r="E675" s="29"/>
      <c r="F675" s="29"/>
      <c r="G675" s="29"/>
      <c r="H675" s="29"/>
      <c r="I675" s="1"/>
      <c r="J675" s="1"/>
      <c r="K675" s="29"/>
      <c r="L675" s="1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2.75" customHeight="1">
      <c r="A676" s="29"/>
      <c r="B676" s="29"/>
      <c r="C676" s="29"/>
      <c r="D676" s="29"/>
      <c r="E676" s="29"/>
      <c r="F676" s="29"/>
      <c r="G676" s="29"/>
      <c r="H676" s="29"/>
      <c r="I676" s="1"/>
      <c r="J676" s="1"/>
      <c r="K676" s="29"/>
      <c r="L676" s="1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2.75" customHeight="1">
      <c r="A677" s="29"/>
      <c r="B677" s="29"/>
      <c r="C677" s="29"/>
      <c r="D677" s="29"/>
      <c r="E677" s="29"/>
      <c r="F677" s="29"/>
      <c r="G677" s="29"/>
      <c r="H677" s="29"/>
      <c r="I677" s="1"/>
      <c r="J677" s="1"/>
      <c r="K677" s="29"/>
      <c r="L677" s="1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2.75" customHeight="1">
      <c r="A678" s="29"/>
      <c r="B678" s="29"/>
      <c r="C678" s="29"/>
      <c r="D678" s="29"/>
      <c r="E678" s="29"/>
      <c r="F678" s="29"/>
      <c r="G678" s="29"/>
      <c r="H678" s="29"/>
      <c r="I678" s="1"/>
      <c r="J678" s="1"/>
      <c r="K678" s="29"/>
      <c r="L678" s="1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2.75" customHeight="1">
      <c r="A679" s="29"/>
      <c r="B679" s="29"/>
      <c r="C679" s="29"/>
      <c r="D679" s="29"/>
      <c r="E679" s="29"/>
      <c r="F679" s="29"/>
      <c r="G679" s="29"/>
      <c r="H679" s="29"/>
      <c r="I679" s="1"/>
      <c r="J679" s="1"/>
      <c r="K679" s="29"/>
      <c r="L679" s="1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2.75" customHeight="1">
      <c r="A680" s="29"/>
      <c r="B680" s="29"/>
      <c r="C680" s="29"/>
      <c r="D680" s="29"/>
      <c r="E680" s="29"/>
      <c r="F680" s="29"/>
      <c r="G680" s="29"/>
      <c r="H680" s="29"/>
      <c r="I680" s="1"/>
      <c r="J680" s="1"/>
      <c r="K680" s="29"/>
      <c r="L680" s="1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2.75" customHeight="1">
      <c r="A681" s="29"/>
      <c r="B681" s="29"/>
      <c r="C681" s="29"/>
      <c r="D681" s="29"/>
      <c r="E681" s="29"/>
      <c r="F681" s="29"/>
      <c r="G681" s="29"/>
      <c r="H681" s="29"/>
      <c r="I681" s="1"/>
      <c r="J681" s="1"/>
      <c r="K681" s="29"/>
      <c r="L681" s="1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2.75" customHeight="1">
      <c r="A682" s="29"/>
      <c r="B682" s="29"/>
      <c r="C682" s="29"/>
      <c r="D682" s="29"/>
      <c r="E682" s="29"/>
      <c r="F682" s="29"/>
      <c r="G682" s="29"/>
      <c r="H682" s="29"/>
      <c r="I682" s="1"/>
      <c r="J682" s="1"/>
      <c r="K682" s="29"/>
      <c r="L682" s="1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2.75" customHeight="1">
      <c r="A683" s="29"/>
      <c r="B683" s="29"/>
      <c r="C683" s="29"/>
      <c r="D683" s="29"/>
      <c r="E683" s="29"/>
      <c r="F683" s="29"/>
      <c r="G683" s="29"/>
      <c r="H683" s="29"/>
      <c r="I683" s="1"/>
      <c r="J683" s="1"/>
      <c r="K683" s="29"/>
      <c r="L683" s="1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2.75" customHeight="1">
      <c r="A684" s="29"/>
      <c r="B684" s="29"/>
      <c r="C684" s="29"/>
      <c r="D684" s="29"/>
      <c r="E684" s="29"/>
      <c r="F684" s="29"/>
      <c r="G684" s="29"/>
      <c r="H684" s="29"/>
      <c r="I684" s="1"/>
      <c r="J684" s="1"/>
      <c r="K684" s="29"/>
      <c r="L684" s="1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2.75" customHeight="1">
      <c r="A685" s="29"/>
      <c r="B685" s="29"/>
      <c r="C685" s="29"/>
      <c r="D685" s="29"/>
      <c r="E685" s="29"/>
      <c r="F685" s="29"/>
      <c r="G685" s="29"/>
      <c r="H685" s="29"/>
      <c r="I685" s="1"/>
      <c r="J685" s="1"/>
      <c r="K685" s="29"/>
      <c r="L685" s="1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2.75" customHeight="1">
      <c r="A686" s="29"/>
      <c r="B686" s="29"/>
      <c r="C686" s="29"/>
      <c r="D686" s="29"/>
      <c r="E686" s="29"/>
      <c r="F686" s="29"/>
      <c r="G686" s="29"/>
      <c r="H686" s="29"/>
      <c r="I686" s="1"/>
      <c r="J686" s="1"/>
      <c r="K686" s="29"/>
      <c r="L686" s="1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2.75" customHeight="1">
      <c r="A687" s="29"/>
      <c r="B687" s="29"/>
      <c r="C687" s="29"/>
      <c r="D687" s="29"/>
      <c r="E687" s="29"/>
      <c r="F687" s="29"/>
      <c r="G687" s="29"/>
      <c r="H687" s="29"/>
      <c r="I687" s="1"/>
      <c r="J687" s="1"/>
      <c r="K687" s="29"/>
      <c r="L687" s="1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2.75" customHeight="1">
      <c r="A688" s="29"/>
      <c r="B688" s="29"/>
      <c r="C688" s="29"/>
      <c r="D688" s="29"/>
      <c r="E688" s="29"/>
      <c r="F688" s="29"/>
      <c r="G688" s="29"/>
      <c r="H688" s="29"/>
      <c r="I688" s="1"/>
      <c r="J688" s="1"/>
      <c r="K688" s="29"/>
      <c r="L688" s="1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2.75" customHeight="1">
      <c r="A689" s="29"/>
      <c r="B689" s="29"/>
      <c r="C689" s="29"/>
      <c r="D689" s="29"/>
      <c r="E689" s="29"/>
      <c r="F689" s="29"/>
      <c r="G689" s="29"/>
      <c r="H689" s="29"/>
      <c r="I689" s="1"/>
      <c r="J689" s="1"/>
      <c r="K689" s="29"/>
      <c r="L689" s="1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2.75" customHeight="1">
      <c r="A690" s="29"/>
      <c r="B690" s="29"/>
      <c r="C690" s="29"/>
      <c r="D690" s="29"/>
      <c r="E690" s="29"/>
      <c r="F690" s="29"/>
      <c r="G690" s="29"/>
      <c r="H690" s="29"/>
      <c r="I690" s="1"/>
      <c r="J690" s="1"/>
      <c r="K690" s="29"/>
      <c r="L690" s="1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2.75" customHeight="1">
      <c r="A691" s="29"/>
      <c r="B691" s="29"/>
      <c r="C691" s="29"/>
      <c r="D691" s="29"/>
      <c r="E691" s="29"/>
      <c r="F691" s="29"/>
      <c r="G691" s="29"/>
      <c r="H691" s="29"/>
      <c r="I691" s="1"/>
      <c r="J691" s="1"/>
      <c r="K691" s="29"/>
      <c r="L691" s="1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2.75" customHeight="1">
      <c r="A692" s="29"/>
      <c r="B692" s="29"/>
      <c r="C692" s="29"/>
      <c r="D692" s="29"/>
      <c r="E692" s="29"/>
      <c r="F692" s="29"/>
      <c r="G692" s="29"/>
      <c r="H692" s="29"/>
      <c r="I692" s="1"/>
      <c r="J692" s="1"/>
      <c r="K692" s="29"/>
      <c r="L692" s="1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2.75" customHeight="1">
      <c r="A693" s="29"/>
      <c r="B693" s="29"/>
      <c r="C693" s="29"/>
      <c r="D693" s="29"/>
      <c r="E693" s="29"/>
      <c r="F693" s="29"/>
      <c r="G693" s="29"/>
      <c r="H693" s="29"/>
      <c r="I693" s="1"/>
      <c r="J693" s="1"/>
      <c r="K693" s="29"/>
      <c r="L693" s="1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2.75" customHeight="1">
      <c r="A694" s="29"/>
      <c r="B694" s="29"/>
      <c r="C694" s="29"/>
      <c r="D694" s="29"/>
      <c r="E694" s="29"/>
      <c r="F694" s="29"/>
      <c r="G694" s="29"/>
      <c r="H694" s="29"/>
      <c r="I694" s="1"/>
      <c r="J694" s="1"/>
      <c r="K694" s="29"/>
      <c r="L694" s="1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2.75" customHeight="1">
      <c r="A695" s="29"/>
      <c r="B695" s="29"/>
      <c r="C695" s="29"/>
      <c r="D695" s="29"/>
      <c r="E695" s="29"/>
      <c r="F695" s="29"/>
      <c r="G695" s="29"/>
      <c r="H695" s="29"/>
      <c r="I695" s="1"/>
      <c r="J695" s="1"/>
      <c r="K695" s="29"/>
      <c r="L695" s="1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2.75" customHeight="1">
      <c r="A696" s="29"/>
      <c r="B696" s="29"/>
      <c r="C696" s="29"/>
      <c r="D696" s="29"/>
      <c r="E696" s="29"/>
      <c r="F696" s="29"/>
      <c r="G696" s="29"/>
      <c r="H696" s="29"/>
      <c r="I696" s="1"/>
      <c r="J696" s="1"/>
      <c r="K696" s="29"/>
      <c r="L696" s="1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2.75" customHeight="1">
      <c r="A697" s="29"/>
      <c r="B697" s="29"/>
      <c r="C697" s="29"/>
      <c r="D697" s="29"/>
      <c r="E697" s="29"/>
      <c r="F697" s="29"/>
      <c r="G697" s="29"/>
      <c r="H697" s="29"/>
      <c r="I697" s="1"/>
      <c r="J697" s="1"/>
      <c r="K697" s="29"/>
      <c r="L697" s="1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2.75" customHeight="1">
      <c r="A698" s="29"/>
      <c r="B698" s="29"/>
      <c r="C698" s="29"/>
      <c r="D698" s="29"/>
      <c r="E698" s="29"/>
      <c r="F698" s="29"/>
      <c r="G698" s="29"/>
      <c r="H698" s="29"/>
      <c r="I698" s="1"/>
      <c r="J698" s="1"/>
      <c r="K698" s="29"/>
      <c r="L698" s="1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2.75" customHeight="1">
      <c r="A699" s="29"/>
      <c r="B699" s="29"/>
      <c r="C699" s="29"/>
      <c r="D699" s="29"/>
      <c r="E699" s="29"/>
      <c r="F699" s="29"/>
      <c r="G699" s="29"/>
      <c r="H699" s="29"/>
      <c r="I699" s="1"/>
      <c r="J699" s="1"/>
      <c r="K699" s="29"/>
      <c r="L699" s="1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2.75" customHeight="1">
      <c r="A700" s="29"/>
      <c r="B700" s="29"/>
      <c r="C700" s="29"/>
      <c r="D700" s="29"/>
      <c r="E700" s="29"/>
      <c r="F700" s="29"/>
      <c r="G700" s="29"/>
      <c r="H700" s="29"/>
      <c r="I700" s="1"/>
      <c r="J700" s="1"/>
      <c r="K700" s="29"/>
      <c r="L700" s="1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2.75" customHeight="1">
      <c r="A701" s="29"/>
      <c r="B701" s="29"/>
      <c r="C701" s="29"/>
      <c r="D701" s="29"/>
      <c r="E701" s="29"/>
      <c r="F701" s="29"/>
      <c r="G701" s="29"/>
      <c r="H701" s="29"/>
      <c r="I701" s="1"/>
      <c r="J701" s="1"/>
      <c r="K701" s="29"/>
      <c r="L701" s="1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2.75" customHeight="1">
      <c r="A702" s="29"/>
      <c r="B702" s="29"/>
      <c r="C702" s="29"/>
      <c r="D702" s="29"/>
      <c r="E702" s="29"/>
      <c r="F702" s="29"/>
      <c r="G702" s="29"/>
      <c r="H702" s="29"/>
      <c r="I702" s="1"/>
      <c r="J702" s="1"/>
      <c r="K702" s="29"/>
      <c r="L702" s="1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2.75" customHeight="1">
      <c r="A703" s="29"/>
      <c r="B703" s="29"/>
      <c r="C703" s="29"/>
      <c r="D703" s="29"/>
      <c r="E703" s="29"/>
      <c r="F703" s="29"/>
      <c r="G703" s="29"/>
      <c r="H703" s="29"/>
      <c r="I703" s="1"/>
      <c r="J703" s="1"/>
      <c r="K703" s="29"/>
      <c r="L703" s="1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2.75" customHeight="1">
      <c r="A704" s="29"/>
      <c r="B704" s="29"/>
      <c r="C704" s="29"/>
      <c r="D704" s="29"/>
      <c r="E704" s="29"/>
      <c r="F704" s="29"/>
      <c r="G704" s="29"/>
      <c r="H704" s="29"/>
      <c r="I704" s="1"/>
      <c r="J704" s="1"/>
      <c r="K704" s="29"/>
      <c r="L704" s="1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2.75" customHeight="1">
      <c r="A705" s="29"/>
      <c r="B705" s="29"/>
      <c r="C705" s="29"/>
      <c r="D705" s="29"/>
      <c r="E705" s="29"/>
      <c r="F705" s="29"/>
      <c r="G705" s="29"/>
      <c r="H705" s="29"/>
      <c r="I705" s="1"/>
      <c r="J705" s="1"/>
      <c r="K705" s="29"/>
      <c r="L705" s="1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2.75" customHeight="1">
      <c r="A706" s="29"/>
      <c r="B706" s="29"/>
      <c r="C706" s="29"/>
      <c r="D706" s="29"/>
      <c r="E706" s="29"/>
      <c r="F706" s="29"/>
      <c r="G706" s="29"/>
      <c r="H706" s="29"/>
      <c r="I706" s="1"/>
      <c r="J706" s="1"/>
      <c r="K706" s="29"/>
      <c r="L706" s="1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2.75" customHeight="1">
      <c r="A707" s="29"/>
      <c r="B707" s="29"/>
      <c r="C707" s="29"/>
      <c r="D707" s="29"/>
      <c r="E707" s="29"/>
      <c r="F707" s="29"/>
      <c r="G707" s="29"/>
      <c r="H707" s="29"/>
      <c r="I707" s="1"/>
      <c r="J707" s="1"/>
      <c r="K707" s="29"/>
      <c r="L707" s="1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2.75" customHeight="1">
      <c r="A708" s="29"/>
      <c r="B708" s="29"/>
      <c r="C708" s="29"/>
      <c r="D708" s="29"/>
      <c r="E708" s="29"/>
      <c r="F708" s="29"/>
      <c r="G708" s="29"/>
      <c r="H708" s="29"/>
      <c r="I708" s="1"/>
      <c r="J708" s="1"/>
      <c r="K708" s="29"/>
      <c r="L708" s="1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2.75" customHeight="1">
      <c r="A709" s="29"/>
      <c r="B709" s="29"/>
      <c r="C709" s="29"/>
      <c r="D709" s="29"/>
      <c r="E709" s="29"/>
      <c r="F709" s="29"/>
      <c r="G709" s="29"/>
      <c r="H709" s="29"/>
      <c r="I709" s="1"/>
      <c r="J709" s="1"/>
      <c r="K709" s="29"/>
      <c r="L709" s="1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2.75" customHeight="1">
      <c r="A710" s="29"/>
      <c r="B710" s="29"/>
      <c r="C710" s="29"/>
      <c r="D710" s="29"/>
      <c r="E710" s="29"/>
      <c r="F710" s="29"/>
      <c r="G710" s="29"/>
      <c r="H710" s="29"/>
      <c r="I710" s="1"/>
      <c r="J710" s="1"/>
      <c r="K710" s="29"/>
      <c r="L710" s="1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2.75" customHeight="1">
      <c r="A711" s="29"/>
      <c r="B711" s="29"/>
      <c r="C711" s="29"/>
      <c r="D711" s="29"/>
      <c r="E711" s="29"/>
      <c r="F711" s="29"/>
      <c r="G711" s="29"/>
      <c r="H711" s="29"/>
      <c r="I711" s="1"/>
      <c r="J711" s="1"/>
      <c r="K711" s="29"/>
      <c r="L711" s="1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2.75" customHeight="1">
      <c r="A712" s="29"/>
      <c r="B712" s="29"/>
      <c r="C712" s="29"/>
      <c r="D712" s="29"/>
      <c r="E712" s="29"/>
      <c r="F712" s="29"/>
      <c r="G712" s="29"/>
      <c r="H712" s="29"/>
      <c r="I712" s="1"/>
      <c r="J712" s="1"/>
      <c r="K712" s="29"/>
      <c r="L712" s="1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2.75" customHeight="1">
      <c r="A713" s="29"/>
      <c r="B713" s="29"/>
      <c r="C713" s="29"/>
      <c r="D713" s="29"/>
      <c r="E713" s="29"/>
      <c r="F713" s="29"/>
      <c r="G713" s="29"/>
      <c r="H713" s="29"/>
      <c r="I713" s="1"/>
      <c r="J713" s="1"/>
      <c r="K713" s="29"/>
      <c r="L713" s="1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2.75" customHeight="1">
      <c r="A714" s="29"/>
      <c r="B714" s="29"/>
      <c r="C714" s="29"/>
      <c r="D714" s="29"/>
      <c r="E714" s="29"/>
      <c r="F714" s="29"/>
      <c r="G714" s="29"/>
      <c r="H714" s="29"/>
      <c r="I714" s="1"/>
      <c r="J714" s="1"/>
      <c r="K714" s="29"/>
      <c r="L714" s="1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2.75" customHeight="1">
      <c r="A715" s="29"/>
      <c r="B715" s="29"/>
      <c r="C715" s="29"/>
      <c r="D715" s="29"/>
      <c r="E715" s="29"/>
      <c r="F715" s="29"/>
      <c r="G715" s="29"/>
      <c r="H715" s="29"/>
      <c r="I715" s="1"/>
      <c r="J715" s="1"/>
      <c r="K715" s="29"/>
      <c r="L715" s="1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2.75" customHeight="1">
      <c r="A716" s="29"/>
      <c r="B716" s="29"/>
      <c r="C716" s="29"/>
      <c r="D716" s="29"/>
      <c r="E716" s="29"/>
      <c r="F716" s="29"/>
      <c r="G716" s="29"/>
      <c r="H716" s="29"/>
      <c r="I716" s="1"/>
      <c r="J716" s="1"/>
      <c r="K716" s="29"/>
      <c r="L716" s="1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2.75" customHeight="1">
      <c r="A717" s="29"/>
      <c r="B717" s="29"/>
      <c r="C717" s="29"/>
      <c r="D717" s="29"/>
      <c r="E717" s="29"/>
      <c r="F717" s="29"/>
      <c r="G717" s="29"/>
      <c r="H717" s="29"/>
      <c r="I717" s="1"/>
      <c r="J717" s="1"/>
      <c r="K717" s="29"/>
      <c r="L717" s="1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2.75" customHeight="1">
      <c r="A718" s="29"/>
      <c r="B718" s="29"/>
      <c r="C718" s="29"/>
      <c r="D718" s="29"/>
      <c r="E718" s="29"/>
      <c r="F718" s="29"/>
      <c r="G718" s="29"/>
      <c r="H718" s="29"/>
      <c r="I718" s="1"/>
      <c r="J718" s="1"/>
      <c r="K718" s="29"/>
      <c r="L718" s="1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2.75" customHeight="1">
      <c r="A719" s="29"/>
      <c r="B719" s="29"/>
      <c r="C719" s="29"/>
      <c r="D719" s="29"/>
      <c r="E719" s="29"/>
      <c r="F719" s="29"/>
      <c r="G719" s="29"/>
      <c r="H719" s="29"/>
      <c r="I719" s="1"/>
      <c r="J719" s="1"/>
      <c r="K719" s="29"/>
      <c r="L719" s="1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2.75" customHeight="1">
      <c r="A720" s="29"/>
      <c r="B720" s="29"/>
      <c r="C720" s="29"/>
      <c r="D720" s="29"/>
      <c r="E720" s="29"/>
      <c r="F720" s="29"/>
      <c r="G720" s="29"/>
      <c r="H720" s="29"/>
      <c r="I720" s="1"/>
      <c r="J720" s="1"/>
      <c r="K720" s="29"/>
      <c r="L720" s="1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2.75" customHeight="1">
      <c r="A721" s="29"/>
      <c r="B721" s="29"/>
      <c r="C721" s="29"/>
      <c r="D721" s="29"/>
      <c r="E721" s="29"/>
      <c r="F721" s="29"/>
      <c r="G721" s="29"/>
      <c r="H721" s="29"/>
      <c r="I721" s="1"/>
      <c r="J721" s="1"/>
      <c r="K721" s="29"/>
      <c r="L721" s="1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2.75" customHeight="1">
      <c r="A722" s="29"/>
      <c r="B722" s="29"/>
      <c r="C722" s="29"/>
      <c r="D722" s="29"/>
      <c r="E722" s="29"/>
      <c r="F722" s="29"/>
      <c r="G722" s="29"/>
      <c r="H722" s="29"/>
      <c r="I722" s="1"/>
      <c r="J722" s="1"/>
      <c r="K722" s="29"/>
      <c r="L722" s="1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2.75" customHeight="1">
      <c r="A723" s="29"/>
      <c r="B723" s="29"/>
      <c r="C723" s="29"/>
      <c r="D723" s="29"/>
      <c r="E723" s="29"/>
      <c r="F723" s="29"/>
      <c r="G723" s="29"/>
      <c r="H723" s="29"/>
      <c r="I723" s="1"/>
      <c r="J723" s="1"/>
      <c r="K723" s="29"/>
      <c r="L723" s="1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2.75" customHeight="1">
      <c r="A724" s="29"/>
      <c r="B724" s="29"/>
      <c r="C724" s="29"/>
      <c r="D724" s="29"/>
      <c r="E724" s="29"/>
      <c r="F724" s="29"/>
      <c r="G724" s="29"/>
      <c r="H724" s="29"/>
      <c r="I724" s="1"/>
      <c r="J724" s="1"/>
      <c r="K724" s="29"/>
      <c r="L724" s="1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2.75" customHeight="1">
      <c r="A725" s="29"/>
      <c r="B725" s="29"/>
      <c r="C725" s="29"/>
      <c r="D725" s="29"/>
      <c r="E725" s="29"/>
      <c r="F725" s="29"/>
      <c r="G725" s="29"/>
      <c r="H725" s="29"/>
      <c r="I725" s="1"/>
      <c r="J725" s="1"/>
      <c r="K725" s="29"/>
      <c r="L725" s="1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2.75" customHeight="1">
      <c r="A726" s="29"/>
      <c r="B726" s="29"/>
      <c r="C726" s="29"/>
      <c r="D726" s="29"/>
      <c r="E726" s="29"/>
      <c r="F726" s="29"/>
      <c r="G726" s="29"/>
      <c r="H726" s="29"/>
      <c r="I726" s="1"/>
      <c r="J726" s="1"/>
      <c r="K726" s="29"/>
      <c r="L726" s="1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2.75" customHeight="1">
      <c r="A727" s="29"/>
      <c r="B727" s="29"/>
      <c r="C727" s="29"/>
      <c r="D727" s="29"/>
      <c r="E727" s="29"/>
      <c r="F727" s="29"/>
      <c r="G727" s="29"/>
      <c r="H727" s="29"/>
      <c r="I727" s="1"/>
      <c r="J727" s="1"/>
      <c r="K727" s="29"/>
      <c r="L727" s="1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2.75" customHeight="1">
      <c r="A728" s="29"/>
      <c r="B728" s="29"/>
      <c r="C728" s="29"/>
      <c r="D728" s="29"/>
      <c r="E728" s="29"/>
      <c r="F728" s="29"/>
      <c r="G728" s="29"/>
      <c r="H728" s="29"/>
      <c r="I728" s="1"/>
      <c r="J728" s="1"/>
      <c r="K728" s="29"/>
      <c r="L728" s="1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2.75" customHeight="1">
      <c r="A729" s="29"/>
      <c r="B729" s="29"/>
      <c r="C729" s="29"/>
      <c r="D729" s="29"/>
      <c r="E729" s="29"/>
      <c r="F729" s="29"/>
      <c r="G729" s="29"/>
      <c r="H729" s="29"/>
      <c r="I729" s="1"/>
      <c r="J729" s="1"/>
      <c r="K729" s="29"/>
      <c r="L729" s="1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2.75" customHeight="1">
      <c r="A730" s="29"/>
      <c r="B730" s="29"/>
      <c r="C730" s="29"/>
      <c r="D730" s="29"/>
      <c r="E730" s="29"/>
      <c r="F730" s="29"/>
      <c r="G730" s="29"/>
      <c r="H730" s="29"/>
      <c r="I730" s="1"/>
      <c r="J730" s="1"/>
      <c r="K730" s="29"/>
      <c r="L730" s="1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2.75" customHeight="1">
      <c r="A731" s="29"/>
      <c r="B731" s="29"/>
      <c r="C731" s="29"/>
      <c r="D731" s="29"/>
      <c r="E731" s="29"/>
      <c r="F731" s="29"/>
      <c r="G731" s="29"/>
      <c r="H731" s="29"/>
      <c r="I731" s="1"/>
      <c r="J731" s="1"/>
      <c r="K731" s="29"/>
      <c r="L731" s="1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2.75" customHeight="1">
      <c r="A732" s="29"/>
      <c r="B732" s="29"/>
      <c r="C732" s="29"/>
      <c r="D732" s="29"/>
      <c r="E732" s="29"/>
      <c r="F732" s="29"/>
      <c r="G732" s="29"/>
      <c r="H732" s="29"/>
      <c r="I732" s="1"/>
      <c r="J732" s="1"/>
      <c r="K732" s="29"/>
      <c r="L732" s="1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2.75" customHeight="1">
      <c r="A733" s="29"/>
      <c r="B733" s="29"/>
      <c r="C733" s="29"/>
      <c r="D733" s="29"/>
      <c r="E733" s="29"/>
      <c r="F733" s="29"/>
      <c r="G733" s="29"/>
      <c r="H733" s="29"/>
      <c r="I733" s="1"/>
      <c r="J733" s="1"/>
      <c r="K733" s="29"/>
      <c r="L733" s="1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2.75" customHeight="1">
      <c r="A734" s="29"/>
      <c r="B734" s="29"/>
      <c r="C734" s="29"/>
      <c r="D734" s="29"/>
      <c r="E734" s="29"/>
      <c r="F734" s="29"/>
      <c r="G734" s="29"/>
      <c r="H734" s="29"/>
      <c r="I734" s="1"/>
      <c r="J734" s="1"/>
      <c r="K734" s="29"/>
      <c r="L734" s="1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2.75" customHeight="1">
      <c r="A735" s="29"/>
      <c r="B735" s="29"/>
      <c r="C735" s="29"/>
      <c r="D735" s="29"/>
      <c r="E735" s="29"/>
      <c r="F735" s="29"/>
      <c r="G735" s="29"/>
      <c r="H735" s="29"/>
      <c r="I735" s="1"/>
      <c r="J735" s="1"/>
      <c r="K735" s="29"/>
      <c r="L735" s="1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2.75" customHeight="1">
      <c r="A736" s="29"/>
      <c r="B736" s="29"/>
      <c r="C736" s="29"/>
      <c r="D736" s="29"/>
      <c r="E736" s="29"/>
      <c r="F736" s="29"/>
      <c r="G736" s="29"/>
      <c r="H736" s="29"/>
      <c r="I736" s="1"/>
      <c r="J736" s="1"/>
      <c r="K736" s="29"/>
      <c r="L736" s="1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2.75" customHeight="1">
      <c r="A737" s="29"/>
      <c r="B737" s="29"/>
      <c r="C737" s="29"/>
      <c r="D737" s="29"/>
      <c r="E737" s="29"/>
      <c r="F737" s="29"/>
      <c r="G737" s="29"/>
      <c r="H737" s="29"/>
      <c r="I737" s="1"/>
      <c r="J737" s="1"/>
      <c r="K737" s="29"/>
      <c r="L737" s="1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2.75" customHeight="1">
      <c r="A738" s="29"/>
      <c r="B738" s="29"/>
      <c r="C738" s="29"/>
      <c r="D738" s="29"/>
      <c r="E738" s="29"/>
      <c r="F738" s="29"/>
      <c r="G738" s="29"/>
      <c r="H738" s="29"/>
      <c r="I738" s="1"/>
      <c r="J738" s="1"/>
      <c r="K738" s="29"/>
      <c r="L738" s="1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2.75" customHeight="1">
      <c r="A739" s="29"/>
      <c r="B739" s="29"/>
      <c r="C739" s="29"/>
      <c r="D739" s="29"/>
      <c r="E739" s="29"/>
      <c r="F739" s="29"/>
      <c r="G739" s="29"/>
      <c r="H739" s="29"/>
      <c r="I739" s="1"/>
      <c r="J739" s="1"/>
      <c r="K739" s="29"/>
      <c r="L739" s="1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2.75" customHeight="1">
      <c r="A740" s="29"/>
      <c r="B740" s="29"/>
      <c r="C740" s="29"/>
      <c r="D740" s="29"/>
      <c r="E740" s="29"/>
      <c r="F740" s="29"/>
      <c r="G740" s="29"/>
      <c r="H740" s="29"/>
      <c r="I740" s="1"/>
      <c r="J740" s="1"/>
      <c r="K740" s="29"/>
      <c r="L740" s="1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2.75" customHeight="1">
      <c r="A741" s="29"/>
      <c r="B741" s="29"/>
      <c r="C741" s="29"/>
      <c r="D741" s="29"/>
      <c r="E741" s="29"/>
      <c r="F741" s="29"/>
      <c r="G741" s="29"/>
      <c r="H741" s="29"/>
      <c r="I741" s="1"/>
      <c r="J741" s="1"/>
      <c r="K741" s="29"/>
      <c r="L741" s="1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2.75" customHeight="1">
      <c r="A742" s="29"/>
      <c r="B742" s="29"/>
      <c r="C742" s="29"/>
      <c r="D742" s="29"/>
      <c r="E742" s="29"/>
      <c r="F742" s="29"/>
      <c r="G742" s="29"/>
      <c r="H742" s="29"/>
      <c r="I742" s="1"/>
      <c r="J742" s="1"/>
      <c r="K742" s="29"/>
      <c r="L742" s="1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2.75" customHeight="1">
      <c r="A743" s="29"/>
      <c r="B743" s="29"/>
      <c r="C743" s="29"/>
      <c r="D743" s="29"/>
      <c r="E743" s="29"/>
      <c r="F743" s="29"/>
      <c r="G743" s="29"/>
      <c r="H743" s="29"/>
      <c r="I743" s="1"/>
      <c r="J743" s="1"/>
      <c r="K743" s="29"/>
      <c r="L743" s="1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2.75" customHeight="1">
      <c r="A744" s="29"/>
      <c r="B744" s="29"/>
      <c r="C744" s="29"/>
      <c r="D744" s="29"/>
      <c r="E744" s="29"/>
      <c r="F744" s="29"/>
      <c r="G744" s="29"/>
      <c r="H744" s="29"/>
      <c r="I744" s="1"/>
      <c r="J744" s="1"/>
      <c r="K744" s="29"/>
      <c r="L744" s="1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2.75" customHeight="1">
      <c r="A745" s="29"/>
      <c r="B745" s="29"/>
      <c r="C745" s="29"/>
      <c r="D745" s="29"/>
      <c r="E745" s="29"/>
      <c r="F745" s="29"/>
      <c r="G745" s="29"/>
      <c r="H745" s="29"/>
      <c r="I745" s="1"/>
      <c r="J745" s="1"/>
      <c r="K745" s="29"/>
      <c r="L745" s="1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2.75" customHeight="1">
      <c r="A746" s="29"/>
      <c r="B746" s="29"/>
      <c r="C746" s="29"/>
      <c r="D746" s="29"/>
      <c r="E746" s="29"/>
      <c r="F746" s="29"/>
      <c r="G746" s="29"/>
      <c r="H746" s="29"/>
      <c r="I746" s="1"/>
      <c r="J746" s="1"/>
      <c r="K746" s="29"/>
      <c r="L746" s="1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2.75" customHeight="1">
      <c r="A747" s="29"/>
      <c r="B747" s="29"/>
      <c r="C747" s="29"/>
      <c r="D747" s="29"/>
      <c r="E747" s="29"/>
      <c r="F747" s="29"/>
      <c r="G747" s="29"/>
      <c r="H747" s="29"/>
      <c r="I747" s="1"/>
      <c r="J747" s="1"/>
      <c r="K747" s="29"/>
      <c r="L747" s="1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2.75" customHeight="1">
      <c r="A748" s="29"/>
      <c r="B748" s="29"/>
      <c r="C748" s="29"/>
      <c r="D748" s="29"/>
      <c r="E748" s="29"/>
      <c r="F748" s="29"/>
      <c r="G748" s="29"/>
      <c r="H748" s="29"/>
      <c r="I748" s="1"/>
      <c r="J748" s="1"/>
      <c r="K748" s="29"/>
      <c r="L748" s="1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2.75" customHeight="1">
      <c r="A749" s="29"/>
      <c r="B749" s="29"/>
      <c r="C749" s="29"/>
      <c r="D749" s="29"/>
      <c r="E749" s="29"/>
      <c r="F749" s="29"/>
      <c r="G749" s="29"/>
      <c r="H749" s="29"/>
      <c r="I749" s="1"/>
      <c r="J749" s="1"/>
      <c r="K749" s="29"/>
      <c r="L749" s="1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2.75" customHeight="1">
      <c r="A750" s="29"/>
      <c r="B750" s="29"/>
      <c r="C750" s="29"/>
      <c r="D750" s="29"/>
      <c r="E750" s="29"/>
      <c r="F750" s="29"/>
      <c r="G750" s="29"/>
      <c r="H750" s="29"/>
      <c r="I750" s="1"/>
      <c r="J750" s="1"/>
      <c r="K750" s="29"/>
      <c r="L750" s="1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2.75" customHeight="1">
      <c r="A751" s="29"/>
      <c r="B751" s="29"/>
      <c r="C751" s="29"/>
      <c r="D751" s="29"/>
      <c r="E751" s="29"/>
      <c r="F751" s="29"/>
      <c r="G751" s="29"/>
      <c r="H751" s="29"/>
      <c r="I751" s="1"/>
      <c r="J751" s="1"/>
      <c r="K751" s="29"/>
      <c r="L751" s="1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2.75" customHeight="1">
      <c r="A752" s="29"/>
      <c r="B752" s="29"/>
      <c r="C752" s="29"/>
      <c r="D752" s="29"/>
      <c r="E752" s="29"/>
      <c r="F752" s="29"/>
      <c r="G752" s="29"/>
      <c r="H752" s="29"/>
      <c r="I752" s="1"/>
      <c r="J752" s="1"/>
      <c r="K752" s="29"/>
      <c r="L752" s="1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2.75" customHeight="1">
      <c r="A753" s="29"/>
      <c r="B753" s="29"/>
      <c r="C753" s="29"/>
      <c r="D753" s="29"/>
      <c r="E753" s="29"/>
      <c r="F753" s="29"/>
      <c r="G753" s="29"/>
      <c r="H753" s="29"/>
      <c r="I753" s="1"/>
      <c r="J753" s="1"/>
      <c r="K753" s="29"/>
      <c r="L753" s="1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2.75" customHeight="1">
      <c r="A754" s="29"/>
      <c r="B754" s="29"/>
      <c r="C754" s="29"/>
      <c r="D754" s="29"/>
      <c r="E754" s="29"/>
      <c r="F754" s="29"/>
      <c r="G754" s="29"/>
      <c r="H754" s="29"/>
      <c r="I754" s="1"/>
      <c r="J754" s="1"/>
      <c r="K754" s="29"/>
      <c r="L754" s="1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2.75" customHeight="1">
      <c r="A755" s="29"/>
      <c r="B755" s="29"/>
      <c r="C755" s="29"/>
      <c r="D755" s="29"/>
      <c r="E755" s="29"/>
      <c r="F755" s="29"/>
      <c r="G755" s="29"/>
      <c r="H755" s="29"/>
      <c r="I755" s="1"/>
      <c r="J755" s="1"/>
      <c r="K755" s="29"/>
      <c r="L755" s="1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2.75" customHeight="1">
      <c r="A756" s="29"/>
      <c r="B756" s="29"/>
      <c r="C756" s="29"/>
      <c r="D756" s="29"/>
      <c r="E756" s="29"/>
      <c r="F756" s="29"/>
      <c r="G756" s="29"/>
      <c r="H756" s="29"/>
      <c r="I756" s="1"/>
      <c r="J756" s="1"/>
      <c r="K756" s="29"/>
      <c r="L756" s="1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2.75" customHeight="1">
      <c r="A757" s="29"/>
      <c r="B757" s="29"/>
      <c r="C757" s="29"/>
      <c r="D757" s="29"/>
      <c r="E757" s="29"/>
      <c r="F757" s="29"/>
      <c r="G757" s="29"/>
      <c r="H757" s="29"/>
      <c r="I757" s="1"/>
      <c r="J757" s="1"/>
      <c r="K757" s="29"/>
      <c r="L757" s="1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2.75" customHeight="1">
      <c r="A758" s="29"/>
      <c r="B758" s="29"/>
      <c r="C758" s="29"/>
      <c r="D758" s="29"/>
      <c r="E758" s="29"/>
      <c r="F758" s="29"/>
      <c r="G758" s="29"/>
      <c r="H758" s="29"/>
      <c r="I758" s="1"/>
      <c r="J758" s="1"/>
      <c r="K758" s="29"/>
      <c r="L758" s="1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2.75" customHeight="1">
      <c r="A759" s="29"/>
      <c r="B759" s="29"/>
      <c r="C759" s="29"/>
      <c r="D759" s="29"/>
      <c r="E759" s="29"/>
      <c r="F759" s="29"/>
      <c r="G759" s="29"/>
      <c r="H759" s="29"/>
      <c r="I759" s="1"/>
      <c r="J759" s="1"/>
      <c r="K759" s="29"/>
      <c r="L759" s="1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2.75" customHeight="1">
      <c r="A760" s="29"/>
      <c r="B760" s="29"/>
      <c r="C760" s="29"/>
      <c r="D760" s="29"/>
      <c r="E760" s="29"/>
      <c r="F760" s="29"/>
      <c r="G760" s="29"/>
      <c r="H760" s="29"/>
      <c r="I760" s="1"/>
      <c r="J760" s="1"/>
      <c r="K760" s="29"/>
      <c r="L760" s="1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2.75" customHeight="1">
      <c r="A761" s="29"/>
      <c r="B761" s="29"/>
      <c r="C761" s="29"/>
      <c r="D761" s="29"/>
      <c r="E761" s="29"/>
      <c r="F761" s="29"/>
      <c r="G761" s="29"/>
      <c r="H761" s="29"/>
      <c r="I761" s="1"/>
      <c r="J761" s="1"/>
      <c r="K761" s="29"/>
      <c r="L761" s="1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2.75" customHeight="1">
      <c r="A762" s="29"/>
      <c r="B762" s="29"/>
      <c r="C762" s="29"/>
      <c r="D762" s="29"/>
      <c r="E762" s="29"/>
      <c r="F762" s="29"/>
      <c r="G762" s="29"/>
      <c r="H762" s="29"/>
      <c r="I762" s="1"/>
      <c r="J762" s="1"/>
      <c r="K762" s="29"/>
      <c r="L762" s="1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2.75" customHeight="1">
      <c r="A763" s="29"/>
      <c r="B763" s="29"/>
      <c r="C763" s="29"/>
      <c r="D763" s="29"/>
      <c r="E763" s="29"/>
      <c r="F763" s="29"/>
      <c r="G763" s="29"/>
      <c r="H763" s="29"/>
      <c r="I763" s="1"/>
      <c r="J763" s="1"/>
      <c r="K763" s="29"/>
      <c r="L763" s="1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2.75" customHeight="1">
      <c r="A764" s="29"/>
      <c r="B764" s="29"/>
      <c r="C764" s="29"/>
      <c r="D764" s="29"/>
      <c r="E764" s="29"/>
      <c r="F764" s="29"/>
      <c r="G764" s="29"/>
      <c r="H764" s="29"/>
      <c r="I764" s="1"/>
      <c r="J764" s="1"/>
      <c r="K764" s="29"/>
      <c r="L764" s="1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2.75" customHeight="1">
      <c r="A765" s="29"/>
      <c r="B765" s="29"/>
      <c r="C765" s="29"/>
      <c r="D765" s="29"/>
      <c r="E765" s="29"/>
      <c r="F765" s="29"/>
      <c r="G765" s="29"/>
      <c r="H765" s="29"/>
      <c r="I765" s="1"/>
      <c r="J765" s="1"/>
      <c r="K765" s="29"/>
      <c r="L765" s="1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2.75" customHeight="1">
      <c r="A766" s="29"/>
      <c r="B766" s="29"/>
      <c r="C766" s="29"/>
      <c r="D766" s="29"/>
      <c r="E766" s="29"/>
      <c r="F766" s="29"/>
      <c r="G766" s="29"/>
      <c r="H766" s="29"/>
      <c r="I766" s="1"/>
      <c r="J766" s="1"/>
      <c r="K766" s="29"/>
      <c r="L766" s="1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2.75" customHeight="1">
      <c r="A767" s="29"/>
      <c r="B767" s="29"/>
      <c r="C767" s="29"/>
      <c r="D767" s="29"/>
      <c r="E767" s="29"/>
      <c r="F767" s="29"/>
      <c r="G767" s="29"/>
      <c r="H767" s="29"/>
      <c r="I767" s="1"/>
      <c r="J767" s="1"/>
      <c r="K767" s="29"/>
      <c r="L767" s="1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2.75" customHeight="1">
      <c r="A768" s="29"/>
      <c r="B768" s="29"/>
      <c r="C768" s="29"/>
      <c r="D768" s="29"/>
      <c r="E768" s="29"/>
      <c r="F768" s="29"/>
      <c r="G768" s="29"/>
      <c r="H768" s="29"/>
      <c r="I768" s="1"/>
      <c r="J768" s="1"/>
      <c r="K768" s="29"/>
      <c r="L768" s="1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2.75" customHeight="1">
      <c r="A769" s="29"/>
      <c r="B769" s="29"/>
      <c r="C769" s="29"/>
      <c r="D769" s="29"/>
      <c r="E769" s="29"/>
      <c r="F769" s="29"/>
      <c r="G769" s="29"/>
      <c r="H769" s="29"/>
      <c r="I769" s="1"/>
      <c r="J769" s="1"/>
      <c r="K769" s="29"/>
      <c r="L769" s="1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2.75" customHeight="1">
      <c r="A770" s="29"/>
      <c r="B770" s="29"/>
      <c r="C770" s="29"/>
      <c r="D770" s="29"/>
      <c r="E770" s="29"/>
      <c r="F770" s="29"/>
      <c r="G770" s="29"/>
      <c r="H770" s="29"/>
      <c r="I770" s="1"/>
      <c r="J770" s="1"/>
      <c r="K770" s="29"/>
      <c r="L770" s="1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2.75" customHeight="1">
      <c r="A771" s="29"/>
      <c r="B771" s="29"/>
      <c r="C771" s="29"/>
      <c r="D771" s="29"/>
      <c r="E771" s="29"/>
      <c r="F771" s="29"/>
      <c r="G771" s="29"/>
      <c r="H771" s="29"/>
      <c r="I771" s="1"/>
      <c r="J771" s="1"/>
      <c r="K771" s="29"/>
      <c r="L771" s="1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2.75" customHeight="1">
      <c r="A772" s="29"/>
      <c r="B772" s="29"/>
      <c r="C772" s="29"/>
      <c r="D772" s="29"/>
      <c r="E772" s="29"/>
      <c r="F772" s="29"/>
      <c r="G772" s="29"/>
      <c r="H772" s="29"/>
      <c r="I772" s="1"/>
      <c r="J772" s="1"/>
      <c r="K772" s="29"/>
      <c r="L772" s="1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2.75" customHeight="1">
      <c r="A773" s="29"/>
      <c r="B773" s="29"/>
      <c r="C773" s="29"/>
      <c r="D773" s="29"/>
      <c r="E773" s="29"/>
      <c r="F773" s="29"/>
      <c r="G773" s="29"/>
      <c r="H773" s="29"/>
      <c r="I773" s="1"/>
      <c r="J773" s="1"/>
      <c r="K773" s="29"/>
      <c r="L773" s="1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2.75" customHeight="1">
      <c r="A774" s="29"/>
      <c r="B774" s="29"/>
      <c r="C774" s="29"/>
      <c r="D774" s="29"/>
      <c r="E774" s="29"/>
      <c r="F774" s="29"/>
      <c r="G774" s="29"/>
      <c r="H774" s="29"/>
      <c r="I774" s="1"/>
      <c r="J774" s="1"/>
      <c r="K774" s="29"/>
      <c r="L774" s="1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2.75" customHeight="1">
      <c r="A775" s="29"/>
      <c r="B775" s="29"/>
      <c r="C775" s="29"/>
      <c r="D775" s="29"/>
      <c r="E775" s="29"/>
      <c r="F775" s="29"/>
      <c r="G775" s="29"/>
      <c r="H775" s="29"/>
      <c r="I775" s="1"/>
      <c r="J775" s="1"/>
      <c r="K775" s="29"/>
      <c r="L775" s="1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2.75" customHeight="1">
      <c r="A776" s="29"/>
      <c r="B776" s="29"/>
      <c r="C776" s="29"/>
      <c r="D776" s="29"/>
      <c r="E776" s="29"/>
      <c r="F776" s="29"/>
      <c r="G776" s="29"/>
      <c r="H776" s="29"/>
      <c r="I776" s="1"/>
      <c r="J776" s="1"/>
      <c r="K776" s="29"/>
      <c r="L776" s="1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2.75" customHeight="1">
      <c r="A777" s="29"/>
      <c r="B777" s="29"/>
      <c r="C777" s="29"/>
      <c r="D777" s="29"/>
      <c r="E777" s="29"/>
      <c r="F777" s="29"/>
      <c r="G777" s="29"/>
      <c r="H777" s="29"/>
      <c r="I777" s="1"/>
      <c r="J777" s="1"/>
      <c r="K777" s="29"/>
      <c r="L777" s="1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2.75" customHeight="1">
      <c r="A778" s="29"/>
      <c r="B778" s="29"/>
      <c r="C778" s="29"/>
      <c r="D778" s="29"/>
      <c r="E778" s="29"/>
      <c r="F778" s="29"/>
      <c r="G778" s="29"/>
      <c r="H778" s="29"/>
      <c r="I778" s="1"/>
      <c r="J778" s="1"/>
      <c r="K778" s="29"/>
      <c r="L778" s="1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2.75" customHeight="1">
      <c r="A779" s="29"/>
      <c r="B779" s="29"/>
      <c r="C779" s="29"/>
      <c r="D779" s="29"/>
      <c r="E779" s="29"/>
      <c r="F779" s="29"/>
      <c r="G779" s="29"/>
      <c r="H779" s="29"/>
      <c r="I779" s="1"/>
      <c r="J779" s="1"/>
      <c r="K779" s="29"/>
      <c r="L779" s="1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2.75" customHeight="1">
      <c r="A780" s="29"/>
      <c r="B780" s="29"/>
      <c r="C780" s="29"/>
      <c r="D780" s="29"/>
      <c r="E780" s="29"/>
      <c r="F780" s="29"/>
      <c r="G780" s="29"/>
      <c r="H780" s="29"/>
      <c r="I780" s="1"/>
      <c r="J780" s="1"/>
      <c r="K780" s="29"/>
      <c r="L780" s="1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2.75" customHeight="1">
      <c r="A781" s="29"/>
      <c r="B781" s="29"/>
      <c r="C781" s="29"/>
      <c r="D781" s="29"/>
      <c r="E781" s="29"/>
      <c r="F781" s="29"/>
      <c r="G781" s="29"/>
      <c r="H781" s="29"/>
      <c r="I781" s="1"/>
      <c r="J781" s="1"/>
      <c r="K781" s="29"/>
      <c r="L781" s="1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2.75" customHeight="1">
      <c r="A782" s="29"/>
      <c r="B782" s="29"/>
      <c r="C782" s="29"/>
      <c r="D782" s="29"/>
      <c r="E782" s="29"/>
      <c r="F782" s="29"/>
      <c r="G782" s="29"/>
      <c r="H782" s="29"/>
      <c r="I782" s="1"/>
      <c r="J782" s="1"/>
      <c r="K782" s="29"/>
      <c r="L782" s="1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2.75" customHeight="1">
      <c r="A783" s="29"/>
      <c r="B783" s="29"/>
      <c r="C783" s="29"/>
      <c r="D783" s="29"/>
      <c r="E783" s="29"/>
      <c r="F783" s="29"/>
      <c r="G783" s="29"/>
      <c r="H783" s="29"/>
      <c r="I783" s="1"/>
      <c r="J783" s="1"/>
      <c r="K783" s="29"/>
      <c r="L783" s="1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2.75" customHeight="1">
      <c r="A784" s="29"/>
      <c r="B784" s="29"/>
      <c r="C784" s="29"/>
      <c r="D784" s="29"/>
      <c r="E784" s="29"/>
      <c r="F784" s="29"/>
      <c r="G784" s="29"/>
      <c r="H784" s="29"/>
      <c r="I784" s="1"/>
      <c r="J784" s="1"/>
      <c r="K784" s="29"/>
      <c r="L784" s="1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2.75" customHeight="1">
      <c r="A785" s="29"/>
      <c r="B785" s="29"/>
      <c r="C785" s="29"/>
      <c r="D785" s="29"/>
      <c r="E785" s="29"/>
      <c r="F785" s="29"/>
      <c r="G785" s="29"/>
      <c r="H785" s="29"/>
      <c r="I785" s="1"/>
      <c r="J785" s="1"/>
      <c r="K785" s="29"/>
      <c r="L785" s="1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2.75" customHeight="1">
      <c r="A786" s="29"/>
      <c r="B786" s="29"/>
      <c r="C786" s="29"/>
      <c r="D786" s="29"/>
      <c r="E786" s="29"/>
      <c r="F786" s="29"/>
      <c r="G786" s="29"/>
      <c r="H786" s="29"/>
      <c r="I786" s="1"/>
      <c r="J786" s="1"/>
      <c r="K786" s="29"/>
      <c r="L786" s="1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2.75" customHeight="1">
      <c r="A787" s="29"/>
      <c r="B787" s="29"/>
      <c r="C787" s="29"/>
      <c r="D787" s="29"/>
      <c r="E787" s="29"/>
      <c r="F787" s="29"/>
      <c r="G787" s="29"/>
      <c r="H787" s="29"/>
      <c r="I787" s="1"/>
      <c r="J787" s="1"/>
      <c r="K787" s="29"/>
      <c r="L787" s="1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2.75" customHeight="1">
      <c r="A788" s="29"/>
      <c r="B788" s="29"/>
      <c r="C788" s="29"/>
      <c r="D788" s="29"/>
      <c r="E788" s="29"/>
      <c r="F788" s="29"/>
      <c r="G788" s="29"/>
      <c r="H788" s="29"/>
      <c r="I788" s="1"/>
      <c r="J788" s="1"/>
      <c r="K788" s="29"/>
      <c r="L788" s="1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2.75" customHeight="1">
      <c r="A789" s="29"/>
      <c r="B789" s="29"/>
      <c r="C789" s="29"/>
      <c r="D789" s="29"/>
      <c r="E789" s="29"/>
      <c r="F789" s="29"/>
      <c r="G789" s="29"/>
      <c r="H789" s="29"/>
      <c r="I789" s="1"/>
      <c r="J789" s="1"/>
      <c r="K789" s="29"/>
      <c r="L789" s="1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2.75" customHeight="1">
      <c r="A790" s="29"/>
      <c r="B790" s="29"/>
      <c r="C790" s="29"/>
      <c r="D790" s="29"/>
      <c r="E790" s="29"/>
      <c r="F790" s="29"/>
      <c r="G790" s="29"/>
      <c r="H790" s="29"/>
      <c r="I790" s="1"/>
      <c r="J790" s="1"/>
      <c r="K790" s="29"/>
      <c r="L790" s="1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2.75" customHeight="1">
      <c r="A791" s="29"/>
      <c r="B791" s="29"/>
      <c r="C791" s="29"/>
      <c r="D791" s="29"/>
      <c r="E791" s="29"/>
      <c r="F791" s="29"/>
      <c r="G791" s="29"/>
      <c r="H791" s="29"/>
      <c r="I791" s="1"/>
      <c r="J791" s="1"/>
      <c r="K791" s="29"/>
      <c r="L791" s="1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2.75" customHeight="1">
      <c r="A792" s="29"/>
      <c r="B792" s="29"/>
      <c r="C792" s="29"/>
      <c r="D792" s="29"/>
      <c r="E792" s="29"/>
      <c r="F792" s="29"/>
      <c r="G792" s="29"/>
      <c r="H792" s="29"/>
      <c r="I792" s="1"/>
      <c r="J792" s="1"/>
      <c r="K792" s="29"/>
      <c r="L792" s="1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2.75" customHeight="1">
      <c r="A793" s="29"/>
      <c r="B793" s="29"/>
      <c r="C793" s="29"/>
      <c r="D793" s="29"/>
      <c r="E793" s="29"/>
      <c r="F793" s="29"/>
      <c r="G793" s="29"/>
      <c r="H793" s="29"/>
      <c r="I793" s="1"/>
      <c r="J793" s="1"/>
      <c r="K793" s="29"/>
      <c r="L793" s="1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2.75" customHeight="1">
      <c r="A794" s="29"/>
      <c r="B794" s="29"/>
      <c r="C794" s="29"/>
      <c r="D794" s="29"/>
      <c r="E794" s="29"/>
      <c r="F794" s="29"/>
      <c r="G794" s="29"/>
      <c r="H794" s="29"/>
      <c r="I794" s="1"/>
      <c r="J794" s="1"/>
      <c r="K794" s="29"/>
      <c r="L794" s="1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2.75" customHeight="1">
      <c r="A795" s="29"/>
      <c r="B795" s="29"/>
      <c r="C795" s="29"/>
      <c r="D795" s="29"/>
      <c r="E795" s="29"/>
      <c r="F795" s="29"/>
      <c r="G795" s="29"/>
      <c r="H795" s="29"/>
      <c r="I795" s="1"/>
      <c r="J795" s="1"/>
      <c r="K795" s="29"/>
      <c r="L795" s="1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2.75" customHeight="1">
      <c r="A796" s="29"/>
      <c r="B796" s="29"/>
      <c r="C796" s="29"/>
      <c r="D796" s="29"/>
      <c r="E796" s="29"/>
      <c r="F796" s="29"/>
      <c r="G796" s="29"/>
      <c r="H796" s="29"/>
      <c r="I796" s="1"/>
      <c r="J796" s="1"/>
      <c r="K796" s="29"/>
      <c r="L796" s="1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2.75" customHeight="1">
      <c r="A797" s="29"/>
      <c r="B797" s="29"/>
      <c r="C797" s="29"/>
      <c r="D797" s="29"/>
      <c r="E797" s="29"/>
      <c r="F797" s="29"/>
      <c r="G797" s="29"/>
      <c r="H797" s="29"/>
      <c r="I797" s="1"/>
      <c r="J797" s="1"/>
      <c r="K797" s="29"/>
      <c r="L797" s="1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2.75" customHeight="1">
      <c r="A798" s="29"/>
      <c r="B798" s="29"/>
      <c r="C798" s="29"/>
      <c r="D798" s="29"/>
      <c r="E798" s="29"/>
      <c r="F798" s="29"/>
      <c r="G798" s="29"/>
      <c r="H798" s="29"/>
      <c r="I798" s="1"/>
      <c r="J798" s="1"/>
      <c r="K798" s="29"/>
      <c r="L798" s="1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2.75" customHeight="1">
      <c r="A799" s="29"/>
      <c r="B799" s="29"/>
      <c r="C799" s="29"/>
      <c r="D799" s="29"/>
      <c r="E799" s="29"/>
      <c r="F799" s="29"/>
      <c r="G799" s="29"/>
      <c r="H799" s="29"/>
      <c r="I799" s="1"/>
      <c r="J799" s="1"/>
      <c r="K799" s="29"/>
      <c r="L799" s="1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2.75" customHeight="1">
      <c r="A800" s="29"/>
      <c r="B800" s="29"/>
      <c r="C800" s="29"/>
      <c r="D800" s="29"/>
      <c r="E800" s="29"/>
      <c r="F800" s="29"/>
      <c r="G800" s="29"/>
      <c r="H800" s="29"/>
      <c r="I800" s="1"/>
      <c r="J800" s="1"/>
      <c r="K800" s="29"/>
      <c r="L800" s="1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2.75" customHeight="1">
      <c r="A801" s="29"/>
      <c r="B801" s="29"/>
      <c r="C801" s="29"/>
      <c r="D801" s="29"/>
      <c r="E801" s="29"/>
      <c r="F801" s="29"/>
      <c r="G801" s="29"/>
      <c r="H801" s="29"/>
      <c r="I801" s="1"/>
      <c r="J801" s="1"/>
      <c r="K801" s="29"/>
      <c r="L801" s="1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2.75" customHeight="1">
      <c r="A802" s="29"/>
      <c r="B802" s="29"/>
      <c r="C802" s="29"/>
      <c r="D802" s="29"/>
      <c r="E802" s="29"/>
      <c r="F802" s="29"/>
      <c r="G802" s="29"/>
      <c r="H802" s="29"/>
      <c r="I802" s="1"/>
      <c r="J802" s="1"/>
      <c r="K802" s="29"/>
      <c r="L802" s="1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2.75" customHeight="1">
      <c r="A803" s="29"/>
      <c r="B803" s="29"/>
      <c r="C803" s="29"/>
      <c r="D803" s="29"/>
      <c r="E803" s="29"/>
      <c r="F803" s="29"/>
      <c r="G803" s="29"/>
      <c r="H803" s="29"/>
      <c r="I803" s="1"/>
      <c r="J803" s="1"/>
      <c r="K803" s="29"/>
      <c r="L803" s="1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2.75" customHeight="1">
      <c r="A804" s="29"/>
      <c r="B804" s="29"/>
      <c r="C804" s="29"/>
      <c r="D804" s="29"/>
      <c r="E804" s="29"/>
      <c r="F804" s="29"/>
      <c r="G804" s="29"/>
      <c r="H804" s="29"/>
      <c r="I804" s="1"/>
      <c r="J804" s="1"/>
      <c r="K804" s="29"/>
      <c r="L804" s="1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2.75" customHeight="1">
      <c r="A805" s="29"/>
      <c r="B805" s="29"/>
      <c r="C805" s="29"/>
      <c r="D805" s="29"/>
      <c r="E805" s="29"/>
      <c r="F805" s="29"/>
      <c r="G805" s="29"/>
      <c r="H805" s="29"/>
      <c r="I805" s="1"/>
      <c r="J805" s="1"/>
      <c r="K805" s="29"/>
      <c r="L805" s="1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2.75" customHeight="1">
      <c r="A806" s="29"/>
      <c r="B806" s="29"/>
      <c r="C806" s="29"/>
      <c r="D806" s="29"/>
      <c r="E806" s="29"/>
      <c r="F806" s="29"/>
      <c r="G806" s="29"/>
      <c r="H806" s="29"/>
      <c r="I806" s="1"/>
      <c r="J806" s="1"/>
      <c r="K806" s="29"/>
      <c r="L806" s="1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2.75" customHeight="1">
      <c r="A807" s="29"/>
      <c r="B807" s="29"/>
      <c r="C807" s="29"/>
      <c r="D807" s="29"/>
      <c r="E807" s="29"/>
      <c r="F807" s="29"/>
      <c r="G807" s="29"/>
      <c r="H807" s="29"/>
      <c r="I807" s="1"/>
      <c r="J807" s="1"/>
      <c r="K807" s="29"/>
      <c r="L807" s="1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2.75" customHeight="1">
      <c r="A808" s="29"/>
      <c r="B808" s="29"/>
      <c r="C808" s="29"/>
      <c r="D808" s="29"/>
      <c r="E808" s="29"/>
      <c r="F808" s="29"/>
      <c r="G808" s="29"/>
      <c r="H808" s="29"/>
      <c r="I808" s="1"/>
      <c r="J808" s="1"/>
      <c r="K808" s="29"/>
      <c r="L808" s="1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2.75" customHeight="1">
      <c r="A809" s="29"/>
      <c r="B809" s="29"/>
      <c r="C809" s="29"/>
      <c r="D809" s="29"/>
      <c r="E809" s="29"/>
      <c r="F809" s="29"/>
      <c r="G809" s="29"/>
      <c r="H809" s="29"/>
      <c r="I809" s="1"/>
      <c r="J809" s="1"/>
      <c r="K809" s="29"/>
      <c r="L809" s="1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2.75" customHeight="1">
      <c r="A810" s="29"/>
      <c r="B810" s="29"/>
      <c r="C810" s="29"/>
      <c r="D810" s="29"/>
      <c r="E810" s="29"/>
      <c r="F810" s="29"/>
      <c r="G810" s="29"/>
      <c r="H810" s="29"/>
      <c r="I810" s="1"/>
      <c r="J810" s="1"/>
      <c r="K810" s="29"/>
      <c r="L810" s="1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2.75" customHeight="1">
      <c r="A811" s="29"/>
      <c r="B811" s="29"/>
      <c r="C811" s="29"/>
      <c r="D811" s="29"/>
      <c r="E811" s="29"/>
      <c r="F811" s="29"/>
      <c r="G811" s="29"/>
      <c r="H811" s="29"/>
      <c r="I811" s="1"/>
      <c r="J811" s="1"/>
      <c r="K811" s="29"/>
      <c r="L811" s="1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2.75" customHeight="1">
      <c r="A812" s="29"/>
      <c r="B812" s="29"/>
      <c r="C812" s="29"/>
      <c r="D812" s="29"/>
      <c r="E812" s="29"/>
      <c r="F812" s="29"/>
      <c r="G812" s="29"/>
      <c r="H812" s="29"/>
      <c r="I812" s="1"/>
      <c r="J812" s="1"/>
      <c r="K812" s="29"/>
      <c r="L812" s="1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2.75" customHeight="1">
      <c r="A813" s="29"/>
      <c r="B813" s="29"/>
      <c r="C813" s="29"/>
      <c r="D813" s="29"/>
      <c r="E813" s="29"/>
      <c r="F813" s="29"/>
      <c r="G813" s="29"/>
      <c r="H813" s="29"/>
      <c r="I813" s="1"/>
      <c r="J813" s="1"/>
      <c r="K813" s="29"/>
      <c r="L813" s="1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2.75" customHeight="1">
      <c r="A814" s="29"/>
      <c r="B814" s="29"/>
      <c r="C814" s="29"/>
      <c r="D814" s="29"/>
      <c r="E814" s="29"/>
      <c r="F814" s="29"/>
      <c r="G814" s="29"/>
      <c r="H814" s="29"/>
      <c r="I814" s="1"/>
      <c r="J814" s="1"/>
      <c r="K814" s="29"/>
      <c r="L814" s="1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2.75" customHeight="1">
      <c r="A815" s="29"/>
      <c r="B815" s="29"/>
      <c r="C815" s="29"/>
      <c r="D815" s="29"/>
      <c r="E815" s="29"/>
      <c r="F815" s="29"/>
      <c r="G815" s="29"/>
      <c r="H815" s="29"/>
      <c r="I815" s="1"/>
      <c r="J815" s="1"/>
      <c r="K815" s="29"/>
      <c r="L815" s="1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2.75" customHeight="1">
      <c r="A816" s="29"/>
      <c r="B816" s="29"/>
      <c r="C816" s="29"/>
      <c r="D816" s="29"/>
      <c r="E816" s="29"/>
      <c r="F816" s="29"/>
      <c r="G816" s="29"/>
      <c r="H816" s="29"/>
      <c r="I816" s="1"/>
      <c r="J816" s="1"/>
      <c r="K816" s="29"/>
      <c r="L816" s="1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2.75" customHeight="1">
      <c r="A817" s="29"/>
      <c r="B817" s="29"/>
      <c r="C817" s="29"/>
      <c r="D817" s="29"/>
      <c r="E817" s="29"/>
      <c r="F817" s="29"/>
      <c r="G817" s="29"/>
      <c r="H817" s="29"/>
      <c r="I817" s="1"/>
      <c r="J817" s="1"/>
      <c r="K817" s="29"/>
      <c r="L817" s="1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2.75" customHeight="1">
      <c r="A818" s="29"/>
      <c r="B818" s="29"/>
      <c r="C818" s="29"/>
      <c r="D818" s="29"/>
      <c r="E818" s="29"/>
      <c r="F818" s="29"/>
      <c r="G818" s="29"/>
      <c r="H818" s="29"/>
      <c r="I818" s="1"/>
      <c r="J818" s="1"/>
      <c r="K818" s="29"/>
      <c r="L818" s="1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2.75" customHeight="1">
      <c r="A819" s="29"/>
      <c r="B819" s="29"/>
      <c r="C819" s="29"/>
      <c r="D819" s="29"/>
      <c r="E819" s="29"/>
      <c r="F819" s="29"/>
      <c r="G819" s="29"/>
      <c r="H819" s="29"/>
      <c r="I819" s="1"/>
      <c r="J819" s="1"/>
      <c r="K819" s="29"/>
      <c r="L819" s="1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2.75" customHeight="1">
      <c r="A820" s="29"/>
      <c r="B820" s="29"/>
      <c r="C820" s="29"/>
      <c r="D820" s="29"/>
      <c r="E820" s="29"/>
      <c r="F820" s="29"/>
      <c r="G820" s="29"/>
      <c r="H820" s="29"/>
      <c r="I820" s="1"/>
      <c r="J820" s="1"/>
      <c r="K820" s="29"/>
      <c r="L820" s="1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2.75" customHeight="1">
      <c r="A821" s="29"/>
      <c r="B821" s="29"/>
      <c r="C821" s="29"/>
      <c r="D821" s="29"/>
      <c r="E821" s="29"/>
      <c r="F821" s="29"/>
      <c r="G821" s="29"/>
      <c r="H821" s="29"/>
      <c r="I821" s="1"/>
      <c r="J821" s="1"/>
      <c r="K821" s="29"/>
      <c r="L821" s="1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2.75" customHeight="1">
      <c r="A822" s="29"/>
      <c r="B822" s="29"/>
      <c r="C822" s="29"/>
      <c r="D822" s="29"/>
      <c r="E822" s="29"/>
      <c r="F822" s="29"/>
      <c r="G822" s="29"/>
      <c r="H822" s="29"/>
      <c r="I822" s="1"/>
      <c r="J822" s="1"/>
      <c r="K822" s="29"/>
      <c r="L822" s="1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2.75" customHeight="1">
      <c r="A823" s="29"/>
      <c r="B823" s="29"/>
      <c r="C823" s="29"/>
      <c r="D823" s="29"/>
      <c r="E823" s="29"/>
      <c r="F823" s="29"/>
      <c r="G823" s="29"/>
      <c r="H823" s="29"/>
      <c r="I823" s="1"/>
      <c r="J823" s="1"/>
      <c r="K823" s="29"/>
      <c r="L823" s="1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2.75" customHeight="1">
      <c r="A824" s="29"/>
      <c r="B824" s="29"/>
      <c r="C824" s="29"/>
      <c r="D824" s="29"/>
      <c r="E824" s="29"/>
      <c r="F824" s="29"/>
      <c r="G824" s="29"/>
      <c r="H824" s="29"/>
      <c r="I824" s="1"/>
      <c r="J824" s="1"/>
      <c r="K824" s="29"/>
      <c r="L824" s="1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2.75" customHeight="1">
      <c r="A825" s="29"/>
      <c r="B825" s="29"/>
      <c r="C825" s="29"/>
      <c r="D825" s="29"/>
      <c r="E825" s="29"/>
      <c r="F825" s="29"/>
      <c r="G825" s="29"/>
      <c r="H825" s="29"/>
      <c r="I825" s="1"/>
      <c r="J825" s="1"/>
      <c r="K825" s="29"/>
      <c r="L825" s="1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2.75" customHeight="1">
      <c r="A826" s="29"/>
      <c r="B826" s="29"/>
      <c r="C826" s="29"/>
      <c r="D826" s="29"/>
      <c r="E826" s="29"/>
      <c r="F826" s="29"/>
      <c r="G826" s="29"/>
      <c r="H826" s="29"/>
      <c r="I826" s="1"/>
      <c r="J826" s="1"/>
      <c r="K826" s="29"/>
      <c r="L826" s="1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2.75" customHeight="1">
      <c r="A827" s="29"/>
      <c r="B827" s="29"/>
      <c r="C827" s="29"/>
      <c r="D827" s="29"/>
      <c r="E827" s="29"/>
      <c r="F827" s="29"/>
      <c r="G827" s="29"/>
      <c r="H827" s="29"/>
      <c r="I827" s="1"/>
      <c r="J827" s="1"/>
      <c r="K827" s="29"/>
      <c r="L827" s="1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2.75" customHeight="1">
      <c r="A828" s="29"/>
      <c r="B828" s="29"/>
      <c r="C828" s="29"/>
      <c r="D828" s="29"/>
      <c r="E828" s="29"/>
      <c r="F828" s="29"/>
      <c r="G828" s="29"/>
      <c r="H828" s="29"/>
      <c r="I828" s="1"/>
      <c r="J828" s="1"/>
      <c r="K828" s="29"/>
      <c r="L828" s="1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2.75" customHeight="1">
      <c r="A829" s="29"/>
      <c r="B829" s="29"/>
      <c r="C829" s="29"/>
      <c r="D829" s="29"/>
      <c r="E829" s="29"/>
      <c r="F829" s="29"/>
      <c r="G829" s="29"/>
      <c r="H829" s="29"/>
      <c r="I829" s="1"/>
      <c r="J829" s="1"/>
      <c r="K829" s="29"/>
      <c r="L829" s="1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2.75" customHeight="1">
      <c r="A830" s="29"/>
      <c r="B830" s="29"/>
      <c r="C830" s="29"/>
      <c r="D830" s="29"/>
      <c r="E830" s="29"/>
      <c r="F830" s="29"/>
      <c r="G830" s="29"/>
      <c r="H830" s="29"/>
      <c r="I830" s="1"/>
      <c r="J830" s="1"/>
      <c r="K830" s="29"/>
      <c r="L830" s="1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2.75" customHeight="1">
      <c r="A831" s="29"/>
      <c r="B831" s="29"/>
      <c r="C831" s="29"/>
      <c r="D831" s="29"/>
      <c r="E831" s="29"/>
      <c r="F831" s="29"/>
      <c r="G831" s="29"/>
      <c r="H831" s="29"/>
      <c r="I831" s="1"/>
      <c r="J831" s="1"/>
      <c r="K831" s="29"/>
      <c r="L831" s="1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2.75" customHeight="1">
      <c r="A832" s="29"/>
      <c r="B832" s="29"/>
      <c r="C832" s="29"/>
      <c r="D832" s="29"/>
      <c r="E832" s="29"/>
      <c r="F832" s="29"/>
      <c r="G832" s="29"/>
      <c r="H832" s="29"/>
      <c r="I832" s="1"/>
      <c r="J832" s="1"/>
      <c r="K832" s="29"/>
      <c r="L832" s="1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2.75" customHeight="1">
      <c r="A833" s="29"/>
      <c r="B833" s="29"/>
      <c r="C833" s="29"/>
      <c r="D833" s="29"/>
      <c r="E833" s="29"/>
      <c r="F833" s="29"/>
      <c r="G833" s="29"/>
      <c r="H833" s="29"/>
      <c r="I833" s="1"/>
      <c r="J833" s="1"/>
      <c r="K833" s="29"/>
      <c r="L833" s="1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2.75" customHeight="1">
      <c r="A834" s="29"/>
      <c r="B834" s="29"/>
      <c r="C834" s="29"/>
      <c r="D834" s="29"/>
      <c r="E834" s="29"/>
      <c r="F834" s="29"/>
      <c r="G834" s="29"/>
      <c r="H834" s="29"/>
      <c r="I834" s="1"/>
      <c r="J834" s="1"/>
      <c r="K834" s="29"/>
      <c r="L834" s="1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2.75" customHeight="1">
      <c r="A835" s="29"/>
      <c r="B835" s="29"/>
      <c r="C835" s="29"/>
      <c r="D835" s="29"/>
      <c r="E835" s="29"/>
      <c r="F835" s="29"/>
      <c r="G835" s="29"/>
      <c r="H835" s="29"/>
      <c r="I835" s="1"/>
      <c r="J835" s="1"/>
      <c r="K835" s="29"/>
      <c r="L835" s="1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2.75" customHeight="1">
      <c r="A836" s="29"/>
      <c r="B836" s="29"/>
      <c r="C836" s="29"/>
      <c r="D836" s="29"/>
      <c r="E836" s="29"/>
      <c r="F836" s="29"/>
      <c r="G836" s="29"/>
      <c r="H836" s="29"/>
      <c r="I836" s="1"/>
      <c r="J836" s="1"/>
      <c r="K836" s="29"/>
      <c r="L836" s="1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2.75" customHeight="1">
      <c r="A837" s="29"/>
      <c r="B837" s="29"/>
      <c r="C837" s="29"/>
      <c r="D837" s="29"/>
      <c r="E837" s="29"/>
      <c r="F837" s="29"/>
      <c r="G837" s="29"/>
      <c r="H837" s="29"/>
      <c r="I837" s="1"/>
      <c r="J837" s="1"/>
      <c r="K837" s="29"/>
      <c r="L837" s="1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2.75" customHeight="1">
      <c r="A838" s="29"/>
      <c r="B838" s="29"/>
      <c r="C838" s="29"/>
      <c r="D838" s="29"/>
      <c r="E838" s="29"/>
      <c r="F838" s="29"/>
      <c r="G838" s="29"/>
      <c r="H838" s="29"/>
      <c r="I838" s="1"/>
      <c r="J838" s="1"/>
      <c r="K838" s="29"/>
      <c r="L838" s="1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2.75" customHeight="1">
      <c r="A839" s="29"/>
      <c r="B839" s="29"/>
      <c r="C839" s="29"/>
      <c r="D839" s="29"/>
      <c r="E839" s="29"/>
      <c r="F839" s="29"/>
      <c r="G839" s="29"/>
      <c r="H839" s="29"/>
      <c r="I839" s="1"/>
      <c r="J839" s="1"/>
      <c r="K839" s="29"/>
      <c r="L839" s="1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2.75" customHeight="1">
      <c r="A840" s="29"/>
      <c r="B840" s="29"/>
      <c r="C840" s="29"/>
      <c r="D840" s="29"/>
      <c r="E840" s="29"/>
      <c r="F840" s="29"/>
      <c r="G840" s="29"/>
      <c r="H840" s="29"/>
      <c r="I840" s="1"/>
      <c r="J840" s="1"/>
      <c r="K840" s="29"/>
      <c r="L840" s="1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2.75" customHeight="1">
      <c r="A841" s="29"/>
      <c r="B841" s="29"/>
      <c r="C841" s="29"/>
      <c r="D841" s="29"/>
      <c r="E841" s="29"/>
      <c r="F841" s="29"/>
      <c r="G841" s="29"/>
      <c r="H841" s="29"/>
      <c r="I841" s="1"/>
      <c r="J841" s="1"/>
      <c r="K841" s="29"/>
      <c r="L841" s="1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2.75" customHeight="1">
      <c r="A842" s="29"/>
      <c r="B842" s="29"/>
      <c r="C842" s="29"/>
      <c r="D842" s="29"/>
      <c r="E842" s="29"/>
      <c r="F842" s="29"/>
      <c r="G842" s="29"/>
      <c r="H842" s="29"/>
      <c r="I842" s="1"/>
      <c r="J842" s="1"/>
      <c r="K842" s="29"/>
      <c r="L842" s="1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2.75" customHeight="1">
      <c r="A843" s="29"/>
      <c r="B843" s="29"/>
      <c r="C843" s="29"/>
      <c r="D843" s="29"/>
      <c r="E843" s="29"/>
      <c r="F843" s="29"/>
      <c r="G843" s="29"/>
      <c r="H843" s="29"/>
      <c r="I843" s="1"/>
      <c r="J843" s="1"/>
      <c r="K843" s="29"/>
      <c r="L843" s="1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2.75" customHeight="1">
      <c r="A844" s="29"/>
      <c r="B844" s="29"/>
      <c r="C844" s="29"/>
      <c r="D844" s="29"/>
      <c r="E844" s="29"/>
      <c r="F844" s="29"/>
      <c r="G844" s="29"/>
      <c r="H844" s="29"/>
      <c r="I844" s="1"/>
      <c r="J844" s="1"/>
      <c r="K844" s="29"/>
      <c r="L844" s="1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2.75" customHeight="1">
      <c r="A845" s="29"/>
      <c r="B845" s="29"/>
      <c r="C845" s="29"/>
      <c r="D845" s="29"/>
      <c r="E845" s="29"/>
      <c r="F845" s="29"/>
      <c r="G845" s="29"/>
      <c r="H845" s="29"/>
      <c r="I845" s="1"/>
      <c r="J845" s="1"/>
      <c r="K845" s="29"/>
      <c r="L845" s="1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2.75" customHeight="1">
      <c r="A846" s="29"/>
      <c r="B846" s="29"/>
      <c r="C846" s="29"/>
      <c r="D846" s="29"/>
      <c r="E846" s="29"/>
      <c r="F846" s="29"/>
      <c r="G846" s="29"/>
      <c r="H846" s="29"/>
      <c r="I846" s="1"/>
      <c r="J846" s="1"/>
      <c r="K846" s="29"/>
      <c r="L846" s="1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2.75" customHeight="1">
      <c r="A847" s="29"/>
      <c r="B847" s="29"/>
      <c r="C847" s="29"/>
      <c r="D847" s="29"/>
      <c r="E847" s="29"/>
      <c r="F847" s="29"/>
      <c r="G847" s="29"/>
      <c r="H847" s="29"/>
      <c r="I847" s="1"/>
      <c r="J847" s="1"/>
      <c r="K847" s="29"/>
      <c r="L847" s="1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2.75" customHeight="1">
      <c r="A848" s="29"/>
      <c r="B848" s="29"/>
      <c r="C848" s="29"/>
      <c r="D848" s="29"/>
      <c r="E848" s="29"/>
      <c r="F848" s="29"/>
      <c r="G848" s="29"/>
      <c r="H848" s="29"/>
      <c r="I848" s="1"/>
      <c r="J848" s="1"/>
      <c r="K848" s="29"/>
      <c r="L848" s="1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2.75" customHeight="1">
      <c r="A849" s="29"/>
      <c r="B849" s="29"/>
      <c r="C849" s="29"/>
      <c r="D849" s="29"/>
      <c r="E849" s="29"/>
      <c r="F849" s="29"/>
      <c r="G849" s="29"/>
      <c r="H849" s="29"/>
      <c r="I849" s="1"/>
      <c r="J849" s="1"/>
      <c r="K849" s="29"/>
      <c r="L849" s="1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2.75" customHeight="1">
      <c r="A850" s="29"/>
      <c r="B850" s="29"/>
      <c r="C850" s="29"/>
      <c r="D850" s="29"/>
      <c r="E850" s="29"/>
      <c r="F850" s="29"/>
      <c r="G850" s="29"/>
      <c r="H850" s="29"/>
      <c r="I850" s="1"/>
      <c r="J850" s="1"/>
      <c r="K850" s="29"/>
      <c r="L850" s="1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2.75" customHeight="1">
      <c r="A851" s="29"/>
      <c r="B851" s="29"/>
      <c r="C851" s="29"/>
      <c r="D851" s="29"/>
      <c r="E851" s="29"/>
      <c r="F851" s="29"/>
      <c r="G851" s="29"/>
      <c r="H851" s="29"/>
      <c r="I851" s="1"/>
      <c r="J851" s="1"/>
      <c r="K851" s="29"/>
      <c r="L851" s="1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2.75" customHeight="1">
      <c r="A852" s="29"/>
      <c r="B852" s="29"/>
      <c r="C852" s="29"/>
      <c r="D852" s="29"/>
      <c r="E852" s="29"/>
      <c r="F852" s="29"/>
      <c r="G852" s="29"/>
      <c r="H852" s="29"/>
      <c r="I852" s="1"/>
      <c r="J852" s="1"/>
      <c r="K852" s="29"/>
      <c r="L852" s="1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2.75" customHeight="1">
      <c r="A853" s="29"/>
      <c r="B853" s="29"/>
      <c r="C853" s="29"/>
      <c r="D853" s="29"/>
      <c r="E853" s="29"/>
      <c r="F853" s="29"/>
      <c r="G853" s="29"/>
      <c r="H853" s="29"/>
      <c r="I853" s="1"/>
      <c r="J853" s="1"/>
      <c r="K853" s="29"/>
      <c r="L853" s="1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2.75" customHeight="1">
      <c r="A854" s="29"/>
      <c r="B854" s="29"/>
      <c r="C854" s="29"/>
      <c r="D854" s="29"/>
      <c r="E854" s="29"/>
      <c r="F854" s="29"/>
      <c r="G854" s="29"/>
      <c r="H854" s="29"/>
      <c r="I854" s="1"/>
      <c r="J854" s="1"/>
      <c r="K854" s="29"/>
      <c r="L854" s="1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2.75" customHeight="1">
      <c r="A855" s="29"/>
      <c r="B855" s="29"/>
      <c r="C855" s="29"/>
      <c r="D855" s="29"/>
      <c r="E855" s="29"/>
      <c r="F855" s="29"/>
      <c r="G855" s="29"/>
      <c r="H855" s="29"/>
      <c r="I855" s="1"/>
      <c r="J855" s="1"/>
      <c r="K855" s="29"/>
      <c r="L855" s="1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2.75" customHeight="1">
      <c r="A856" s="29"/>
      <c r="B856" s="29"/>
      <c r="C856" s="29"/>
      <c r="D856" s="29"/>
      <c r="E856" s="29"/>
      <c r="F856" s="29"/>
      <c r="G856" s="29"/>
      <c r="H856" s="29"/>
      <c r="I856" s="1"/>
      <c r="J856" s="1"/>
      <c r="K856" s="29"/>
      <c r="L856" s="1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2.75" customHeight="1">
      <c r="A857" s="29"/>
      <c r="B857" s="29"/>
      <c r="C857" s="29"/>
      <c r="D857" s="29"/>
      <c r="E857" s="29"/>
      <c r="F857" s="29"/>
      <c r="G857" s="29"/>
      <c r="H857" s="29"/>
      <c r="I857" s="1"/>
      <c r="J857" s="1"/>
      <c r="K857" s="29"/>
      <c r="L857" s="1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2.75" customHeight="1">
      <c r="A858" s="29"/>
      <c r="B858" s="29"/>
      <c r="C858" s="29"/>
      <c r="D858" s="29"/>
      <c r="E858" s="29"/>
      <c r="F858" s="29"/>
      <c r="G858" s="29"/>
      <c r="H858" s="29"/>
      <c r="I858" s="1"/>
      <c r="J858" s="1"/>
      <c r="K858" s="29"/>
      <c r="L858" s="1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2.75" customHeight="1">
      <c r="A859" s="29"/>
      <c r="B859" s="29"/>
      <c r="C859" s="29"/>
      <c r="D859" s="29"/>
      <c r="E859" s="29"/>
      <c r="F859" s="29"/>
      <c r="G859" s="29"/>
      <c r="H859" s="29"/>
      <c r="I859" s="1"/>
      <c r="J859" s="1"/>
      <c r="K859" s="29"/>
      <c r="L859" s="1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2.75" customHeight="1">
      <c r="A860" s="29"/>
      <c r="B860" s="29"/>
      <c r="C860" s="29"/>
      <c r="D860" s="29"/>
      <c r="E860" s="29"/>
      <c r="F860" s="29"/>
      <c r="G860" s="29"/>
      <c r="H860" s="29"/>
      <c r="I860" s="1"/>
      <c r="J860" s="1"/>
      <c r="K860" s="29"/>
      <c r="L860" s="1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2.75" customHeight="1">
      <c r="A861" s="29"/>
      <c r="B861" s="29"/>
      <c r="C861" s="29"/>
      <c r="D861" s="29"/>
      <c r="E861" s="29"/>
      <c r="F861" s="29"/>
      <c r="G861" s="29"/>
      <c r="H861" s="29"/>
      <c r="I861" s="1"/>
      <c r="J861" s="1"/>
      <c r="K861" s="29"/>
      <c r="L861" s="1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2.75" customHeight="1">
      <c r="A862" s="29"/>
      <c r="B862" s="29"/>
      <c r="C862" s="29"/>
      <c r="D862" s="29"/>
      <c r="E862" s="29"/>
      <c r="F862" s="29"/>
      <c r="G862" s="29"/>
      <c r="H862" s="29"/>
      <c r="I862" s="1"/>
      <c r="J862" s="1"/>
      <c r="K862" s="29"/>
      <c r="L862" s="1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2.75" customHeight="1">
      <c r="A863" s="29"/>
      <c r="B863" s="29"/>
      <c r="C863" s="29"/>
      <c r="D863" s="29"/>
      <c r="E863" s="29"/>
      <c r="F863" s="29"/>
      <c r="G863" s="29"/>
      <c r="H863" s="29"/>
      <c r="I863" s="1"/>
      <c r="J863" s="1"/>
      <c r="K863" s="29"/>
      <c r="L863" s="1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2.75" customHeight="1">
      <c r="A864" s="29"/>
      <c r="B864" s="29"/>
      <c r="C864" s="29"/>
      <c r="D864" s="29"/>
      <c r="E864" s="29"/>
      <c r="F864" s="29"/>
      <c r="G864" s="29"/>
      <c r="H864" s="29"/>
      <c r="I864" s="1"/>
      <c r="J864" s="1"/>
      <c r="K864" s="29"/>
      <c r="L864" s="1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2.75" customHeight="1">
      <c r="A865" s="29"/>
      <c r="B865" s="29"/>
      <c r="C865" s="29"/>
      <c r="D865" s="29"/>
      <c r="E865" s="29"/>
      <c r="F865" s="29"/>
      <c r="G865" s="29"/>
      <c r="H865" s="29"/>
      <c r="I865" s="1"/>
      <c r="J865" s="1"/>
      <c r="K865" s="29"/>
      <c r="L865" s="1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2.75" customHeight="1">
      <c r="A866" s="29"/>
      <c r="B866" s="29"/>
      <c r="C866" s="29"/>
      <c r="D866" s="29"/>
      <c r="E866" s="29"/>
      <c r="F866" s="29"/>
      <c r="G866" s="29"/>
      <c r="H866" s="29"/>
      <c r="I866" s="1"/>
      <c r="J866" s="1"/>
      <c r="K866" s="29"/>
      <c r="L866" s="1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2.75" customHeight="1">
      <c r="A867" s="29"/>
      <c r="B867" s="29"/>
      <c r="C867" s="29"/>
      <c r="D867" s="29"/>
      <c r="E867" s="29"/>
      <c r="F867" s="29"/>
      <c r="G867" s="29"/>
      <c r="H867" s="29"/>
      <c r="I867" s="1"/>
      <c r="J867" s="1"/>
      <c r="K867" s="29"/>
      <c r="L867" s="1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2.75" customHeight="1">
      <c r="A868" s="29"/>
      <c r="B868" s="29"/>
      <c r="C868" s="29"/>
      <c r="D868" s="29"/>
      <c r="E868" s="29"/>
      <c r="F868" s="29"/>
      <c r="G868" s="29"/>
      <c r="H868" s="29"/>
      <c r="I868" s="1"/>
      <c r="J868" s="1"/>
      <c r="K868" s="29"/>
      <c r="L868" s="1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2.75" customHeight="1">
      <c r="A869" s="29"/>
      <c r="B869" s="29"/>
      <c r="C869" s="29"/>
      <c r="D869" s="29"/>
      <c r="E869" s="29"/>
      <c r="F869" s="29"/>
      <c r="G869" s="29"/>
      <c r="H869" s="29"/>
      <c r="I869" s="1"/>
      <c r="J869" s="1"/>
      <c r="K869" s="29"/>
      <c r="L869" s="1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2.75" customHeight="1">
      <c r="A870" s="29"/>
      <c r="B870" s="29"/>
      <c r="C870" s="29"/>
      <c r="D870" s="29"/>
      <c r="E870" s="29"/>
      <c r="F870" s="29"/>
      <c r="G870" s="29"/>
      <c r="H870" s="29"/>
      <c r="I870" s="1"/>
      <c r="J870" s="1"/>
      <c r="K870" s="29"/>
      <c r="L870" s="1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2.75" customHeight="1">
      <c r="A871" s="29"/>
      <c r="B871" s="29"/>
      <c r="C871" s="29"/>
      <c r="D871" s="29"/>
      <c r="E871" s="29"/>
      <c r="F871" s="29"/>
      <c r="G871" s="29"/>
      <c r="H871" s="29"/>
      <c r="I871" s="1"/>
      <c r="J871" s="1"/>
      <c r="K871" s="29"/>
      <c r="L871" s="1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2.75" customHeight="1">
      <c r="A872" s="29"/>
      <c r="B872" s="29"/>
      <c r="C872" s="29"/>
      <c r="D872" s="29"/>
      <c r="E872" s="29"/>
      <c r="F872" s="29"/>
      <c r="G872" s="29"/>
      <c r="H872" s="29"/>
      <c r="I872" s="1"/>
      <c r="J872" s="1"/>
      <c r="K872" s="29"/>
      <c r="L872" s="1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2.75" customHeight="1">
      <c r="A873" s="29"/>
      <c r="B873" s="29"/>
      <c r="C873" s="29"/>
      <c r="D873" s="29"/>
      <c r="E873" s="29"/>
      <c r="F873" s="29"/>
      <c r="G873" s="29"/>
      <c r="H873" s="29"/>
      <c r="I873" s="1"/>
      <c r="J873" s="1"/>
      <c r="K873" s="29"/>
      <c r="L873" s="1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2.75" customHeight="1">
      <c r="A874" s="29"/>
      <c r="B874" s="29"/>
      <c r="C874" s="29"/>
      <c r="D874" s="29"/>
      <c r="E874" s="29"/>
      <c r="F874" s="29"/>
      <c r="G874" s="29"/>
      <c r="H874" s="29"/>
      <c r="I874" s="1"/>
      <c r="J874" s="1"/>
      <c r="K874" s="29"/>
      <c r="L874" s="1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2.75" customHeight="1">
      <c r="A875" s="29"/>
      <c r="B875" s="29"/>
      <c r="C875" s="29"/>
      <c r="D875" s="29"/>
      <c r="E875" s="29"/>
      <c r="F875" s="29"/>
      <c r="G875" s="29"/>
      <c r="H875" s="29"/>
      <c r="I875" s="1"/>
      <c r="J875" s="1"/>
      <c r="K875" s="29"/>
      <c r="L875" s="1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2.75" customHeight="1">
      <c r="A876" s="29"/>
      <c r="B876" s="29"/>
      <c r="C876" s="29"/>
      <c r="D876" s="29"/>
      <c r="E876" s="29"/>
      <c r="F876" s="29"/>
      <c r="G876" s="29"/>
      <c r="H876" s="29"/>
      <c r="I876" s="1"/>
      <c r="J876" s="1"/>
      <c r="K876" s="29"/>
      <c r="L876" s="1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2.75" customHeight="1">
      <c r="A877" s="29"/>
      <c r="B877" s="29"/>
      <c r="C877" s="29"/>
      <c r="D877" s="29"/>
      <c r="E877" s="29"/>
      <c r="F877" s="29"/>
      <c r="G877" s="29"/>
      <c r="H877" s="29"/>
      <c r="I877" s="1"/>
      <c r="J877" s="1"/>
      <c r="K877" s="29"/>
      <c r="L877" s="1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2.75" customHeight="1">
      <c r="A878" s="29"/>
      <c r="B878" s="29"/>
      <c r="C878" s="29"/>
      <c r="D878" s="29"/>
      <c r="E878" s="29"/>
      <c r="F878" s="29"/>
      <c r="G878" s="29"/>
      <c r="H878" s="29"/>
      <c r="I878" s="1"/>
      <c r="J878" s="1"/>
      <c r="K878" s="29"/>
      <c r="L878" s="1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2.75" customHeight="1">
      <c r="A879" s="29"/>
      <c r="B879" s="29"/>
      <c r="C879" s="29"/>
      <c r="D879" s="29"/>
      <c r="E879" s="29"/>
      <c r="F879" s="29"/>
      <c r="G879" s="29"/>
      <c r="H879" s="29"/>
      <c r="I879" s="1"/>
      <c r="J879" s="1"/>
      <c r="K879" s="29"/>
      <c r="L879" s="1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2.75" customHeight="1">
      <c r="A880" s="29"/>
      <c r="B880" s="29"/>
      <c r="C880" s="29"/>
      <c r="D880" s="29"/>
      <c r="E880" s="29"/>
      <c r="F880" s="29"/>
      <c r="G880" s="29"/>
      <c r="H880" s="29"/>
      <c r="I880" s="1"/>
      <c r="J880" s="1"/>
      <c r="K880" s="29"/>
      <c r="L880" s="1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2.75" customHeight="1">
      <c r="A881" s="29"/>
      <c r="B881" s="29"/>
      <c r="C881" s="29"/>
      <c r="D881" s="29"/>
      <c r="E881" s="29"/>
      <c r="F881" s="29"/>
      <c r="G881" s="29"/>
      <c r="H881" s="29"/>
      <c r="I881" s="1"/>
      <c r="J881" s="1"/>
      <c r="K881" s="29"/>
      <c r="L881" s="1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2.75" customHeight="1">
      <c r="A882" s="29"/>
      <c r="B882" s="29"/>
      <c r="C882" s="29"/>
      <c r="D882" s="29"/>
      <c r="E882" s="29"/>
      <c r="F882" s="29"/>
      <c r="G882" s="29"/>
      <c r="H882" s="29"/>
      <c r="I882" s="1"/>
      <c r="J882" s="1"/>
      <c r="K882" s="29"/>
      <c r="L882" s="1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2.75" customHeight="1">
      <c r="A883" s="29"/>
      <c r="B883" s="29"/>
      <c r="C883" s="29"/>
      <c r="D883" s="29"/>
      <c r="E883" s="29"/>
      <c r="F883" s="29"/>
      <c r="G883" s="29"/>
      <c r="H883" s="29"/>
      <c r="I883" s="1"/>
      <c r="J883" s="1"/>
      <c r="K883" s="29"/>
      <c r="L883" s="1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2.75" customHeight="1">
      <c r="A884" s="29"/>
      <c r="B884" s="29"/>
      <c r="C884" s="29"/>
      <c r="D884" s="29"/>
      <c r="E884" s="29"/>
      <c r="F884" s="29"/>
      <c r="G884" s="29"/>
      <c r="H884" s="29"/>
      <c r="I884" s="1"/>
      <c r="J884" s="1"/>
      <c r="K884" s="29"/>
      <c r="L884" s="1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2.75" customHeight="1">
      <c r="A885" s="29"/>
      <c r="B885" s="29"/>
      <c r="C885" s="29"/>
      <c r="D885" s="29"/>
      <c r="E885" s="29"/>
      <c r="F885" s="29"/>
      <c r="G885" s="29"/>
      <c r="H885" s="29"/>
      <c r="I885" s="1"/>
      <c r="J885" s="1"/>
      <c r="K885" s="29"/>
      <c r="L885" s="1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2.75" customHeight="1">
      <c r="A886" s="29"/>
      <c r="B886" s="29"/>
      <c r="C886" s="29"/>
      <c r="D886" s="29"/>
      <c r="E886" s="29"/>
      <c r="F886" s="29"/>
      <c r="G886" s="29"/>
      <c r="H886" s="29"/>
      <c r="I886" s="1"/>
      <c r="J886" s="1"/>
      <c r="K886" s="29"/>
      <c r="L886" s="1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2.75" customHeight="1">
      <c r="A887" s="29"/>
      <c r="B887" s="29"/>
      <c r="C887" s="29"/>
      <c r="D887" s="29"/>
      <c r="E887" s="29"/>
      <c r="F887" s="29"/>
      <c r="G887" s="29"/>
      <c r="H887" s="29"/>
      <c r="I887" s="1"/>
      <c r="J887" s="1"/>
      <c r="K887" s="29"/>
      <c r="L887" s="1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2.75" customHeight="1">
      <c r="A888" s="29"/>
      <c r="B888" s="29"/>
      <c r="C888" s="29"/>
      <c r="D888" s="29"/>
      <c r="E888" s="29"/>
      <c r="F888" s="29"/>
      <c r="G888" s="29"/>
      <c r="H888" s="29"/>
      <c r="I888" s="1"/>
      <c r="J888" s="1"/>
      <c r="K888" s="29"/>
      <c r="L888" s="1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2.75" customHeight="1">
      <c r="A889" s="29"/>
      <c r="B889" s="29"/>
      <c r="C889" s="29"/>
      <c r="D889" s="29"/>
      <c r="E889" s="29"/>
      <c r="F889" s="29"/>
      <c r="G889" s="29"/>
      <c r="H889" s="29"/>
      <c r="I889" s="1"/>
      <c r="J889" s="1"/>
      <c r="K889" s="29"/>
      <c r="L889" s="1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2.75" customHeight="1">
      <c r="A890" s="29"/>
      <c r="B890" s="29"/>
      <c r="C890" s="29"/>
      <c r="D890" s="29"/>
      <c r="E890" s="29"/>
      <c r="F890" s="29"/>
      <c r="G890" s="29"/>
      <c r="H890" s="29"/>
      <c r="I890" s="1"/>
      <c r="J890" s="1"/>
      <c r="K890" s="29"/>
      <c r="L890" s="1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2.75" customHeight="1">
      <c r="A891" s="29"/>
      <c r="B891" s="29"/>
      <c r="C891" s="29"/>
      <c r="D891" s="29"/>
      <c r="E891" s="29"/>
      <c r="F891" s="29"/>
      <c r="G891" s="29"/>
      <c r="H891" s="29"/>
      <c r="I891" s="1"/>
      <c r="J891" s="1"/>
      <c r="K891" s="29"/>
      <c r="L891" s="1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2.75" customHeight="1">
      <c r="A892" s="29"/>
      <c r="B892" s="29"/>
      <c r="C892" s="29"/>
      <c r="D892" s="29"/>
      <c r="E892" s="29"/>
      <c r="F892" s="29"/>
      <c r="G892" s="29"/>
      <c r="H892" s="29"/>
      <c r="I892" s="1"/>
      <c r="J892" s="1"/>
      <c r="K892" s="29"/>
      <c r="L892" s="1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2.75" customHeight="1">
      <c r="A893" s="29"/>
      <c r="B893" s="29"/>
      <c r="C893" s="29"/>
      <c r="D893" s="29"/>
      <c r="E893" s="29"/>
      <c r="F893" s="29"/>
      <c r="G893" s="29"/>
      <c r="H893" s="29"/>
      <c r="I893" s="1"/>
      <c r="J893" s="1"/>
      <c r="K893" s="29"/>
      <c r="L893" s="1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2.75" customHeight="1">
      <c r="A894" s="29"/>
      <c r="B894" s="29"/>
      <c r="C894" s="29"/>
      <c r="D894" s="29"/>
      <c r="E894" s="29"/>
      <c r="F894" s="29"/>
      <c r="G894" s="29"/>
      <c r="H894" s="29"/>
      <c r="I894" s="1"/>
      <c r="J894" s="1"/>
      <c r="K894" s="29"/>
      <c r="L894" s="1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2.75" customHeight="1">
      <c r="A895" s="29"/>
      <c r="B895" s="29"/>
      <c r="C895" s="29"/>
      <c r="D895" s="29"/>
      <c r="E895" s="29"/>
      <c r="F895" s="29"/>
      <c r="G895" s="29"/>
      <c r="H895" s="29"/>
      <c r="I895" s="1"/>
      <c r="J895" s="1"/>
      <c r="K895" s="29"/>
      <c r="L895" s="1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2.75" customHeight="1">
      <c r="A896" s="29"/>
      <c r="B896" s="29"/>
      <c r="C896" s="29"/>
      <c r="D896" s="29"/>
      <c r="E896" s="29"/>
      <c r="F896" s="29"/>
      <c r="G896" s="29"/>
      <c r="H896" s="29"/>
      <c r="I896" s="1"/>
      <c r="J896" s="1"/>
      <c r="K896" s="29"/>
      <c r="L896" s="1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2.75" customHeight="1">
      <c r="A897" s="29"/>
      <c r="B897" s="29"/>
      <c r="C897" s="29"/>
      <c r="D897" s="29"/>
      <c r="E897" s="29"/>
      <c r="F897" s="29"/>
      <c r="G897" s="29"/>
      <c r="H897" s="29"/>
      <c r="I897" s="1"/>
      <c r="J897" s="1"/>
      <c r="K897" s="29"/>
      <c r="L897" s="1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2.75" customHeight="1">
      <c r="A898" s="29"/>
      <c r="B898" s="29"/>
      <c r="C898" s="29"/>
      <c r="D898" s="29"/>
      <c r="E898" s="29"/>
      <c r="F898" s="29"/>
      <c r="G898" s="29"/>
      <c r="H898" s="29"/>
      <c r="I898" s="1"/>
      <c r="J898" s="1"/>
      <c r="K898" s="29"/>
      <c r="L898" s="1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2.75" customHeight="1">
      <c r="A899" s="29"/>
      <c r="B899" s="29"/>
      <c r="C899" s="29"/>
      <c r="D899" s="29"/>
      <c r="E899" s="29"/>
      <c r="F899" s="29"/>
      <c r="G899" s="29"/>
      <c r="H899" s="29"/>
      <c r="I899" s="1"/>
      <c r="J899" s="1"/>
      <c r="K899" s="29"/>
      <c r="L899" s="1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2.75" customHeight="1">
      <c r="A900" s="29"/>
      <c r="B900" s="29"/>
      <c r="C900" s="29"/>
      <c r="D900" s="29"/>
      <c r="E900" s="29"/>
      <c r="F900" s="29"/>
      <c r="G900" s="29"/>
      <c r="H900" s="29"/>
      <c r="I900" s="1"/>
      <c r="J900" s="1"/>
      <c r="K900" s="29"/>
      <c r="L900" s="1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2.75" customHeight="1">
      <c r="A901" s="29"/>
      <c r="B901" s="29"/>
      <c r="C901" s="29"/>
      <c r="D901" s="29"/>
      <c r="E901" s="29"/>
      <c r="F901" s="29"/>
      <c r="G901" s="29"/>
      <c r="H901" s="29"/>
      <c r="I901" s="1"/>
      <c r="J901" s="1"/>
      <c r="K901" s="29"/>
      <c r="L901" s="1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2.75" customHeight="1">
      <c r="A902" s="29"/>
      <c r="B902" s="29"/>
      <c r="C902" s="29"/>
      <c r="D902" s="29"/>
      <c r="E902" s="29"/>
      <c r="F902" s="29"/>
      <c r="G902" s="29"/>
      <c r="H902" s="29"/>
      <c r="I902" s="1"/>
      <c r="J902" s="1"/>
      <c r="K902" s="29"/>
      <c r="L902" s="1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2.75" customHeight="1">
      <c r="A903" s="29"/>
      <c r="B903" s="29"/>
      <c r="C903" s="29"/>
      <c r="D903" s="29"/>
      <c r="E903" s="29"/>
      <c r="F903" s="29"/>
      <c r="G903" s="29"/>
      <c r="H903" s="29"/>
      <c r="I903" s="1"/>
      <c r="J903" s="1"/>
      <c r="K903" s="29"/>
      <c r="L903" s="1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2.75" customHeight="1">
      <c r="A904" s="29"/>
      <c r="B904" s="29"/>
      <c r="C904" s="29"/>
      <c r="D904" s="29"/>
      <c r="E904" s="29"/>
      <c r="F904" s="29"/>
      <c r="G904" s="29"/>
      <c r="H904" s="29"/>
      <c r="I904" s="1"/>
      <c r="J904" s="1"/>
      <c r="K904" s="29"/>
      <c r="L904" s="1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2.75" customHeight="1">
      <c r="A905" s="29"/>
      <c r="B905" s="29"/>
      <c r="C905" s="29"/>
      <c r="D905" s="29"/>
      <c r="E905" s="29"/>
      <c r="F905" s="29"/>
      <c r="G905" s="29"/>
      <c r="H905" s="29"/>
      <c r="I905" s="1"/>
      <c r="J905" s="1"/>
      <c r="K905" s="29"/>
      <c r="L905" s="1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2.75" customHeight="1">
      <c r="A906" s="29"/>
      <c r="B906" s="29"/>
      <c r="C906" s="29"/>
      <c r="D906" s="29"/>
      <c r="E906" s="29"/>
      <c r="F906" s="29"/>
      <c r="G906" s="29"/>
      <c r="H906" s="29"/>
      <c r="I906" s="1"/>
      <c r="J906" s="1"/>
      <c r="K906" s="29"/>
      <c r="L906" s="1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2.75" customHeight="1">
      <c r="A907" s="29"/>
      <c r="B907" s="29"/>
      <c r="C907" s="29"/>
      <c r="D907" s="29"/>
      <c r="E907" s="29"/>
      <c r="F907" s="29"/>
      <c r="G907" s="29"/>
      <c r="H907" s="29"/>
      <c r="I907" s="1"/>
      <c r="J907" s="1"/>
      <c r="K907" s="29"/>
      <c r="L907" s="1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2.75" customHeight="1">
      <c r="A908" s="29"/>
      <c r="B908" s="29"/>
      <c r="C908" s="29"/>
      <c r="D908" s="29"/>
      <c r="E908" s="29"/>
      <c r="F908" s="29"/>
      <c r="G908" s="29"/>
      <c r="H908" s="29"/>
      <c r="I908" s="1"/>
      <c r="J908" s="1"/>
      <c r="K908" s="29"/>
      <c r="L908" s="1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2.75" customHeight="1">
      <c r="A909" s="29"/>
      <c r="B909" s="29"/>
      <c r="C909" s="29"/>
      <c r="D909" s="29"/>
      <c r="E909" s="29"/>
      <c r="F909" s="29"/>
      <c r="G909" s="29"/>
      <c r="H909" s="29"/>
      <c r="I909" s="1"/>
      <c r="J909" s="1"/>
      <c r="K909" s="29"/>
      <c r="L909" s="1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2.75" customHeight="1">
      <c r="A910" s="29"/>
      <c r="B910" s="29"/>
      <c r="C910" s="29"/>
      <c r="D910" s="29"/>
      <c r="E910" s="29"/>
      <c r="F910" s="29"/>
      <c r="G910" s="29"/>
      <c r="H910" s="29"/>
      <c r="I910" s="1"/>
      <c r="J910" s="1"/>
      <c r="K910" s="29"/>
      <c r="L910" s="1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2.75" customHeight="1">
      <c r="A911" s="29"/>
      <c r="B911" s="29"/>
      <c r="C911" s="29"/>
      <c r="D911" s="29"/>
      <c r="E911" s="29"/>
      <c r="F911" s="29"/>
      <c r="G911" s="29"/>
      <c r="H911" s="29"/>
      <c r="I911" s="1"/>
      <c r="J911" s="1"/>
      <c r="K911" s="29"/>
      <c r="L911" s="1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2.75" customHeight="1">
      <c r="A912" s="29"/>
      <c r="B912" s="29"/>
      <c r="C912" s="29"/>
      <c r="D912" s="29"/>
      <c r="E912" s="29"/>
      <c r="F912" s="29"/>
      <c r="G912" s="29"/>
      <c r="H912" s="29"/>
      <c r="I912" s="1"/>
      <c r="J912" s="1"/>
      <c r="K912" s="29"/>
      <c r="L912" s="1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2.75" customHeight="1">
      <c r="A913" s="29"/>
      <c r="B913" s="29"/>
      <c r="C913" s="29"/>
      <c r="D913" s="29"/>
      <c r="E913" s="29"/>
      <c r="F913" s="29"/>
      <c r="G913" s="29"/>
      <c r="H913" s="29"/>
      <c r="I913" s="1"/>
      <c r="J913" s="1"/>
      <c r="K913" s="29"/>
      <c r="L913" s="1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2.75" customHeight="1">
      <c r="A914" s="29"/>
      <c r="B914" s="29"/>
      <c r="C914" s="29"/>
      <c r="D914" s="29"/>
      <c r="E914" s="29"/>
      <c r="F914" s="29"/>
      <c r="G914" s="29"/>
      <c r="H914" s="29"/>
      <c r="I914" s="1"/>
      <c r="J914" s="1"/>
      <c r="K914" s="29"/>
      <c r="L914" s="1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2.75" customHeight="1">
      <c r="A915" s="29"/>
      <c r="B915" s="29"/>
      <c r="C915" s="29"/>
      <c r="D915" s="29"/>
      <c r="E915" s="29"/>
      <c r="F915" s="29"/>
      <c r="G915" s="29"/>
      <c r="H915" s="29"/>
      <c r="I915" s="1"/>
      <c r="J915" s="1"/>
      <c r="K915" s="29"/>
      <c r="L915" s="1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2.75" customHeight="1">
      <c r="A916" s="29"/>
      <c r="B916" s="29"/>
      <c r="C916" s="29"/>
      <c r="D916" s="29"/>
      <c r="E916" s="29"/>
      <c r="F916" s="29"/>
      <c r="G916" s="29"/>
      <c r="H916" s="29"/>
      <c r="I916" s="1"/>
      <c r="J916" s="1"/>
      <c r="K916" s="29"/>
      <c r="L916" s="1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2.75" customHeight="1">
      <c r="A917" s="29"/>
      <c r="B917" s="29"/>
      <c r="C917" s="29"/>
      <c r="D917" s="29"/>
      <c r="E917" s="29"/>
      <c r="F917" s="29"/>
      <c r="G917" s="29"/>
      <c r="H917" s="29"/>
      <c r="I917" s="1"/>
      <c r="J917" s="1"/>
      <c r="K917" s="29"/>
      <c r="L917" s="1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2.75" customHeight="1">
      <c r="A918" s="29"/>
      <c r="B918" s="29"/>
      <c r="C918" s="29"/>
      <c r="D918" s="29"/>
      <c r="E918" s="29"/>
      <c r="F918" s="29"/>
      <c r="G918" s="29"/>
      <c r="H918" s="29"/>
      <c r="I918" s="1"/>
      <c r="J918" s="1"/>
      <c r="K918" s="29"/>
      <c r="L918" s="1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2.75" customHeight="1">
      <c r="A919" s="29"/>
      <c r="B919" s="29"/>
      <c r="C919" s="29"/>
      <c r="D919" s="29"/>
      <c r="E919" s="29"/>
      <c r="F919" s="29"/>
      <c r="G919" s="29"/>
      <c r="H919" s="29"/>
      <c r="I919" s="1"/>
      <c r="J919" s="1"/>
      <c r="K919" s="29"/>
      <c r="L919" s="1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2.75" customHeight="1">
      <c r="A920" s="29"/>
      <c r="B920" s="29"/>
      <c r="C920" s="29"/>
      <c r="D920" s="29"/>
      <c r="E920" s="29"/>
      <c r="F920" s="29"/>
      <c r="G920" s="29"/>
      <c r="H920" s="29"/>
      <c r="I920" s="1"/>
      <c r="J920" s="1"/>
      <c r="K920" s="29"/>
      <c r="L920" s="1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2.75" customHeight="1">
      <c r="A921" s="29"/>
      <c r="B921" s="29"/>
      <c r="C921" s="29"/>
      <c r="D921" s="29"/>
      <c r="E921" s="29"/>
      <c r="F921" s="29"/>
      <c r="G921" s="29"/>
      <c r="H921" s="29"/>
      <c r="I921" s="1"/>
      <c r="J921" s="1"/>
      <c r="K921" s="29"/>
      <c r="L921" s="1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2.75" customHeight="1">
      <c r="A922" s="29"/>
      <c r="B922" s="29"/>
      <c r="C922" s="29"/>
      <c r="D922" s="29"/>
      <c r="E922" s="29"/>
      <c r="F922" s="29"/>
      <c r="G922" s="29"/>
      <c r="H922" s="29"/>
      <c r="I922" s="1"/>
      <c r="J922" s="1"/>
      <c r="K922" s="29"/>
      <c r="L922" s="1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2.75" customHeight="1">
      <c r="A923" s="29"/>
      <c r="B923" s="29"/>
      <c r="C923" s="29"/>
      <c r="D923" s="29"/>
      <c r="E923" s="29"/>
      <c r="F923" s="29"/>
      <c r="G923" s="29"/>
      <c r="H923" s="29"/>
      <c r="I923" s="1"/>
      <c r="J923" s="1"/>
      <c r="K923" s="29"/>
      <c r="L923" s="1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2.75" customHeight="1">
      <c r="A924" s="29"/>
      <c r="B924" s="29"/>
      <c r="C924" s="29"/>
      <c r="D924" s="29"/>
      <c r="E924" s="29"/>
      <c r="F924" s="29"/>
      <c r="G924" s="29"/>
      <c r="H924" s="29"/>
      <c r="I924" s="1"/>
      <c r="J924" s="1"/>
      <c r="K924" s="29"/>
      <c r="L924" s="1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2.75" customHeight="1">
      <c r="A925" s="29"/>
      <c r="B925" s="29"/>
      <c r="C925" s="29"/>
      <c r="D925" s="29"/>
      <c r="E925" s="29"/>
      <c r="F925" s="29"/>
      <c r="G925" s="29"/>
      <c r="H925" s="29"/>
      <c r="I925" s="1"/>
      <c r="J925" s="1"/>
      <c r="K925" s="29"/>
      <c r="L925" s="1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2.75" customHeight="1">
      <c r="A926" s="29"/>
      <c r="B926" s="29"/>
      <c r="C926" s="29"/>
      <c r="D926" s="29"/>
      <c r="E926" s="29"/>
      <c r="F926" s="29"/>
      <c r="G926" s="29"/>
      <c r="H926" s="29"/>
      <c r="I926" s="1"/>
      <c r="J926" s="1"/>
      <c r="K926" s="29"/>
      <c r="L926" s="1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2.75" customHeight="1">
      <c r="A927" s="29"/>
      <c r="B927" s="29"/>
      <c r="C927" s="29"/>
      <c r="D927" s="29"/>
      <c r="E927" s="29"/>
      <c r="F927" s="29"/>
      <c r="G927" s="29"/>
      <c r="H927" s="29"/>
      <c r="I927" s="1"/>
      <c r="J927" s="1"/>
      <c r="K927" s="29"/>
      <c r="L927" s="1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2.75" customHeight="1">
      <c r="A928" s="29"/>
      <c r="B928" s="29"/>
      <c r="C928" s="29"/>
      <c r="D928" s="29"/>
      <c r="E928" s="29"/>
      <c r="F928" s="29"/>
      <c r="G928" s="29"/>
      <c r="H928" s="29"/>
      <c r="I928" s="1"/>
      <c r="J928" s="1"/>
      <c r="K928" s="29"/>
      <c r="L928" s="1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2.75" customHeight="1">
      <c r="A929" s="29"/>
      <c r="B929" s="29"/>
      <c r="C929" s="29"/>
      <c r="D929" s="29"/>
      <c r="E929" s="29"/>
      <c r="F929" s="29"/>
      <c r="G929" s="29"/>
      <c r="H929" s="29"/>
      <c r="I929" s="1"/>
      <c r="J929" s="1"/>
      <c r="K929" s="29"/>
      <c r="L929" s="1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2.75" customHeight="1">
      <c r="A930" s="29"/>
      <c r="B930" s="29"/>
      <c r="C930" s="29"/>
      <c r="D930" s="29"/>
      <c r="E930" s="29"/>
      <c r="F930" s="29"/>
      <c r="G930" s="29"/>
      <c r="H930" s="29"/>
      <c r="I930" s="1"/>
      <c r="J930" s="1"/>
      <c r="K930" s="29"/>
      <c r="L930" s="1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2.75" customHeight="1">
      <c r="A931" s="29"/>
      <c r="B931" s="29"/>
      <c r="C931" s="29"/>
      <c r="D931" s="29"/>
      <c r="E931" s="29"/>
      <c r="F931" s="29"/>
      <c r="G931" s="29"/>
      <c r="H931" s="29"/>
      <c r="I931" s="1"/>
      <c r="J931" s="1"/>
      <c r="K931" s="29"/>
      <c r="L931" s="1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2.75" customHeight="1">
      <c r="A932" s="29"/>
      <c r="B932" s="29"/>
      <c r="C932" s="29"/>
      <c r="D932" s="29"/>
      <c r="E932" s="29"/>
      <c r="F932" s="29"/>
      <c r="G932" s="29"/>
      <c r="H932" s="29"/>
      <c r="I932" s="1"/>
      <c r="J932" s="1"/>
      <c r="K932" s="29"/>
      <c r="L932" s="1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2.75" customHeight="1">
      <c r="A933" s="29"/>
      <c r="B933" s="29"/>
      <c r="C933" s="29"/>
      <c r="D933" s="29"/>
      <c r="E933" s="29"/>
      <c r="F933" s="29"/>
      <c r="G933" s="29"/>
      <c r="H933" s="29"/>
      <c r="I933" s="1"/>
      <c r="J933" s="1"/>
      <c r="K933" s="29"/>
      <c r="L933" s="1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2.75" customHeight="1">
      <c r="A934" s="29"/>
      <c r="B934" s="29"/>
      <c r="C934" s="29"/>
      <c r="D934" s="29"/>
      <c r="E934" s="29"/>
      <c r="F934" s="29"/>
      <c r="G934" s="29"/>
      <c r="H934" s="29"/>
      <c r="I934" s="1"/>
      <c r="J934" s="1"/>
      <c r="K934" s="29"/>
      <c r="L934" s="1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2.75" customHeight="1">
      <c r="A935" s="29"/>
      <c r="B935" s="29"/>
      <c r="C935" s="29"/>
      <c r="D935" s="29"/>
      <c r="E935" s="29"/>
      <c r="F935" s="29"/>
      <c r="G935" s="29"/>
      <c r="H935" s="29"/>
      <c r="I935" s="1"/>
      <c r="J935" s="1"/>
      <c r="K935" s="29"/>
      <c r="L935" s="1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2.75" customHeight="1">
      <c r="A936" s="29"/>
      <c r="B936" s="29"/>
      <c r="C936" s="29"/>
      <c r="D936" s="29"/>
      <c r="E936" s="29"/>
      <c r="F936" s="29"/>
      <c r="G936" s="29"/>
      <c r="H936" s="29"/>
      <c r="I936" s="1"/>
      <c r="J936" s="1"/>
      <c r="K936" s="29"/>
      <c r="L936" s="1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2.75" customHeight="1">
      <c r="A937" s="29"/>
      <c r="B937" s="29"/>
      <c r="C937" s="29"/>
      <c r="D937" s="29"/>
      <c r="E937" s="29"/>
      <c r="F937" s="29"/>
      <c r="G937" s="29"/>
      <c r="H937" s="29"/>
      <c r="I937" s="1"/>
      <c r="J937" s="1"/>
      <c r="K937" s="29"/>
      <c r="L937" s="1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2.75" customHeight="1">
      <c r="A938" s="29"/>
      <c r="B938" s="29"/>
      <c r="C938" s="29"/>
      <c r="D938" s="29"/>
      <c r="E938" s="29"/>
      <c r="F938" s="29"/>
      <c r="G938" s="29"/>
      <c r="H938" s="29"/>
      <c r="I938" s="1"/>
      <c r="J938" s="1"/>
      <c r="K938" s="29"/>
      <c r="L938" s="1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2.75" customHeight="1">
      <c r="A939" s="29"/>
      <c r="B939" s="29"/>
      <c r="C939" s="29"/>
      <c r="D939" s="29"/>
      <c r="E939" s="29"/>
      <c r="F939" s="29"/>
      <c r="G939" s="29"/>
      <c r="H939" s="29"/>
      <c r="I939" s="1"/>
      <c r="J939" s="1"/>
      <c r="K939" s="29"/>
      <c r="L939" s="1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2.75" customHeight="1">
      <c r="A940" s="29"/>
      <c r="B940" s="29"/>
      <c r="C940" s="29"/>
      <c r="D940" s="29"/>
      <c r="E940" s="29"/>
      <c r="F940" s="29"/>
      <c r="G940" s="29"/>
      <c r="H940" s="29"/>
      <c r="I940" s="1"/>
      <c r="J940" s="1"/>
      <c r="K940" s="29"/>
      <c r="L940" s="1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2.75" customHeight="1">
      <c r="A941" s="29"/>
      <c r="B941" s="29"/>
      <c r="C941" s="29"/>
      <c r="D941" s="29"/>
      <c r="E941" s="29"/>
      <c r="F941" s="29"/>
      <c r="G941" s="29"/>
      <c r="H941" s="29"/>
      <c r="I941" s="1"/>
      <c r="J941" s="1"/>
      <c r="K941" s="29"/>
      <c r="L941" s="1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2.75" customHeight="1">
      <c r="A942" s="29"/>
      <c r="B942" s="29"/>
      <c r="C942" s="29"/>
      <c r="D942" s="29"/>
      <c r="E942" s="29"/>
      <c r="F942" s="29"/>
      <c r="G942" s="29"/>
      <c r="H942" s="29"/>
      <c r="I942" s="1"/>
      <c r="J942" s="1"/>
      <c r="K942" s="29"/>
      <c r="L942" s="1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2.75" customHeight="1">
      <c r="A943" s="29"/>
      <c r="B943" s="29"/>
      <c r="C943" s="29"/>
      <c r="D943" s="29"/>
      <c r="E943" s="29"/>
      <c r="F943" s="29"/>
      <c r="G943" s="29"/>
      <c r="H943" s="29"/>
      <c r="I943" s="1"/>
      <c r="J943" s="1"/>
      <c r="K943" s="29"/>
      <c r="L943" s="1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2.75" customHeight="1">
      <c r="A944" s="29"/>
      <c r="B944" s="29"/>
      <c r="C944" s="29"/>
      <c r="D944" s="29"/>
      <c r="E944" s="29"/>
      <c r="F944" s="29"/>
      <c r="G944" s="29"/>
      <c r="H944" s="29"/>
      <c r="I944" s="1"/>
      <c r="J944" s="1"/>
      <c r="K944" s="29"/>
      <c r="L944" s="1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2.75" customHeight="1">
      <c r="A945" s="29"/>
      <c r="B945" s="29"/>
      <c r="C945" s="29"/>
      <c r="D945" s="29"/>
      <c r="E945" s="29"/>
      <c r="F945" s="29"/>
      <c r="G945" s="29"/>
      <c r="H945" s="29"/>
      <c r="I945" s="1"/>
      <c r="J945" s="1"/>
      <c r="K945" s="29"/>
      <c r="L945" s="1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2.75" customHeight="1">
      <c r="A946" s="29"/>
      <c r="B946" s="29"/>
      <c r="C946" s="29"/>
      <c r="D946" s="29"/>
      <c r="E946" s="29"/>
      <c r="F946" s="29"/>
      <c r="G946" s="29"/>
      <c r="H946" s="29"/>
      <c r="I946" s="1"/>
      <c r="J946" s="1"/>
      <c r="K946" s="29"/>
      <c r="L946" s="1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2.75" customHeight="1">
      <c r="A947" s="29"/>
      <c r="B947" s="29"/>
      <c r="C947" s="29"/>
      <c r="D947" s="29"/>
      <c r="E947" s="29"/>
      <c r="F947" s="29"/>
      <c r="G947" s="29"/>
      <c r="H947" s="29"/>
      <c r="I947" s="1"/>
      <c r="J947" s="1"/>
      <c r="K947" s="29"/>
      <c r="L947" s="1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2.75" customHeight="1">
      <c r="A948" s="29"/>
      <c r="B948" s="29"/>
      <c r="C948" s="29"/>
      <c r="D948" s="29"/>
      <c r="E948" s="29"/>
      <c r="F948" s="29"/>
      <c r="G948" s="29"/>
      <c r="H948" s="29"/>
      <c r="I948" s="1"/>
      <c r="J948" s="1"/>
      <c r="K948" s="29"/>
      <c r="L948" s="1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2.75" customHeight="1">
      <c r="A949" s="29"/>
      <c r="B949" s="29"/>
      <c r="C949" s="29"/>
      <c r="D949" s="29"/>
      <c r="E949" s="29"/>
      <c r="F949" s="29"/>
      <c r="G949" s="29"/>
      <c r="H949" s="29"/>
      <c r="I949" s="1"/>
      <c r="J949" s="1"/>
      <c r="K949" s="29"/>
      <c r="L949" s="1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2.75" customHeight="1">
      <c r="A950" s="29"/>
      <c r="B950" s="29"/>
      <c r="C950" s="29"/>
      <c r="D950" s="29"/>
      <c r="E950" s="29"/>
      <c r="F950" s="29"/>
      <c r="G950" s="29"/>
      <c r="H950" s="29"/>
      <c r="I950" s="1"/>
      <c r="J950" s="1"/>
      <c r="K950" s="29"/>
      <c r="L950" s="1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2.75" customHeight="1">
      <c r="A951" s="29"/>
      <c r="B951" s="29"/>
      <c r="C951" s="29"/>
      <c r="D951" s="29"/>
      <c r="E951" s="29"/>
      <c r="F951" s="29"/>
      <c r="G951" s="29"/>
      <c r="H951" s="29"/>
      <c r="I951" s="1"/>
      <c r="J951" s="1"/>
      <c r="K951" s="29"/>
      <c r="L951" s="1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2.75" customHeight="1">
      <c r="A952" s="29"/>
      <c r="B952" s="29"/>
      <c r="C952" s="29"/>
      <c r="D952" s="29"/>
      <c r="E952" s="29"/>
      <c r="F952" s="29"/>
      <c r="G952" s="29"/>
      <c r="H952" s="29"/>
      <c r="I952" s="1"/>
      <c r="J952" s="1"/>
      <c r="K952" s="29"/>
      <c r="L952" s="1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2.75" customHeight="1">
      <c r="A953" s="29"/>
      <c r="B953" s="29"/>
      <c r="C953" s="29"/>
      <c r="D953" s="29"/>
      <c r="E953" s="29"/>
      <c r="F953" s="29"/>
      <c r="G953" s="29"/>
      <c r="H953" s="29"/>
      <c r="I953" s="1"/>
      <c r="J953" s="1"/>
      <c r="K953" s="29"/>
      <c r="L953" s="1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2.75" customHeight="1">
      <c r="A954" s="29"/>
      <c r="B954" s="29"/>
      <c r="C954" s="29"/>
      <c r="D954" s="29"/>
      <c r="E954" s="29"/>
      <c r="F954" s="29"/>
      <c r="G954" s="29"/>
      <c r="H954" s="29"/>
      <c r="I954" s="1"/>
      <c r="J954" s="1"/>
      <c r="K954" s="29"/>
      <c r="L954" s="1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2.75" customHeight="1">
      <c r="A955" s="29"/>
      <c r="B955" s="29"/>
      <c r="C955" s="29"/>
      <c r="D955" s="29"/>
      <c r="E955" s="29"/>
      <c r="F955" s="29"/>
      <c r="G955" s="29"/>
      <c r="H955" s="29"/>
      <c r="I955" s="1"/>
      <c r="J955" s="1"/>
      <c r="K955" s="29"/>
      <c r="L955" s="1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2.75" customHeight="1">
      <c r="A956" s="29"/>
      <c r="B956" s="29"/>
      <c r="C956" s="29"/>
      <c r="D956" s="29"/>
      <c r="E956" s="29"/>
      <c r="F956" s="29"/>
      <c r="G956" s="29"/>
      <c r="H956" s="29"/>
      <c r="I956" s="1"/>
      <c r="J956" s="1"/>
      <c r="K956" s="29"/>
      <c r="L956" s="1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2.75" customHeight="1">
      <c r="A957" s="29"/>
      <c r="B957" s="29"/>
      <c r="C957" s="29"/>
      <c r="D957" s="29"/>
      <c r="E957" s="29"/>
      <c r="F957" s="29"/>
      <c r="G957" s="29"/>
      <c r="H957" s="29"/>
      <c r="I957" s="1"/>
      <c r="J957" s="1"/>
      <c r="K957" s="29"/>
      <c r="L957" s="1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2.75" customHeight="1">
      <c r="A958" s="29"/>
      <c r="B958" s="29"/>
      <c r="C958" s="29"/>
      <c r="D958" s="29"/>
      <c r="E958" s="29"/>
      <c r="F958" s="29"/>
      <c r="G958" s="29"/>
      <c r="H958" s="29"/>
      <c r="I958" s="1"/>
      <c r="J958" s="1"/>
      <c r="K958" s="29"/>
      <c r="L958" s="1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2.75" customHeight="1">
      <c r="A959" s="29"/>
      <c r="B959" s="29"/>
      <c r="C959" s="29"/>
      <c r="D959" s="29"/>
      <c r="E959" s="29"/>
      <c r="F959" s="29"/>
      <c r="G959" s="29"/>
      <c r="H959" s="29"/>
      <c r="I959" s="1"/>
      <c r="J959" s="1"/>
      <c r="K959" s="29"/>
      <c r="L959" s="1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2.75" customHeight="1">
      <c r="A960" s="29"/>
      <c r="B960" s="29"/>
      <c r="C960" s="29"/>
      <c r="D960" s="29"/>
      <c r="E960" s="29"/>
      <c r="F960" s="29"/>
      <c r="G960" s="29"/>
      <c r="H960" s="29"/>
      <c r="I960" s="1"/>
      <c r="J960" s="1"/>
      <c r="K960" s="29"/>
      <c r="L960" s="1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2.75" customHeight="1">
      <c r="A961" s="29"/>
      <c r="B961" s="29"/>
      <c r="C961" s="29"/>
      <c r="D961" s="29"/>
      <c r="E961" s="29"/>
      <c r="F961" s="29"/>
      <c r="G961" s="29"/>
      <c r="H961" s="29"/>
      <c r="I961" s="1"/>
      <c r="J961" s="1"/>
      <c r="K961" s="29"/>
      <c r="L961" s="1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2.75" customHeight="1">
      <c r="A962" s="29"/>
      <c r="B962" s="29"/>
      <c r="C962" s="29"/>
      <c r="D962" s="29"/>
      <c r="E962" s="29"/>
      <c r="F962" s="29"/>
      <c r="G962" s="29"/>
      <c r="H962" s="29"/>
      <c r="I962" s="1"/>
      <c r="J962" s="1"/>
      <c r="K962" s="29"/>
      <c r="L962" s="1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2.75" customHeight="1">
      <c r="A963" s="29"/>
      <c r="B963" s="29"/>
      <c r="C963" s="29"/>
      <c r="D963" s="29"/>
      <c r="E963" s="29"/>
      <c r="F963" s="29"/>
      <c r="G963" s="29"/>
      <c r="H963" s="29"/>
      <c r="I963" s="1"/>
      <c r="J963" s="1"/>
      <c r="K963" s="29"/>
      <c r="L963" s="1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2.75" customHeight="1">
      <c r="A964" s="29"/>
      <c r="B964" s="29"/>
      <c r="C964" s="29"/>
      <c r="D964" s="29"/>
      <c r="E964" s="29"/>
      <c r="F964" s="29"/>
      <c r="G964" s="29"/>
      <c r="H964" s="29"/>
      <c r="I964" s="1"/>
      <c r="J964" s="1"/>
      <c r="K964" s="29"/>
      <c r="L964" s="1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2.75" customHeight="1">
      <c r="A965" s="29"/>
      <c r="B965" s="29"/>
      <c r="C965" s="29"/>
      <c r="D965" s="29"/>
      <c r="E965" s="29"/>
      <c r="F965" s="29"/>
      <c r="G965" s="29"/>
      <c r="H965" s="29"/>
      <c r="I965" s="1"/>
      <c r="J965" s="1"/>
      <c r="K965" s="29"/>
      <c r="L965" s="1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2.75" customHeight="1">
      <c r="A966" s="29"/>
      <c r="B966" s="29"/>
      <c r="C966" s="29"/>
      <c r="D966" s="29"/>
      <c r="E966" s="29"/>
      <c r="F966" s="29"/>
      <c r="G966" s="29"/>
      <c r="H966" s="29"/>
      <c r="I966" s="1"/>
      <c r="J966" s="1"/>
      <c r="K966" s="29"/>
      <c r="L966" s="1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2.75" customHeight="1">
      <c r="A967" s="29"/>
      <c r="B967" s="29"/>
      <c r="C967" s="29"/>
      <c r="D967" s="29"/>
      <c r="E967" s="29"/>
      <c r="F967" s="29"/>
      <c r="G967" s="29"/>
      <c r="H967" s="29"/>
      <c r="I967" s="1"/>
      <c r="J967" s="1"/>
      <c r="K967" s="29"/>
      <c r="L967" s="1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2.75" customHeight="1">
      <c r="A968" s="29"/>
      <c r="B968" s="29"/>
      <c r="C968" s="29"/>
      <c r="D968" s="29"/>
      <c r="E968" s="29"/>
      <c r="F968" s="29"/>
      <c r="G968" s="29"/>
      <c r="H968" s="29"/>
      <c r="I968" s="1"/>
      <c r="J968" s="1"/>
      <c r="K968" s="29"/>
      <c r="L968" s="1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2.75" customHeight="1">
      <c r="A969" s="29"/>
      <c r="B969" s="29"/>
      <c r="C969" s="29"/>
      <c r="D969" s="29"/>
      <c r="E969" s="29"/>
      <c r="F969" s="29"/>
      <c r="G969" s="29"/>
      <c r="H969" s="29"/>
      <c r="I969" s="1"/>
      <c r="J969" s="1"/>
      <c r="K969" s="29"/>
      <c r="L969" s="1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2.75" customHeight="1">
      <c r="A970" s="29"/>
      <c r="B970" s="29"/>
      <c r="C970" s="29"/>
      <c r="D970" s="29"/>
      <c r="E970" s="29"/>
      <c r="F970" s="29"/>
      <c r="G970" s="29"/>
      <c r="H970" s="29"/>
      <c r="I970" s="1"/>
      <c r="J970" s="1"/>
      <c r="K970" s="29"/>
      <c r="L970" s="1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2.75" customHeight="1">
      <c r="A971" s="29"/>
      <c r="B971" s="29"/>
      <c r="C971" s="29"/>
      <c r="D971" s="29"/>
      <c r="E971" s="29"/>
      <c r="F971" s="29"/>
      <c r="G971" s="29"/>
      <c r="H971" s="29"/>
      <c r="I971" s="1"/>
      <c r="J971" s="1"/>
      <c r="K971" s="29"/>
      <c r="L971" s="1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2.75" customHeight="1">
      <c r="A972" s="29"/>
      <c r="B972" s="29"/>
      <c r="C972" s="29"/>
      <c r="D972" s="29"/>
      <c r="E972" s="29"/>
      <c r="F972" s="29"/>
      <c r="G972" s="29"/>
      <c r="H972" s="29"/>
      <c r="I972" s="1"/>
      <c r="J972" s="1"/>
      <c r="K972" s="29"/>
      <c r="L972" s="1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2.75" customHeight="1">
      <c r="A973" s="29"/>
      <c r="B973" s="29"/>
      <c r="C973" s="29"/>
      <c r="D973" s="29"/>
      <c r="E973" s="29"/>
      <c r="F973" s="29"/>
      <c r="G973" s="29"/>
      <c r="H973" s="29"/>
      <c r="I973" s="1"/>
      <c r="J973" s="1"/>
      <c r="K973" s="29"/>
      <c r="L973" s="1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2.75" customHeight="1">
      <c r="A974" s="29"/>
      <c r="B974" s="29"/>
      <c r="C974" s="29"/>
      <c r="D974" s="29"/>
      <c r="E974" s="29"/>
      <c r="F974" s="29"/>
      <c r="G974" s="29"/>
      <c r="H974" s="29"/>
      <c r="I974" s="1"/>
      <c r="J974" s="1"/>
      <c r="K974" s="29"/>
      <c r="L974" s="1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2.75" customHeight="1">
      <c r="A975" s="29"/>
      <c r="B975" s="29"/>
      <c r="C975" s="29"/>
      <c r="D975" s="29"/>
      <c r="E975" s="29"/>
      <c r="F975" s="29"/>
      <c r="G975" s="29"/>
      <c r="H975" s="29"/>
      <c r="I975" s="1"/>
      <c r="J975" s="1"/>
      <c r="K975" s="29"/>
      <c r="L975" s="1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2.75" customHeight="1">
      <c r="A976" s="29"/>
      <c r="B976" s="29"/>
      <c r="C976" s="29"/>
      <c r="D976" s="29"/>
      <c r="E976" s="29"/>
      <c r="F976" s="29"/>
      <c r="G976" s="29"/>
      <c r="H976" s="29"/>
      <c r="I976" s="1"/>
      <c r="J976" s="1"/>
      <c r="K976" s="29"/>
      <c r="L976" s="1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2.75" customHeight="1">
      <c r="A977" s="29"/>
      <c r="B977" s="29"/>
      <c r="C977" s="29"/>
      <c r="D977" s="29"/>
      <c r="E977" s="29"/>
      <c r="F977" s="29"/>
      <c r="G977" s="29"/>
      <c r="H977" s="29"/>
      <c r="I977" s="1"/>
      <c r="J977" s="1"/>
      <c r="K977" s="29"/>
      <c r="L977" s="1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2.75" customHeight="1">
      <c r="A978" s="29"/>
      <c r="B978" s="29"/>
      <c r="C978" s="29"/>
      <c r="D978" s="29"/>
      <c r="E978" s="29"/>
      <c r="F978" s="29"/>
      <c r="G978" s="29"/>
      <c r="H978" s="29"/>
      <c r="I978" s="1"/>
      <c r="J978" s="1"/>
      <c r="K978" s="29"/>
      <c r="L978" s="1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2.75" customHeight="1">
      <c r="A979" s="29"/>
      <c r="B979" s="29"/>
      <c r="C979" s="29"/>
      <c r="D979" s="29"/>
      <c r="E979" s="29"/>
      <c r="F979" s="29"/>
      <c r="G979" s="29"/>
      <c r="H979" s="29"/>
      <c r="I979" s="1"/>
      <c r="J979" s="1"/>
      <c r="K979" s="29"/>
      <c r="L979" s="1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2.75" customHeight="1">
      <c r="A980" s="29"/>
      <c r="B980" s="29"/>
      <c r="C980" s="29"/>
      <c r="D980" s="29"/>
      <c r="E980" s="29"/>
      <c r="F980" s="29"/>
      <c r="G980" s="29"/>
      <c r="H980" s="29"/>
      <c r="I980" s="1"/>
      <c r="J980" s="1"/>
      <c r="K980" s="29"/>
      <c r="L980" s="1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2.75" customHeight="1">
      <c r="A981" s="29"/>
      <c r="B981" s="29"/>
      <c r="C981" s="29"/>
      <c r="D981" s="29"/>
      <c r="E981" s="29"/>
      <c r="F981" s="29"/>
      <c r="G981" s="29"/>
      <c r="H981" s="29"/>
      <c r="I981" s="1"/>
      <c r="J981" s="1"/>
      <c r="K981" s="29"/>
      <c r="L981" s="1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2.75" customHeight="1">
      <c r="A982" s="29"/>
      <c r="B982" s="29"/>
      <c r="C982" s="29"/>
      <c r="D982" s="29"/>
      <c r="E982" s="29"/>
      <c r="F982" s="29"/>
      <c r="G982" s="29"/>
      <c r="H982" s="29"/>
      <c r="I982" s="1"/>
      <c r="J982" s="1"/>
      <c r="K982" s="29"/>
      <c r="L982" s="1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2.75" customHeight="1">
      <c r="A983" s="29"/>
      <c r="B983" s="29"/>
      <c r="C983" s="29"/>
      <c r="D983" s="29"/>
      <c r="E983" s="29"/>
      <c r="F983" s="29"/>
      <c r="G983" s="29"/>
      <c r="H983" s="29"/>
      <c r="I983" s="1"/>
      <c r="J983" s="1"/>
      <c r="K983" s="29"/>
      <c r="L983" s="1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2.75" customHeight="1">
      <c r="A984" s="29"/>
      <c r="B984" s="29"/>
      <c r="C984" s="29"/>
      <c r="D984" s="29"/>
      <c r="E984" s="29"/>
      <c r="F984" s="29"/>
      <c r="G984" s="29"/>
      <c r="H984" s="29"/>
      <c r="I984" s="1"/>
      <c r="J984" s="1"/>
      <c r="K984" s="29"/>
      <c r="L984" s="1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2.75" customHeight="1">
      <c r="A985" s="29"/>
      <c r="B985" s="29"/>
      <c r="C985" s="29"/>
      <c r="D985" s="29"/>
      <c r="E985" s="29"/>
      <c r="F985" s="29"/>
      <c r="G985" s="29"/>
      <c r="H985" s="29"/>
      <c r="I985" s="1"/>
      <c r="J985" s="1"/>
      <c r="K985" s="29"/>
      <c r="L985" s="1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2.75" customHeight="1">
      <c r="A986" s="29"/>
      <c r="B986" s="29"/>
      <c r="C986" s="29"/>
      <c r="D986" s="29"/>
      <c r="E986" s="29"/>
      <c r="F986" s="29"/>
      <c r="G986" s="29"/>
      <c r="H986" s="29"/>
      <c r="I986" s="1"/>
      <c r="J986" s="1"/>
      <c r="K986" s="29"/>
      <c r="L986" s="1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2.75" customHeight="1">
      <c r="A987" s="29"/>
      <c r="B987" s="29"/>
      <c r="C987" s="29"/>
      <c r="D987" s="29"/>
      <c r="E987" s="29"/>
      <c r="F987" s="29"/>
      <c r="G987" s="29"/>
      <c r="H987" s="29"/>
      <c r="I987" s="1"/>
      <c r="J987" s="1"/>
      <c r="K987" s="29"/>
      <c r="L987" s="1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2.75" customHeight="1">
      <c r="A988" s="29"/>
      <c r="B988" s="29"/>
      <c r="C988" s="29"/>
      <c r="D988" s="29"/>
      <c r="E988" s="29"/>
      <c r="F988" s="29"/>
      <c r="G988" s="29"/>
      <c r="H988" s="29"/>
      <c r="I988" s="1"/>
      <c r="J988" s="1"/>
      <c r="K988" s="29"/>
      <c r="L988" s="1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2.75" customHeight="1">
      <c r="A989" s="29"/>
      <c r="B989" s="29"/>
      <c r="C989" s="29"/>
      <c r="D989" s="29"/>
      <c r="E989" s="29"/>
      <c r="F989" s="29"/>
      <c r="G989" s="29"/>
      <c r="H989" s="29"/>
      <c r="I989" s="1"/>
      <c r="J989" s="1"/>
      <c r="K989" s="29"/>
      <c r="L989" s="1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2.75" customHeight="1">
      <c r="A990" s="29"/>
      <c r="B990" s="29"/>
      <c r="C990" s="29"/>
      <c r="D990" s="29"/>
      <c r="E990" s="29"/>
      <c r="F990" s="29"/>
      <c r="G990" s="29"/>
      <c r="H990" s="29"/>
      <c r="I990" s="1"/>
      <c r="J990" s="1"/>
      <c r="K990" s="29"/>
      <c r="L990" s="1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2.75" customHeight="1">
      <c r="A991" s="29"/>
      <c r="B991" s="29"/>
      <c r="C991" s="29"/>
      <c r="D991" s="29"/>
      <c r="E991" s="29"/>
      <c r="F991" s="29"/>
      <c r="G991" s="29"/>
      <c r="H991" s="29"/>
      <c r="I991" s="1"/>
      <c r="J991" s="1"/>
      <c r="K991" s="29"/>
      <c r="L991" s="1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2.75" customHeight="1">
      <c r="A992" s="29"/>
      <c r="B992" s="29"/>
      <c r="C992" s="29"/>
      <c r="D992" s="29"/>
      <c r="E992" s="29"/>
      <c r="F992" s="29"/>
      <c r="G992" s="29"/>
      <c r="H992" s="29"/>
      <c r="I992" s="1"/>
      <c r="J992" s="1"/>
      <c r="K992" s="29"/>
      <c r="L992" s="1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2.75" customHeight="1">
      <c r="A993" s="29"/>
      <c r="B993" s="29"/>
      <c r="C993" s="29"/>
      <c r="D993" s="29"/>
      <c r="E993" s="29"/>
      <c r="F993" s="29"/>
      <c r="G993" s="29"/>
      <c r="H993" s="29"/>
      <c r="I993" s="1"/>
      <c r="J993" s="1"/>
      <c r="K993" s="29"/>
      <c r="L993" s="1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2.75" customHeight="1">
      <c r="A994" s="29"/>
      <c r="B994" s="29"/>
      <c r="C994" s="29"/>
      <c r="D994" s="29"/>
      <c r="E994" s="29"/>
      <c r="F994" s="29"/>
      <c r="G994" s="29"/>
      <c r="H994" s="29"/>
      <c r="I994" s="1"/>
      <c r="J994" s="1"/>
      <c r="K994" s="29"/>
      <c r="L994" s="1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2.75" customHeight="1">
      <c r="A995" s="29"/>
      <c r="B995" s="29"/>
      <c r="C995" s="29"/>
      <c r="D995" s="29"/>
      <c r="E995" s="29"/>
      <c r="F995" s="29"/>
      <c r="G995" s="29"/>
      <c r="H995" s="29"/>
      <c r="I995" s="1"/>
      <c r="J995" s="1"/>
      <c r="K995" s="29"/>
      <c r="L995" s="1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2.75" customHeight="1">
      <c r="A996" s="29"/>
      <c r="B996" s="29"/>
      <c r="C996" s="29"/>
      <c r="D996" s="29"/>
      <c r="E996" s="29"/>
      <c r="F996" s="29"/>
      <c r="G996" s="29"/>
      <c r="H996" s="29"/>
      <c r="I996" s="1"/>
      <c r="J996" s="1"/>
      <c r="K996" s="29"/>
      <c r="L996" s="1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2.75" customHeight="1">
      <c r="A997" s="29"/>
      <c r="B997" s="29"/>
      <c r="C997" s="29"/>
      <c r="D997" s="29"/>
      <c r="E997" s="29"/>
      <c r="F997" s="29"/>
      <c r="G997" s="29"/>
      <c r="H997" s="29"/>
      <c r="I997" s="1"/>
      <c r="J997" s="1"/>
      <c r="K997" s="29"/>
      <c r="L997" s="1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2.75" customHeight="1">
      <c r="A998" s="29"/>
      <c r="B998" s="29"/>
      <c r="C998" s="29"/>
      <c r="D998" s="29"/>
      <c r="E998" s="29"/>
      <c r="F998" s="29"/>
      <c r="G998" s="29"/>
      <c r="H998" s="29"/>
      <c r="I998" s="1"/>
      <c r="J998" s="1"/>
      <c r="K998" s="29"/>
      <c r="L998" s="1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2.75" customHeight="1">
      <c r="A999" s="29"/>
      <c r="B999" s="29"/>
      <c r="C999" s="29"/>
      <c r="D999" s="29"/>
      <c r="E999" s="29"/>
      <c r="F999" s="29"/>
      <c r="G999" s="29"/>
      <c r="H999" s="29"/>
      <c r="I999" s="1"/>
      <c r="J999" s="1"/>
      <c r="K999" s="29"/>
      <c r="L999" s="1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2.75" customHeight="1">
      <c r="A1000" s="29"/>
      <c r="B1000" s="29"/>
      <c r="C1000" s="29"/>
      <c r="D1000" s="29"/>
      <c r="E1000" s="29"/>
      <c r="F1000" s="29"/>
      <c r="G1000" s="29"/>
      <c r="H1000" s="29"/>
      <c r="I1000" s="1"/>
      <c r="J1000" s="1"/>
      <c r="K1000" s="29"/>
      <c r="L1000" s="1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mergeCells count="229">
    <mergeCell ref="N282:N283"/>
    <mergeCell ref="O282:O283"/>
    <mergeCell ref="B294:G294"/>
    <mergeCell ref="B281:G281"/>
    <mergeCell ref="A282:A283"/>
    <mergeCell ref="B282:G282"/>
    <mergeCell ref="H282:H283"/>
    <mergeCell ref="I282:I283"/>
    <mergeCell ref="J282:J283"/>
    <mergeCell ref="K282:K283"/>
    <mergeCell ref="L282:L283"/>
    <mergeCell ref="M282:M283"/>
    <mergeCell ref="K150:K151"/>
    <mergeCell ref="L150:L151"/>
    <mergeCell ref="M150:M151"/>
    <mergeCell ref="N150:N151"/>
    <mergeCell ref="O150:O151"/>
    <mergeCell ref="B146:G146"/>
    <mergeCell ref="B149:G149"/>
    <mergeCell ref="A150:A151"/>
    <mergeCell ref="B150:G150"/>
    <mergeCell ref="H150:H151"/>
    <mergeCell ref="I150:I151"/>
    <mergeCell ref="J150:J151"/>
    <mergeCell ref="K134:K135"/>
    <mergeCell ref="L134:L135"/>
    <mergeCell ref="M134:M135"/>
    <mergeCell ref="N134:N135"/>
    <mergeCell ref="O134:O135"/>
    <mergeCell ref="B130:G130"/>
    <mergeCell ref="B133:G133"/>
    <mergeCell ref="A134:A135"/>
    <mergeCell ref="B134:G134"/>
    <mergeCell ref="H134:H135"/>
    <mergeCell ref="I134:I135"/>
    <mergeCell ref="J134:J135"/>
    <mergeCell ref="K118:K119"/>
    <mergeCell ref="L118:L119"/>
    <mergeCell ref="M118:M119"/>
    <mergeCell ref="N118:N119"/>
    <mergeCell ref="O118:O119"/>
    <mergeCell ref="B114:G114"/>
    <mergeCell ref="B117:G117"/>
    <mergeCell ref="A118:A119"/>
    <mergeCell ref="B118:G118"/>
    <mergeCell ref="H118:H119"/>
    <mergeCell ref="I118:I119"/>
    <mergeCell ref="J118:J119"/>
    <mergeCell ref="K102:K103"/>
    <mergeCell ref="L102:L103"/>
    <mergeCell ref="M102:M103"/>
    <mergeCell ref="N102:N103"/>
    <mergeCell ref="O102:O103"/>
    <mergeCell ref="B98:G98"/>
    <mergeCell ref="B101:G101"/>
    <mergeCell ref="A102:A103"/>
    <mergeCell ref="B102:G102"/>
    <mergeCell ref="H102:H103"/>
    <mergeCell ref="I102:I103"/>
    <mergeCell ref="J102:J103"/>
    <mergeCell ref="J70:J71"/>
    <mergeCell ref="K86:K87"/>
    <mergeCell ref="L86:L87"/>
    <mergeCell ref="M86:M87"/>
    <mergeCell ref="N86:N87"/>
    <mergeCell ref="O86:O87"/>
    <mergeCell ref="B82:G82"/>
    <mergeCell ref="B85:G85"/>
    <mergeCell ref="A86:A87"/>
    <mergeCell ref="B86:G86"/>
    <mergeCell ref="H86:H87"/>
    <mergeCell ref="I86:I87"/>
    <mergeCell ref="J86:J87"/>
    <mergeCell ref="B278:G278"/>
    <mergeCell ref="K54:K55"/>
    <mergeCell ref="L54:L55"/>
    <mergeCell ref="M54:M55"/>
    <mergeCell ref="N54:N55"/>
    <mergeCell ref="O54:O55"/>
    <mergeCell ref="B50:G50"/>
    <mergeCell ref="B53:G53"/>
    <mergeCell ref="A54:A55"/>
    <mergeCell ref="B54:G54"/>
    <mergeCell ref="H54:H55"/>
    <mergeCell ref="I54:I55"/>
    <mergeCell ref="J54:J55"/>
    <mergeCell ref="K70:K71"/>
    <mergeCell ref="L70:L71"/>
    <mergeCell ref="M70:M71"/>
    <mergeCell ref="N70:N71"/>
    <mergeCell ref="O70:O71"/>
    <mergeCell ref="B66:G66"/>
    <mergeCell ref="B69:G69"/>
    <mergeCell ref="A70:A71"/>
    <mergeCell ref="B70:G70"/>
    <mergeCell ref="H70:H71"/>
    <mergeCell ref="I70:I71"/>
    <mergeCell ref="K266:K267"/>
    <mergeCell ref="L266:L267"/>
    <mergeCell ref="M266:M267"/>
    <mergeCell ref="N266:N267"/>
    <mergeCell ref="O266:O267"/>
    <mergeCell ref="B261:G261"/>
    <mergeCell ref="B265:G265"/>
    <mergeCell ref="A266:A267"/>
    <mergeCell ref="B266:G266"/>
    <mergeCell ref="H266:H267"/>
    <mergeCell ref="I266:I267"/>
    <mergeCell ref="J266:J267"/>
    <mergeCell ref="K38:K39"/>
    <mergeCell ref="L38:L39"/>
    <mergeCell ref="M38:M39"/>
    <mergeCell ref="N38:N39"/>
    <mergeCell ref="O38:O39"/>
    <mergeCell ref="B34:G34"/>
    <mergeCell ref="B37:G37"/>
    <mergeCell ref="A38:A39"/>
    <mergeCell ref="B38:G38"/>
    <mergeCell ref="H38:H39"/>
    <mergeCell ref="I38:I39"/>
    <mergeCell ref="J38:J39"/>
    <mergeCell ref="K20:K21"/>
    <mergeCell ref="L20:L21"/>
    <mergeCell ref="M20:M21"/>
    <mergeCell ref="N20:N21"/>
    <mergeCell ref="O20:O21"/>
    <mergeCell ref="B16:G16"/>
    <mergeCell ref="B19:G19"/>
    <mergeCell ref="A20:A21"/>
    <mergeCell ref="B20:G20"/>
    <mergeCell ref="H20:H21"/>
    <mergeCell ref="I20:I21"/>
    <mergeCell ref="J20:J21"/>
    <mergeCell ref="L4:L5"/>
    <mergeCell ref="M4:M5"/>
    <mergeCell ref="N4:N5"/>
    <mergeCell ref="O4:O5"/>
    <mergeCell ref="B3:G3"/>
    <mergeCell ref="A4:A5"/>
    <mergeCell ref="B4:G4"/>
    <mergeCell ref="H4:H5"/>
    <mergeCell ref="I4:I5"/>
    <mergeCell ref="J4:J5"/>
    <mergeCell ref="K4:K5"/>
    <mergeCell ref="A232:A233"/>
    <mergeCell ref="B232:G232"/>
    <mergeCell ref="H232:H233"/>
    <mergeCell ref="I232:I233"/>
    <mergeCell ref="K249:K250"/>
    <mergeCell ref="L249:L250"/>
    <mergeCell ref="M249:M250"/>
    <mergeCell ref="N249:N250"/>
    <mergeCell ref="O249:O250"/>
    <mergeCell ref="B244:G244"/>
    <mergeCell ref="B248:G248"/>
    <mergeCell ref="A249:A250"/>
    <mergeCell ref="B249:G249"/>
    <mergeCell ref="H249:H250"/>
    <mergeCell ref="I249:I250"/>
    <mergeCell ref="J249:J250"/>
    <mergeCell ref="J232:J233"/>
    <mergeCell ref="K232:K233"/>
    <mergeCell ref="L232:L233"/>
    <mergeCell ref="M232:M233"/>
    <mergeCell ref="N232:N233"/>
    <mergeCell ref="O232:O233"/>
    <mergeCell ref="B226:G226"/>
    <mergeCell ref="B228:G228"/>
    <mergeCell ref="B231:G231"/>
    <mergeCell ref="K214:K215"/>
    <mergeCell ref="L214:L215"/>
    <mergeCell ref="M214:M215"/>
    <mergeCell ref="N214:N215"/>
    <mergeCell ref="O214:O215"/>
    <mergeCell ref="B210:G210"/>
    <mergeCell ref="B213:G213"/>
    <mergeCell ref="A214:A215"/>
    <mergeCell ref="B214:G214"/>
    <mergeCell ref="H214:H215"/>
    <mergeCell ref="I214:I215"/>
    <mergeCell ref="J214:J215"/>
    <mergeCell ref="K198:K199"/>
    <mergeCell ref="L198:L199"/>
    <mergeCell ref="M198:M199"/>
    <mergeCell ref="N198:N199"/>
    <mergeCell ref="O198:O199"/>
    <mergeCell ref="B194:G194"/>
    <mergeCell ref="B197:G197"/>
    <mergeCell ref="A198:A199"/>
    <mergeCell ref="B198:G198"/>
    <mergeCell ref="H198:H199"/>
    <mergeCell ref="I198:I199"/>
    <mergeCell ref="J198:J199"/>
    <mergeCell ref="K182:K183"/>
    <mergeCell ref="L182:L183"/>
    <mergeCell ref="M182:M183"/>
    <mergeCell ref="N182:N183"/>
    <mergeCell ref="O182:O183"/>
    <mergeCell ref="B178:G178"/>
    <mergeCell ref="B181:G181"/>
    <mergeCell ref="A182:A183"/>
    <mergeCell ref="B182:G182"/>
    <mergeCell ref="H182:H183"/>
    <mergeCell ref="I182:I183"/>
    <mergeCell ref="J182:J183"/>
    <mergeCell ref="K166:K167"/>
    <mergeCell ref="L166:L167"/>
    <mergeCell ref="M166:M167"/>
    <mergeCell ref="N166:N167"/>
    <mergeCell ref="O166:O167"/>
    <mergeCell ref="B162:G162"/>
    <mergeCell ref="B165:G165"/>
    <mergeCell ref="A166:A167"/>
    <mergeCell ref="B166:G166"/>
    <mergeCell ref="H166:H167"/>
    <mergeCell ref="I166:I167"/>
    <mergeCell ref="J166:J167"/>
    <mergeCell ref="N298:N299"/>
    <mergeCell ref="O298:O299"/>
    <mergeCell ref="B310:G310"/>
    <mergeCell ref="B297:G297"/>
    <mergeCell ref="A298:A299"/>
    <mergeCell ref="B298:G298"/>
    <mergeCell ref="H298:H299"/>
    <mergeCell ref="I298:I299"/>
    <mergeCell ref="J298:J299"/>
    <mergeCell ref="K298:K299"/>
    <mergeCell ref="L298:L299"/>
    <mergeCell ref="M298:M299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Lic. S. Computacionales</vt:lpstr>
      <vt:lpstr>Administración</vt:lpstr>
      <vt:lpstr>LIC ENFERMERIA</vt:lpstr>
      <vt:lpstr>Ing Software</vt:lpstr>
      <vt:lpstr>MEDICO CIR</vt:lpstr>
      <vt:lpstr>PA Enfermeria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ClaretDGP</cp:lastModifiedBy>
  <dcterms:modified xsi:type="dcterms:W3CDTF">2025-02-18T20:58:39Z</dcterms:modified>
</cp:coreProperties>
</file>